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01_Prepare For Work\Github Repository\Median-Sales-Housing-Data-Forecasting\"/>
    </mc:Choice>
  </mc:AlternateContent>
  <xr:revisionPtr revIDLastSave="0" documentId="8_{2E10EEF6-6BE8-4F3C-B317-BA0EB91D59C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w" sheetId="1" r:id="rId1"/>
    <sheet name="National" sheetId="2" r:id="rId2"/>
    <sheet name="Holt Winters" sheetId="5" r:id="rId3"/>
  </sheets>
  <definedNames>
    <definedName name="solver_adj" localSheetId="2" hidden="1">'Holt Winters'!$E$4:$E$6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'Holt Winters'!$E$4:$E$6</definedName>
    <definedName name="solver_lhs2" localSheetId="2" hidden="1">'Holt Winters'!$E$4:$E$6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'Holt Winters'!$H$7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5" l="1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23" i="5"/>
  <c r="F22" i="5"/>
  <c r="H21" i="5"/>
  <c r="H20" i="5"/>
  <c r="H19" i="5"/>
  <c r="H18" i="5"/>
  <c r="H17" i="5"/>
  <c r="H16" i="5"/>
  <c r="H15" i="5"/>
  <c r="H14" i="5"/>
  <c r="H13" i="5"/>
  <c r="H12" i="5"/>
  <c r="H11" i="5"/>
  <c r="H10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2" i="2"/>
  <c r="F23" i="5" l="1"/>
  <c r="G22" i="5"/>
  <c r="H22" i="5"/>
  <c r="H23" i="5" l="1"/>
  <c r="G23" i="5"/>
  <c r="F24" i="5" s="1"/>
  <c r="H24" i="5" l="1"/>
  <c r="G24" i="5"/>
  <c r="F25" i="5" s="1"/>
  <c r="I23" i="5"/>
  <c r="J23" i="5" s="1"/>
  <c r="I24" i="5" l="1"/>
  <c r="J24" i="5" s="1"/>
  <c r="K24" i="5" s="1"/>
  <c r="H25" i="5"/>
  <c r="G25" i="5"/>
  <c r="I25" i="5" s="1"/>
  <c r="J25" i="5" s="1"/>
  <c r="K23" i="5"/>
  <c r="L24" i="5" l="1"/>
  <c r="K25" i="5"/>
  <c r="L23" i="5"/>
  <c r="F26" i="5"/>
  <c r="L25" i="5" l="1"/>
  <c r="H26" i="5"/>
  <c r="G26" i="5"/>
  <c r="F27" i="5" s="1"/>
  <c r="I26" i="5" l="1"/>
  <c r="J26" i="5" s="1"/>
  <c r="K26" i="5" s="1"/>
  <c r="H27" i="5"/>
  <c r="G27" i="5"/>
  <c r="I27" i="5" s="1"/>
  <c r="J27" i="5" s="1"/>
  <c r="F28" i="5" l="1"/>
  <c r="H28" i="5" s="1"/>
  <c r="K27" i="5"/>
  <c r="L26" i="5"/>
  <c r="G28" i="5" l="1"/>
  <c r="I28" i="5" s="1"/>
  <c r="J28" i="5" s="1"/>
  <c r="K28" i="5" s="1"/>
  <c r="L27" i="5"/>
  <c r="L28" i="5" l="1"/>
  <c r="F29" i="5"/>
  <c r="G29" i="5" l="1"/>
  <c r="I29" i="5" s="1"/>
  <c r="J29" i="5" s="1"/>
  <c r="K29" i="5" s="1"/>
  <c r="L29" i="5" s="1"/>
  <c r="H29" i="5"/>
  <c r="F30" i="5" l="1"/>
  <c r="H30" i="5" s="1"/>
  <c r="G30" i="5" l="1"/>
  <c r="I30" i="5" s="1"/>
  <c r="J30" i="5" s="1"/>
  <c r="K30" i="5" s="1"/>
  <c r="F31" i="5" l="1"/>
  <c r="H31" i="5" s="1"/>
  <c r="L30" i="5"/>
  <c r="G31" i="5" l="1"/>
  <c r="F32" i="5" s="1"/>
  <c r="G32" i="5" s="1"/>
  <c r="I32" i="5" s="1"/>
  <c r="J32" i="5" s="1"/>
  <c r="K32" i="5" s="1"/>
  <c r="H32" i="5" l="1"/>
  <c r="I31" i="5"/>
  <c r="J31" i="5" s="1"/>
  <c r="K31" i="5" s="1"/>
  <c r="L31" i="5" s="1"/>
  <c r="F33" i="5"/>
  <c r="G33" i="5" s="1"/>
  <c r="I33" i="5" s="1"/>
  <c r="J33" i="5" s="1"/>
  <c r="K33" i="5" s="1"/>
  <c r="L32" i="5"/>
  <c r="H33" i="5" l="1"/>
  <c r="L33" i="5"/>
  <c r="F34" i="5"/>
  <c r="G34" i="5" l="1"/>
  <c r="F35" i="5" s="1"/>
  <c r="H34" i="5"/>
  <c r="I34" i="5" l="1"/>
  <c r="J34" i="5" s="1"/>
  <c r="K34" i="5" s="1"/>
  <c r="H35" i="5"/>
  <c r="G35" i="5"/>
  <c r="I35" i="5" s="1"/>
  <c r="J35" i="5" s="1"/>
  <c r="K35" i="5" s="1"/>
  <c r="L34" i="5" l="1"/>
  <c r="L35" i="5"/>
  <c r="F36" i="5"/>
  <c r="G36" i="5" l="1"/>
  <c r="F37" i="5" s="1"/>
  <c r="H36" i="5"/>
  <c r="I36" i="5" l="1"/>
  <c r="J36" i="5" s="1"/>
  <c r="K36" i="5" s="1"/>
  <c r="H37" i="5"/>
  <c r="G37" i="5"/>
  <c r="F38" i="5" s="1"/>
  <c r="I37" i="5" l="1"/>
  <c r="J37" i="5" s="1"/>
  <c r="K37" i="5" s="1"/>
  <c r="L37" i="5" s="1"/>
  <c r="L36" i="5"/>
  <c r="H38" i="5"/>
  <c r="G38" i="5"/>
  <c r="I38" i="5" s="1"/>
  <c r="J38" i="5" s="1"/>
  <c r="K38" i="5" s="1"/>
  <c r="L38" i="5" l="1"/>
  <c r="F39" i="5"/>
  <c r="G39" i="5" l="1"/>
  <c r="I39" i="5" s="1"/>
  <c r="J39" i="5" s="1"/>
  <c r="K39" i="5" s="1"/>
  <c r="H39" i="5"/>
  <c r="F40" i="5" l="1"/>
  <c r="G40" i="5" s="1"/>
  <c r="I40" i="5" s="1"/>
  <c r="J40" i="5" s="1"/>
  <c r="K40" i="5" s="1"/>
  <c r="L39" i="5"/>
  <c r="H40" i="5" l="1"/>
  <c r="F41" i="5"/>
  <c r="G41" i="5" s="1"/>
  <c r="L40" i="5"/>
  <c r="I41" i="5" l="1"/>
  <c r="J41" i="5" s="1"/>
  <c r="K41" i="5" s="1"/>
  <c r="F42" i="5"/>
  <c r="H42" i="5" s="1"/>
  <c r="H41" i="5"/>
  <c r="L41" i="5" l="1"/>
  <c r="G42" i="5"/>
  <c r="I42" i="5" s="1"/>
  <c r="J42" i="5" s="1"/>
  <c r="K42" i="5" s="1"/>
  <c r="L42" i="5" s="1"/>
  <c r="F43" i="5" l="1"/>
  <c r="G43" i="5" l="1"/>
  <c r="H43" i="5"/>
  <c r="F44" i="5" l="1"/>
  <c r="I43" i="5"/>
  <c r="J43" i="5" s="1"/>
  <c r="K43" i="5" s="1"/>
  <c r="L43" i="5" l="1"/>
  <c r="G44" i="5"/>
  <c r="F45" i="5" s="1"/>
  <c r="H44" i="5"/>
  <c r="I44" i="5" l="1"/>
  <c r="J44" i="5" s="1"/>
  <c r="K44" i="5" s="1"/>
  <c r="H45" i="5"/>
  <c r="G45" i="5"/>
  <c r="I45" i="5" s="1"/>
  <c r="J45" i="5" s="1"/>
  <c r="K45" i="5" s="1"/>
  <c r="L44" i="5" l="1"/>
  <c r="F46" i="5"/>
  <c r="G46" i="5" s="1"/>
  <c r="I46" i="5" s="1"/>
  <c r="J46" i="5" s="1"/>
  <c r="K46" i="5" s="1"/>
  <c r="L45" i="5"/>
  <c r="H46" i="5" l="1"/>
  <c r="L46" i="5"/>
  <c r="F47" i="5"/>
  <c r="H47" i="5" l="1"/>
  <c r="G47" i="5"/>
  <c r="I47" i="5" s="1"/>
  <c r="J47" i="5" s="1"/>
  <c r="K47" i="5" s="1"/>
  <c r="F48" i="5" l="1"/>
  <c r="H48" i="5" s="1"/>
  <c r="L47" i="5"/>
  <c r="G48" i="5" l="1"/>
  <c r="I48" i="5" s="1"/>
  <c r="J48" i="5" s="1"/>
  <c r="K48" i="5" s="1"/>
  <c r="L48" i="5" l="1"/>
  <c r="F49" i="5"/>
  <c r="H49" i="5" l="1"/>
  <c r="G49" i="5"/>
  <c r="F50" i="5" s="1"/>
  <c r="G50" i="5" s="1"/>
  <c r="I50" i="5" s="1"/>
  <c r="J50" i="5" s="1"/>
  <c r="K50" i="5" s="1"/>
  <c r="F51" i="5" l="1"/>
  <c r="H51" i="5" s="1"/>
  <c r="H50" i="5"/>
  <c r="I49" i="5"/>
  <c r="J49" i="5" s="1"/>
  <c r="K49" i="5" s="1"/>
  <c r="L49" i="5" s="1"/>
  <c r="L50" i="5"/>
  <c r="G51" i="5" l="1"/>
  <c r="I51" i="5" s="1"/>
  <c r="J51" i="5" s="1"/>
  <c r="K51" i="5" s="1"/>
  <c r="L51" i="5" l="1"/>
  <c r="F52" i="5"/>
  <c r="H52" i="5" l="1"/>
  <c r="G52" i="5"/>
  <c r="F53" i="5" s="1"/>
  <c r="H53" i="5" l="1"/>
  <c r="G53" i="5"/>
  <c r="I53" i="5" s="1"/>
  <c r="J53" i="5" s="1"/>
  <c r="K53" i="5" s="1"/>
  <c r="I52" i="5"/>
  <c r="J52" i="5" s="1"/>
  <c r="K52" i="5" s="1"/>
  <c r="L53" i="5" l="1"/>
  <c r="L52" i="5"/>
  <c r="F54" i="5"/>
  <c r="H54" i="5" l="1"/>
  <c r="G54" i="5"/>
  <c r="I54" i="5" s="1"/>
  <c r="J54" i="5" s="1"/>
  <c r="K54" i="5" s="1"/>
  <c r="L54" i="5" l="1"/>
  <c r="F55" i="5"/>
  <c r="G55" i="5" l="1"/>
  <c r="I55" i="5" s="1"/>
  <c r="J55" i="5" s="1"/>
  <c r="K55" i="5" s="1"/>
  <c r="H55" i="5"/>
  <c r="L55" i="5" l="1"/>
  <c r="F56" i="5"/>
  <c r="H56" i="5" l="1"/>
  <c r="G56" i="5"/>
  <c r="F57" i="5" s="1"/>
  <c r="I56" i="5" l="1"/>
  <c r="J56" i="5" s="1"/>
  <c r="K56" i="5" s="1"/>
  <c r="H57" i="5"/>
  <c r="G57" i="5"/>
  <c r="I57" i="5" s="1"/>
  <c r="J57" i="5" s="1"/>
  <c r="K57" i="5" s="1"/>
  <c r="F58" i="5" l="1"/>
  <c r="H58" i="5" s="1"/>
  <c r="L57" i="5"/>
  <c r="L56" i="5"/>
  <c r="G58" i="5" l="1"/>
  <c r="I58" i="5" s="1"/>
  <c r="J58" i="5" s="1"/>
  <c r="K58" i="5" s="1"/>
  <c r="L58" i="5" s="1"/>
  <c r="F59" i="5" l="1"/>
  <c r="H59" i="5" s="1"/>
  <c r="G59" i="5" l="1"/>
  <c r="I59" i="5" s="1"/>
  <c r="J59" i="5" s="1"/>
  <c r="K59" i="5" s="1"/>
  <c r="L59" i="5" l="1"/>
  <c r="F60" i="5"/>
  <c r="G60" i="5" l="1"/>
  <c r="F61" i="5" s="1"/>
  <c r="H60" i="5"/>
  <c r="I60" i="5" l="1"/>
  <c r="J60" i="5" s="1"/>
  <c r="K60" i="5" s="1"/>
  <c r="H61" i="5"/>
  <c r="G61" i="5"/>
  <c r="F62" i="5" s="1"/>
  <c r="G62" i="5" s="1"/>
  <c r="I62" i="5" s="1"/>
  <c r="J62" i="5" s="1"/>
  <c r="K62" i="5" s="1"/>
  <c r="I61" i="5" l="1"/>
  <c r="J61" i="5" s="1"/>
  <c r="K61" i="5" s="1"/>
  <c r="H62" i="5"/>
  <c r="L60" i="5"/>
  <c r="L62" i="5"/>
  <c r="F63" i="5"/>
  <c r="L61" i="5" l="1"/>
  <c r="H63" i="5"/>
  <c r="G63" i="5"/>
  <c r="I63" i="5" s="1"/>
  <c r="J63" i="5" s="1"/>
  <c r="K63" i="5" s="1"/>
  <c r="F64" i="5" l="1"/>
  <c r="G64" i="5" s="1"/>
  <c r="I64" i="5" s="1"/>
  <c r="J64" i="5" s="1"/>
  <c r="K64" i="5" s="1"/>
  <c r="L63" i="5"/>
  <c r="H64" i="5" l="1"/>
  <c r="F65" i="5"/>
  <c r="H65" i="5" s="1"/>
  <c r="L64" i="5"/>
  <c r="G65" i="5" l="1"/>
  <c r="I65" i="5" s="1"/>
  <c r="J65" i="5" s="1"/>
  <c r="K65" i="5" s="1"/>
  <c r="F66" i="5" l="1"/>
  <c r="H66" i="5" s="1"/>
  <c r="L65" i="5"/>
  <c r="G66" i="5" l="1"/>
  <c r="F67" i="5" s="1"/>
  <c r="G67" i="5" s="1"/>
  <c r="I67" i="5" s="1"/>
  <c r="J67" i="5" s="1"/>
  <c r="K67" i="5" s="1"/>
  <c r="H67" i="5" l="1"/>
  <c r="F68" i="5"/>
  <c r="G68" i="5" s="1"/>
  <c r="I66" i="5"/>
  <c r="J66" i="5" s="1"/>
  <c r="K66" i="5" s="1"/>
  <c r="L67" i="5"/>
  <c r="H68" i="5" l="1"/>
  <c r="L66" i="5"/>
  <c r="F69" i="5"/>
  <c r="I68" i="5"/>
  <c r="J68" i="5" s="1"/>
  <c r="K68" i="5" s="1"/>
  <c r="L68" i="5" l="1"/>
  <c r="H69" i="5"/>
  <c r="G69" i="5"/>
  <c r="F70" i="5" s="1"/>
  <c r="I69" i="5" l="1"/>
  <c r="J69" i="5" s="1"/>
  <c r="K69" i="5" s="1"/>
  <c r="L69" i="5" s="1"/>
  <c r="H70" i="5"/>
  <c r="G70" i="5"/>
  <c r="F71" i="5" s="1"/>
  <c r="G71" i="5" l="1"/>
  <c r="I71" i="5" s="1"/>
  <c r="J71" i="5" s="1"/>
  <c r="K71" i="5" s="1"/>
  <c r="H71" i="5"/>
  <c r="F72" i="5"/>
  <c r="I70" i="5"/>
  <c r="J70" i="5" s="1"/>
  <c r="K70" i="5" s="1"/>
  <c r="L70" i="5" l="1"/>
  <c r="H72" i="5"/>
  <c r="G72" i="5"/>
  <c r="L71" i="5"/>
  <c r="F73" i="5" l="1"/>
  <c r="I72" i="5"/>
  <c r="J72" i="5" s="1"/>
  <c r="K72" i="5" s="1"/>
  <c r="L72" i="5" l="1"/>
  <c r="G73" i="5"/>
  <c r="I73" i="5" s="1"/>
  <c r="J73" i="5" s="1"/>
  <c r="K73" i="5" s="1"/>
  <c r="H73" i="5"/>
  <c r="F74" i="5"/>
  <c r="G74" i="5" l="1"/>
  <c r="I74" i="5" s="1"/>
  <c r="J74" i="5" s="1"/>
  <c r="K74" i="5" s="1"/>
  <c r="H74" i="5"/>
  <c r="L73" i="5"/>
  <c r="F75" i="5" l="1"/>
  <c r="G75" i="5" s="1"/>
  <c r="L74" i="5"/>
  <c r="H75" i="5" l="1"/>
  <c r="I75" i="5"/>
  <c r="J75" i="5" s="1"/>
  <c r="K75" i="5" s="1"/>
  <c r="L75" i="5" s="1"/>
  <c r="F76" i="5"/>
  <c r="G76" i="5" s="1"/>
  <c r="H76" i="5" l="1"/>
  <c r="I76" i="5"/>
  <c r="J76" i="5" s="1"/>
  <c r="K76" i="5" s="1"/>
  <c r="F77" i="5"/>
  <c r="H77" i="5" s="1"/>
  <c r="G77" i="5" l="1"/>
  <c r="I77" i="5" s="1"/>
  <c r="J77" i="5" s="1"/>
  <c r="K77" i="5" s="1"/>
  <c r="L76" i="5"/>
  <c r="F78" i="5" l="1"/>
  <c r="H78" i="5" s="1"/>
  <c r="L77" i="5"/>
  <c r="G78" i="5" l="1"/>
  <c r="I78" i="5" s="1"/>
  <c r="J78" i="5" s="1"/>
  <c r="K78" i="5" s="1"/>
  <c r="L78" i="5" s="1"/>
  <c r="F79" i="5" l="1"/>
  <c r="H79" i="5" s="1"/>
  <c r="G79" i="5" l="1"/>
  <c r="I79" i="5" s="1"/>
  <c r="J79" i="5" s="1"/>
  <c r="K79" i="5" s="1"/>
  <c r="L79" i="5" l="1"/>
  <c r="F80" i="5"/>
  <c r="H80" i="5" s="1"/>
  <c r="G80" i="5" l="1"/>
  <c r="I80" i="5" s="1"/>
  <c r="J80" i="5" s="1"/>
  <c r="K80" i="5" s="1"/>
  <c r="L80" i="5" l="1"/>
  <c r="F81" i="5"/>
  <c r="G81" i="5" s="1"/>
  <c r="F82" i="5" l="1"/>
  <c r="G82" i="5" s="1"/>
  <c r="I82" i="5" s="1"/>
  <c r="J82" i="5" s="1"/>
  <c r="K82" i="5" s="1"/>
  <c r="I81" i="5"/>
  <c r="J81" i="5" s="1"/>
  <c r="K81" i="5" s="1"/>
  <c r="L81" i="5" s="1"/>
  <c r="H81" i="5"/>
  <c r="H82" i="5" l="1"/>
  <c r="F83" i="5"/>
  <c r="G83" i="5" s="1"/>
  <c r="I83" i="5" s="1"/>
  <c r="J83" i="5" s="1"/>
  <c r="K83" i="5" s="1"/>
  <c r="L82" i="5"/>
  <c r="H83" i="5" l="1"/>
  <c r="F84" i="5"/>
  <c r="H84" i="5" s="1"/>
  <c r="L83" i="5"/>
  <c r="G84" i="5" l="1"/>
  <c r="I84" i="5" s="1"/>
  <c r="J84" i="5" s="1"/>
  <c r="K84" i="5" s="1"/>
  <c r="L84" i="5" l="1"/>
  <c r="F85" i="5"/>
  <c r="H85" i="5" s="1"/>
  <c r="G85" i="5" l="1"/>
  <c r="I85" i="5" s="1"/>
  <c r="J85" i="5" s="1"/>
  <c r="K85" i="5" s="1"/>
  <c r="F86" i="5" l="1"/>
  <c r="L85" i="5"/>
  <c r="H86" i="5" l="1"/>
  <c r="G86" i="5"/>
  <c r="I86" i="5" s="1"/>
  <c r="J86" i="5" s="1"/>
  <c r="K86" i="5" s="1"/>
  <c r="L86" i="5" l="1"/>
  <c r="F87" i="5"/>
  <c r="H87" i="5" l="1"/>
  <c r="G87" i="5"/>
  <c r="I87" i="5" s="1"/>
  <c r="J87" i="5" s="1"/>
  <c r="K87" i="5" s="1"/>
  <c r="F88" i="5" l="1"/>
  <c r="G88" i="5" s="1"/>
  <c r="I88" i="5" s="1"/>
  <c r="J88" i="5" s="1"/>
  <c r="K88" i="5" s="1"/>
  <c r="L87" i="5"/>
  <c r="H88" i="5" l="1"/>
  <c r="L88" i="5"/>
  <c r="F89" i="5"/>
  <c r="H89" i="5" l="1"/>
  <c r="G89" i="5"/>
  <c r="F90" i="5" s="1"/>
  <c r="I89" i="5" l="1"/>
  <c r="J89" i="5" s="1"/>
  <c r="K89" i="5" s="1"/>
  <c r="L89" i="5" s="1"/>
  <c r="H90" i="5"/>
  <c r="G90" i="5"/>
  <c r="F91" i="5" l="1"/>
  <c r="I90" i="5"/>
  <c r="J90" i="5" s="1"/>
  <c r="K90" i="5" s="1"/>
  <c r="L90" i="5" l="1"/>
  <c r="H91" i="5"/>
  <c r="G91" i="5"/>
  <c r="I91" i="5" s="1"/>
  <c r="J91" i="5" s="1"/>
  <c r="K91" i="5" s="1"/>
  <c r="F92" i="5" l="1"/>
  <c r="H92" i="5" s="1"/>
  <c r="L91" i="5"/>
  <c r="G92" i="5" l="1"/>
  <c r="I92" i="5" s="1"/>
  <c r="J92" i="5" s="1"/>
  <c r="K92" i="5" s="1"/>
  <c r="F93" i="5" l="1"/>
  <c r="L92" i="5"/>
  <c r="G93" i="5"/>
  <c r="H93" i="5"/>
  <c r="F94" i="5" l="1"/>
  <c r="I93" i="5"/>
  <c r="J93" i="5" s="1"/>
  <c r="K93" i="5" s="1"/>
  <c r="L93" i="5" l="1"/>
  <c r="G94" i="5"/>
  <c r="F95" i="5" s="1"/>
  <c r="H94" i="5"/>
  <c r="I94" i="5" l="1"/>
  <c r="J94" i="5" s="1"/>
  <c r="K94" i="5" s="1"/>
  <c r="G95" i="5"/>
  <c r="I95" i="5" s="1"/>
  <c r="J95" i="5" s="1"/>
  <c r="K95" i="5" s="1"/>
  <c r="H95" i="5"/>
  <c r="F96" i="5"/>
  <c r="L94" i="5" l="1"/>
  <c r="H96" i="5"/>
  <c r="G96" i="5"/>
  <c r="L95" i="5"/>
  <c r="I96" i="5" l="1"/>
  <c r="J96" i="5" s="1"/>
  <c r="K96" i="5" s="1"/>
  <c r="F97" i="5"/>
  <c r="H97" i="5" l="1"/>
  <c r="G97" i="5"/>
  <c r="I97" i="5" s="1"/>
  <c r="J97" i="5" s="1"/>
  <c r="K97" i="5" s="1"/>
  <c r="L96" i="5"/>
  <c r="L97" i="5" l="1"/>
  <c r="F98" i="5"/>
  <c r="G98" i="5" l="1"/>
  <c r="I98" i="5" s="1"/>
  <c r="J98" i="5" s="1"/>
  <c r="K98" i="5" s="1"/>
  <c r="H98" i="5"/>
  <c r="F99" i="5" l="1"/>
  <c r="G99" i="5" s="1"/>
  <c r="L98" i="5"/>
  <c r="H99" i="5" l="1"/>
  <c r="F100" i="5"/>
  <c r="I99" i="5"/>
  <c r="J99" i="5" s="1"/>
  <c r="K99" i="5" s="1"/>
  <c r="L99" i="5" s="1"/>
  <c r="G100" i="5"/>
  <c r="H100" i="5"/>
  <c r="F101" i="5" l="1"/>
  <c r="I100" i="5"/>
  <c r="J100" i="5" s="1"/>
  <c r="K100" i="5" s="1"/>
  <c r="L100" i="5" l="1"/>
  <c r="H101" i="5"/>
  <c r="G101" i="5"/>
  <c r="F102" i="5" l="1"/>
  <c r="I101" i="5"/>
  <c r="J101" i="5" s="1"/>
  <c r="K101" i="5" s="1"/>
  <c r="L101" i="5" l="1"/>
  <c r="G102" i="5"/>
  <c r="H102" i="5"/>
  <c r="F103" i="5" l="1"/>
  <c r="I102" i="5"/>
  <c r="J102" i="5" s="1"/>
  <c r="K102" i="5" s="1"/>
  <c r="L102" i="5" l="1"/>
  <c r="G103" i="5"/>
  <c r="H103" i="5"/>
  <c r="F104" i="5" l="1"/>
  <c r="I103" i="5"/>
  <c r="J103" i="5" s="1"/>
  <c r="K103" i="5" s="1"/>
  <c r="L103" i="5" l="1"/>
  <c r="H104" i="5"/>
  <c r="G104" i="5"/>
  <c r="I104" i="5" s="1"/>
  <c r="J104" i="5" s="1"/>
  <c r="K104" i="5" s="1"/>
  <c r="F105" i="5" l="1"/>
  <c r="H105" i="5" s="1"/>
  <c r="L104" i="5"/>
  <c r="G105" i="5" l="1"/>
  <c r="I105" i="5" s="1"/>
  <c r="J105" i="5" s="1"/>
  <c r="K105" i="5" s="1"/>
  <c r="F106" i="5" l="1"/>
  <c r="G106" i="5" s="1"/>
  <c r="I106" i="5" s="1"/>
  <c r="J106" i="5" s="1"/>
  <c r="K106" i="5" s="1"/>
  <c r="L105" i="5"/>
  <c r="H106" i="5" l="1"/>
  <c r="L106" i="5"/>
  <c r="F107" i="5"/>
  <c r="H107" i="5" l="1"/>
  <c r="G107" i="5"/>
  <c r="I107" i="5" s="1"/>
  <c r="J107" i="5" s="1"/>
  <c r="K107" i="5" s="1"/>
  <c r="F108" i="5" l="1"/>
  <c r="H108" i="5" s="1"/>
  <c r="L107" i="5"/>
  <c r="G108" i="5" l="1"/>
  <c r="I108" i="5" s="1"/>
  <c r="J108" i="5" s="1"/>
  <c r="K108" i="5" s="1"/>
  <c r="L108" i="5" s="1"/>
  <c r="F109" i="5" l="1"/>
  <c r="G109" i="5" s="1"/>
  <c r="I109" i="5" s="1"/>
  <c r="J109" i="5" s="1"/>
  <c r="K109" i="5" s="1"/>
  <c r="H109" i="5" l="1"/>
  <c r="F110" i="5"/>
  <c r="H110" i="5" s="1"/>
  <c r="L109" i="5"/>
  <c r="G110" i="5" l="1"/>
  <c r="I110" i="5" s="1"/>
  <c r="J110" i="5" s="1"/>
  <c r="K110" i="5" s="1"/>
  <c r="F111" i="5" l="1"/>
  <c r="H111" i="5" s="1"/>
  <c r="L110" i="5"/>
  <c r="G111" i="5" l="1"/>
  <c r="I111" i="5" s="1"/>
  <c r="J111" i="5" s="1"/>
  <c r="K111" i="5" s="1"/>
  <c r="L111" i="5" l="1"/>
  <c r="F112" i="5"/>
  <c r="G112" i="5" s="1"/>
  <c r="I112" i="5" s="1"/>
  <c r="J112" i="5" s="1"/>
  <c r="K112" i="5" s="1"/>
  <c r="F113" i="5"/>
  <c r="H112" i="5" l="1"/>
  <c r="L112" i="5"/>
  <c r="G113" i="5"/>
  <c r="I113" i="5" s="1"/>
  <c r="J113" i="5" s="1"/>
  <c r="K113" i="5" s="1"/>
  <c r="H113" i="5"/>
  <c r="F114" i="5" l="1"/>
  <c r="H114" i="5" s="1"/>
  <c r="L113" i="5"/>
  <c r="G114" i="5" l="1"/>
  <c r="F115" i="5" s="1"/>
  <c r="I114" i="5"/>
  <c r="J114" i="5" s="1"/>
  <c r="K114" i="5" s="1"/>
  <c r="H115" i="5"/>
  <c r="G115" i="5"/>
  <c r="I115" i="5" s="1"/>
  <c r="J115" i="5" s="1"/>
  <c r="K115" i="5" s="1"/>
  <c r="L114" i="5" l="1"/>
  <c r="F116" i="5"/>
  <c r="H116" i="5" s="1"/>
  <c r="L115" i="5"/>
  <c r="G116" i="5" l="1"/>
  <c r="I116" i="5" s="1"/>
  <c r="J116" i="5" s="1"/>
  <c r="K116" i="5" s="1"/>
  <c r="L116" i="5" s="1"/>
  <c r="F117" i="5" l="1"/>
  <c r="G117" i="5" s="1"/>
  <c r="I117" i="5" s="1"/>
  <c r="J117" i="5" s="1"/>
  <c r="K117" i="5" s="1"/>
  <c r="H117" i="5" l="1"/>
  <c r="F118" i="5"/>
  <c r="G118" i="5" s="1"/>
  <c r="F119" i="5" s="1"/>
  <c r="L117" i="5"/>
  <c r="I118" i="5" l="1"/>
  <c r="J118" i="5" s="1"/>
  <c r="K118" i="5" s="1"/>
  <c r="L118" i="5" s="1"/>
  <c r="H118" i="5"/>
  <c r="G119" i="5"/>
  <c r="F120" i="5" s="1"/>
  <c r="H119" i="5"/>
  <c r="I119" i="5" l="1"/>
  <c r="J119" i="5" s="1"/>
  <c r="K119" i="5" s="1"/>
  <c r="L119" i="5" s="1"/>
  <c r="H120" i="5"/>
  <c r="G120" i="5"/>
  <c r="I120" i="5" s="1"/>
  <c r="J120" i="5" s="1"/>
  <c r="K120" i="5" s="1"/>
  <c r="F121" i="5" l="1"/>
  <c r="G121" i="5" s="1"/>
  <c r="F122" i="5" s="1"/>
  <c r="L120" i="5"/>
  <c r="H121" i="5" l="1"/>
  <c r="I121" i="5"/>
  <c r="J121" i="5" s="1"/>
  <c r="K121" i="5" s="1"/>
  <c r="H122" i="5"/>
  <c r="G122" i="5"/>
  <c r="I122" i="5" s="1"/>
  <c r="J122" i="5" s="1"/>
  <c r="K122" i="5" s="1"/>
  <c r="L121" i="5" l="1"/>
  <c r="F123" i="5"/>
  <c r="H123" i="5" s="1"/>
  <c r="L122" i="5"/>
  <c r="G123" i="5" l="1"/>
  <c r="F124" i="5" s="1"/>
  <c r="G124" i="5" s="1"/>
  <c r="I123" i="5" l="1"/>
  <c r="J123" i="5" s="1"/>
  <c r="K123" i="5" s="1"/>
  <c r="F125" i="5"/>
  <c r="H125" i="5" s="1"/>
  <c r="I124" i="5"/>
  <c r="J124" i="5" s="1"/>
  <c r="K124" i="5" s="1"/>
  <c r="L124" i="5" s="1"/>
  <c r="H124" i="5"/>
  <c r="L123" i="5"/>
  <c r="G125" i="5" l="1"/>
  <c r="F126" i="5" s="1"/>
  <c r="H126" i="5" s="1"/>
  <c r="I125" i="5" l="1"/>
  <c r="J125" i="5" s="1"/>
  <c r="K125" i="5" s="1"/>
  <c r="L125" i="5" s="1"/>
  <c r="G126" i="5"/>
  <c r="I126" i="5" s="1"/>
  <c r="J126" i="5" s="1"/>
  <c r="K126" i="5" s="1"/>
  <c r="L126" i="5" s="1"/>
  <c r="F127" i="5" l="1"/>
  <c r="H127" i="5" s="1"/>
  <c r="G127" i="5" l="1"/>
  <c r="I127" i="5" s="1"/>
  <c r="J127" i="5" s="1"/>
  <c r="K127" i="5" s="1"/>
  <c r="L127" i="5" s="1"/>
  <c r="F128" i="5" l="1"/>
  <c r="H128" i="5"/>
  <c r="G128" i="5"/>
  <c r="I128" i="5" s="1"/>
  <c r="J128" i="5" s="1"/>
  <c r="K128" i="5" s="1"/>
  <c r="L128" i="5" l="1"/>
  <c r="F129" i="5"/>
  <c r="H129" i="5" l="1"/>
  <c r="G129" i="5"/>
  <c r="F130" i="5" s="1"/>
  <c r="H130" i="5" l="1"/>
  <c r="G130" i="5"/>
  <c r="I130" i="5" s="1"/>
  <c r="J130" i="5" s="1"/>
  <c r="K130" i="5" s="1"/>
  <c r="I129" i="5"/>
  <c r="J129" i="5" s="1"/>
  <c r="K129" i="5" s="1"/>
  <c r="F131" i="5" l="1"/>
  <c r="H131" i="5" s="1"/>
  <c r="L130" i="5"/>
  <c r="L129" i="5"/>
  <c r="G131" i="5" l="1"/>
  <c r="I131" i="5" s="1"/>
  <c r="J131" i="5" s="1"/>
  <c r="K131" i="5" s="1"/>
  <c r="L131" i="5" s="1"/>
  <c r="F132" i="5" l="1"/>
  <c r="G132" i="5" s="1"/>
  <c r="I132" i="5" s="1"/>
  <c r="J132" i="5" s="1"/>
  <c r="K132" i="5" s="1"/>
  <c r="L132" i="5" s="1"/>
  <c r="F133" i="5" l="1"/>
  <c r="G133" i="5" s="1"/>
  <c r="I133" i="5" s="1"/>
  <c r="J133" i="5" s="1"/>
  <c r="K133" i="5" s="1"/>
  <c r="L133" i="5" s="1"/>
  <c r="H132" i="5"/>
  <c r="F134" i="5" l="1"/>
  <c r="H134" i="5" s="1"/>
  <c r="H133" i="5"/>
  <c r="G134" i="5" l="1"/>
  <c r="I134" i="5" s="1"/>
  <c r="J134" i="5" s="1"/>
  <c r="K134" i="5" s="1"/>
  <c r="F135" i="5" l="1"/>
  <c r="L134" i="5"/>
  <c r="G135" i="5"/>
  <c r="I135" i="5" s="1"/>
  <c r="J135" i="5" s="1"/>
  <c r="K135" i="5" s="1"/>
  <c r="H135" i="5"/>
  <c r="F136" i="5" l="1"/>
  <c r="H136" i="5" s="1"/>
  <c r="L135" i="5"/>
  <c r="G136" i="5" l="1"/>
  <c r="F137" i="5" s="1"/>
  <c r="G137" i="5" s="1"/>
  <c r="I137" i="5" s="1"/>
  <c r="J137" i="5" s="1"/>
  <c r="K137" i="5" s="1"/>
  <c r="H137" i="5" l="1"/>
  <c r="I136" i="5"/>
  <c r="J136" i="5" s="1"/>
  <c r="K136" i="5" s="1"/>
  <c r="L137" i="5"/>
  <c r="F138" i="5"/>
  <c r="L136" i="5" l="1"/>
  <c r="H138" i="5"/>
  <c r="G138" i="5"/>
  <c r="I138" i="5" s="1"/>
  <c r="J138" i="5" s="1"/>
  <c r="K138" i="5" s="1"/>
  <c r="F139" i="5" l="1"/>
  <c r="H139" i="5" s="1"/>
  <c r="L138" i="5"/>
  <c r="G139" i="5" l="1"/>
  <c r="F140" i="5" s="1"/>
  <c r="G140" i="5" s="1"/>
  <c r="I140" i="5" s="1"/>
  <c r="J140" i="5" s="1"/>
  <c r="K140" i="5" s="1"/>
  <c r="L140" i="5" s="1"/>
  <c r="F141" i="5" l="1"/>
  <c r="H141" i="5" s="1"/>
  <c r="I139" i="5"/>
  <c r="J139" i="5" s="1"/>
  <c r="K139" i="5" s="1"/>
  <c r="H140" i="5"/>
  <c r="G141" i="5" l="1"/>
  <c r="I141" i="5" s="1"/>
  <c r="J141" i="5" s="1"/>
  <c r="K141" i="5" s="1"/>
  <c r="L139" i="5"/>
  <c r="F142" i="5"/>
  <c r="G142" i="5" s="1"/>
  <c r="L141" i="5"/>
  <c r="H142" i="5" l="1"/>
  <c r="I142" i="5"/>
  <c r="J142" i="5" s="1"/>
  <c r="K142" i="5" s="1"/>
  <c r="F143" i="5"/>
  <c r="H143" i="5" l="1"/>
  <c r="G143" i="5"/>
  <c r="L142" i="5"/>
  <c r="I143" i="5" l="1"/>
  <c r="J143" i="5" s="1"/>
  <c r="K143" i="5" s="1"/>
  <c r="F144" i="5"/>
  <c r="G144" i="5" l="1"/>
  <c r="I144" i="5" s="1"/>
  <c r="J144" i="5" s="1"/>
  <c r="K144" i="5" s="1"/>
  <c r="H144" i="5"/>
  <c r="L143" i="5"/>
  <c r="F145" i="5" l="1"/>
  <c r="H145" i="5" s="1"/>
  <c r="L144" i="5"/>
  <c r="G145" i="5" l="1"/>
  <c r="I145" i="5" s="1"/>
  <c r="J145" i="5" s="1"/>
  <c r="K145" i="5" s="1"/>
  <c r="F146" i="5" l="1"/>
  <c r="G146" i="5" s="1"/>
  <c r="I146" i="5" s="1"/>
  <c r="J146" i="5" s="1"/>
  <c r="K146" i="5" s="1"/>
  <c r="L145" i="5"/>
  <c r="F147" i="5" l="1"/>
  <c r="G147" i="5" s="1"/>
  <c r="H146" i="5"/>
  <c r="L146" i="5"/>
  <c r="H147" i="5" l="1"/>
  <c r="I147" i="5"/>
  <c r="J147" i="5" s="1"/>
  <c r="K147" i="5" s="1"/>
  <c r="F148" i="5"/>
  <c r="G148" i="5" l="1"/>
  <c r="I148" i="5" s="1"/>
  <c r="J148" i="5" s="1"/>
  <c r="K148" i="5" s="1"/>
  <c r="H148" i="5"/>
  <c r="L147" i="5"/>
  <c r="F149" i="5" l="1"/>
  <c r="H149" i="5" s="1"/>
  <c r="L148" i="5"/>
  <c r="G149" i="5" l="1"/>
  <c r="I149" i="5" s="1"/>
  <c r="J149" i="5" s="1"/>
  <c r="K149" i="5" s="1"/>
  <c r="L149" i="5" l="1"/>
  <c r="F150" i="5"/>
  <c r="G150" i="5" l="1"/>
  <c r="F151" i="5" s="1"/>
  <c r="H150" i="5"/>
  <c r="I150" i="5" l="1"/>
  <c r="J150" i="5" s="1"/>
  <c r="K150" i="5" s="1"/>
  <c r="H151" i="5"/>
  <c r="G151" i="5"/>
  <c r="I151" i="5" s="1"/>
  <c r="J151" i="5" s="1"/>
  <c r="K151" i="5" s="1"/>
  <c r="F152" i="5" l="1"/>
  <c r="L151" i="5"/>
  <c r="G152" i="5"/>
  <c r="I152" i="5" s="1"/>
  <c r="J152" i="5" s="1"/>
  <c r="K152" i="5" s="1"/>
  <c r="H152" i="5"/>
  <c r="F153" i="5"/>
  <c r="L150" i="5"/>
  <c r="G153" i="5" l="1"/>
  <c r="F154" i="5" s="1"/>
  <c r="H153" i="5"/>
  <c r="L152" i="5"/>
  <c r="H154" i="5" l="1"/>
  <c r="G154" i="5"/>
  <c r="F155" i="5"/>
  <c r="G155" i="5" s="1"/>
  <c r="I155" i="5" s="1"/>
  <c r="J155" i="5" s="1"/>
  <c r="K155" i="5" s="1"/>
  <c r="I154" i="5"/>
  <c r="J154" i="5" s="1"/>
  <c r="K154" i="5" s="1"/>
  <c r="I153" i="5"/>
  <c r="J153" i="5" s="1"/>
  <c r="K153" i="5" s="1"/>
  <c r="L154" i="5" l="1"/>
  <c r="H155" i="5"/>
  <c r="L153" i="5"/>
  <c r="F156" i="5"/>
  <c r="G156" i="5" s="1"/>
  <c r="I156" i="5" s="1"/>
  <c r="J156" i="5" s="1"/>
  <c r="K156" i="5" s="1"/>
  <c r="L155" i="5"/>
  <c r="F157" i="5" l="1"/>
  <c r="H157" i="5" s="1"/>
  <c r="H156" i="5"/>
  <c r="L156" i="5"/>
  <c r="G157" i="5" l="1"/>
  <c r="I157" i="5" s="1"/>
  <c r="J157" i="5" s="1"/>
  <c r="K157" i="5" s="1"/>
  <c r="L157" i="5" s="1"/>
  <c r="F158" i="5" l="1"/>
  <c r="G158" i="5" l="1"/>
  <c r="H158" i="5"/>
  <c r="I158" i="5" l="1"/>
  <c r="J158" i="5" s="1"/>
  <c r="K158" i="5" s="1"/>
  <c r="F159" i="5"/>
  <c r="G159" i="5" l="1"/>
  <c r="I159" i="5" s="1"/>
  <c r="J159" i="5" s="1"/>
  <c r="K159" i="5" s="1"/>
  <c r="H159" i="5"/>
  <c r="L158" i="5"/>
  <c r="F160" i="5" l="1"/>
  <c r="H160" i="5" s="1"/>
  <c r="L159" i="5"/>
  <c r="G160" i="5" l="1"/>
  <c r="I160" i="5" s="1"/>
  <c r="J160" i="5" s="1"/>
  <c r="K160" i="5" s="1"/>
  <c r="L160" i="5" l="1"/>
  <c r="F161" i="5"/>
  <c r="G161" i="5" l="1"/>
  <c r="H161" i="5"/>
  <c r="I161" i="5" l="1"/>
  <c r="J161" i="5" s="1"/>
  <c r="K161" i="5" s="1"/>
  <c r="F162" i="5"/>
  <c r="L161" i="5" l="1"/>
  <c r="H162" i="5"/>
  <c r="G162" i="5"/>
  <c r="I162" i="5" l="1"/>
  <c r="J162" i="5" s="1"/>
  <c r="K162" i="5" s="1"/>
  <c r="F163" i="5"/>
  <c r="H163" i="5" l="1"/>
  <c r="G163" i="5"/>
  <c r="I163" i="5" s="1"/>
  <c r="J163" i="5" s="1"/>
  <c r="K163" i="5" s="1"/>
  <c r="L162" i="5"/>
  <c r="F164" i="5" l="1"/>
  <c r="G164" i="5" s="1"/>
  <c r="F165" i="5" s="1"/>
  <c r="L163" i="5"/>
  <c r="I164" i="5" l="1"/>
  <c r="J164" i="5" s="1"/>
  <c r="K164" i="5" s="1"/>
  <c r="L164" i="5" s="1"/>
  <c r="H164" i="5"/>
  <c r="H165" i="5"/>
  <c r="G165" i="5"/>
  <c r="I165" i="5" s="1"/>
  <c r="J165" i="5" s="1"/>
  <c r="K165" i="5" s="1"/>
  <c r="F166" i="5" l="1"/>
  <c r="H166" i="5" s="1"/>
  <c r="L165" i="5"/>
  <c r="G166" i="5" l="1"/>
  <c r="F167" i="5" s="1"/>
  <c r="G167" i="5" s="1"/>
  <c r="I167" i="5" s="1"/>
  <c r="J167" i="5" s="1"/>
  <c r="K167" i="5" s="1"/>
  <c r="I166" i="5" l="1"/>
  <c r="J166" i="5" s="1"/>
  <c r="K166" i="5" s="1"/>
  <c r="L166" i="5" s="1"/>
  <c r="H167" i="5"/>
  <c r="L167" i="5"/>
  <c r="F168" i="5"/>
  <c r="G168" i="5" l="1"/>
  <c r="I168" i="5" s="1"/>
  <c r="J168" i="5" s="1"/>
  <c r="H168" i="5"/>
  <c r="K168" i="5" l="1"/>
  <c r="F169" i="5"/>
  <c r="L168" i="5" l="1"/>
  <c r="I177" i="5"/>
  <c r="H169" i="5"/>
  <c r="G169" i="5"/>
  <c r="I169" i="5" s="1"/>
  <c r="J169" i="5" s="1"/>
  <c r="I175" i="5"/>
  <c r="I171" i="5"/>
  <c r="I174" i="5"/>
  <c r="I172" i="5"/>
  <c r="I176" i="5"/>
  <c r="I173" i="5"/>
  <c r="I170" i="5" l="1"/>
  <c r="K169" i="5"/>
  <c r="H4" i="5"/>
  <c r="L169" i="5" l="1"/>
  <c r="H6" i="5" s="1"/>
  <c r="H7" i="5"/>
  <c r="H5" i="5"/>
</calcChain>
</file>

<file path=xl/sharedStrings.xml><?xml version="1.0" encoding="utf-8"?>
<sst xmlns="http://schemas.openxmlformats.org/spreadsheetml/2006/main" count="692" uniqueCount="219">
  <si>
    <t xml:space="preserve"> National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</si>
  <si>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</si>
  <si>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</si>
  <si>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</si>
  <si>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</si>
  <si>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</si>
  <si>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Washington, DC metro area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</si>
  <si>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</si>
  <si>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</si>
  <si>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</si>
  <si>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</si>
  <si>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</si>
  <si>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</si>
  <si>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</si>
  <si>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</si>
  <si>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</si>
  <si>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</si>
  <si>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</si>
  <si>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</si>
  <si>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</si>
  <si>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</si>
  <si>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</si>
  <si>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</si>
  <si>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</si>
  <si>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</si>
  <si>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</si>
  <si>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</si>
  <si>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</si>
  <si>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</si>
  <si>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</si>
  <si>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</si>
  <si>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</si>
  <si>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</si>
  <si>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</si>
  <si>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</si>
  <si>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</si>
  <si>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</si>
  <si>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</si>
  <si>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</si>
  <si>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</si>
  <si>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</si>
  <si>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</si>
  <si>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</si>
  <si>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</si>
  <si>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</si>
  <si>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</si>
  <si>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</si>
  <si>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</si>
  <si>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</si>
  <si>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</si>
  <si>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</si>
  <si>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</si>
  <si>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</si>
  <si>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</si>
  <si>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</si>
  <si>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</si>
  <si>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</si>
  <si>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</si>
  <si>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</si>
  <si>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</si>
  <si>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</si>
  <si>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</si>
  <si>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</si>
  <si>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</si>
  <si>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</si>
  <si>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</si>
  <si>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</si>
  <si>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</si>
  <si>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</si>
  <si>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</si>
  <si>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</si>
  <si>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</si>
  <si>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</si>
  <si>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</si>
  <si>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</si>
  <si>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</si>
  <si>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</si>
  <si>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</si>
  <si>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</si>
  <si>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</si>
  <si>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</si>
  <si>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</si>
  <si>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</si>
  <si>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</si>
  <si>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</si>
  <si>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</si>
  <si>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</si>
  <si>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</si>
  <si>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</si>
  <si>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</si>
  <si>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</si>
  <si>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</si>
  <si>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</si>
  <si>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</si>
  <si>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</si>
  <si>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</si>
  <si>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</si>
  <si>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</si>
  <si>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</si>
  <si>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</si>
  <si>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</si>
  <si>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</si>
  <si>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</si>
  <si>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</si>
  <si>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</si>
  <si>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</si>
  <si>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</si>
  <si>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</si>
  <si>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</si>
  <si>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</si>
  <si>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</si>
  <si>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</si>
  <si>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</si>
  <si>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</si>
  <si>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</si>
  <si>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</si>
  <si>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</si>
  <si>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</si>
  <si>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</si>
  <si>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</si>
  <si>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</si>
  <si>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</si>
  <si>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</si>
  <si>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</si>
  <si>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</si>
  <si>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</si>
  <si>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</si>
  <si>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</si>
  <si>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</si>
  <si>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</si>
  <si>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</si>
  <si>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</si>
  <si>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</si>
  <si>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</si>
  <si>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</si>
  <si>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</si>
  <si>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</si>
  <si>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</si>
  <si>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</si>
  <si>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</si>
  <si>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</si>
  <si>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</si>
  <si>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</si>
  <si>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</si>
  <si>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</si>
  <si>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</si>
  <si>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</si>
  <si>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</si>
  <si>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</si>
  <si>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</si>
  <si>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</si>
  <si>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</si>
  <si>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</si>
  <si>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</si>
  <si>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</si>
  <si>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</si>
  <si>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</si>
  <si>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</si>
  <si>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</si>
  <si>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</si>
  <si>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</si>
  <si>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</si>
  <si>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</si>
  <si>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</si>
  <si>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</si>
  <si>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</si>
  <si>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</si>
  <si>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Region</t>
  </si>
  <si>
    <t>Month of Period End</t>
  </si>
  <si>
    <t>Month</t>
  </si>
  <si>
    <t>Year</t>
  </si>
  <si>
    <t>Median Sale Price</t>
  </si>
  <si>
    <t>No</t>
  </si>
  <si>
    <t>alpha</t>
  </si>
  <si>
    <t>RMSE</t>
  </si>
  <si>
    <t>beta</t>
  </si>
  <si>
    <t>gamma</t>
  </si>
  <si>
    <t>Holt-Winter Method</t>
  </si>
  <si>
    <t>Level</t>
  </si>
  <si>
    <t>Trend</t>
  </si>
  <si>
    <t>Seasonal</t>
  </si>
  <si>
    <t>Forecast</t>
  </si>
  <si>
    <t>Error</t>
  </si>
  <si>
    <t>Periode</t>
  </si>
  <si>
    <t>January</t>
  </si>
  <si>
    <t>2012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</si>
  <si>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</si>
  <si>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</si>
  <si>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</si>
  <si>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</si>
  <si>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</si>
  <si>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</si>
  <si>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</si>
  <si>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</si>
  <si>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</si>
  <si>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</si>
  <si>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</si>
  <si>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</si>
  <si>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</si>
  <si>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</si>
  <si>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</si>
  <si>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</si>
  <si>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</si>
  <si>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</si>
  <si>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</si>
  <si>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</si>
  <si>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</si>
  <si>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</si>
  <si>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</si>
  <si>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</si>
  <si>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|Error|</t>
  </si>
  <si>
    <r>
      <t>Error</t>
    </r>
    <r>
      <rPr>
        <b/>
        <sz val="11"/>
        <color theme="1"/>
        <rFont val="Aptos Narrow"/>
        <family val="2"/>
      </rPr>
      <t>²</t>
    </r>
  </si>
  <si>
    <t>Abs. % Error</t>
  </si>
  <si>
    <t>MAD</t>
  </si>
  <si>
    <t>MSE</t>
  </si>
  <si>
    <t>MAPE</t>
  </si>
  <si>
    <t>Initial Value</t>
  </si>
  <si>
    <t>Extended Forecast</t>
  </si>
  <si>
    <t>Forecasting Median Sale Price of U.S. Housing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</si>
</sst>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&quot;$&quot;#,##0,&quot;K&quot;;\(&quot;$&quot;#,##0,&quot;K&quot;\)"/>
    <numFmt numFmtId="169" formatCode="0_);\(0\)"/>
    <numFmt numFmtId="170" formatCode="0.00;[Red]0.00"/>
  </numFmts>
  <fonts count="9" x14ac:knownFonts="1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Display"/>
      <family val="2"/>
      <scheme val="major"/>
    </font>
    <font>
      <b/>
      <sz val="11"/>
      <color theme="1"/>
      <name val="Aptos Narrow"/>
      <family val="2"/>
    </font>
    <font>
      <b/>
      <sz val="12"/>
      <color rgb="FF3A3A3A"/>
      <name val="Aptos Display"/>
      <family val="2"/>
      <scheme val="major"/>
    </font>
    <font>
      <b/>
      <sz val="11"/>
      <color theme="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5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64" fontId="5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0" fontId="0" fillId="3" borderId="0" xfId="0" applyFill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5" xfId="0" applyFill="1" applyBorder="1"/>
    <xf numFmtId="169" fontId="0" fillId="3" borderId="5" xfId="0" applyNumberFormat="1" applyFill="1" applyBorder="1"/>
    <xf numFmtId="2" fontId="0" fillId="0" borderId="5" xfId="0" applyNumberFormat="1" applyBorder="1"/>
    <xf numFmtId="0" fontId="4" fillId="2" borderId="6" xfId="0" applyFont="1" applyFill="1" applyBorder="1"/>
    <xf numFmtId="0" fontId="0" fillId="0" borderId="10" xfId="0" applyBorder="1"/>
    <xf numFmtId="7" fontId="0" fillId="0" borderId="10" xfId="0" applyNumberFormat="1" applyBorder="1"/>
    <xf numFmtId="7" fontId="0" fillId="0" borderId="13" xfId="0" applyNumberFormat="1" applyBorder="1"/>
    <xf numFmtId="7" fontId="0" fillId="0" borderId="5" xfId="0" applyNumberFormat="1" applyBorder="1" applyAlignment="1">
      <alignment horizontal="center"/>
    </xf>
    <xf numFmtId="7" fontId="0" fillId="4" borderId="5" xfId="0" applyNumberFormat="1" applyFill="1" applyBorder="1" applyAlignment="1">
      <alignment horizontal="center"/>
    </xf>
    <xf numFmtId="7" fontId="0" fillId="4" borderId="12" xfId="0" applyNumberForma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170" fontId="0" fillId="0" borderId="5" xfId="0" applyNumberFormat="1" applyBorder="1" applyAlignment="1">
      <alignment horizontal="center"/>
    </xf>
    <xf numFmtId="0" fontId="0" fillId="4" borderId="0" xfId="0" applyFill="1"/>
    <xf numFmtId="0" fontId="4" fillId="5" borderId="0" xfId="0" applyFont="1" applyFill="1"/>
    <xf numFmtId="10" fontId="0" fillId="0" borderId="10" xfId="0" applyNumberFormat="1" applyBorder="1"/>
    <xf numFmtId="10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Median Sale Price of U.S. Housing Market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(Jan 2012-Apr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National!$E$1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National!$D$2:$D$161</c:f>
              <c:strCache>
                <c:ptCount val="160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2017</c:v>
                </c:pt>
                <c:pt idx="61">
                  <c:v>2017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2021</c:v>
                </c:pt>
                <c:pt idx="109">
                  <c:v>2021</c:v>
                </c:pt>
                <c:pt idx="110">
                  <c:v>2021</c:v>
                </c:pt>
                <c:pt idx="111">
                  <c:v>2021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2021</c:v>
                </c:pt>
                <c:pt idx="116">
                  <c:v>2021</c:v>
                </c:pt>
                <c:pt idx="117">
                  <c:v>2021</c:v>
                </c:pt>
                <c:pt idx="118">
                  <c:v>2021</c:v>
                </c:pt>
                <c:pt idx="119">
                  <c:v>2021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2022</c:v>
                </c:pt>
                <c:pt idx="124">
                  <c:v>2022</c:v>
                </c:pt>
                <c:pt idx="125">
                  <c:v>2022</c:v>
                </c:pt>
                <c:pt idx="126">
                  <c:v>2022</c:v>
                </c:pt>
                <c:pt idx="127">
                  <c:v>2022</c:v>
                </c:pt>
                <c:pt idx="128">
                  <c:v>2022</c:v>
                </c:pt>
                <c:pt idx="129">
                  <c:v>2022</c:v>
                </c:pt>
                <c:pt idx="130">
                  <c:v>2022</c:v>
                </c:pt>
                <c:pt idx="131">
                  <c:v>2022</c:v>
                </c:pt>
                <c:pt idx="132">
                  <c:v>2023</c:v>
                </c:pt>
                <c:pt idx="133">
                  <c:v>2023</c:v>
                </c:pt>
                <c:pt idx="134">
                  <c:v>2023</c:v>
                </c:pt>
                <c:pt idx="135">
                  <c:v>2023</c:v>
                </c:pt>
                <c:pt idx="136">
                  <c:v>2023</c:v>
                </c:pt>
                <c:pt idx="137">
                  <c:v>2023</c:v>
                </c:pt>
                <c:pt idx="138">
                  <c:v>2023</c:v>
                </c:pt>
                <c:pt idx="139">
                  <c:v>2023</c:v>
                </c:pt>
                <c:pt idx="140">
                  <c:v>2023</c:v>
                </c:pt>
                <c:pt idx="141">
                  <c:v>2023</c:v>
                </c:pt>
                <c:pt idx="142">
                  <c:v>2023</c:v>
                </c:pt>
                <c:pt idx="143">
                  <c:v>2023</c:v>
                </c:pt>
                <c:pt idx="144">
                  <c:v>2024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</c:v>
                </c:pt>
                <c:pt idx="149">
                  <c:v>2024</c:v>
                </c:pt>
                <c:pt idx="150">
                  <c:v>2024</c:v>
                </c:pt>
                <c:pt idx="151">
                  <c:v>2024</c:v>
                </c:pt>
                <c:pt idx="152">
                  <c:v>2024</c:v>
                </c:pt>
                <c:pt idx="153">
                  <c:v>2024</c:v>
                </c:pt>
                <c:pt idx="154">
                  <c:v>2024</c:v>
                </c:pt>
                <c:pt idx="155">
                  <c:v>2024</c:v>
                </c:pt>
                <c:pt idx="156">
                  <c:v>2025</c:v>
                </c:pt>
                <c:pt idx="157">
                  <c:v>2025</c:v>
                </c:pt>
                <c:pt idx="158">
                  <c:v>2025</c:v>
                </c:pt>
                <c:pt idx="159">
                  <c:v>2025</c:v>
                </c:pt>
              </c:strCache>
            </c:strRef>
          </c:cat>
          <c:val>
            <c:numRef>
              <c:f>National!$E$2:$E$161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318-9F3E-C08997B2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38639"/>
        <c:axId val="1688343439"/>
      </c:lineChart>
      <c:catAx>
        <c:axId val="168833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43439"/>
        <c:crosses val="autoZero"/>
        <c:auto val="1"/>
        <c:lblAlgn val="ctr"/>
        <c:lblOffset val="100"/>
        <c:tickLblSkip val="12"/>
        <c:tickMarkSkip val="1"/>
        <c:noMultiLvlLbl val="1"/>
      </c:catAx>
      <c:valAx>
        <c:axId val="1688343439"/>
        <c:scaling>
          <c:orientation val="minMax"/>
          <c:max val="450000"/>
          <c:min val="1450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Sale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Redfin Monthly Median Sales Housing Market Data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'Holt Winters'!$E$9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'Holt Winters'!$E$10:$E$169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7-40B9-8484-236CE63DA5B0}"/>
            </c:ext>
          </c:extLst>
        </c:ser>
        <c:ser>
          <c:idx val="1"/>
          <c:order val="1"/>
          <c:tx>
            <c:strRef>
              <c:f>'Holt Winters'!$I$9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'Holt Winters'!$I$10:$I$177</c:f>
              <c:numCache>
                <c:formatCode>General</c:formatCode>
                <c:ptCount val="168"/>
                <c:pt idx="13" formatCode="&quot;$&quot;#,##0.00_);\(&quot;$&quot;#,##0.00\)">
                  <c:v>199735.45972852022</c:v>
                </c:pt>
                <c:pt idx="14" formatCode="&quot;$&quot;#,##0.00_);\(&quot;$&quot;#,##0.00\)">
                  <c:v>209616.72898082237</c:v>
                </c:pt>
                <c:pt idx="15" formatCode="&quot;$&quot;#,##0.00_);\(&quot;$&quot;#,##0.00\)">
                  <c:v>213779.01337339822</c:v>
                </c:pt>
                <c:pt idx="16" formatCode="&quot;$&quot;#,##0.00_);\(&quot;$&quot;#,##0.00\)">
                  <c:v>221266.10785747331</c:v>
                </c:pt>
                <c:pt idx="17" formatCode="&quot;$&quot;#,##0.00_);\(&quot;$&quot;#,##0.00\)">
                  <c:v>229596.46211415748</c:v>
                </c:pt>
                <c:pt idx="18" formatCode="&quot;$&quot;#,##0.00_);\(&quot;$&quot;#,##0.00\)">
                  <c:v>229211.61020006589</c:v>
                </c:pt>
                <c:pt idx="19" formatCode="&quot;$&quot;#,##0.00_);\(&quot;$&quot;#,##0.00\)">
                  <c:v>224302.42832290404</c:v>
                </c:pt>
                <c:pt idx="20" formatCode="&quot;$&quot;#,##0.00_);\(&quot;$&quot;#,##0.00\)">
                  <c:v>216094.32495116358</c:v>
                </c:pt>
                <c:pt idx="21" formatCode="&quot;$&quot;#,##0.00_);\(&quot;$&quot;#,##0.00\)">
                  <c:v>214585.71227619317</c:v>
                </c:pt>
                <c:pt idx="22" formatCode="&quot;$&quot;#,##0.00_);\(&quot;$&quot;#,##0.00\)">
                  <c:v>211527.33086724856</c:v>
                </c:pt>
                <c:pt idx="23" formatCode="&quot;$&quot;#,##0.00_);\(&quot;$&quot;#,##0.00\)">
                  <c:v>213944.97349100976</c:v>
                </c:pt>
                <c:pt idx="24" formatCode="&quot;$&quot;#,##0.00_);\(&quot;$&quot;#,##0.00\)">
                  <c:v>204314.70166597396</c:v>
                </c:pt>
                <c:pt idx="25" formatCode="&quot;$&quot;#,##0.00_);\(&quot;$&quot;#,##0.00\)">
                  <c:v>206226.51655363999</c:v>
                </c:pt>
                <c:pt idx="26" formatCode="&quot;$&quot;#,##0.00_);\(&quot;$&quot;#,##0.00\)">
                  <c:v>213196.69537036165</c:v>
                </c:pt>
                <c:pt idx="27" formatCode="&quot;$&quot;#,##0.00_);\(&quot;$&quot;#,##0.00\)">
                  <c:v>217574.18437558136</c:v>
                </c:pt>
                <c:pt idx="28" formatCode="&quot;$&quot;#,##0.00_);\(&quot;$&quot;#,##0.00\)">
                  <c:v>223571.70413112189</c:v>
                </c:pt>
                <c:pt idx="29" formatCode="&quot;$&quot;#,##0.00_);\(&quot;$&quot;#,##0.00\)">
                  <c:v>230348.53606160375</c:v>
                </c:pt>
                <c:pt idx="30" formatCode="&quot;$&quot;#,##0.00_);\(&quot;$&quot;#,##0.00\)">
                  <c:v>229817.40195827809</c:v>
                </c:pt>
                <c:pt idx="31" formatCode="&quot;$&quot;#,##0.00_);\(&quot;$&quot;#,##0.00\)">
                  <c:v>227395.88536521746</c:v>
                </c:pt>
                <c:pt idx="32" formatCode="&quot;$&quot;#,##0.00_);\(&quot;$&quot;#,##0.00\)">
                  <c:v>220381.9067028659</c:v>
                </c:pt>
                <c:pt idx="33" formatCode="&quot;$&quot;#,##0.00_);\(&quot;$&quot;#,##0.00\)">
                  <c:v>219787.57965660255</c:v>
                </c:pt>
                <c:pt idx="34" formatCode="&quot;$&quot;#,##0.00_);\(&quot;$&quot;#,##0.00\)">
                  <c:v>219584.80679657144</c:v>
                </c:pt>
                <c:pt idx="35" formatCode="&quot;$&quot;#,##0.00_);\(&quot;$&quot;#,##0.00\)">
                  <c:v>221000.3267602413</c:v>
                </c:pt>
                <c:pt idx="36" formatCode="&quot;$&quot;#,##0.00_);\(&quot;$&quot;#,##0.00\)">
                  <c:v>214413.75141266789</c:v>
                </c:pt>
                <c:pt idx="37" formatCode="&quot;$&quot;#,##0.00_);\(&quot;$&quot;#,##0.00\)">
                  <c:v>217992.75384940891</c:v>
                </c:pt>
                <c:pt idx="38" formatCode="&quot;$&quot;#,##0.00_);\(&quot;$&quot;#,##0.00\)">
                  <c:v>228352.69399254015</c:v>
                </c:pt>
                <c:pt idx="39" formatCode="&quot;$&quot;#,##0.00_);\(&quot;$&quot;#,##0.00\)">
                  <c:v>233345.81457674655</c:v>
                </c:pt>
                <c:pt idx="40" formatCode="&quot;$&quot;#,##0.00_);\(&quot;$&quot;#,##0.00\)">
                  <c:v>239827.60297092356</c:v>
                </c:pt>
                <c:pt idx="41" formatCode="&quot;$&quot;#,##0.00_);\(&quot;$&quot;#,##0.00\)">
                  <c:v>245613.2034471753</c:v>
                </c:pt>
                <c:pt idx="42" formatCode="&quot;$&quot;#,##0.00_);\(&quot;$&quot;#,##0.00\)">
                  <c:v>242150.16786551173</c:v>
                </c:pt>
                <c:pt idx="43" formatCode="&quot;$&quot;#,##0.00_);\(&quot;$&quot;#,##0.00\)">
                  <c:v>239446.65865315986</c:v>
                </c:pt>
                <c:pt idx="44" formatCode="&quot;$&quot;#,##0.00_);\(&quot;$&quot;#,##0.00\)">
                  <c:v>233212.12500504311</c:v>
                </c:pt>
                <c:pt idx="45" formatCode="&quot;$&quot;#,##0.00_);\(&quot;$&quot;#,##0.00\)">
                  <c:v>231654.47912633393</c:v>
                </c:pt>
                <c:pt idx="46" formatCode="&quot;$&quot;#,##0.00_);\(&quot;$&quot;#,##0.00\)">
                  <c:v>233497.5015311765</c:v>
                </c:pt>
                <c:pt idx="47" formatCode="&quot;$&quot;#,##0.00_);\(&quot;$&quot;#,##0.00\)">
                  <c:v>236092.16295976081</c:v>
                </c:pt>
                <c:pt idx="48" formatCode="&quot;$&quot;#,##0.00_);\(&quot;$&quot;#,##0.00\)">
                  <c:v>229420.12884288811</c:v>
                </c:pt>
                <c:pt idx="49" formatCode="&quot;$&quot;#,##0.00_);\(&quot;$&quot;#,##0.00\)">
                  <c:v>230291.68302921884</c:v>
                </c:pt>
                <c:pt idx="50" formatCode="&quot;$&quot;#,##0.00_);\(&quot;$&quot;#,##0.00\)">
                  <c:v>241738.31352096653</c:v>
                </c:pt>
                <c:pt idx="51" formatCode="&quot;$&quot;#,##0.00_);\(&quot;$&quot;#,##0.00\)">
                  <c:v>246142.12315111939</c:v>
                </c:pt>
                <c:pt idx="52" formatCode="&quot;$&quot;#,##0.00_);\(&quot;$&quot;#,##0.00\)">
                  <c:v>253228.72043899275</c:v>
                </c:pt>
                <c:pt idx="53" formatCode="&quot;$&quot;#,##0.00_);\(&quot;$&quot;#,##0.00\)">
                  <c:v>259152.48903317287</c:v>
                </c:pt>
                <c:pt idx="54" formatCode="&quot;$&quot;#,##0.00_);\(&quot;$&quot;#,##0.00\)">
                  <c:v>256228.33420394894</c:v>
                </c:pt>
                <c:pt idx="55" formatCode="&quot;$&quot;#,##0.00_);\(&quot;$&quot;#,##0.00\)">
                  <c:v>255034.08441811675</c:v>
                </c:pt>
                <c:pt idx="56" formatCode="&quot;$&quot;#,##0.00_);\(&quot;$&quot;#,##0.00\)">
                  <c:v>252418.36316161288</c:v>
                </c:pt>
                <c:pt idx="57" formatCode="&quot;$&quot;#,##0.00_);\(&quot;$&quot;#,##0.00\)">
                  <c:v>252029.17368381826</c:v>
                </c:pt>
                <c:pt idx="58" formatCode="&quot;$&quot;#,##0.00_);\(&quot;$&quot;#,##0.00\)">
                  <c:v>254257.31718635911</c:v>
                </c:pt>
                <c:pt idx="59" formatCode="&quot;$&quot;#,##0.00_);\(&quot;$&quot;#,##0.00\)">
                  <c:v>253644.75010533709</c:v>
                </c:pt>
                <c:pt idx="60" formatCode="&quot;$&quot;#,##0.00_);\(&quot;$&quot;#,##0.00\)">
                  <c:v>248154.07123206672</c:v>
                </c:pt>
                <c:pt idx="61" formatCode="&quot;$&quot;#,##0.00_);\(&quot;$&quot;#,##0.00\)">
                  <c:v>250057.54675998213</c:v>
                </c:pt>
                <c:pt idx="62" formatCode="&quot;$&quot;#,##0.00_);\(&quot;$&quot;#,##0.00\)">
                  <c:v>260149.00526880581</c:v>
                </c:pt>
                <c:pt idx="63" formatCode="&quot;$&quot;#,##0.00_);\(&quot;$&quot;#,##0.00\)">
                  <c:v>264537.95741738984</c:v>
                </c:pt>
                <c:pt idx="64" formatCode="&quot;$&quot;#,##0.00_);\(&quot;$&quot;#,##0.00\)">
                  <c:v>269256.52537525358</c:v>
                </c:pt>
                <c:pt idx="65" formatCode="&quot;$&quot;#,##0.00_);\(&quot;$&quot;#,##0.00\)">
                  <c:v>277539.9189863496</c:v>
                </c:pt>
                <c:pt idx="66" formatCode="&quot;$&quot;#,##0.00_);\(&quot;$&quot;#,##0.00\)">
                  <c:v>272688.71359266446</c:v>
                </c:pt>
                <c:pt idx="67" formatCode="&quot;$&quot;#,##0.00_);\(&quot;$&quot;#,##0.00\)">
                  <c:v>270894.59348041442</c:v>
                </c:pt>
                <c:pt idx="68" formatCode="&quot;$&quot;#,##0.00_);\(&quot;$&quot;#,##0.00\)">
                  <c:v>268468.79072103376</c:v>
                </c:pt>
                <c:pt idx="69" formatCode="&quot;$&quot;#,##0.00_);\(&quot;$&quot;#,##0.00\)">
                  <c:v>268323.42738790659</c:v>
                </c:pt>
                <c:pt idx="70" formatCode="&quot;$&quot;#,##0.00_);\(&quot;$&quot;#,##0.00\)">
                  <c:v>270237.11300065392</c:v>
                </c:pt>
                <c:pt idx="71" formatCode="&quot;$&quot;#,##0.00_);\(&quot;$&quot;#,##0.00\)">
                  <c:v>270234.47207975446</c:v>
                </c:pt>
                <c:pt idx="72" formatCode="&quot;$&quot;#,##0.00_);\(&quot;$&quot;#,##0.00\)">
                  <c:v>265342.73814475385</c:v>
                </c:pt>
                <c:pt idx="73" formatCode="&quot;$&quot;#,##0.00_);\(&quot;$&quot;#,##0.00\)">
                  <c:v>272810.11488558893</c:v>
                </c:pt>
                <c:pt idx="74" formatCode="&quot;$&quot;#,##0.00_);\(&quot;$&quot;#,##0.00\)">
                  <c:v>280646.13624873146</c:v>
                </c:pt>
                <c:pt idx="75" formatCode="&quot;$&quot;#,##0.00_);\(&quot;$&quot;#,##0.00\)">
                  <c:v>283927.71927856654</c:v>
                </c:pt>
                <c:pt idx="76" formatCode="&quot;$&quot;#,##0.00_);\(&quot;$&quot;#,##0.00\)">
                  <c:v>287817.68009384489</c:v>
                </c:pt>
                <c:pt idx="77" formatCode="&quot;$&quot;#,##0.00_);\(&quot;$&quot;#,##0.00\)">
                  <c:v>291742.5136638449</c:v>
                </c:pt>
                <c:pt idx="78" formatCode="&quot;$&quot;#,##0.00_);\(&quot;$&quot;#,##0.00\)">
                  <c:v>285950.17983816564</c:v>
                </c:pt>
                <c:pt idx="79" formatCode="&quot;$&quot;#,##0.00_);\(&quot;$&quot;#,##0.00\)">
                  <c:v>281992.66046429664</c:v>
                </c:pt>
                <c:pt idx="80" formatCode="&quot;$&quot;#,##0.00_);\(&quot;$&quot;#,##0.00\)">
                  <c:v>277054.86902130937</c:v>
                </c:pt>
                <c:pt idx="81" formatCode="&quot;$&quot;#,##0.00_);\(&quot;$&quot;#,##0.00\)">
                  <c:v>276416.90675425628</c:v>
                </c:pt>
                <c:pt idx="82" formatCode="&quot;$&quot;#,##0.00_);\(&quot;$&quot;#,##0.00\)">
                  <c:v>277673.55779517902</c:v>
                </c:pt>
                <c:pt idx="83" formatCode="&quot;$&quot;#,##0.00_);\(&quot;$&quot;#,##0.00\)">
                  <c:v>275714.23561270075</c:v>
                </c:pt>
                <c:pt idx="84" formatCode="&quot;$&quot;#,##0.00_);\(&quot;$&quot;#,##0.00\)">
                  <c:v>272724.57868221478</c:v>
                </c:pt>
                <c:pt idx="85" formatCode="&quot;$&quot;#,##0.00_);\(&quot;$&quot;#,##0.00\)">
                  <c:v>278658.66473934334</c:v>
                </c:pt>
                <c:pt idx="86" formatCode="&quot;$&quot;#,##0.00_);\(&quot;$&quot;#,##0.00\)">
                  <c:v>287561.32775226235</c:v>
                </c:pt>
                <c:pt idx="87" formatCode="&quot;$&quot;#,##0.00_);\(&quot;$&quot;#,##0.00\)">
                  <c:v>290727.02104324644</c:v>
                </c:pt>
                <c:pt idx="88" formatCode="&quot;$&quot;#,##0.00_);\(&quot;$&quot;#,##0.00\)">
                  <c:v>298167.27062129416</c:v>
                </c:pt>
                <c:pt idx="89" formatCode="&quot;$&quot;#,##0.00_);\(&quot;$&quot;#,##0.00\)">
                  <c:v>301865.85800582322</c:v>
                </c:pt>
                <c:pt idx="90" formatCode="&quot;$&quot;#,##0.00_);\(&quot;$&quot;#,##0.00\)">
                  <c:v>298212.99636667763</c:v>
                </c:pt>
                <c:pt idx="91" formatCode="&quot;$&quot;#,##0.00_);\(&quot;$&quot;#,##0.00\)">
                  <c:v>295304.69849375833</c:v>
                </c:pt>
                <c:pt idx="92" formatCode="&quot;$&quot;#,##0.00_);\(&quot;$&quot;#,##0.00\)">
                  <c:v>291529.38118431793</c:v>
                </c:pt>
                <c:pt idx="93" formatCode="&quot;$&quot;#,##0.00_);\(&quot;$&quot;#,##0.00\)">
                  <c:v>292683.76941968937</c:v>
                </c:pt>
                <c:pt idx="94" formatCode="&quot;$&quot;#,##0.00_);\(&quot;$&quot;#,##0.00\)">
                  <c:v>292500.07903255214</c:v>
                </c:pt>
                <c:pt idx="95" formatCode="&quot;$&quot;#,##0.00_);\(&quot;$&quot;#,##0.00\)">
                  <c:v>294436.00039559358</c:v>
                </c:pt>
                <c:pt idx="96" formatCode="&quot;$&quot;#,##0.00_);\(&quot;$&quot;#,##0.00\)">
                  <c:v>290984.01308648958</c:v>
                </c:pt>
                <c:pt idx="97" formatCode="&quot;$&quot;#,##0.00_);\(&quot;$&quot;#,##0.00\)">
                  <c:v>298020.39412098232</c:v>
                </c:pt>
                <c:pt idx="98" formatCode="&quot;$&quot;#,##0.00_);\(&quot;$&quot;#,##0.00\)">
                  <c:v>307831.15699581633</c:v>
                </c:pt>
                <c:pt idx="99" formatCode="&quot;$&quot;#,##0.00_);\(&quot;$&quot;#,##0.00\)">
                  <c:v>305867.19777456886</c:v>
                </c:pt>
                <c:pt idx="100" formatCode="&quot;$&quot;#,##0.00_);\(&quot;$&quot;#,##0.00\)">
                  <c:v>298423.00709552458</c:v>
                </c:pt>
                <c:pt idx="101" formatCode="&quot;$&quot;#,##0.00_);\(&quot;$&quot;#,##0.00\)">
                  <c:v>308212.79949519306</c:v>
                </c:pt>
                <c:pt idx="102" formatCode="&quot;$&quot;#,##0.00_);\(&quot;$&quot;#,##0.00\)">
                  <c:v>322439.31043573259</c:v>
                </c:pt>
                <c:pt idx="103" formatCode="&quot;$&quot;#,##0.00_);\(&quot;$&quot;#,##0.00\)">
                  <c:v>329363.42826231441</c:v>
                </c:pt>
                <c:pt idx="104" formatCode="&quot;$&quot;#,##0.00_);\(&quot;$&quot;#,##0.00\)">
                  <c:v>333531.7360883237</c:v>
                </c:pt>
                <c:pt idx="105" formatCode="&quot;$&quot;#,##0.00_);\(&quot;$&quot;#,##0.00\)">
                  <c:v>336517.99541906186</c:v>
                </c:pt>
                <c:pt idx="106" formatCode="&quot;$&quot;#,##0.00_);\(&quot;$&quot;#,##0.00\)">
                  <c:v>336009.91395400633</c:v>
                </c:pt>
                <c:pt idx="107" formatCode="&quot;$&quot;#,##0.00_);\(&quot;$&quot;#,##0.00\)">
                  <c:v>334820.2397231682</c:v>
                </c:pt>
                <c:pt idx="108" formatCode="&quot;$&quot;#,##0.00_);\(&quot;$&quot;#,##0.00\)">
                  <c:v>335442.14021567767</c:v>
                </c:pt>
                <c:pt idx="109" formatCode="&quot;$&quot;#,##0.00_);\(&quot;$&quot;#,##0.00\)">
                  <c:v>344305.15897423204</c:v>
                </c:pt>
                <c:pt idx="110" formatCode="&quot;$&quot;#,##0.00_);\(&quot;$&quot;#,##0.00\)">
                  <c:v>362076.33980172605</c:v>
                </c:pt>
                <c:pt idx="111" formatCode="&quot;$&quot;#,##0.00_);\(&quot;$&quot;#,##0.00\)">
                  <c:v>376631.96142712724</c:v>
                </c:pt>
                <c:pt idx="112" formatCode="&quot;$&quot;#,##0.00_);\(&quot;$&quot;#,##0.00\)">
                  <c:v>382712.08106187842</c:v>
                </c:pt>
                <c:pt idx="113" formatCode="&quot;$&quot;#,##0.00_);\(&quot;$&quot;#,##0.00\)">
                  <c:v>390425.96248406073</c:v>
                </c:pt>
                <c:pt idx="114" formatCode="&quot;$&quot;#,##0.00_);\(&quot;$&quot;#,##0.00\)">
                  <c:v>387341.55250390689</c:v>
                </c:pt>
                <c:pt idx="115" formatCode="&quot;$&quot;#,##0.00_);\(&quot;$&quot;#,##0.00\)">
                  <c:v>382535.21144837741</c:v>
                </c:pt>
                <c:pt idx="116" formatCode="&quot;$&quot;#,##0.00_);\(&quot;$&quot;#,##0.00\)">
                  <c:v>378727.35098480491</c:v>
                </c:pt>
                <c:pt idx="117" formatCode="&quot;$&quot;#,##0.00_);\(&quot;$&quot;#,##0.00\)">
                  <c:v>381708.41187044926</c:v>
                </c:pt>
                <c:pt idx="118" formatCode="&quot;$&quot;#,##0.00_);\(&quot;$&quot;#,##0.00\)">
                  <c:v>385713.19836304255</c:v>
                </c:pt>
                <c:pt idx="119" formatCode="&quot;$&quot;#,##0.00_);\(&quot;$&quot;#,##0.00\)">
                  <c:v>383686.75285921223</c:v>
                </c:pt>
                <c:pt idx="120" formatCode="&quot;$&quot;#,##0.00_);\(&quot;$&quot;#,##0.00\)">
                  <c:v>381202.52026383049</c:v>
                </c:pt>
                <c:pt idx="121" formatCode="&quot;$&quot;#,##0.00_);\(&quot;$&quot;#,##0.00\)">
                  <c:v>398285.36053362599</c:v>
                </c:pt>
                <c:pt idx="122" formatCode="&quot;$&quot;#,##0.00_);\(&quot;$&quot;#,##0.00\)">
                  <c:v>423163.30461855</c:v>
                </c:pt>
                <c:pt idx="123" formatCode="&quot;$&quot;#,##0.00_);\(&quot;$&quot;#,##0.00\)">
                  <c:v>434561.71307898511</c:v>
                </c:pt>
                <c:pt idx="124" formatCode="&quot;$&quot;#,##0.00_);\(&quot;$&quot;#,##0.00\)">
                  <c:v>437910.96295421198</c:v>
                </c:pt>
                <c:pt idx="125" formatCode="&quot;$&quot;#,##0.00_);\(&quot;$&quot;#,##0.00\)">
                  <c:v>430974.63874010887</c:v>
                </c:pt>
                <c:pt idx="126" formatCode="&quot;$&quot;#,##0.00_);\(&quot;$&quot;#,##0.00\)">
                  <c:v>412522.71133816289</c:v>
                </c:pt>
                <c:pt idx="127" formatCode="&quot;$&quot;#,##0.00_);\(&quot;$&quot;#,##0.00\)">
                  <c:v>404869.76965728891</c:v>
                </c:pt>
                <c:pt idx="128" formatCode="&quot;$&quot;#,##0.00_);\(&quot;$&quot;#,##0.00\)">
                  <c:v>403049.96458956663</c:v>
                </c:pt>
                <c:pt idx="129" formatCode="&quot;$&quot;#,##0.00_);\(&quot;$&quot;#,##0.00\)">
                  <c:v>396751.1400127504</c:v>
                </c:pt>
                <c:pt idx="130" formatCode="&quot;$&quot;#,##0.00_);\(&quot;$&quot;#,##0.00\)">
                  <c:v>390101.46314295259</c:v>
                </c:pt>
                <c:pt idx="131" formatCode="&quot;$&quot;#,##0.00_);\(&quot;$&quot;#,##0.00\)">
                  <c:v>384091.11801783158</c:v>
                </c:pt>
                <c:pt idx="132" formatCode="&quot;$&quot;#,##0.00_);\(&quot;$&quot;#,##0.00\)">
                  <c:v>382192.13151645276</c:v>
                </c:pt>
                <c:pt idx="133" formatCode="&quot;$&quot;#,##0.00_);\(&quot;$&quot;#,##0.00\)">
                  <c:v>391954.32462291361</c:v>
                </c:pt>
                <c:pt idx="134" formatCode="&quot;$&quot;#,##0.00_);\(&quot;$&quot;#,##0.00\)">
                  <c:v>406142.67759384419</c:v>
                </c:pt>
                <c:pt idx="135" formatCode="&quot;$&quot;#,##0.00_);\(&quot;$&quot;#,##0.00\)">
                  <c:v>412220.62563150044</c:v>
                </c:pt>
                <c:pt idx="136" formatCode="&quot;$&quot;#,##0.00_);\(&quot;$&quot;#,##0.00\)">
                  <c:v>420486.81893521076</c:v>
                </c:pt>
                <c:pt idx="137" formatCode="&quot;$&quot;#,##0.00_);\(&quot;$&quot;#,##0.00\)">
                  <c:v>425266.17017067166</c:v>
                </c:pt>
                <c:pt idx="138" formatCode="&quot;$&quot;#,##0.00_);\(&quot;$&quot;#,##0.00\)">
                  <c:v>420000.56451166782</c:v>
                </c:pt>
                <c:pt idx="139" formatCode="&quot;$&quot;#,##0.00_);\(&quot;$&quot;#,##0.00\)">
                  <c:v>419068.36705081339</c:v>
                </c:pt>
                <c:pt idx="140" formatCode="&quot;$&quot;#,##0.00_);\(&quot;$&quot;#,##0.00\)">
                  <c:v>410783.83475135337</c:v>
                </c:pt>
                <c:pt idx="141" formatCode="&quot;$&quot;#,##0.00_);\(&quot;$&quot;#,##0.00\)">
                  <c:v>413728.09696230642</c:v>
                </c:pt>
                <c:pt idx="142" formatCode="&quot;$&quot;#,##0.00_);\(&quot;$&quot;#,##0.00\)">
                  <c:v>406614.21027929301</c:v>
                </c:pt>
                <c:pt idx="143" formatCode="&quot;$&quot;#,##0.00_);\(&quot;$&quot;#,##0.00\)">
                  <c:v>399055.28204272571</c:v>
                </c:pt>
                <c:pt idx="144" formatCode="&quot;$&quot;#,##0.00_);\(&quot;$&quot;#,##0.00\)">
                  <c:v>403372.48092550435</c:v>
                </c:pt>
                <c:pt idx="145" formatCode="&quot;$&quot;#,##0.00_);\(&quot;$&quot;#,##0.00\)">
                  <c:v>418924.33179361402</c:v>
                </c:pt>
                <c:pt idx="146" formatCode="&quot;$&quot;#,##0.00_);\(&quot;$&quot;#,##0.00\)">
                  <c:v>427702.83101007796</c:v>
                </c:pt>
                <c:pt idx="147" formatCode="&quot;$&quot;#,##0.00_);\(&quot;$&quot;#,##0.00\)">
                  <c:v>437895.04930237815</c:v>
                </c:pt>
                <c:pt idx="148" formatCode="&quot;$&quot;#,##0.00_);\(&quot;$&quot;#,##0.00\)">
                  <c:v>441351.36496220669</c:v>
                </c:pt>
                <c:pt idx="149" formatCode="&quot;$&quot;#,##0.00_);\(&quot;$&quot;#,##0.00\)">
                  <c:v>442681.7911079757</c:v>
                </c:pt>
                <c:pt idx="150" formatCode="&quot;$&quot;#,##0.00_);\(&quot;$&quot;#,##0.00\)">
                  <c:v>436269.58286499931</c:v>
                </c:pt>
                <c:pt idx="151" formatCode="&quot;$&quot;#,##0.00_);\(&quot;$&quot;#,##0.00\)">
                  <c:v>430758.65351414389</c:v>
                </c:pt>
                <c:pt idx="152" formatCode="&quot;$&quot;#,##0.00_);\(&quot;$&quot;#,##0.00\)">
                  <c:v>426524.26506751176</c:v>
                </c:pt>
                <c:pt idx="153" formatCode="&quot;$&quot;#,##0.00_);\(&quot;$&quot;#,##0.00\)">
                  <c:v>433994.22293718939</c:v>
                </c:pt>
                <c:pt idx="154" formatCode="&quot;$&quot;#,##0.00_);\(&quot;$&quot;#,##0.00\)">
                  <c:v>429713.2594067899</c:v>
                </c:pt>
                <c:pt idx="155" formatCode="&quot;$&quot;#,##0.00_);\(&quot;$&quot;#,##0.00\)">
                  <c:v>425638.11632593069</c:v>
                </c:pt>
                <c:pt idx="156" formatCode="&quot;$&quot;#,##0.00_);\(&quot;$&quot;#,##0.00\)">
                  <c:v>419222.70642223314</c:v>
                </c:pt>
                <c:pt idx="157" formatCode="&quot;$&quot;#,##0.00_);\(&quot;$&quot;#,##0.00\)">
                  <c:v>430679.3879404412</c:v>
                </c:pt>
                <c:pt idx="158" formatCode="&quot;$&quot;#,##0.00_);\(&quot;$&quot;#,##0.00\)">
                  <c:v>437229.11601367471</c:v>
                </c:pt>
                <c:pt idx="159" formatCode="&quot;$&quot;#,##0.00_);\(&quot;$&quot;#,##0.00\)">
                  <c:v>442909.55431809509</c:v>
                </c:pt>
                <c:pt idx="160" formatCode="&quot;$&quot;#,##0.00_);\(&quot;$&quot;#,##0.00\)">
                  <c:v>463296.18092318327</c:v>
                </c:pt>
                <c:pt idx="161" formatCode="&quot;$&quot;#,##0.00_);\(&quot;$&quot;#,##0.00\)">
                  <c:v>481539.17565631436</c:v>
                </c:pt>
                <c:pt idx="162" formatCode="&quot;$&quot;#,##0.00_);\(&quot;$&quot;#,##0.00\)">
                  <c:v>484363.72558666911</c:v>
                </c:pt>
                <c:pt idx="163" formatCode="&quot;$&quot;#,##0.00_);\(&quot;$&quot;#,##0.00\)">
                  <c:v>482501.87543031335</c:v>
                </c:pt>
                <c:pt idx="164" formatCode="&quot;$&quot;#,##0.00_);\(&quot;$&quot;#,##0.00\)">
                  <c:v>475630.66908716166</c:v>
                </c:pt>
                <c:pt idx="165" formatCode="&quot;$&quot;#,##0.00_);\(&quot;$&quot;#,##0.00\)">
                  <c:v>472250.33645064692</c:v>
                </c:pt>
                <c:pt idx="166" formatCode="&quot;$&quot;#,##0.00_);\(&quot;$&quot;#,##0.00\)">
                  <c:v>475298.90740751516</c:v>
                </c:pt>
                <c:pt idx="167" formatCode="&quot;$&quot;#,##0.00_);\(&quot;$&quot;#,##0.00\)">
                  <c:v>484046.40854046738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7-40B9-8484-236CE63D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15087"/>
        <c:axId val="1340815567"/>
      </c:scatterChart>
      <c:valAx>
        <c:axId val="13408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567"/>
        <c:crosses val="autoZero"/>
        <c:crossBetween val="midCat"/>
      </c:valAx>
      <c:valAx>
        <c:axId val="1340815567"/>
        <c:scaling>
          <c:orientation val="minMax"/>
          <c:max val="500000"/>
          <c:min val="1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Sale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139700</xdr:rowOff>
    </xdr:from>
    <xdr:to>
      <xdr:col>15</xdr:col>
      <xdr:colOff>44450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341BB-604B-424A-B563-B4D7BC5C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8</xdr:row>
      <xdr:rowOff>19050</xdr:rowOff>
    </xdr:from>
    <xdr:to>
      <xdr:col>23</xdr:col>
      <xdr:colOff>584200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89548-D325-4BD4-A3FB-2FB60704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9"/>
  <sheetViews>
    <sheetView workbookViewId="0">
      <selection activeCell="C11" sqref="C11"/>
    </sheetView>
  </sheetViews>
  <sheetFormatPr defaultRowHeight="14.5" x14ac:dyDescent="0.35"/>
  <cols>
    <col min="1" max="1" width="19" bestFit="1" customWidth="1"/>
    <col min="2" max="2" width="9.36328125" bestFit="1" customWidth="1"/>
    <col min="3" max="3" width="10.08984375" bestFit="1" customWidth="1"/>
    <col min="4" max="4" width="8.36328125" bestFit="1" customWidth="1"/>
    <col min="5" max="5" width="7.36328125" bestFit="1" customWidth="1"/>
    <col min="6" max="6" width="7.08984375" bestFit="1" customWidth="1"/>
    <col min="7" max="7" width="7.453125" bestFit="1" customWidth="1"/>
    <col min="8" max="8" width="6.81640625" bestFit="1" customWidth="1"/>
    <col min="9" max="9" width="8.81640625" bestFit="1" customWidth="1"/>
    <col min="10" max="10" width="11.54296875" bestFit="1" customWidth="1"/>
    <col min="11" max="11" width="9.54296875" bestFit="1" customWidth="1"/>
    <col min="12" max="12" width="11" bestFit="1" customWidth="1"/>
    <col min="13" max="13" width="11.1796875" bestFit="1" customWidth="1"/>
    <col min="14" max="14" width="9.36328125" bestFit="1" customWidth="1"/>
    <col min="15" max="15" width="10.08984375" bestFit="1" customWidth="1"/>
    <col min="16" max="16" width="8.36328125" bestFit="1" customWidth="1"/>
    <col min="17" max="17" width="7.36328125" bestFit="1" customWidth="1"/>
    <col min="18" max="18" width="7.08984375" bestFit="1" customWidth="1"/>
    <col min="19" max="19" width="7.453125" bestFit="1" customWidth="1"/>
    <col min="20" max="20" width="6.81640625" bestFit="1" customWidth="1"/>
    <col min="21" max="21" width="8.81640625" bestFit="1" customWidth="1"/>
    <col min="22" max="22" width="11.54296875" bestFit="1" customWidth="1"/>
    <col min="23" max="23" width="9.54296875" bestFit="1" customWidth="1"/>
    <col min="24" max="24" width="11" bestFit="1" customWidth="1"/>
    <col min="25" max="25" width="11.1796875" bestFit="1" customWidth="1"/>
    <col min="26" max="26" width="9.36328125" bestFit="1" customWidth="1"/>
    <col min="27" max="27" width="10.08984375" bestFit="1" customWidth="1"/>
    <col min="28" max="28" width="8.36328125" bestFit="1" customWidth="1"/>
    <col min="29" max="29" width="7.36328125" bestFit="1" customWidth="1"/>
    <col min="30" max="30" width="7.08984375" bestFit="1" customWidth="1"/>
    <col min="31" max="31" width="7.453125" bestFit="1" customWidth="1"/>
    <col min="32" max="32" width="6.81640625" bestFit="1" customWidth="1"/>
    <col min="33" max="33" width="8.81640625" bestFit="1" customWidth="1"/>
    <col min="34" max="34" width="11.54296875" bestFit="1" customWidth="1"/>
    <col min="35" max="35" width="9.54296875" bestFit="1" customWidth="1"/>
    <col min="36" max="36" width="11" bestFit="1" customWidth="1"/>
    <col min="37" max="37" width="11.1796875" bestFit="1" customWidth="1"/>
    <col min="38" max="38" width="9.36328125" bestFit="1" customWidth="1"/>
    <col min="39" max="39" width="10.08984375" bestFit="1" customWidth="1"/>
    <col min="40" max="40" width="8.36328125" bestFit="1" customWidth="1"/>
    <col min="41" max="41" width="7.36328125" bestFit="1" customWidth="1"/>
    <col min="42" max="42" width="7.08984375" bestFit="1" customWidth="1"/>
    <col min="43" max="43" width="7.453125" bestFit="1" customWidth="1"/>
    <col min="44" max="44" width="6.81640625" bestFit="1" customWidth="1"/>
    <col min="45" max="45" width="8.81640625" bestFit="1" customWidth="1"/>
    <col min="46" max="46" width="11.54296875" bestFit="1" customWidth="1"/>
    <col min="47" max="47" width="9.54296875" bestFit="1" customWidth="1"/>
    <col min="48" max="48" width="11" bestFit="1" customWidth="1"/>
    <col min="49" max="49" width="11.1796875" bestFit="1" customWidth="1"/>
    <col min="50" max="50" width="9.36328125" bestFit="1" customWidth="1"/>
    <col min="51" max="51" width="10.08984375" bestFit="1" customWidth="1"/>
    <col min="52" max="52" width="8.36328125" bestFit="1" customWidth="1"/>
    <col min="53" max="53" width="7.36328125" bestFit="1" customWidth="1"/>
    <col min="54" max="54" width="7.08984375" bestFit="1" customWidth="1"/>
    <col min="55" max="55" width="7.453125" bestFit="1" customWidth="1"/>
    <col min="56" max="56" width="6.81640625" bestFit="1" customWidth="1"/>
    <col min="57" max="57" width="8.81640625" bestFit="1" customWidth="1"/>
    <col min="58" max="58" width="11.54296875" bestFit="1" customWidth="1"/>
    <col min="59" max="59" width="9.54296875" bestFit="1" customWidth="1"/>
    <col min="60" max="60" width="11" bestFit="1" customWidth="1"/>
    <col min="61" max="61" width="11.1796875" bestFit="1" customWidth="1"/>
    <col min="62" max="62" width="9.36328125" bestFit="1" customWidth="1"/>
    <col min="63" max="63" width="10.08984375" bestFit="1" customWidth="1"/>
    <col min="64" max="64" width="8.36328125" bestFit="1" customWidth="1"/>
    <col min="65" max="65" width="7.36328125" bestFit="1" customWidth="1"/>
    <col min="66" max="66" width="7.08984375" bestFit="1" customWidth="1"/>
    <col min="67" max="67" width="7.453125" bestFit="1" customWidth="1"/>
    <col min="68" max="68" width="6.81640625" bestFit="1" customWidth="1"/>
    <col min="69" max="69" width="8.81640625" bestFit="1" customWidth="1"/>
    <col min="70" max="70" width="11.54296875" bestFit="1" customWidth="1"/>
    <col min="71" max="71" width="9.54296875" bestFit="1" customWidth="1"/>
    <col min="72" max="72" width="11" bestFit="1" customWidth="1"/>
    <col min="73" max="73" width="11.1796875" bestFit="1" customWidth="1"/>
    <col min="74" max="74" width="9.36328125" bestFit="1" customWidth="1"/>
    <col min="75" max="75" width="10.08984375" bestFit="1" customWidth="1"/>
    <col min="76" max="76" width="8.36328125" bestFit="1" customWidth="1"/>
    <col min="77" max="77" width="7.36328125" bestFit="1" customWidth="1"/>
    <col min="78" max="78" width="7.08984375" bestFit="1" customWidth="1"/>
    <col min="79" max="79" width="7.453125" bestFit="1" customWidth="1"/>
    <col min="80" max="80" width="6.81640625" bestFit="1" customWidth="1"/>
    <col min="81" max="81" width="8.81640625" bestFit="1" customWidth="1"/>
    <col min="82" max="82" width="11.54296875" bestFit="1" customWidth="1"/>
    <col min="83" max="83" width="9.54296875" bestFit="1" customWidth="1"/>
    <col min="84" max="84" width="11" bestFit="1" customWidth="1"/>
    <col min="85" max="85" width="11.1796875" bestFit="1" customWidth="1"/>
    <col min="86" max="86" width="9.36328125" bestFit="1" customWidth="1"/>
    <col min="87" max="87" width="10.08984375" bestFit="1" customWidth="1"/>
    <col min="88" max="88" width="8.36328125" bestFit="1" customWidth="1"/>
    <col min="89" max="89" width="7.36328125" bestFit="1" customWidth="1"/>
    <col min="90" max="90" width="7.08984375" bestFit="1" customWidth="1"/>
    <col min="91" max="91" width="7.453125" bestFit="1" customWidth="1"/>
    <col min="92" max="92" width="6.81640625" bestFit="1" customWidth="1"/>
    <col min="93" max="93" width="8.81640625" bestFit="1" customWidth="1"/>
    <col min="94" max="94" width="11.54296875" bestFit="1" customWidth="1"/>
    <col min="95" max="95" width="9.54296875" bestFit="1" customWidth="1"/>
    <col min="96" max="96" width="11" bestFit="1" customWidth="1"/>
    <col min="97" max="97" width="11.1796875" bestFit="1" customWidth="1"/>
    <col min="98" max="98" width="9.36328125" bestFit="1" customWidth="1"/>
    <col min="99" max="99" width="10.08984375" bestFit="1" customWidth="1"/>
    <col min="100" max="100" width="8.36328125" bestFit="1" customWidth="1"/>
    <col min="101" max="101" width="7.36328125" bestFit="1" customWidth="1"/>
    <col min="102" max="102" width="7.08984375" bestFit="1" customWidth="1"/>
    <col min="103" max="103" width="7.453125" bestFit="1" customWidth="1"/>
    <col min="104" max="104" width="6.81640625" bestFit="1" customWidth="1"/>
    <col min="105" max="105" width="8.81640625" bestFit="1" customWidth="1"/>
    <col min="106" max="106" width="11.54296875" bestFit="1" customWidth="1"/>
    <col min="107" max="107" width="9.54296875" bestFit="1" customWidth="1"/>
    <col min="108" max="108" width="11" bestFit="1" customWidth="1"/>
    <col min="109" max="109" width="11.1796875" bestFit="1" customWidth="1"/>
    <col min="110" max="110" width="9.36328125" bestFit="1" customWidth="1"/>
    <col min="111" max="111" width="10.08984375" bestFit="1" customWidth="1"/>
    <col min="112" max="112" width="8.36328125" bestFit="1" customWidth="1"/>
    <col min="113" max="113" width="7.36328125" bestFit="1" customWidth="1"/>
    <col min="114" max="114" width="7.08984375" bestFit="1" customWidth="1"/>
    <col min="115" max="115" width="7.453125" bestFit="1" customWidth="1"/>
    <col min="116" max="116" width="6.81640625" bestFit="1" customWidth="1"/>
    <col min="117" max="117" width="8.81640625" bestFit="1" customWidth="1"/>
    <col min="118" max="118" width="11.54296875" bestFit="1" customWidth="1"/>
    <col min="119" max="119" width="9.54296875" bestFit="1" customWidth="1"/>
    <col min="120" max="120" width="11" bestFit="1" customWidth="1"/>
    <col min="121" max="121" width="11.1796875" bestFit="1" customWidth="1"/>
    <col min="122" max="122" width="9.36328125" bestFit="1" customWidth="1"/>
    <col min="123" max="123" width="10.08984375" bestFit="1" customWidth="1"/>
    <col min="124" max="124" width="8.36328125" bestFit="1" customWidth="1"/>
    <col min="125" max="125" width="7.36328125" bestFit="1" customWidth="1"/>
    <col min="126" max="126" width="7.08984375" bestFit="1" customWidth="1"/>
    <col min="127" max="127" width="7.453125" bestFit="1" customWidth="1"/>
    <col min="128" max="128" width="6.81640625" bestFit="1" customWidth="1"/>
    <col min="129" max="129" width="8.81640625" bestFit="1" customWidth="1"/>
    <col min="130" max="130" width="11.54296875" bestFit="1" customWidth="1"/>
    <col min="131" max="131" width="9.54296875" bestFit="1" customWidth="1"/>
    <col min="132" max="132" width="11" bestFit="1" customWidth="1"/>
    <col min="133" max="133" width="11.1796875" bestFit="1" customWidth="1"/>
    <col min="134" max="134" width="9.36328125" bestFit="1" customWidth="1"/>
    <col min="135" max="135" width="10.08984375" bestFit="1" customWidth="1"/>
    <col min="136" max="136" width="8.36328125" bestFit="1" customWidth="1"/>
    <col min="137" max="137" width="7.36328125" bestFit="1" customWidth="1"/>
    <col min="138" max="138" width="7.08984375" bestFit="1" customWidth="1"/>
    <col min="139" max="139" width="7.453125" bestFit="1" customWidth="1"/>
    <col min="140" max="140" width="6.81640625" bestFit="1" customWidth="1"/>
    <col min="141" max="141" width="8.81640625" bestFit="1" customWidth="1"/>
    <col min="142" max="142" width="11.54296875" bestFit="1" customWidth="1"/>
    <col min="143" max="143" width="9.54296875" bestFit="1" customWidth="1"/>
    <col min="144" max="144" width="11" bestFit="1" customWidth="1"/>
    <col min="145" max="145" width="11.1796875" bestFit="1" customWidth="1"/>
    <col min="146" max="146" width="9.36328125" bestFit="1" customWidth="1"/>
    <col min="147" max="147" width="10.08984375" bestFit="1" customWidth="1"/>
    <col min="148" max="148" width="8.36328125" bestFit="1" customWidth="1"/>
    <col min="149" max="149" width="7.36328125" bestFit="1" customWidth="1"/>
    <col min="150" max="150" width="7.08984375" bestFit="1" customWidth="1"/>
    <col min="151" max="151" width="7.453125" bestFit="1" customWidth="1"/>
    <col min="152" max="152" width="6.81640625" bestFit="1" customWidth="1"/>
    <col min="153" max="153" width="8.81640625" bestFit="1" customWidth="1"/>
    <col min="154" max="154" width="11.54296875" bestFit="1" customWidth="1"/>
    <col min="155" max="155" width="9.54296875" bestFit="1" customWidth="1"/>
    <col min="156" max="156" width="11" bestFit="1" customWidth="1"/>
    <col min="157" max="157" width="11.1796875" bestFit="1" customWidth="1"/>
    <col min="158" max="158" width="9.36328125" bestFit="1" customWidth="1"/>
    <col min="159" max="159" width="10.08984375" bestFit="1" customWidth="1"/>
    <col min="160" max="160" width="8.36328125" bestFit="1" customWidth="1"/>
    <col min="161" max="161" width="7.36328125" bestFit="1" customWidth="1"/>
  </cols>
  <sheetData>
    <row r="1" spans="1:161" x14ac:dyDescent="0.35">
      <c r="B1" s="5" t="s">
        <v>168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</row>
    <row r="2" spans="1:161" x14ac:dyDescent="0.35">
      <c r="A2" s="3" t="s">
        <v>167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62</v>
      </c>
      <c r="BF2" s="2" t="s">
        <v>63</v>
      </c>
      <c r="BG2" s="2" t="s">
        <v>64</v>
      </c>
      <c r="BH2" s="2" t="s">
        <v>65</v>
      </c>
      <c r="BI2" s="2" t="s">
        <v>66</v>
      </c>
      <c r="BJ2" s="2" t="s">
        <v>67</v>
      </c>
      <c r="BK2" s="2" t="s">
        <v>68</v>
      </c>
      <c r="BL2" s="2" t="s">
        <v>69</v>
      </c>
      <c r="BM2" s="2" t="s">
        <v>70</v>
      </c>
      <c r="BN2" s="2" t="s">
        <v>71</v>
      </c>
      <c r="BO2" s="2" t="s">
        <v>72</v>
      </c>
      <c r="BP2" s="2" t="s">
        <v>73</v>
      </c>
      <c r="BQ2" s="2" t="s">
        <v>74</v>
      </c>
      <c r="BR2" s="2" t="s">
        <v>75</v>
      </c>
      <c r="BS2" s="2" t="s">
        <v>76</v>
      </c>
      <c r="BT2" s="2" t="s">
        <v>77</v>
      </c>
      <c r="BU2" s="2" t="s">
        <v>78</v>
      </c>
      <c r="BV2" s="2" t="s">
        <v>79</v>
      </c>
      <c r="BW2" s="2" t="s">
        <v>80</v>
      </c>
      <c r="BX2" s="2" t="s">
        <v>81</v>
      </c>
      <c r="BY2" s="2" t="s">
        <v>82</v>
      </c>
      <c r="BZ2" s="2" t="s">
        <v>83</v>
      </c>
      <c r="CA2" s="2" t="s">
        <v>84</v>
      </c>
      <c r="CB2" s="2" t="s">
        <v>85</v>
      </c>
      <c r="CC2" s="2" t="s">
        <v>86</v>
      </c>
      <c r="CD2" s="2" t="s">
        <v>87</v>
      </c>
      <c r="CE2" s="2" t="s">
        <v>88</v>
      </c>
      <c r="CF2" s="2" t="s">
        <v>89</v>
      </c>
      <c r="CG2" s="2" t="s">
        <v>90</v>
      </c>
      <c r="CH2" s="2" t="s">
        <v>91</v>
      </c>
      <c r="CI2" s="2" t="s">
        <v>92</v>
      </c>
      <c r="CJ2" s="2" t="s">
        <v>93</v>
      </c>
      <c r="CK2" s="2" t="s">
        <v>94</v>
      </c>
      <c r="CL2" s="2" t="s">
        <v>95</v>
      </c>
      <c r="CM2" s="2" t="s">
        <v>96</v>
      </c>
      <c r="CN2" s="2" t="s">
        <v>97</v>
      </c>
      <c r="CO2" s="2" t="s">
        <v>98</v>
      </c>
      <c r="CP2" s="2" t="s">
        <v>99</v>
      </c>
      <c r="CQ2" s="2" t="s">
        <v>100</v>
      </c>
      <c r="CR2" s="2" t="s">
        <v>101</v>
      </c>
      <c r="CS2" s="2" t="s">
        <v>102</v>
      </c>
      <c r="CT2" s="2" t="s">
        <v>103</v>
      </c>
      <c r="CU2" s="2" t="s">
        <v>104</v>
      </c>
      <c r="CV2" s="2" t="s">
        <v>105</v>
      </c>
      <c r="CW2" s="2" t="s">
        <v>106</v>
      </c>
      <c r="CX2" s="2" t="s">
        <v>107</v>
      </c>
      <c r="CY2" s="2" t="s">
        <v>108</v>
      </c>
      <c r="CZ2" s="2" t="s">
        <v>109</v>
      </c>
      <c r="DA2" s="2" t="s">
        <v>110</v>
      </c>
      <c r="DB2" s="2" t="s">
        <v>111</v>
      </c>
      <c r="DC2" s="2" t="s">
        <v>112</v>
      </c>
      <c r="DD2" s="2" t="s">
        <v>113</v>
      </c>
      <c r="DE2" s="2" t="s">
        <v>114</v>
      </c>
      <c r="DF2" s="2" t="s">
        <v>115</v>
      </c>
      <c r="DG2" s="2" t="s">
        <v>116</v>
      </c>
      <c r="DH2" s="2" t="s">
        <v>117</v>
      </c>
      <c r="DI2" s="2" t="s">
        <v>118</v>
      </c>
      <c r="DJ2" s="2" t="s">
        <v>119</v>
      </c>
      <c r="DK2" s="2" t="s">
        <v>120</v>
      </c>
      <c r="DL2" s="2" t="s">
        <v>121</v>
      </c>
      <c r="DM2" s="2" t="s">
        <v>122</v>
      </c>
      <c r="DN2" s="2" t="s">
        <v>123</v>
      </c>
      <c r="DO2" s="2" t="s">
        <v>124</v>
      </c>
      <c r="DP2" s="2" t="s">
        <v>125</v>
      </c>
      <c r="DQ2" s="2" t="s">
        <v>126</v>
      </c>
      <c r="DR2" s="2" t="s">
        <v>127</v>
      </c>
      <c r="DS2" s="2" t="s">
        <v>128</v>
      </c>
      <c r="DT2" s="2" t="s">
        <v>129</v>
      </c>
      <c r="DU2" s="2" t="s">
        <v>130</v>
      </c>
      <c r="DV2" s="2" t="s">
        <v>131</v>
      </c>
      <c r="DW2" s="2" t="s">
        <v>132</v>
      </c>
      <c r="DX2" s="2" t="s">
        <v>133</v>
      </c>
      <c r="DY2" s="2" t="s">
        <v>134</v>
      </c>
      <c r="DZ2" s="2" t="s">
        <v>135</v>
      </c>
      <c r="EA2" s="2" t="s">
        <v>136</v>
      </c>
      <c r="EB2" s="2" t="s">
        <v>137</v>
      </c>
      <c r="EC2" s="2" t="s">
        <v>138</v>
      </c>
      <c r="ED2" s="2" t="s">
        <v>139</v>
      </c>
      <c r="EE2" s="2" t="s">
        <v>140</v>
      </c>
      <c r="EF2" s="2" t="s">
        <v>141</v>
      </c>
      <c r="EG2" s="2" t="s">
        <v>142</v>
      </c>
      <c r="EH2" s="2" t="s">
        <v>143</v>
      </c>
      <c r="EI2" s="2" t="s">
        <v>144</v>
      </c>
      <c r="EJ2" s="2" t="s">
        <v>145</v>
      </c>
      <c r="EK2" s="2" t="s">
        <v>146</v>
      </c>
      <c r="EL2" s="2" t="s">
        <v>147</v>
      </c>
      <c r="EM2" s="2" t="s">
        <v>148</v>
      </c>
      <c r="EN2" s="2" t="s">
        <v>149</v>
      </c>
      <c r="EO2" s="2" t="s">
        <v>150</v>
      </c>
      <c r="EP2" s="2" t="s">
        <v>151</v>
      </c>
      <c r="EQ2" s="2" t="s">
        <v>152</v>
      </c>
      <c r="ER2" s="2" t="s">
        <v>153</v>
      </c>
      <c r="ES2" s="2" t="s">
        <v>154</v>
      </c>
      <c r="ET2" s="2" t="s">
        <v>155</v>
      </c>
      <c r="EU2" s="2" t="s">
        <v>156</v>
      </c>
      <c r="EV2" s="2" t="s">
        <v>157</v>
      </c>
      <c r="EW2" s="2" t="s">
        <v>158</v>
      </c>
      <c r="EX2" s="2" t="s">
        <v>159</v>
      </c>
      <c r="EY2" s="2" t="s">
        <v>160</v>
      </c>
      <c r="EZ2" s="2" t="s">
        <v>161</v>
      </c>
      <c r="FA2" s="2" t="s">
        <v>162</v>
      </c>
      <c r="FB2" s="2" t="s">
        <v>163</v>
      </c>
      <c r="FC2" s="2" t="s">
        <v>164</v>
      </c>
      <c r="FD2" s="2" t="s">
        <v>165</v>
      </c>
      <c r="FE2" s="2" t="s">
        <v>166</v>
      </c>
    </row>
    <row r="3" spans="1:161" x14ac:dyDescent="0.35">
      <c r="A3" s="1" t="s">
        <v>0</v>
      </c>
      <c r="B3" s="4">
        <v>158759</v>
      </c>
      <c r="C3" s="4">
        <v>158757</v>
      </c>
      <c r="D3" s="4">
        <v>170250</v>
      </c>
      <c r="E3" s="4">
        <v>177836</v>
      </c>
      <c r="F3" s="4">
        <v>185691</v>
      </c>
      <c r="G3" s="4">
        <v>193355</v>
      </c>
      <c r="H3" s="4">
        <v>191706</v>
      </c>
      <c r="I3" s="4">
        <v>190213</v>
      </c>
      <c r="J3" s="4">
        <v>187140</v>
      </c>
      <c r="K3" s="4">
        <v>184897</v>
      </c>
      <c r="L3" s="4">
        <v>189334</v>
      </c>
      <c r="M3" s="4">
        <v>192907</v>
      </c>
      <c r="N3" s="4">
        <v>179267</v>
      </c>
      <c r="O3" s="4">
        <v>181059</v>
      </c>
      <c r="P3" s="4">
        <v>192770</v>
      </c>
      <c r="Q3" s="4">
        <v>199314</v>
      </c>
      <c r="R3" s="4">
        <v>208693</v>
      </c>
      <c r="S3" s="4">
        <v>218488</v>
      </c>
      <c r="T3" s="4">
        <v>219621</v>
      </c>
      <c r="U3" s="4">
        <v>216305</v>
      </c>
      <c r="V3" s="4">
        <v>209875</v>
      </c>
      <c r="W3" s="4">
        <v>209418</v>
      </c>
      <c r="X3" s="4">
        <v>207645</v>
      </c>
      <c r="Y3" s="4">
        <v>211089</v>
      </c>
      <c r="Z3" s="4">
        <v>199836</v>
      </c>
      <c r="AA3" s="4">
        <v>200734</v>
      </c>
      <c r="AB3" s="4">
        <v>208664</v>
      </c>
      <c r="AC3" s="4">
        <v>214367</v>
      </c>
      <c r="AD3" s="4">
        <v>221307</v>
      </c>
      <c r="AE3" s="4">
        <v>228754</v>
      </c>
      <c r="AF3" s="4">
        <v>228475</v>
      </c>
      <c r="AG3" s="4">
        <v>226230</v>
      </c>
      <c r="AH3" s="4">
        <v>219713</v>
      </c>
      <c r="AI3" s="4">
        <v>219231</v>
      </c>
      <c r="AJ3" s="4">
        <v>219457</v>
      </c>
      <c r="AK3" s="4">
        <v>221423</v>
      </c>
      <c r="AL3" s="4">
        <v>212069</v>
      </c>
      <c r="AM3" s="4">
        <v>213923</v>
      </c>
      <c r="AN3" s="4">
        <v>224694</v>
      </c>
      <c r="AO3" s="4">
        <v>230790</v>
      </c>
      <c r="AP3" s="4">
        <v>238200</v>
      </c>
      <c r="AQ3" s="4">
        <v>244771</v>
      </c>
      <c r="AR3" s="4">
        <v>241811</v>
      </c>
      <c r="AS3" s="4">
        <v>239295</v>
      </c>
      <c r="AT3" s="4">
        <v>233308</v>
      </c>
      <c r="AU3" s="4">
        <v>231796</v>
      </c>
      <c r="AV3" s="4">
        <v>233849</v>
      </c>
      <c r="AW3" s="4">
        <v>236762</v>
      </c>
      <c r="AX3" s="4">
        <v>227145</v>
      </c>
      <c r="AY3" s="4">
        <v>226348</v>
      </c>
      <c r="AZ3" s="4">
        <v>238180</v>
      </c>
      <c r="BA3" s="4">
        <v>243742</v>
      </c>
      <c r="BB3" s="4">
        <v>251816</v>
      </c>
      <c r="BC3" s="4">
        <v>258553</v>
      </c>
      <c r="BD3" s="4">
        <v>256080</v>
      </c>
      <c r="BE3" s="4">
        <v>254885</v>
      </c>
      <c r="BF3" s="4">
        <v>252088</v>
      </c>
      <c r="BG3" s="4">
        <v>251508</v>
      </c>
      <c r="BH3" s="4">
        <v>253953</v>
      </c>
      <c r="BI3" s="4">
        <v>254059</v>
      </c>
      <c r="BJ3" s="4">
        <v>245632</v>
      </c>
      <c r="BK3" s="4">
        <v>245541</v>
      </c>
      <c r="BL3" s="4">
        <v>256104</v>
      </c>
      <c r="BM3" s="4">
        <v>261879</v>
      </c>
      <c r="BN3" s="4">
        <v>267956</v>
      </c>
      <c r="BO3" s="4">
        <v>277072</v>
      </c>
      <c r="BP3" s="4">
        <v>272755</v>
      </c>
      <c r="BQ3" s="4">
        <v>271082</v>
      </c>
      <c r="BR3" s="4">
        <v>268414</v>
      </c>
      <c r="BS3" s="4">
        <v>267982</v>
      </c>
      <c r="BT3" s="4">
        <v>270106</v>
      </c>
      <c r="BU3" s="4">
        <v>270783</v>
      </c>
      <c r="BV3" s="4">
        <v>262788</v>
      </c>
      <c r="BW3" s="4">
        <v>267548</v>
      </c>
      <c r="BX3" s="4">
        <v>275790</v>
      </c>
      <c r="BY3" s="4">
        <v>280868</v>
      </c>
      <c r="BZ3" s="4">
        <v>286424</v>
      </c>
      <c r="CA3" s="4">
        <v>291774</v>
      </c>
      <c r="CB3" s="4">
        <v>286793</v>
      </c>
      <c r="CC3" s="4">
        <v>283091</v>
      </c>
      <c r="CD3" s="4">
        <v>278097</v>
      </c>
      <c r="CE3" s="4">
        <v>277166</v>
      </c>
      <c r="CF3" s="4">
        <v>278566</v>
      </c>
      <c r="CG3" s="4">
        <v>277368</v>
      </c>
      <c r="CH3" s="4">
        <v>270997</v>
      </c>
      <c r="CI3" s="4">
        <v>274065</v>
      </c>
      <c r="CJ3" s="4">
        <v>283153</v>
      </c>
      <c r="CK3" s="4">
        <v>288005</v>
      </c>
      <c r="CL3" s="4">
        <v>296826</v>
      </c>
      <c r="CM3" s="4">
        <v>301858</v>
      </c>
      <c r="CN3" s="4">
        <v>298894</v>
      </c>
      <c r="CO3" s="4">
        <v>296084</v>
      </c>
      <c r="CP3" s="4">
        <v>292138</v>
      </c>
      <c r="CQ3" s="4">
        <v>292837</v>
      </c>
      <c r="CR3" s="4">
        <v>292906</v>
      </c>
      <c r="CS3" s="4">
        <v>295396</v>
      </c>
      <c r="CT3" s="4">
        <v>288578</v>
      </c>
      <c r="CU3" s="4">
        <v>292597</v>
      </c>
      <c r="CV3" s="4">
        <v>302426</v>
      </c>
      <c r="CW3" s="4">
        <v>302719</v>
      </c>
      <c r="CX3" s="4">
        <v>298423</v>
      </c>
      <c r="CY3" s="4">
        <v>309682</v>
      </c>
      <c r="CZ3" s="4">
        <v>322530</v>
      </c>
      <c r="DA3" s="4">
        <v>327900</v>
      </c>
      <c r="DB3" s="4">
        <v>331011</v>
      </c>
      <c r="DC3" s="4">
        <v>333403</v>
      </c>
      <c r="DD3" s="4">
        <v>333502</v>
      </c>
      <c r="DE3" s="4">
        <v>333611</v>
      </c>
      <c r="DF3" s="4">
        <v>330919</v>
      </c>
      <c r="DG3" s="4">
        <v>336359</v>
      </c>
      <c r="DH3" s="4">
        <v>353527</v>
      </c>
      <c r="DI3" s="4">
        <v>368991</v>
      </c>
      <c r="DJ3" s="4">
        <v>376984</v>
      </c>
      <c r="DK3" s="4">
        <v>386847</v>
      </c>
      <c r="DL3" s="4">
        <v>385070</v>
      </c>
      <c r="DM3" s="4">
        <v>380907</v>
      </c>
      <c r="DN3" s="4">
        <v>377222</v>
      </c>
      <c r="DO3" s="4">
        <v>379753</v>
      </c>
      <c r="DP3" s="4">
        <v>383791</v>
      </c>
      <c r="DQ3" s="4">
        <v>382925</v>
      </c>
      <c r="DR3" s="4">
        <v>377036</v>
      </c>
      <c r="DS3" s="4">
        <v>389582</v>
      </c>
      <c r="DT3" s="4">
        <v>412819</v>
      </c>
      <c r="DU3" s="4">
        <v>425507</v>
      </c>
      <c r="DV3" s="4">
        <v>431657</v>
      </c>
      <c r="DW3" s="4">
        <v>428743</v>
      </c>
      <c r="DX3" s="4">
        <v>413696</v>
      </c>
      <c r="DY3" s="4">
        <v>407211</v>
      </c>
      <c r="DZ3" s="4">
        <v>404857</v>
      </c>
      <c r="EA3" s="4">
        <v>398349</v>
      </c>
      <c r="EB3" s="4">
        <v>392673</v>
      </c>
      <c r="EC3" s="4">
        <v>388126</v>
      </c>
      <c r="ED3" s="4">
        <v>381996</v>
      </c>
      <c r="EE3" s="4">
        <v>387176</v>
      </c>
      <c r="EF3" s="4">
        <v>400463</v>
      </c>
      <c r="EG3" s="4">
        <v>408163</v>
      </c>
      <c r="EH3" s="4">
        <v>418377</v>
      </c>
      <c r="EI3" s="4">
        <v>425297</v>
      </c>
      <c r="EJ3" s="4">
        <v>421369</v>
      </c>
      <c r="EK3" s="4">
        <v>420438</v>
      </c>
      <c r="EL3" s="4">
        <v>412079</v>
      </c>
      <c r="EM3" s="4">
        <v>414348</v>
      </c>
      <c r="EN3" s="4">
        <v>407869</v>
      </c>
      <c r="EO3" s="4">
        <v>402109</v>
      </c>
      <c r="EP3" s="4">
        <v>402055</v>
      </c>
      <c r="EQ3" s="4">
        <v>412284</v>
      </c>
      <c r="ER3" s="4">
        <v>420395</v>
      </c>
      <c r="ES3" s="4">
        <v>432288</v>
      </c>
      <c r="ET3" s="4">
        <v>438201</v>
      </c>
      <c r="EU3" s="4">
        <v>442477</v>
      </c>
      <c r="EV3" s="4">
        <v>437807</v>
      </c>
      <c r="EW3" s="4">
        <v>432801</v>
      </c>
      <c r="EX3" s="4">
        <v>428235</v>
      </c>
      <c r="EY3" s="4">
        <v>434379</v>
      </c>
      <c r="EZ3" s="4">
        <v>430230</v>
      </c>
      <c r="FA3" s="4">
        <v>427580</v>
      </c>
      <c r="FB3" s="4">
        <v>417897</v>
      </c>
      <c r="FC3" s="4">
        <v>424750</v>
      </c>
      <c r="FD3" s="4">
        <v>430723</v>
      </c>
      <c r="FE3" s="4">
        <v>438466</v>
      </c>
    </row>
    <row r="4" spans="1:161" x14ac:dyDescent="0.35">
      <c r="A4" s="1" t="s">
        <v>1</v>
      </c>
      <c r="B4" s="4">
        <v>303000</v>
      </c>
      <c r="C4" s="4">
        <v>290000</v>
      </c>
      <c r="D4" s="4">
        <v>305000</v>
      </c>
      <c r="E4" s="4">
        <v>323500</v>
      </c>
      <c r="F4" s="4">
        <v>339900</v>
      </c>
      <c r="G4" s="4">
        <v>375000</v>
      </c>
      <c r="H4" s="4">
        <v>360000</v>
      </c>
      <c r="I4" s="4">
        <v>355000</v>
      </c>
      <c r="J4" s="4">
        <v>335000</v>
      </c>
      <c r="K4" s="4">
        <v>325000</v>
      </c>
      <c r="L4" s="4">
        <v>337000</v>
      </c>
      <c r="M4" s="4">
        <v>342500</v>
      </c>
      <c r="N4" s="4">
        <v>325000</v>
      </c>
      <c r="O4" s="4">
        <v>317000</v>
      </c>
      <c r="P4" s="4">
        <v>325000</v>
      </c>
      <c r="Q4" s="4">
        <v>349900</v>
      </c>
      <c r="R4" s="4">
        <v>365000</v>
      </c>
      <c r="S4" s="4">
        <v>390000</v>
      </c>
      <c r="T4" s="4">
        <v>386000</v>
      </c>
      <c r="U4" s="4">
        <v>385000</v>
      </c>
      <c r="V4" s="4">
        <v>369900</v>
      </c>
      <c r="W4" s="4">
        <v>360000</v>
      </c>
      <c r="X4" s="4">
        <v>362000</v>
      </c>
      <c r="Y4" s="4">
        <v>371000</v>
      </c>
      <c r="Z4" s="4">
        <v>365000</v>
      </c>
      <c r="AA4" s="4">
        <v>340000</v>
      </c>
      <c r="AB4" s="4">
        <v>361125</v>
      </c>
      <c r="AC4" s="4">
        <v>367000</v>
      </c>
      <c r="AD4" s="4">
        <v>385000</v>
      </c>
      <c r="AE4" s="4">
        <v>412000</v>
      </c>
      <c r="AF4" s="4">
        <v>405000</v>
      </c>
      <c r="AG4" s="4">
        <v>399900</v>
      </c>
      <c r="AH4" s="4">
        <v>377000</v>
      </c>
      <c r="AI4" s="4">
        <v>369950</v>
      </c>
      <c r="AJ4" s="4">
        <v>381423</v>
      </c>
      <c r="AK4" s="4">
        <v>389900</v>
      </c>
      <c r="AL4" s="4">
        <v>385000</v>
      </c>
      <c r="AM4" s="4">
        <v>368000</v>
      </c>
      <c r="AN4" s="4">
        <v>373950</v>
      </c>
      <c r="AO4" s="4">
        <v>385000</v>
      </c>
      <c r="AP4" s="4">
        <v>405000</v>
      </c>
      <c r="AQ4" s="4">
        <v>425000</v>
      </c>
      <c r="AR4" s="4">
        <v>425000</v>
      </c>
      <c r="AS4" s="4">
        <v>420000</v>
      </c>
      <c r="AT4" s="4">
        <v>395000</v>
      </c>
      <c r="AU4" s="4">
        <v>390000</v>
      </c>
      <c r="AV4" s="4">
        <v>400000</v>
      </c>
      <c r="AW4" s="4">
        <v>400000</v>
      </c>
      <c r="AX4" s="4">
        <v>395000</v>
      </c>
      <c r="AY4" s="4">
        <v>375000</v>
      </c>
      <c r="AZ4" s="4">
        <v>390000</v>
      </c>
      <c r="BA4" s="4">
        <v>415000</v>
      </c>
      <c r="BB4" s="4">
        <v>425000</v>
      </c>
      <c r="BC4" s="4">
        <v>449250</v>
      </c>
      <c r="BD4" s="4">
        <v>445000</v>
      </c>
      <c r="BE4" s="4">
        <v>438900</v>
      </c>
      <c r="BF4" s="4">
        <v>419000</v>
      </c>
      <c r="BG4" s="4">
        <v>415000</v>
      </c>
      <c r="BH4" s="4">
        <v>427900</v>
      </c>
      <c r="BI4" s="4">
        <v>420000</v>
      </c>
      <c r="BJ4" s="4">
        <v>422000</v>
      </c>
      <c r="BK4" s="4">
        <v>400000</v>
      </c>
      <c r="BL4" s="4">
        <v>430750</v>
      </c>
      <c r="BM4" s="4">
        <v>445900</v>
      </c>
      <c r="BN4" s="4">
        <v>455000</v>
      </c>
      <c r="BO4" s="4">
        <v>475000</v>
      </c>
      <c r="BP4" s="4">
        <v>475000</v>
      </c>
      <c r="BQ4" s="4">
        <v>465000</v>
      </c>
      <c r="BR4" s="4">
        <v>449900</v>
      </c>
      <c r="BS4" s="4">
        <v>446325</v>
      </c>
      <c r="BT4" s="4">
        <v>455000</v>
      </c>
      <c r="BU4" s="4">
        <v>455000</v>
      </c>
      <c r="BV4" s="4">
        <v>455000</v>
      </c>
      <c r="BW4" s="4">
        <v>440000</v>
      </c>
      <c r="BX4" s="4">
        <v>465000</v>
      </c>
      <c r="BY4" s="4">
        <v>484000</v>
      </c>
      <c r="BZ4" s="4">
        <v>495000</v>
      </c>
      <c r="CA4" s="4">
        <v>513750</v>
      </c>
      <c r="CB4" s="4">
        <v>515000</v>
      </c>
      <c r="CC4" s="4">
        <v>500000</v>
      </c>
      <c r="CD4" s="4">
        <v>470000</v>
      </c>
      <c r="CE4" s="4">
        <v>470000</v>
      </c>
      <c r="CF4" s="4">
        <v>475000</v>
      </c>
      <c r="CG4" s="4">
        <v>457725</v>
      </c>
      <c r="CH4" s="4">
        <v>474900</v>
      </c>
      <c r="CI4" s="4">
        <v>454950</v>
      </c>
      <c r="CJ4" s="4">
        <v>475000</v>
      </c>
      <c r="CK4" s="4">
        <v>485000</v>
      </c>
      <c r="CL4" s="4">
        <v>520000</v>
      </c>
      <c r="CM4" s="4">
        <v>529000</v>
      </c>
      <c r="CN4" s="4">
        <v>530000</v>
      </c>
      <c r="CO4" s="4">
        <v>515000</v>
      </c>
      <c r="CP4" s="4">
        <v>490000</v>
      </c>
      <c r="CQ4" s="4">
        <v>485000</v>
      </c>
      <c r="CR4" s="4">
        <v>491375</v>
      </c>
      <c r="CS4" s="4">
        <v>500000</v>
      </c>
      <c r="CT4" s="4">
        <v>505000</v>
      </c>
      <c r="CU4" s="4">
        <v>497000</v>
      </c>
      <c r="CV4" s="4">
        <v>520000</v>
      </c>
      <c r="CW4" s="4">
        <v>537500</v>
      </c>
      <c r="CX4" s="4">
        <v>530000</v>
      </c>
      <c r="CY4" s="4">
        <v>540000</v>
      </c>
      <c r="CZ4" s="4">
        <v>554637.5</v>
      </c>
      <c r="DA4" s="4">
        <v>569000</v>
      </c>
      <c r="DB4" s="4">
        <v>560000</v>
      </c>
      <c r="DC4" s="4">
        <v>550000</v>
      </c>
      <c r="DD4" s="4">
        <v>550000</v>
      </c>
      <c r="DE4" s="4">
        <v>550000</v>
      </c>
      <c r="DF4" s="4">
        <v>557250</v>
      </c>
      <c r="DG4" s="4">
        <v>550000</v>
      </c>
      <c r="DH4" s="4">
        <v>575500</v>
      </c>
      <c r="DI4" s="4">
        <v>601000</v>
      </c>
      <c r="DJ4" s="4">
        <v>620000</v>
      </c>
      <c r="DK4" s="4">
        <v>650000</v>
      </c>
      <c r="DL4" s="4">
        <v>635000</v>
      </c>
      <c r="DM4" s="4">
        <v>625000</v>
      </c>
      <c r="DN4" s="4">
        <v>605000</v>
      </c>
      <c r="DO4" s="4">
        <v>599950</v>
      </c>
      <c r="DP4" s="4">
        <v>610000</v>
      </c>
      <c r="DQ4" s="4">
        <v>620000</v>
      </c>
      <c r="DR4" s="4">
        <v>596000</v>
      </c>
      <c r="DS4" s="4">
        <v>595000</v>
      </c>
      <c r="DT4" s="4">
        <v>637000</v>
      </c>
      <c r="DU4" s="4">
        <v>675000</v>
      </c>
      <c r="DV4" s="4">
        <v>690000</v>
      </c>
      <c r="DW4" s="4">
        <v>705000</v>
      </c>
      <c r="DX4" s="4">
        <v>685000</v>
      </c>
      <c r="DY4" s="4">
        <v>675000</v>
      </c>
      <c r="DZ4" s="4">
        <v>649900</v>
      </c>
      <c r="EA4" s="4">
        <v>630000</v>
      </c>
      <c r="EB4" s="4">
        <v>641750</v>
      </c>
      <c r="EC4" s="4">
        <v>605000</v>
      </c>
      <c r="ED4" s="4">
        <v>611000</v>
      </c>
      <c r="EE4" s="4">
        <v>598000</v>
      </c>
      <c r="EF4" s="4">
        <v>650000</v>
      </c>
      <c r="EG4" s="4">
        <v>669000</v>
      </c>
      <c r="EH4" s="4">
        <v>700000</v>
      </c>
      <c r="EI4" s="4">
        <v>730000</v>
      </c>
      <c r="EJ4" s="4">
        <v>735000</v>
      </c>
      <c r="EK4" s="4">
        <v>711950</v>
      </c>
      <c r="EL4" s="4">
        <v>685000</v>
      </c>
      <c r="EM4" s="4">
        <v>685000</v>
      </c>
      <c r="EN4" s="4">
        <v>675000</v>
      </c>
      <c r="EO4" s="4">
        <v>670000</v>
      </c>
      <c r="EP4" s="4">
        <v>674825</v>
      </c>
      <c r="EQ4" s="4">
        <v>665000</v>
      </c>
      <c r="ER4" s="4">
        <v>710000</v>
      </c>
      <c r="ES4" s="4">
        <v>714100</v>
      </c>
      <c r="ET4" s="4">
        <v>735000</v>
      </c>
      <c r="EU4" s="4">
        <v>770750</v>
      </c>
      <c r="EV4" s="4">
        <v>750000</v>
      </c>
      <c r="EW4" s="4">
        <v>730000</v>
      </c>
      <c r="EX4" s="4">
        <v>705000</v>
      </c>
      <c r="EY4" s="4">
        <v>710000</v>
      </c>
      <c r="EZ4" s="4">
        <v>710000</v>
      </c>
      <c r="FA4" s="4">
        <v>723600</v>
      </c>
      <c r="FB4" s="4">
        <v>719350</v>
      </c>
      <c r="FC4" s="4">
        <v>705000</v>
      </c>
      <c r="FD4" s="4">
        <v>725000</v>
      </c>
      <c r="FE4" s="4">
        <v>750000</v>
      </c>
    </row>
    <row r="5" spans="1:161" x14ac:dyDescent="0.35">
      <c r="A5" s="1" t="s">
        <v>2</v>
      </c>
      <c r="B5" s="4">
        <v>140000</v>
      </c>
      <c r="C5" s="4">
        <v>135000</v>
      </c>
      <c r="D5" s="4">
        <v>150000</v>
      </c>
      <c r="E5" s="4">
        <v>157000</v>
      </c>
      <c r="F5" s="4">
        <v>170000</v>
      </c>
      <c r="G5" s="4">
        <v>181000</v>
      </c>
      <c r="H5" s="4">
        <v>172000</v>
      </c>
      <c r="I5" s="4">
        <v>170000</v>
      </c>
      <c r="J5" s="4">
        <v>160000</v>
      </c>
      <c r="K5" s="4">
        <v>154000</v>
      </c>
      <c r="L5" s="4">
        <v>155000</v>
      </c>
      <c r="M5" s="4">
        <v>151000</v>
      </c>
      <c r="N5" s="4">
        <v>141000</v>
      </c>
      <c r="O5" s="4">
        <v>139062.5</v>
      </c>
      <c r="P5" s="4">
        <v>155000</v>
      </c>
      <c r="Q5" s="4">
        <v>173000</v>
      </c>
      <c r="R5" s="4">
        <v>184000</v>
      </c>
      <c r="S5" s="4">
        <v>207000</v>
      </c>
      <c r="T5" s="4">
        <v>202500</v>
      </c>
      <c r="U5" s="4">
        <v>198000</v>
      </c>
      <c r="V5" s="4">
        <v>185000</v>
      </c>
      <c r="W5" s="4">
        <v>175000</v>
      </c>
      <c r="X5" s="4">
        <v>170000</v>
      </c>
      <c r="Y5" s="4">
        <v>175000</v>
      </c>
      <c r="Z5" s="4">
        <v>164000</v>
      </c>
      <c r="AA5" s="4">
        <v>158000</v>
      </c>
      <c r="AB5" s="4">
        <v>176000</v>
      </c>
      <c r="AC5" s="4">
        <v>187500</v>
      </c>
      <c r="AD5" s="4">
        <v>210000</v>
      </c>
      <c r="AE5" s="4">
        <v>220000</v>
      </c>
      <c r="AF5" s="4">
        <v>220000</v>
      </c>
      <c r="AG5" s="4">
        <v>216625</v>
      </c>
      <c r="AH5" s="4">
        <v>197500</v>
      </c>
      <c r="AI5" s="4">
        <v>187135</v>
      </c>
      <c r="AJ5" s="4">
        <v>183000</v>
      </c>
      <c r="AK5" s="4">
        <v>184000</v>
      </c>
      <c r="AL5" s="4">
        <v>178000</v>
      </c>
      <c r="AM5" s="4">
        <v>172000</v>
      </c>
      <c r="AN5" s="4">
        <v>200000</v>
      </c>
      <c r="AO5" s="4">
        <v>210000</v>
      </c>
      <c r="AP5" s="4">
        <v>223000</v>
      </c>
      <c r="AQ5" s="4">
        <v>234000</v>
      </c>
      <c r="AR5" s="4">
        <v>228000</v>
      </c>
      <c r="AS5" s="4">
        <v>224000</v>
      </c>
      <c r="AT5" s="4">
        <v>210000</v>
      </c>
      <c r="AU5" s="4">
        <v>200000</v>
      </c>
      <c r="AV5" s="4">
        <v>197000</v>
      </c>
      <c r="AW5" s="4">
        <v>200000</v>
      </c>
      <c r="AX5" s="4">
        <v>190000</v>
      </c>
      <c r="AY5" s="4">
        <v>190000</v>
      </c>
      <c r="AZ5" s="4">
        <v>210000</v>
      </c>
      <c r="BA5" s="4">
        <v>231000</v>
      </c>
      <c r="BB5" s="4">
        <v>235000</v>
      </c>
      <c r="BC5" s="4">
        <v>246000</v>
      </c>
      <c r="BD5" s="4">
        <v>241000</v>
      </c>
      <c r="BE5" s="4">
        <v>235000</v>
      </c>
      <c r="BF5" s="4">
        <v>220000</v>
      </c>
      <c r="BG5" s="4">
        <v>220000</v>
      </c>
      <c r="BH5" s="4">
        <v>215000</v>
      </c>
      <c r="BI5" s="4">
        <v>215000</v>
      </c>
      <c r="BJ5" s="4">
        <v>208000</v>
      </c>
      <c r="BK5" s="4">
        <v>209375</v>
      </c>
      <c r="BL5" s="4">
        <v>234900</v>
      </c>
      <c r="BM5" s="4">
        <v>247000</v>
      </c>
      <c r="BN5" s="4">
        <v>250000</v>
      </c>
      <c r="BO5" s="4">
        <v>254900</v>
      </c>
      <c r="BP5" s="4">
        <v>250000</v>
      </c>
      <c r="BQ5" s="4">
        <v>240000</v>
      </c>
      <c r="BR5" s="4">
        <v>234000</v>
      </c>
      <c r="BS5" s="4">
        <v>225000</v>
      </c>
      <c r="BT5" s="4">
        <v>225000</v>
      </c>
      <c r="BU5" s="4">
        <v>227000</v>
      </c>
      <c r="BV5" s="4">
        <v>225000</v>
      </c>
      <c r="BW5" s="4">
        <v>230000</v>
      </c>
      <c r="BX5" s="4">
        <v>245000</v>
      </c>
      <c r="BY5" s="4">
        <v>252000</v>
      </c>
      <c r="BZ5" s="4">
        <v>255000</v>
      </c>
      <c r="CA5" s="4">
        <v>265000</v>
      </c>
      <c r="CB5" s="4">
        <v>255000</v>
      </c>
      <c r="CC5" s="4">
        <v>245000</v>
      </c>
      <c r="CD5" s="4">
        <v>240000</v>
      </c>
      <c r="CE5" s="4">
        <v>232000</v>
      </c>
      <c r="CF5" s="4">
        <v>235000</v>
      </c>
      <c r="CG5" s="4">
        <v>229000</v>
      </c>
      <c r="CH5" s="4">
        <v>225000</v>
      </c>
      <c r="CI5" s="4">
        <v>232750</v>
      </c>
      <c r="CJ5" s="4">
        <v>243000</v>
      </c>
      <c r="CK5" s="4">
        <v>255000</v>
      </c>
      <c r="CL5" s="4">
        <v>262000</v>
      </c>
      <c r="CM5" s="4">
        <v>265000</v>
      </c>
      <c r="CN5" s="4">
        <v>261667</v>
      </c>
      <c r="CO5" s="4">
        <v>254000</v>
      </c>
      <c r="CP5" s="4">
        <v>243000</v>
      </c>
      <c r="CQ5" s="4">
        <v>240000</v>
      </c>
      <c r="CR5" s="4">
        <v>242000</v>
      </c>
      <c r="CS5" s="4">
        <v>240000</v>
      </c>
      <c r="CT5" s="4">
        <v>234000</v>
      </c>
      <c r="CU5" s="4">
        <v>242000</v>
      </c>
      <c r="CV5" s="4">
        <v>265000</v>
      </c>
      <c r="CW5" s="4">
        <v>275000</v>
      </c>
      <c r="CX5" s="4">
        <v>265000</v>
      </c>
      <c r="CY5" s="4">
        <v>269000</v>
      </c>
      <c r="CZ5" s="4">
        <v>280000</v>
      </c>
      <c r="DA5" s="4">
        <v>285000</v>
      </c>
      <c r="DB5" s="4">
        <v>276500</v>
      </c>
      <c r="DC5" s="4">
        <v>275000</v>
      </c>
      <c r="DD5" s="4">
        <v>270000</v>
      </c>
      <c r="DE5" s="4">
        <v>269000</v>
      </c>
      <c r="DF5" s="4">
        <v>270000</v>
      </c>
      <c r="DG5" s="4">
        <v>274900</v>
      </c>
      <c r="DH5" s="4">
        <v>300000</v>
      </c>
      <c r="DI5" s="4">
        <v>312000</v>
      </c>
      <c r="DJ5" s="4">
        <v>315000</v>
      </c>
      <c r="DK5" s="4">
        <v>320000</v>
      </c>
      <c r="DL5" s="4">
        <v>312000</v>
      </c>
      <c r="DM5" s="4">
        <v>305000</v>
      </c>
      <c r="DN5" s="4">
        <v>294000</v>
      </c>
      <c r="DO5" s="4">
        <v>293000</v>
      </c>
      <c r="DP5" s="4">
        <v>293000</v>
      </c>
      <c r="DQ5" s="4">
        <v>290000</v>
      </c>
      <c r="DR5" s="4">
        <v>290000</v>
      </c>
      <c r="DS5" s="4">
        <v>292000</v>
      </c>
      <c r="DT5" s="4">
        <v>310000</v>
      </c>
      <c r="DU5" s="4">
        <v>327500</v>
      </c>
      <c r="DV5" s="4">
        <v>328705</v>
      </c>
      <c r="DW5" s="4">
        <v>340000</v>
      </c>
      <c r="DX5" s="4">
        <v>325000</v>
      </c>
      <c r="DY5" s="4">
        <v>310000</v>
      </c>
      <c r="DZ5" s="4">
        <v>305000</v>
      </c>
      <c r="EA5" s="4">
        <v>300000</v>
      </c>
      <c r="EB5" s="4">
        <v>295000</v>
      </c>
      <c r="EC5" s="4">
        <v>285000</v>
      </c>
      <c r="ED5" s="4">
        <v>285000</v>
      </c>
      <c r="EE5" s="4">
        <v>290000</v>
      </c>
      <c r="EF5" s="4">
        <v>309000</v>
      </c>
      <c r="EG5" s="4">
        <v>320000</v>
      </c>
      <c r="EH5" s="4">
        <v>330000</v>
      </c>
      <c r="EI5" s="4">
        <v>345000</v>
      </c>
      <c r="EJ5" s="4">
        <v>337500</v>
      </c>
      <c r="EK5" s="4">
        <v>335000</v>
      </c>
      <c r="EL5" s="4">
        <v>320000</v>
      </c>
      <c r="EM5" s="4">
        <v>315000</v>
      </c>
      <c r="EN5" s="4">
        <v>320000</v>
      </c>
      <c r="EO5" s="4">
        <v>306500</v>
      </c>
      <c r="EP5" s="4">
        <v>313000</v>
      </c>
      <c r="EQ5" s="4">
        <v>318000</v>
      </c>
      <c r="ER5" s="4">
        <v>339500</v>
      </c>
      <c r="ES5" s="4">
        <v>349250</v>
      </c>
      <c r="ET5" s="4">
        <v>355050</v>
      </c>
      <c r="EU5" s="4">
        <v>375000</v>
      </c>
      <c r="EV5" s="4">
        <v>365000</v>
      </c>
      <c r="EW5" s="4">
        <v>352000</v>
      </c>
      <c r="EX5" s="4">
        <v>350000</v>
      </c>
      <c r="EY5" s="4">
        <v>340000</v>
      </c>
      <c r="EZ5" s="4">
        <v>348575</v>
      </c>
      <c r="FA5" s="4">
        <v>340000</v>
      </c>
      <c r="FB5" s="4">
        <v>335000</v>
      </c>
      <c r="FC5" s="4">
        <v>345000</v>
      </c>
      <c r="FD5" s="4">
        <v>360000</v>
      </c>
      <c r="FE5" s="4">
        <v>370000</v>
      </c>
    </row>
    <row r="6" spans="1:161" x14ac:dyDescent="0.35">
      <c r="A6" s="1" t="s">
        <v>3</v>
      </c>
      <c r="B6" s="4">
        <v>290000</v>
      </c>
      <c r="C6" s="4">
        <v>300000</v>
      </c>
      <c r="D6" s="4">
        <v>310000</v>
      </c>
      <c r="E6" s="4">
        <v>315000</v>
      </c>
      <c r="F6" s="4">
        <v>320000</v>
      </c>
      <c r="G6" s="4">
        <v>330000</v>
      </c>
      <c r="H6" s="4">
        <v>335000</v>
      </c>
      <c r="I6" s="4">
        <v>337000</v>
      </c>
      <c r="J6" s="4">
        <v>348500</v>
      </c>
      <c r="K6" s="4">
        <v>345000</v>
      </c>
      <c r="L6" s="4">
        <v>350000</v>
      </c>
      <c r="M6" s="4">
        <v>353000</v>
      </c>
      <c r="N6" s="4">
        <v>340000</v>
      </c>
      <c r="O6" s="4">
        <v>360000</v>
      </c>
      <c r="P6" s="4">
        <v>389000</v>
      </c>
      <c r="Q6" s="4">
        <v>404000</v>
      </c>
      <c r="R6" s="4">
        <v>415750</v>
      </c>
      <c r="S6" s="4">
        <v>435000</v>
      </c>
      <c r="T6" s="4">
        <v>431000</v>
      </c>
      <c r="U6" s="4">
        <v>440000</v>
      </c>
      <c r="V6" s="4">
        <v>432500</v>
      </c>
      <c r="W6" s="4">
        <v>435000</v>
      </c>
      <c r="X6" s="4">
        <v>430000</v>
      </c>
      <c r="Y6" s="4">
        <v>439000</v>
      </c>
      <c r="Z6" s="4">
        <v>425000</v>
      </c>
      <c r="AA6" s="4">
        <v>432000</v>
      </c>
      <c r="AB6" s="4">
        <v>450000</v>
      </c>
      <c r="AC6" s="4">
        <v>458000</v>
      </c>
      <c r="AD6" s="4">
        <v>465000</v>
      </c>
      <c r="AE6" s="4">
        <v>465000</v>
      </c>
      <c r="AF6" s="4">
        <v>474000</v>
      </c>
      <c r="AG6" s="4">
        <v>479000</v>
      </c>
      <c r="AH6" s="4">
        <v>470000</v>
      </c>
      <c r="AI6" s="4">
        <v>475000</v>
      </c>
      <c r="AJ6" s="4">
        <v>465000</v>
      </c>
      <c r="AK6" s="4">
        <v>467000</v>
      </c>
      <c r="AL6" s="4">
        <v>465000</v>
      </c>
      <c r="AM6" s="4">
        <v>470000</v>
      </c>
      <c r="AN6" s="4">
        <v>480000</v>
      </c>
      <c r="AO6" s="4">
        <v>494500</v>
      </c>
      <c r="AP6" s="4">
        <v>494500</v>
      </c>
      <c r="AQ6" s="4">
        <v>507000</v>
      </c>
      <c r="AR6" s="4">
        <v>505000</v>
      </c>
      <c r="AS6" s="4">
        <v>510000</v>
      </c>
      <c r="AT6" s="4">
        <v>499000</v>
      </c>
      <c r="AU6" s="4">
        <v>498786</v>
      </c>
      <c r="AV6" s="4">
        <v>496000</v>
      </c>
      <c r="AW6" s="4">
        <v>510000</v>
      </c>
      <c r="AX6" s="4">
        <v>500000</v>
      </c>
      <c r="AY6" s="4">
        <v>500000</v>
      </c>
      <c r="AZ6" s="4">
        <v>518000</v>
      </c>
      <c r="BA6" s="4">
        <v>530000</v>
      </c>
      <c r="BB6" s="4">
        <v>540000</v>
      </c>
      <c r="BC6" s="4">
        <v>540000</v>
      </c>
      <c r="BD6" s="4">
        <v>540250</v>
      </c>
      <c r="BE6" s="4">
        <v>545000</v>
      </c>
      <c r="BF6" s="4">
        <v>535000</v>
      </c>
      <c r="BG6" s="4">
        <v>540000</v>
      </c>
      <c r="BH6" s="4">
        <v>545000</v>
      </c>
      <c r="BI6" s="4">
        <v>535000</v>
      </c>
      <c r="BJ6" s="4">
        <v>540000</v>
      </c>
      <c r="BK6" s="4">
        <v>540000</v>
      </c>
      <c r="BL6" s="4">
        <v>555000</v>
      </c>
      <c r="BM6" s="4">
        <v>560000</v>
      </c>
      <c r="BN6" s="4">
        <v>577000</v>
      </c>
      <c r="BO6" s="4">
        <v>585000</v>
      </c>
      <c r="BP6" s="4">
        <v>589000</v>
      </c>
      <c r="BQ6" s="4">
        <v>590000</v>
      </c>
      <c r="BR6" s="4">
        <v>589000</v>
      </c>
      <c r="BS6" s="4">
        <v>576000</v>
      </c>
      <c r="BT6" s="4">
        <v>588000</v>
      </c>
      <c r="BU6" s="4">
        <v>585000</v>
      </c>
      <c r="BV6" s="4">
        <v>575000</v>
      </c>
      <c r="BW6" s="4">
        <v>595000</v>
      </c>
      <c r="BX6" s="4">
        <v>601000</v>
      </c>
      <c r="BY6" s="4">
        <v>610000</v>
      </c>
      <c r="BZ6" s="4">
        <v>629500</v>
      </c>
      <c r="CA6" s="4">
        <v>631750</v>
      </c>
      <c r="CB6" s="4">
        <v>626000</v>
      </c>
      <c r="CC6" s="4">
        <v>627000</v>
      </c>
      <c r="CD6" s="4">
        <v>615000</v>
      </c>
      <c r="CE6" s="4">
        <v>611000</v>
      </c>
      <c r="CF6" s="4">
        <v>621000</v>
      </c>
      <c r="CG6" s="4">
        <v>600000</v>
      </c>
      <c r="CH6" s="4">
        <v>590500</v>
      </c>
      <c r="CI6" s="4">
        <v>600000</v>
      </c>
      <c r="CJ6" s="4">
        <v>620000</v>
      </c>
      <c r="CK6" s="4">
        <v>625500</v>
      </c>
      <c r="CL6" s="4">
        <v>625000</v>
      </c>
      <c r="CM6" s="4">
        <v>635000</v>
      </c>
      <c r="CN6" s="4">
        <v>650000</v>
      </c>
      <c r="CO6" s="4">
        <v>635000</v>
      </c>
      <c r="CP6" s="4">
        <v>640000</v>
      </c>
      <c r="CQ6" s="4">
        <v>640000</v>
      </c>
      <c r="CR6" s="4">
        <v>639000</v>
      </c>
      <c r="CS6" s="4">
        <v>649000</v>
      </c>
      <c r="CT6" s="4">
        <v>635000</v>
      </c>
      <c r="CU6" s="4">
        <v>635000</v>
      </c>
      <c r="CV6" s="4">
        <v>660000</v>
      </c>
      <c r="CW6" s="4">
        <v>650000</v>
      </c>
      <c r="CX6" s="4">
        <v>635000</v>
      </c>
      <c r="CY6" s="4">
        <v>655000</v>
      </c>
      <c r="CZ6" s="4">
        <v>700000</v>
      </c>
      <c r="DA6" s="4">
        <v>710000</v>
      </c>
      <c r="DB6" s="4">
        <v>730000</v>
      </c>
      <c r="DC6" s="4">
        <v>735000</v>
      </c>
      <c r="DD6" s="4">
        <v>718000</v>
      </c>
      <c r="DE6" s="4">
        <v>730000</v>
      </c>
      <c r="DF6" s="4">
        <v>720750</v>
      </c>
      <c r="DG6" s="4">
        <v>745000</v>
      </c>
      <c r="DH6" s="4">
        <v>775000</v>
      </c>
      <c r="DI6" s="4">
        <v>792000</v>
      </c>
      <c r="DJ6" s="4">
        <v>810000</v>
      </c>
      <c r="DK6" s="4">
        <v>828000</v>
      </c>
      <c r="DL6" s="4">
        <v>820000</v>
      </c>
      <c r="DM6" s="4">
        <v>825000</v>
      </c>
      <c r="DN6" s="4">
        <v>820000</v>
      </c>
      <c r="DO6" s="4">
        <v>810000</v>
      </c>
      <c r="DP6" s="4">
        <v>819000</v>
      </c>
      <c r="DQ6" s="4">
        <v>840000</v>
      </c>
      <c r="DR6" s="4">
        <v>825000</v>
      </c>
      <c r="DS6" s="4">
        <v>840000</v>
      </c>
      <c r="DT6" s="4">
        <v>875000</v>
      </c>
      <c r="DU6" s="4">
        <v>900000</v>
      </c>
      <c r="DV6" s="4">
        <v>900000</v>
      </c>
      <c r="DW6" s="4">
        <v>890000</v>
      </c>
      <c r="DX6" s="4">
        <v>860000</v>
      </c>
      <c r="DY6" s="4">
        <v>845000</v>
      </c>
      <c r="DZ6" s="4">
        <v>840000</v>
      </c>
      <c r="EA6" s="4">
        <v>825000</v>
      </c>
      <c r="EB6" s="4">
        <v>810000</v>
      </c>
      <c r="EC6" s="4">
        <v>797750</v>
      </c>
      <c r="ED6" s="4">
        <v>798000</v>
      </c>
      <c r="EE6" s="4">
        <v>795000</v>
      </c>
      <c r="EF6" s="4">
        <v>820000</v>
      </c>
      <c r="EG6" s="4">
        <v>829000</v>
      </c>
      <c r="EH6" s="4">
        <v>840000</v>
      </c>
      <c r="EI6" s="4">
        <v>860000</v>
      </c>
      <c r="EJ6" s="4">
        <v>860000</v>
      </c>
      <c r="EK6" s="4">
        <v>870000</v>
      </c>
      <c r="EL6" s="4">
        <v>870000</v>
      </c>
      <c r="EM6" s="4">
        <v>880000</v>
      </c>
      <c r="EN6" s="4">
        <v>875000</v>
      </c>
      <c r="EO6" s="4">
        <v>850000</v>
      </c>
      <c r="EP6" s="4">
        <v>842000</v>
      </c>
      <c r="EQ6" s="4">
        <v>875000</v>
      </c>
      <c r="ER6" s="4">
        <v>875000</v>
      </c>
      <c r="ES6" s="4">
        <v>900000</v>
      </c>
      <c r="ET6" s="4">
        <v>906692</v>
      </c>
      <c r="EU6" s="4">
        <v>925000</v>
      </c>
      <c r="EV6" s="4">
        <v>920000</v>
      </c>
      <c r="EW6" s="4">
        <v>900000</v>
      </c>
      <c r="EX6" s="4">
        <v>885000</v>
      </c>
      <c r="EY6" s="4">
        <v>900000</v>
      </c>
      <c r="EZ6" s="4">
        <v>899000</v>
      </c>
      <c r="FA6" s="4">
        <v>905000</v>
      </c>
      <c r="FB6" s="4">
        <v>885000</v>
      </c>
      <c r="FC6" s="4">
        <v>920000</v>
      </c>
      <c r="FD6" s="4">
        <v>925000</v>
      </c>
      <c r="FE6" s="4">
        <v>905000</v>
      </c>
    </row>
    <row r="7" spans="1:161" x14ac:dyDescent="0.35">
      <c r="A7" s="1" t="s">
        <v>4</v>
      </c>
      <c r="B7" s="4">
        <v>133900</v>
      </c>
      <c r="C7" s="4">
        <v>135000</v>
      </c>
      <c r="D7" s="4">
        <v>138000</v>
      </c>
      <c r="E7" s="4">
        <v>152750</v>
      </c>
      <c r="F7" s="4">
        <v>167000</v>
      </c>
      <c r="G7" s="4">
        <v>175000</v>
      </c>
      <c r="H7" s="4">
        <v>170075.5</v>
      </c>
      <c r="I7" s="4">
        <v>165000</v>
      </c>
      <c r="J7" s="4">
        <v>149900</v>
      </c>
      <c r="K7" s="4">
        <v>150000</v>
      </c>
      <c r="L7" s="4">
        <v>150000</v>
      </c>
      <c r="M7" s="4">
        <v>152000</v>
      </c>
      <c r="N7" s="4">
        <v>136400</v>
      </c>
      <c r="O7" s="4">
        <v>139900</v>
      </c>
      <c r="P7" s="4">
        <v>155000</v>
      </c>
      <c r="Q7" s="4">
        <v>145750</v>
      </c>
      <c r="R7" s="4">
        <v>170000</v>
      </c>
      <c r="S7" s="4">
        <v>185000</v>
      </c>
      <c r="T7" s="4">
        <v>175000</v>
      </c>
      <c r="U7" s="4">
        <v>169950</v>
      </c>
      <c r="V7" s="4">
        <v>156000</v>
      </c>
      <c r="W7" s="4">
        <v>150000</v>
      </c>
      <c r="X7" s="4">
        <v>152000</v>
      </c>
      <c r="Y7" s="4">
        <v>151125</v>
      </c>
      <c r="Z7" s="4">
        <v>147500</v>
      </c>
      <c r="AA7" s="4">
        <v>144000</v>
      </c>
      <c r="AB7" s="4">
        <v>149900</v>
      </c>
      <c r="AC7" s="4">
        <v>149900</v>
      </c>
      <c r="AD7" s="4">
        <v>165000</v>
      </c>
      <c r="AE7" s="4">
        <v>175000</v>
      </c>
      <c r="AF7" s="4">
        <v>170000</v>
      </c>
      <c r="AG7" s="4">
        <v>172000</v>
      </c>
      <c r="AH7" s="4">
        <v>150000</v>
      </c>
      <c r="AI7" s="4">
        <v>150000</v>
      </c>
      <c r="AJ7" s="4">
        <v>152000</v>
      </c>
      <c r="AK7" s="4">
        <v>150000</v>
      </c>
      <c r="AL7" s="4">
        <v>145000</v>
      </c>
      <c r="AM7" s="4">
        <v>134700</v>
      </c>
      <c r="AN7" s="4">
        <v>152500</v>
      </c>
      <c r="AO7" s="4">
        <v>159900</v>
      </c>
      <c r="AP7" s="4">
        <v>168600</v>
      </c>
      <c r="AQ7" s="4">
        <v>189000</v>
      </c>
      <c r="AR7" s="4">
        <v>179950</v>
      </c>
      <c r="AS7" s="4">
        <v>172500</v>
      </c>
      <c r="AT7" s="4">
        <v>158950</v>
      </c>
      <c r="AU7" s="4">
        <v>163000</v>
      </c>
      <c r="AV7" s="4">
        <v>150000</v>
      </c>
      <c r="AW7" s="4">
        <v>160000</v>
      </c>
      <c r="AX7" s="4">
        <v>152250</v>
      </c>
      <c r="AY7" s="4">
        <v>148200</v>
      </c>
      <c r="AZ7" s="4">
        <v>160000</v>
      </c>
      <c r="BA7" s="4">
        <v>171000</v>
      </c>
      <c r="BB7" s="4">
        <v>190000</v>
      </c>
      <c r="BC7" s="4">
        <v>195000</v>
      </c>
      <c r="BD7" s="4">
        <v>185000</v>
      </c>
      <c r="BE7" s="4">
        <v>181000</v>
      </c>
      <c r="BF7" s="4">
        <v>172000</v>
      </c>
      <c r="BG7" s="4">
        <v>169000</v>
      </c>
      <c r="BH7" s="4">
        <v>171250</v>
      </c>
      <c r="BI7" s="4">
        <v>176000</v>
      </c>
      <c r="BJ7" s="4">
        <v>172000</v>
      </c>
      <c r="BK7" s="4">
        <v>161000</v>
      </c>
      <c r="BL7" s="4">
        <v>175000</v>
      </c>
      <c r="BM7" s="4">
        <v>189950</v>
      </c>
      <c r="BN7" s="4">
        <v>199900</v>
      </c>
      <c r="BO7" s="4">
        <v>213000</v>
      </c>
      <c r="BP7" s="4">
        <v>205000</v>
      </c>
      <c r="BQ7" s="4">
        <v>189900</v>
      </c>
      <c r="BR7" s="4">
        <v>185000</v>
      </c>
      <c r="BS7" s="4">
        <v>187000</v>
      </c>
      <c r="BT7" s="4">
        <v>185000</v>
      </c>
      <c r="BU7" s="4">
        <v>189900</v>
      </c>
      <c r="BV7" s="4">
        <v>183950</v>
      </c>
      <c r="BW7" s="4">
        <v>175000</v>
      </c>
      <c r="BX7" s="4">
        <v>197475</v>
      </c>
      <c r="BY7" s="4">
        <v>203500</v>
      </c>
      <c r="BZ7" s="4">
        <v>210000</v>
      </c>
      <c r="CA7" s="4">
        <v>215000</v>
      </c>
      <c r="CB7" s="4">
        <v>208450</v>
      </c>
      <c r="CC7" s="4">
        <v>209000</v>
      </c>
      <c r="CD7" s="4">
        <v>199900</v>
      </c>
      <c r="CE7" s="4">
        <v>195700</v>
      </c>
      <c r="CF7" s="4">
        <v>195000</v>
      </c>
      <c r="CG7" s="4">
        <v>189000</v>
      </c>
      <c r="CH7" s="4">
        <v>185000</v>
      </c>
      <c r="CI7" s="4">
        <v>184900</v>
      </c>
      <c r="CJ7" s="4">
        <v>199950</v>
      </c>
      <c r="CK7" s="4">
        <v>210000</v>
      </c>
      <c r="CL7" s="4">
        <v>217000</v>
      </c>
      <c r="CM7" s="4">
        <v>235000</v>
      </c>
      <c r="CN7" s="4">
        <v>225000</v>
      </c>
      <c r="CO7" s="4">
        <v>222000</v>
      </c>
      <c r="CP7" s="4">
        <v>200000</v>
      </c>
      <c r="CQ7" s="4">
        <v>200000</v>
      </c>
      <c r="CR7" s="4">
        <v>216000</v>
      </c>
      <c r="CS7" s="4">
        <v>209900</v>
      </c>
      <c r="CT7" s="4">
        <v>208323</v>
      </c>
      <c r="CU7" s="4">
        <v>215000</v>
      </c>
      <c r="CV7" s="4">
        <v>235000</v>
      </c>
      <c r="CW7" s="4">
        <v>246000</v>
      </c>
      <c r="CX7" s="4">
        <v>232500</v>
      </c>
      <c r="CY7" s="4">
        <v>250000</v>
      </c>
      <c r="CZ7" s="4">
        <v>246000</v>
      </c>
      <c r="DA7" s="4">
        <v>245000</v>
      </c>
      <c r="DB7" s="4">
        <v>242750</v>
      </c>
      <c r="DC7" s="4">
        <v>237000</v>
      </c>
      <c r="DD7" s="4">
        <v>245000</v>
      </c>
      <c r="DE7" s="4">
        <v>240000</v>
      </c>
      <c r="DF7" s="4">
        <v>235000</v>
      </c>
      <c r="DG7" s="4">
        <v>235250</v>
      </c>
      <c r="DH7" s="4">
        <v>258000</v>
      </c>
      <c r="DI7" s="4">
        <v>265000</v>
      </c>
      <c r="DJ7" s="4">
        <v>266800</v>
      </c>
      <c r="DK7" s="4">
        <v>280000</v>
      </c>
      <c r="DL7" s="4">
        <v>275000</v>
      </c>
      <c r="DM7" s="4">
        <v>270000</v>
      </c>
      <c r="DN7" s="4">
        <v>260000</v>
      </c>
      <c r="DO7" s="4">
        <v>260000</v>
      </c>
      <c r="DP7" s="4">
        <v>265000</v>
      </c>
      <c r="DQ7" s="4">
        <v>256000</v>
      </c>
      <c r="DR7" s="4">
        <v>250000</v>
      </c>
      <c r="DS7" s="4">
        <v>250000</v>
      </c>
      <c r="DT7" s="4">
        <v>265000</v>
      </c>
      <c r="DU7" s="4">
        <v>275000</v>
      </c>
      <c r="DV7" s="4">
        <v>286500</v>
      </c>
      <c r="DW7" s="4">
        <v>297000</v>
      </c>
      <c r="DX7" s="4">
        <v>280000</v>
      </c>
      <c r="DY7" s="4">
        <v>275000</v>
      </c>
      <c r="DZ7" s="4">
        <v>259250</v>
      </c>
      <c r="EA7" s="4">
        <v>256000</v>
      </c>
      <c r="EB7" s="4">
        <v>260000</v>
      </c>
      <c r="EC7" s="4">
        <v>257250</v>
      </c>
      <c r="ED7" s="4">
        <v>240000</v>
      </c>
      <c r="EE7" s="4">
        <v>235000</v>
      </c>
      <c r="EF7" s="4">
        <v>260000</v>
      </c>
      <c r="EG7" s="4">
        <v>262500</v>
      </c>
      <c r="EH7" s="4">
        <v>275000</v>
      </c>
      <c r="EI7" s="4">
        <v>285000</v>
      </c>
      <c r="EJ7" s="4">
        <v>282000</v>
      </c>
      <c r="EK7" s="4">
        <v>275000</v>
      </c>
      <c r="EL7" s="4">
        <v>270000</v>
      </c>
      <c r="EM7" s="4">
        <v>265000</v>
      </c>
      <c r="EN7" s="4">
        <v>235000</v>
      </c>
      <c r="EO7" s="4">
        <v>250000</v>
      </c>
      <c r="EP7" s="4">
        <v>260000</v>
      </c>
      <c r="EQ7" s="4">
        <v>254900</v>
      </c>
      <c r="ER7" s="4">
        <v>270000</v>
      </c>
      <c r="ES7" s="4">
        <v>275000</v>
      </c>
      <c r="ET7" s="4">
        <v>280000</v>
      </c>
      <c r="EU7" s="4">
        <v>302062.5</v>
      </c>
      <c r="EV7" s="4">
        <v>300000</v>
      </c>
      <c r="EW7" s="4">
        <v>298000</v>
      </c>
      <c r="EX7" s="4">
        <v>275000</v>
      </c>
      <c r="EY7" s="4">
        <v>280000</v>
      </c>
      <c r="EZ7" s="4">
        <v>280000</v>
      </c>
      <c r="FA7" s="4">
        <v>280000</v>
      </c>
      <c r="FB7" s="4">
        <v>260000</v>
      </c>
      <c r="FC7" s="4">
        <v>273500</v>
      </c>
      <c r="FD7" s="4">
        <v>285000</v>
      </c>
      <c r="FE7" s="4">
        <v>290000</v>
      </c>
    </row>
    <row r="8" spans="1:161" x14ac:dyDescent="0.35">
      <c r="A8" s="1" t="s">
        <v>5</v>
      </c>
      <c r="B8" s="4">
        <v>254450</v>
      </c>
      <c r="C8" s="4">
        <v>260000</v>
      </c>
      <c r="D8" s="4">
        <v>272338.5</v>
      </c>
      <c r="E8" s="4">
        <v>290000</v>
      </c>
      <c r="F8" s="4">
        <v>298500</v>
      </c>
      <c r="G8" s="4">
        <v>310000</v>
      </c>
      <c r="H8" s="4">
        <v>309950</v>
      </c>
      <c r="I8" s="4">
        <v>312000</v>
      </c>
      <c r="J8" s="4">
        <v>313055</v>
      </c>
      <c r="K8" s="4">
        <v>308500</v>
      </c>
      <c r="L8" s="4">
        <v>319925</v>
      </c>
      <c r="M8" s="4">
        <v>310000</v>
      </c>
      <c r="N8" s="4">
        <v>289950</v>
      </c>
      <c r="O8" s="4">
        <v>309050</v>
      </c>
      <c r="P8" s="4">
        <v>323000</v>
      </c>
      <c r="Q8" s="4">
        <v>329000</v>
      </c>
      <c r="R8" s="4">
        <v>348888</v>
      </c>
      <c r="S8" s="4">
        <v>349990</v>
      </c>
      <c r="T8" s="4">
        <v>362801</v>
      </c>
      <c r="U8" s="4">
        <v>355000</v>
      </c>
      <c r="V8" s="4">
        <v>354250</v>
      </c>
      <c r="W8" s="4">
        <v>350000</v>
      </c>
      <c r="X8" s="4">
        <v>344150</v>
      </c>
      <c r="Y8" s="4">
        <v>350000</v>
      </c>
      <c r="Z8" s="4">
        <v>329974.5</v>
      </c>
      <c r="AA8" s="4">
        <v>348122.5</v>
      </c>
      <c r="AB8" s="4">
        <v>342992.5</v>
      </c>
      <c r="AC8" s="4">
        <v>355000</v>
      </c>
      <c r="AD8" s="4">
        <v>365000</v>
      </c>
      <c r="AE8" s="4">
        <v>385000</v>
      </c>
      <c r="AF8" s="4">
        <v>378800</v>
      </c>
      <c r="AG8" s="4">
        <v>370466.5</v>
      </c>
      <c r="AH8" s="4">
        <v>379975</v>
      </c>
      <c r="AI8" s="4">
        <v>368750</v>
      </c>
      <c r="AJ8" s="4">
        <v>375000</v>
      </c>
      <c r="AK8" s="4">
        <v>366500</v>
      </c>
      <c r="AL8" s="4">
        <v>360000</v>
      </c>
      <c r="AM8" s="4">
        <v>358948</v>
      </c>
      <c r="AN8" s="4">
        <v>385000</v>
      </c>
      <c r="AO8" s="4">
        <v>400000</v>
      </c>
      <c r="AP8" s="4">
        <v>396780</v>
      </c>
      <c r="AQ8" s="4">
        <v>415000</v>
      </c>
      <c r="AR8" s="4">
        <v>410000</v>
      </c>
      <c r="AS8" s="4">
        <v>412500</v>
      </c>
      <c r="AT8" s="4">
        <v>399950</v>
      </c>
      <c r="AU8" s="4">
        <v>405000</v>
      </c>
      <c r="AV8" s="4">
        <v>404395</v>
      </c>
      <c r="AW8" s="4">
        <v>400000</v>
      </c>
      <c r="AX8" s="4">
        <v>408550</v>
      </c>
      <c r="AY8" s="4">
        <v>405000</v>
      </c>
      <c r="AZ8" s="4">
        <v>423250</v>
      </c>
      <c r="BA8" s="4">
        <v>430000</v>
      </c>
      <c r="BB8" s="4">
        <v>440000</v>
      </c>
      <c r="BC8" s="4">
        <v>463000</v>
      </c>
      <c r="BD8" s="4">
        <v>450000</v>
      </c>
      <c r="BE8" s="4">
        <v>450000</v>
      </c>
      <c r="BF8" s="4">
        <v>449950</v>
      </c>
      <c r="BG8" s="4">
        <v>442000</v>
      </c>
      <c r="BH8" s="4">
        <v>455000</v>
      </c>
      <c r="BI8" s="4">
        <v>460000</v>
      </c>
      <c r="BJ8" s="4">
        <v>444475</v>
      </c>
      <c r="BK8" s="4">
        <v>459950</v>
      </c>
      <c r="BL8" s="4">
        <v>483174</v>
      </c>
      <c r="BM8" s="4">
        <v>500000</v>
      </c>
      <c r="BN8" s="4">
        <v>509950</v>
      </c>
      <c r="BO8" s="4">
        <v>524900</v>
      </c>
      <c r="BP8" s="4">
        <v>529500</v>
      </c>
      <c r="BQ8" s="4">
        <v>520000</v>
      </c>
      <c r="BR8" s="4">
        <v>510000</v>
      </c>
      <c r="BS8" s="4">
        <v>510000</v>
      </c>
      <c r="BT8" s="4">
        <v>525000</v>
      </c>
      <c r="BU8" s="4">
        <v>529950</v>
      </c>
      <c r="BV8" s="4">
        <v>512000</v>
      </c>
      <c r="BW8" s="4">
        <v>530000</v>
      </c>
      <c r="BX8" s="4">
        <v>559950</v>
      </c>
      <c r="BY8" s="4">
        <v>580000</v>
      </c>
      <c r="BZ8" s="4">
        <v>585000</v>
      </c>
      <c r="CA8" s="4">
        <v>582950</v>
      </c>
      <c r="CB8" s="4">
        <v>575000</v>
      </c>
      <c r="CC8" s="4">
        <v>550000</v>
      </c>
      <c r="CD8" s="4">
        <v>545000</v>
      </c>
      <c r="CE8" s="4">
        <v>550000</v>
      </c>
      <c r="CF8" s="4">
        <v>549974.5</v>
      </c>
      <c r="CG8" s="4">
        <v>538000</v>
      </c>
      <c r="CH8" s="4">
        <v>520050</v>
      </c>
      <c r="CI8" s="4">
        <v>545000</v>
      </c>
      <c r="CJ8" s="4">
        <v>560000</v>
      </c>
      <c r="CK8" s="4">
        <v>571000</v>
      </c>
      <c r="CL8" s="4">
        <v>590060</v>
      </c>
      <c r="CM8" s="4">
        <v>580000</v>
      </c>
      <c r="CN8" s="4">
        <v>560000</v>
      </c>
      <c r="CO8" s="4">
        <v>559950</v>
      </c>
      <c r="CP8" s="4">
        <v>539997.5</v>
      </c>
      <c r="CQ8" s="4">
        <v>560000</v>
      </c>
      <c r="CR8" s="4">
        <v>555000</v>
      </c>
      <c r="CS8" s="4">
        <v>570000</v>
      </c>
      <c r="CT8" s="4">
        <v>550000</v>
      </c>
      <c r="CU8" s="4">
        <v>575000</v>
      </c>
      <c r="CV8" s="4">
        <v>592500</v>
      </c>
      <c r="CW8" s="4">
        <v>600000</v>
      </c>
      <c r="CX8" s="4">
        <v>583000</v>
      </c>
      <c r="CY8" s="4">
        <v>614900</v>
      </c>
      <c r="CZ8" s="4">
        <v>621720</v>
      </c>
      <c r="DA8" s="4">
        <v>630000</v>
      </c>
      <c r="DB8" s="4">
        <v>639950</v>
      </c>
      <c r="DC8" s="4">
        <v>635000</v>
      </c>
      <c r="DD8" s="4">
        <v>630000</v>
      </c>
      <c r="DE8" s="4">
        <v>624997.5</v>
      </c>
      <c r="DF8" s="4">
        <v>626000</v>
      </c>
      <c r="DG8" s="4">
        <v>655000</v>
      </c>
      <c r="DH8" s="4">
        <v>700000</v>
      </c>
      <c r="DI8" s="4">
        <v>720000</v>
      </c>
      <c r="DJ8" s="4">
        <v>740000</v>
      </c>
      <c r="DK8" s="4">
        <v>741787.5</v>
      </c>
      <c r="DL8" s="4">
        <v>749970</v>
      </c>
      <c r="DM8" s="4">
        <v>730000</v>
      </c>
      <c r="DN8" s="4">
        <v>715000</v>
      </c>
      <c r="DO8" s="4">
        <v>725838</v>
      </c>
      <c r="DP8" s="4">
        <v>720000</v>
      </c>
      <c r="DQ8" s="4">
        <v>730001</v>
      </c>
      <c r="DR8" s="4">
        <v>720000</v>
      </c>
      <c r="DS8" s="4">
        <v>751000</v>
      </c>
      <c r="DT8" s="4">
        <v>825000</v>
      </c>
      <c r="DU8" s="4">
        <v>851000</v>
      </c>
      <c r="DV8" s="4">
        <v>851000</v>
      </c>
      <c r="DW8" s="4">
        <v>825000</v>
      </c>
      <c r="DX8" s="4">
        <v>796000</v>
      </c>
      <c r="DY8" s="4">
        <v>779890</v>
      </c>
      <c r="DZ8" s="4">
        <v>765000</v>
      </c>
      <c r="EA8" s="4">
        <v>766377.5</v>
      </c>
      <c r="EB8" s="4">
        <v>735000</v>
      </c>
      <c r="EC8" s="4">
        <v>710000</v>
      </c>
      <c r="ED8" s="4">
        <v>720000</v>
      </c>
      <c r="EE8" s="4">
        <v>710000</v>
      </c>
      <c r="EF8" s="4">
        <v>740000</v>
      </c>
      <c r="EG8" s="4">
        <v>774995</v>
      </c>
      <c r="EH8" s="4">
        <v>800000</v>
      </c>
      <c r="EI8" s="4">
        <v>800000</v>
      </c>
      <c r="EJ8" s="4">
        <v>780000</v>
      </c>
      <c r="EK8" s="4">
        <v>789950</v>
      </c>
      <c r="EL8" s="4">
        <v>770000</v>
      </c>
      <c r="EM8" s="4">
        <v>771000</v>
      </c>
      <c r="EN8" s="4">
        <v>775000</v>
      </c>
      <c r="EO8" s="4">
        <v>750000</v>
      </c>
      <c r="EP8" s="4">
        <v>749000</v>
      </c>
      <c r="EQ8" s="4">
        <v>798000</v>
      </c>
      <c r="ER8" s="4">
        <v>825000</v>
      </c>
      <c r="ES8" s="4">
        <v>850000</v>
      </c>
      <c r="ET8" s="4">
        <v>860000</v>
      </c>
      <c r="EU8" s="4">
        <v>850000</v>
      </c>
      <c r="EV8" s="4">
        <v>850000</v>
      </c>
      <c r="EW8" s="4">
        <v>827278.5</v>
      </c>
      <c r="EX8" s="4">
        <v>825000</v>
      </c>
      <c r="EY8" s="4">
        <v>841210</v>
      </c>
      <c r="EZ8" s="4">
        <v>815000</v>
      </c>
      <c r="FA8" s="4">
        <v>789000</v>
      </c>
      <c r="FB8" s="4">
        <v>775000</v>
      </c>
      <c r="FC8" s="4">
        <v>800000</v>
      </c>
      <c r="FD8" s="4">
        <v>830000</v>
      </c>
      <c r="FE8" s="4">
        <v>850000</v>
      </c>
    </row>
    <row r="9" spans="1:161" x14ac:dyDescent="0.35">
      <c r="A9" s="1" t="s">
        <v>6</v>
      </c>
      <c r="B9" s="4">
        <v>277950</v>
      </c>
      <c r="C9" s="4">
        <v>276000</v>
      </c>
      <c r="D9" s="4">
        <v>306365</v>
      </c>
      <c r="E9" s="4">
        <v>323000</v>
      </c>
      <c r="F9" s="4">
        <v>337166.5</v>
      </c>
      <c r="G9" s="4">
        <v>349999</v>
      </c>
      <c r="H9" s="4">
        <v>340000</v>
      </c>
      <c r="I9" s="4">
        <v>335000</v>
      </c>
      <c r="J9" s="4">
        <v>319400</v>
      </c>
      <c r="K9" s="4">
        <v>320000</v>
      </c>
      <c r="L9" s="4">
        <v>330000</v>
      </c>
      <c r="M9" s="4">
        <v>325000</v>
      </c>
      <c r="N9" s="4">
        <v>300000</v>
      </c>
      <c r="O9" s="4">
        <v>315000</v>
      </c>
      <c r="P9" s="4">
        <v>336000</v>
      </c>
      <c r="Q9" s="4">
        <v>352500</v>
      </c>
      <c r="R9" s="4">
        <v>370000</v>
      </c>
      <c r="S9" s="4">
        <v>388000</v>
      </c>
      <c r="T9" s="4">
        <v>370000</v>
      </c>
      <c r="U9" s="4">
        <v>364900</v>
      </c>
      <c r="V9" s="4">
        <v>345000</v>
      </c>
      <c r="W9" s="4">
        <v>340250</v>
      </c>
      <c r="X9" s="4">
        <v>345000</v>
      </c>
      <c r="Y9" s="4">
        <v>352786</v>
      </c>
      <c r="Z9" s="4">
        <v>329450</v>
      </c>
      <c r="AA9" s="4">
        <v>337000</v>
      </c>
      <c r="AB9" s="4">
        <v>345000</v>
      </c>
      <c r="AC9" s="4">
        <v>365000</v>
      </c>
      <c r="AD9" s="4">
        <v>375000</v>
      </c>
      <c r="AE9" s="4">
        <v>387946</v>
      </c>
      <c r="AF9" s="4">
        <v>375000</v>
      </c>
      <c r="AG9" s="4">
        <v>367445</v>
      </c>
      <c r="AH9" s="4">
        <v>350000</v>
      </c>
      <c r="AI9" s="4">
        <v>355000</v>
      </c>
      <c r="AJ9" s="4">
        <v>355200</v>
      </c>
      <c r="AK9" s="4">
        <v>369500</v>
      </c>
      <c r="AL9" s="4">
        <v>340000</v>
      </c>
      <c r="AM9" s="4">
        <v>352500</v>
      </c>
      <c r="AN9" s="4">
        <v>357000</v>
      </c>
      <c r="AO9" s="4">
        <v>368500</v>
      </c>
      <c r="AP9" s="4">
        <v>385000</v>
      </c>
      <c r="AQ9" s="4">
        <v>389900</v>
      </c>
      <c r="AR9" s="4">
        <v>375000</v>
      </c>
      <c r="AS9" s="4">
        <v>367000</v>
      </c>
      <c r="AT9" s="4">
        <v>350000</v>
      </c>
      <c r="AU9" s="4">
        <v>353751.5</v>
      </c>
      <c r="AV9" s="4">
        <v>360000</v>
      </c>
      <c r="AW9" s="4">
        <v>350000</v>
      </c>
      <c r="AX9" s="4">
        <v>345000</v>
      </c>
      <c r="AY9" s="4">
        <v>341000</v>
      </c>
      <c r="AZ9" s="4">
        <v>360000</v>
      </c>
      <c r="BA9" s="4">
        <v>371500</v>
      </c>
      <c r="BB9" s="4">
        <v>385000</v>
      </c>
      <c r="BC9" s="4">
        <v>391000</v>
      </c>
      <c r="BD9" s="4">
        <v>380000</v>
      </c>
      <c r="BE9" s="4">
        <v>372990</v>
      </c>
      <c r="BF9" s="4">
        <v>362416.5</v>
      </c>
      <c r="BG9" s="4">
        <v>360000</v>
      </c>
      <c r="BH9" s="4">
        <v>370000</v>
      </c>
      <c r="BI9" s="4">
        <v>372000</v>
      </c>
      <c r="BJ9" s="4">
        <v>356195</v>
      </c>
      <c r="BK9" s="4">
        <v>360000</v>
      </c>
      <c r="BL9" s="4">
        <v>370000</v>
      </c>
      <c r="BM9" s="4">
        <v>390000</v>
      </c>
      <c r="BN9" s="4">
        <v>399999</v>
      </c>
      <c r="BO9" s="4">
        <v>405000</v>
      </c>
      <c r="BP9" s="4">
        <v>395000</v>
      </c>
      <c r="BQ9" s="4">
        <v>386000</v>
      </c>
      <c r="BR9" s="4">
        <v>367500</v>
      </c>
      <c r="BS9" s="4">
        <v>377400</v>
      </c>
      <c r="BT9" s="4">
        <v>385000</v>
      </c>
      <c r="BU9" s="4">
        <v>385000</v>
      </c>
      <c r="BV9" s="4">
        <v>364825</v>
      </c>
      <c r="BW9" s="4">
        <v>374945</v>
      </c>
      <c r="BX9" s="4">
        <v>391000</v>
      </c>
      <c r="BY9" s="4">
        <v>405000</v>
      </c>
      <c r="BZ9" s="4">
        <v>410000</v>
      </c>
      <c r="CA9" s="4">
        <v>417500</v>
      </c>
      <c r="CB9" s="4">
        <v>400000</v>
      </c>
      <c r="CC9" s="4">
        <v>399000</v>
      </c>
      <c r="CD9" s="4">
        <v>381000</v>
      </c>
      <c r="CE9" s="4">
        <v>389900</v>
      </c>
      <c r="CF9" s="4">
        <v>390000</v>
      </c>
      <c r="CG9" s="4">
        <v>399000</v>
      </c>
      <c r="CH9" s="4">
        <v>385000</v>
      </c>
      <c r="CI9" s="4">
        <v>387000</v>
      </c>
      <c r="CJ9" s="4">
        <v>405000</v>
      </c>
      <c r="CK9" s="4">
        <v>420000</v>
      </c>
      <c r="CL9" s="4">
        <v>422500</v>
      </c>
      <c r="CM9" s="4">
        <v>426887</v>
      </c>
      <c r="CN9" s="4">
        <v>420000</v>
      </c>
      <c r="CO9" s="4">
        <v>415000</v>
      </c>
      <c r="CP9" s="4">
        <v>399999</v>
      </c>
      <c r="CQ9" s="4">
        <v>410000</v>
      </c>
      <c r="CR9" s="4">
        <v>415000</v>
      </c>
      <c r="CS9" s="4">
        <v>418000</v>
      </c>
      <c r="CT9" s="4">
        <v>399000</v>
      </c>
      <c r="CU9" s="4">
        <v>417750</v>
      </c>
      <c r="CV9" s="4">
        <v>438000</v>
      </c>
      <c r="CW9" s="4">
        <v>446749.5</v>
      </c>
      <c r="CX9" s="4">
        <v>440000</v>
      </c>
      <c r="CY9" s="4">
        <v>440000</v>
      </c>
      <c r="CZ9" s="4">
        <v>470000</v>
      </c>
      <c r="DA9" s="4">
        <v>463950</v>
      </c>
      <c r="DB9" s="4">
        <v>455420</v>
      </c>
      <c r="DC9" s="4">
        <v>460000</v>
      </c>
      <c r="DD9" s="4">
        <v>450000</v>
      </c>
      <c r="DE9" s="4">
        <v>450000</v>
      </c>
      <c r="DF9" s="4">
        <v>440320</v>
      </c>
      <c r="DG9" s="4">
        <v>450000</v>
      </c>
      <c r="DH9" s="4">
        <v>479000</v>
      </c>
      <c r="DI9" s="4">
        <v>505000</v>
      </c>
      <c r="DJ9" s="4">
        <v>514500</v>
      </c>
      <c r="DK9" s="4">
        <v>520000</v>
      </c>
      <c r="DL9" s="4">
        <v>506000</v>
      </c>
      <c r="DM9" s="4">
        <v>490000</v>
      </c>
      <c r="DN9" s="4">
        <v>480280</v>
      </c>
      <c r="DO9" s="4">
        <v>495000</v>
      </c>
      <c r="DP9" s="4">
        <v>495000</v>
      </c>
      <c r="DQ9" s="4">
        <v>487500</v>
      </c>
      <c r="DR9" s="4">
        <v>472500</v>
      </c>
      <c r="DS9" s="4">
        <v>495900</v>
      </c>
      <c r="DT9" s="4">
        <v>525000</v>
      </c>
      <c r="DU9" s="4">
        <v>550000</v>
      </c>
      <c r="DV9" s="4">
        <v>554350</v>
      </c>
      <c r="DW9" s="4">
        <v>550000</v>
      </c>
      <c r="DX9" s="4">
        <v>530000</v>
      </c>
      <c r="DY9" s="4">
        <v>519995</v>
      </c>
      <c r="DZ9" s="4">
        <v>500000</v>
      </c>
      <c r="EA9" s="4">
        <v>517500</v>
      </c>
      <c r="EB9" s="4">
        <v>500000</v>
      </c>
      <c r="EC9" s="4">
        <v>490000</v>
      </c>
      <c r="ED9" s="4">
        <v>475000</v>
      </c>
      <c r="EE9" s="4">
        <v>506734</v>
      </c>
      <c r="EF9" s="4">
        <v>521852.5</v>
      </c>
      <c r="EG9" s="4">
        <v>544900</v>
      </c>
      <c r="EH9" s="4">
        <v>560000</v>
      </c>
      <c r="EI9" s="4">
        <v>555500</v>
      </c>
      <c r="EJ9" s="4">
        <v>545000</v>
      </c>
      <c r="EK9" s="4">
        <v>550000</v>
      </c>
      <c r="EL9" s="4">
        <v>520000</v>
      </c>
      <c r="EM9" s="4">
        <v>526000</v>
      </c>
      <c r="EN9" s="4">
        <v>525000</v>
      </c>
      <c r="EO9" s="4">
        <v>521230</v>
      </c>
      <c r="EP9" s="4">
        <v>515000</v>
      </c>
      <c r="EQ9" s="4">
        <v>535000</v>
      </c>
      <c r="ER9" s="4">
        <v>560000</v>
      </c>
      <c r="ES9" s="4">
        <v>580000</v>
      </c>
      <c r="ET9" s="4">
        <v>590000</v>
      </c>
      <c r="EU9" s="4">
        <v>595000</v>
      </c>
      <c r="EV9" s="4">
        <v>575000</v>
      </c>
      <c r="EW9" s="4">
        <v>565000</v>
      </c>
      <c r="EX9" s="4">
        <v>563750</v>
      </c>
      <c r="EY9" s="4">
        <v>560000</v>
      </c>
      <c r="EZ9" s="4">
        <v>555225</v>
      </c>
      <c r="FA9" s="4">
        <v>550000</v>
      </c>
      <c r="FB9" s="4">
        <v>525000</v>
      </c>
      <c r="FC9" s="4">
        <v>555000</v>
      </c>
      <c r="FD9" s="4">
        <v>584990</v>
      </c>
      <c r="FE9" s="4">
        <v>600000</v>
      </c>
    </row>
  </sheetData>
  <mergeCells count="1">
    <mergeCell ref="B1:F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16F5-A8B5-4E8E-90F4-0E1700FB71A7}">
  <dimension ref="A1:E161"/>
  <sheetViews>
    <sheetView showGridLines="0" workbookViewId="0">
      <selection activeCell="Q13" sqref="Q13"/>
    </sheetView>
  </sheetViews>
  <sheetFormatPr defaultRowHeight="14.5" x14ac:dyDescent="0.35"/>
  <cols>
    <col min="1" max="1" width="8.54296875" style="7" customWidth="1"/>
    <col min="2" max="2" width="11.54296875" hidden="1" customWidth="1"/>
    <col min="3" max="3" width="11.7265625" customWidth="1"/>
    <col min="4" max="4" width="8.7265625" style="7"/>
    <col min="5" max="5" width="15.54296875" style="7" bestFit="1" customWidth="1"/>
  </cols>
  <sheetData>
    <row r="1" spans="1:5" x14ac:dyDescent="0.35">
      <c r="A1" s="10" t="s">
        <v>172</v>
      </c>
      <c r="B1" s="11"/>
      <c r="C1" s="12" t="s">
        <v>169</v>
      </c>
      <c r="D1" s="12" t="s">
        <v>170</v>
      </c>
      <c r="E1" s="13" t="s">
        <v>171</v>
      </c>
    </row>
    <row r="2" spans="1:5" x14ac:dyDescent="0.35">
      <c r="A2" s="14">
        <v>1</v>
      </c>
      <c r="B2" s="15" t="s">
        <v>7</v>
      </c>
      <c r="C2" s="16" t="str">
        <f>TEXT(B2,"mmmm")</f>
        <v>January</v>
      </c>
      <c r="D2" s="17" t="str">
        <f>TEXT(B2,"yyyy")</f>
        <v>2012</v>
      </c>
      <c r="E2" s="18">
        <v>158759</v>
      </c>
    </row>
    <row r="3" spans="1:5" x14ac:dyDescent="0.35">
      <c r="A3" s="14">
        <v>2</v>
      </c>
      <c r="B3" s="15" t="s">
        <v>8</v>
      </c>
      <c r="C3" s="16" t="str">
        <f t="shared" ref="C3:C66" si="0">TEXT(B3,"mmmm")</f>
        <v>February</v>
      </c>
      <c r="D3" s="17" t="str">
        <f t="shared" ref="D3:D66" si="1">TEXT(B3,"yyyy")</f>
        <v>2012</v>
      </c>
      <c r="E3" s="18">
        <v>158757</v>
      </c>
    </row>
    <row r="4" spans="1:5" x14ac:dyDescent="0.35">
      <c r="A4" s="14">
        <v>3</v>
      </c>
      <c r="B4" s="15" t="s">
        <v>9</v>
      </c>
      <c r="C4" s="16" t="str">
        <f t="shared" si="0"/>
        <v>March</v>
      </c>
      <c r="D4" s="17" t="str">
        <f t="shared" si="1"/>
        <v>2012</v>
      </c>
      <c r="E4" s="18">
        <v>170250</v>
      </c>
    </row>
    <row r="5" spans="1:5" x14ac:dyDescent="0.35">
      <c r="A5" s="14">
        <v>4</v>
      </c>
      <c r="B5" s="15" t="s">
        <v>10</v>
      </c>
      <c r="C5" s="16" t="str">
        <f t="shared" si="0"/>
        <v>April</v>
      </c>
      <c r="D5" s="17" t="str">
        <f t="shared" si="1"/>
        <v>2012</v>
      </c>
      <c r="E5" s="18">
        <v>177836</v>
      </c>
    </row>
    <row r="6" spans="1:5" x14ac:dyDescent="0.35">
      <c r="A6" s="14">
        <v>5</v>
      </c>
      <c r="B6" s="15" t="s">
        <v>11</v>
      </c>
      <c r="C6" s="16" t="str">
        <f t="shared" si="0"/>
        <v>May</v>
      </c>
      <c r="D6" s="17" t="str">
        <f t="shared" si="1"/>
        <v>2012</v>
      </c>
      <c r="E6" s="18">
        <v>185691</v>
      </c>
    </row>
    <row r="7" spans="1:5" x14ac:dyDescent="0.35">
      <c r="A7" s="14">
        <v>6</v>
      </c>
      <c r="B7" s="15" t="s">
        <v>12</v>
      </c>
      <c r="C7" s="16" t="str">
        <f t="shared" si="0"/>
        <v>June</v>
      </c>
      <c r="D7" s="17" t="str">
        <f t="shared" si="1"/>
        <v>2012</v>
      </c>
      <c r="E7" s="18">
        <v>193355</v>
      </c>
    </row>
    <row r="8" spans="1:5" x14ac:dyDescent="0.35">
      <c r="A8" s="14">
        <v>7</v>
      </c>
      <c r="B8" s="15" t="s">
        <v>13</v>
      </c>
      <c r="C8" s="16" t="str">
        <f t="shared" si="0"/>
        <v>July</v>
      </c>
      <c r="D8" s="17" t="str">
        <f t="shared" si="1"/>
        <v>2012</v>
      </c>
      <c r="E8" s="18">
        <v>191706</v>
      </c>
    </row>
    <row r="9" spans="1:5" x14ac:dyDescent="0.35">
      <c r="A9" s="14">
        <v>8</v>
      </c>
      <c r="B9" s="15" t="s">
        <v>14</v>
      </c>
      <c r="C9" s="16" t="str">
        <f t="shared" si="0"/>
        <v>August</v>
      </c>
      <c r="D9" s="17" t="str">
        <f t="shared" si="1"/>
        <v>2012</v>
      </c>
      <c r="E9" s="18">
        <v>190213</v>
      </c>
    </row>
    <row r="10" spans="1:5" x14ac:dyDescent="0.35">
      <c r="A10" s="14">
        <v>9</v>
      </c>
      <c r="B10" s="15" t="s">
        <v>15</v>
      </c>
      <c r="C10" s="16" t="str">
        <f t="shared" si="0"/>
        <v>September</v>
      </c>
      <c r="D10" s="17" t="str">
        <f t="shared" si="1"/>
        <v>2012</v>
      </c>
      <c r="E10" s="18">
        <v>187140</v>
      </c>
    </row>
    <row r="11" spans="1:5" x14ac:dyDescent="0.35">
      <c r="A11" s="14">
        <v>10</v>
      </c>
      <c r="B11" s="15" t="s">
        <v>16</v>
      </c>
      <c r="C11" s="16" t="str">
        <f t="shared" si="0"/>
        <v>October</v>
      </c>
      <c r="D11" s="17" t="str">
        <f t="shared" si="1"/>
        <v>2012</v>
      </c>
      <c r="E11" s="18">
        <v>184897</v>
      </c>
    </row>
    <row r="12" spans="1:5" x14ac:dyDescent="0.35">
      <c r="A12" s="14">
        <v>11</v>
      </c>
      <c r="B12" s="15" t="s">
        <v>17</v>
      </c>
      <c r="C12" s="16" t="str">
        <f t="shared" si="0"/>
        <v>November</v>
      </c>
      <c r="D12" s="17" t="str">
        <f t="shared" si="1"/>
        <v>2012</v>
      </c>
      <c r="E12" s="18">
        <v>189334</v>
      </c>
    </row>
    <row r="13" spans="1:5" x14ac:dyDescent="0.35">
      <c r="A13" s="14">
        <v>12</v>
      </c>
      <c r="B13" s="15" t="s">
        <v>18</v>
      </c>
      <c r="C13" s="16" t="str">
        <f t="shared" si="0"/>
        <v>December</v>
      </c>
      <c r="D13" s="17" t="str">
        <f t="shared" si="1"/>
        <v>2012</v>
      </c>
      <c r="E13" s="18">
        <v>192907</v>
      </c>
    </row>
    <row r="14" spans="1:5" x14ac:dyDescent="0.35">
      <c r="A14" s="14">
        <v>13</v>
      </c>
      <c r="B14" s="15" t="s">
        <v>19</v>
      </c>
      <c r="C14" s="16" t="str">
        <f t="shared" si="0"/>
        <v>January</v>
      </c>
      <c r="D14" s="17" t="str">
        <f t="shared" si="1"/>
        <v>2013</v>
      </c>
      <c r="E14" s="18">
        <v>179267</v>
      </c>
    </row>
    <row r="15" spans="1:5" x14ac:dyDescent="0.35">
      <c r="A15" s="14">
        <v>14</v>
      </c>
      <c r="B15" s="15" t="s">
        <v>20</v>
      </c>
      <c r="C15" s="16" t="str">
        <f t="shared" si="0"/>
        <v>February</v>
      </c>
      <c r="D15" s="17" t="str">
        <f t="shared" si="1"/>
        <v>2013</v>
      </c>
      <c r="E15" s="18">
        <v>181059</v>
      </c>
    </row>
    <row r="16" spans="1:5" x14ac:dyDescent="0.35">
      <c r="A16" s="14">
        <v>15</v>
      </c>
      <c r="B16" s="15" t="s">
        <v>21</v>
      </c>
      <c r="C16" s="16" t="str">
        <f t="shared" si="0"/>
        <v>March</v>
      </c>
      <c r="D16" s="17" t="str">
        <f t="shared" si="1"/>
        <v>2013</v>
      </c>
      <c r="E16" s="18">
        <v>192770</v>
      </c>
    </row>
    <row r="17" spans="1:5" x14ac:dyDescent="0.35">
      <c r="A17" s="14">
        <v>16</v>
      </c>
      <c r="B17" s="15" t="s">
        <v>22</v>
      </c>
      <c r="C17" s="16" t="str">
        <f t="shared" si="0"/>
        <v>April</v>
      </c>
      <c r="D17" s="17" t="str">
        <f t="shared" si="1"/>
        <v>2013</v>
      </c>
      <c r="E17" s="18">
        <v>199314</v>
      </c>
    </row>
    <row r="18" spans="1:5" x14ac:dyDescent="0.35">
      <c r="A18" s="14">
        <v>17</v>
      </c>
      <c r="B18" s="15" t="s">
        <v>23</v>
      </c>
      <c r="C18" s="16" t="str">
        <f t="shared" si="0"/>
        <v>May</v>
      </c>
      <c r="D18" s="17" t="str">
        <f t="shared" si="1"/>
        <v>2013</v>
      </c>
      <c r="E18" s="18">
        <v>208693</v>
      </c>
    </row>
    <row r="19" spans="1:5" x14ac:dyDescent="0.35">
      <c r="A19" s="14">
        <v>18</v>
      </c>
      <c r="B19" s="15" t="s">
        <v>24</v>
      </c>
      <c r="C19" s="16" t="str">
        <f t="shared" si="0"/>
        <v>June</v>
      </c>
      <c r="D19" s="17" t="str">
        <f t="shared" si="1"/>
        <v>2013</v>
      </c>
      <c r="E19" s="18">
        <v>218488</v>
      </c>
    </row>
    <row r="20" spans="1:5" x14ac:dyDescent="0.35">
      <c r="A20" s="14">
        <v>19</v>
      </c>
      <c r="B20" s="15" t="s">
        <v>25</v>
      </c>
      <c r="C20" s="16" t="str">
        <f t="shared" si="0"/>
        <v>July</v>
      </c>
      <c r="D20" s="17" t="str">
        <f t="shared" si="1"/>
        <v>2013</v>
      </c>
      <c r="E20" s="18">
        <v>219621</v>
      </c>
    </row>
    <row r="21" spans="1:5" x14ac:dyDescent="0.35">
      <c r="A21" s="14">
        <v>20</v>
      </c>
      <c r="B21" s="15" t="s">
        <v>26</v>
      </c>
      <c r="C21" s="16" t="str">
        <f t="shared" si="0"/>
        <v>August</v>
      </c>
      <c r="D21" s="17" t="str">
        <f t="shared" si="1"/>
        <v>2013</v>
      </c>
      <c r="E21" s="18">
        <v>216305</v>
      </c>
    </row>
    <row r="22" spans="1:5" x14ac:dyDescent="0.35">
      <c r="A22" s="14">
        <v>21</v>
      </c>
      <c r="B22" s="15" t="s">
        <v>27</v>
      </c>
      <c r="C22" s="16" t="str">
        <f t="shared" si="0"/>
        <v>September</v>
      </c>
      <c r="D22" s="17" t="str">
        <f t="shared" si="1"/>
        <v>2013</v>
      </c>
      <c r="E22" s="18">
        <v>209875</v>
      </c>
    </row>
    <row r="23" spans="1:5" x14ac:dyDescent="0.35">
      <c r="A23" s="14">
        <v>22</v>
      </c>
      <c r="B23" s="15" t="s">
        <v>28</v>
      </c>
      <c r="C23" s="16" t="str">
        <f t="shared" si="0"/>
        <v>October</v>
      </c>
      <c r="D23" s="17" t="str">
        <f t="shared" si="1"/>
        <v>2013</v>
      </c>
      <c r="E23" s="18">
        <v>209418</v>
      </c>
    </row>
    <row r="24" spans="1:5" x14ac:dyDescent="0.35">
      <c r="A24" s="14">
        <v>23</v>
      </c>
      <c r="B24" s="15" t="s">
        <v>29</v>
      </c>
      <c r="C24" s="16" t="str">
        <f t="shared" si="0"/>
        <v>November</v>
      </c>
      <c r="D24" s="17" t="str">
        <f t="shared" si="1"/>
        <v>2013</v>
      </c>
      <c r="E24" s="18">
        <v>207645</v>
      </c>
    </row>
    <row r="25" spans="1:5" x14ac:dyDescent="0.35">
      <c r="A25" s="14">
        <v>24</v>
      </c>
      <c r="B25" s="15" t="s">
        <v>30</v>
      </c>
      <c r="C25" s="16" t="str">
        <f t="shared" si="0"/>
        <v>December</v>
      </c>
      <c r="D25" s="17" t="str">
        <f t="shared" si="1"/>
        <v>2013</v>
      </c>
      <c r="E25" s="18">
        <v>211089</v>
      </c>
    </row>
    <row r="26" spans="1:5" x14ac:dyDescent="0.35">
      <c r="A26" s="14">
        <v>25</v>
      </c>
      <c r="B26" s="15" t="s">
        <v>31</v>
      </c>
      <c r="C26" s="16" t="str">
        <f t="shared" si="0"/>
        <v>January</v>
      </c>
      <c r="D26" s="17" t="str">
        <f t="shared" si="1"/>
        <v>2014</v>
      </c>
      <c r="E26" s="18">
        <v>199836</v>
      </c>
    </row>
    <row r="27" spans="1:5" x14ac:dyDescent="0.35">
      <c r="A27" s="14">
        <v>26</v>
      </c>
      <c r="B27" s="15" t="s">
        <v>32</v>
      </c>
      <c r="C27" s="16" t="str">
        <f t="shared" si="0"/>
        <v>February</v>
      </c>
      <c r="D27" s="17" t="str">
        <f t="shared" si="1"/>
        <v>2014</v>
      </c>
      <c r="E27" s="18">
        <v>200734</v>
      </c>
    </row>
    <row r="28" spans="1:5" x14ac:dyDescent="0.35">
      <c r="A28" s="14">
        <v>27</v>
      </c>
      <c r="B28" s="15" t="s">
        <v>33</v>
      </c>
      <c r="C28" s="16" t="str">
        <f t="shared" si="0"/>
        <v>March</v>
      </c>
      <c r="D28" s="17" t="str">
        <f t="shared" si="1"/>
        <v>2014</v>
      </c>
      <c r="E28" s="18">
        <v>208664</v>
      </c>
    </row>
    <row r="29" spans="1:5" x14ac:dyDescent="0.35">
      <c r="A29" s="14">
        <v>28</v>
      </c>
      <c r="B29" s="15" t="s">
        <v>34</v>
      </c>
      <c r="C29" s="16" t="str">
        <f t="shared" si="0"/>
        <v>April</v>
      </c>
      <c r="D29" s="17" t="str">
        <f t="shared" si="1"/>
        <v>2014</v>
      </c>
      <c r="E29" s="18">
        <v>214367</v>
      </c>
    </row>
    <row r="30" spans="1:5" x14ac:dyDescent="0.35">
      <c r="A30" s="14">
        <v>29</v>
      </c>
      <c r="B30" s="15" t="s">
        <v>35</v>
      </c>
      <c r="C30" s="16" t="str">
        <f t="shared" si="0"/>
        <v>May</v>
      </c>
      <c r="D30" s="17" t="str">
        <f t="shared" si="1"/>
        <v>2014</v>
      </c>
      <c r="E30" s="18">
        <v>221307</v>
      </c>
    </row>
    <row r="31" spans="1:5" x14ac:dyDescent="0.35">
      <c r="A31" s="14">
        <v>30</v>
      </c>
      <c r="B31" s="15" t="s">
        <v>36</v>
      </c>
      <c r="C31" s="16" t="str">
        <f t="shared" si="0"/>
        <v>June</v>
      </c>
      <c r="D31" s="17" t="str">
        <f t="shared" si="1"/>
        <v>2014</v>
      </c>
      <c r="E31" s="18">
        <v>228754</v>
      </c>
    </row>
    <row r="32" spans="1:5" x14ac:dyDescent="0.35">
      <c r="A32" s="14">
        <v>31</v>
      </c>
      <c r="B32" s="15" t="s">
        <v>37</v>
      </c>
      <c r="C32" s="16" t="str">
        <f t="shared" si="0"/>
        <v>July</v>
      </c>
      <c r="D32" s="17" t="str">
        <f t="shared" si="1"/>
        <v>2014</v>
      </c>
      <c r="E32" s="18">
        <v>228475</v>
      </c>
    </row>
    <row r="33" spans="1:5" x14ac:dyDescent="0.35">
      <c r="A33" s="14">
        <v>32</v>
      </c>
      <c r="B33" s="15" t="s">
        <v>38</v>
      </c>
      <c r="C33" s="16" t="str">
        <f t="shared" si="0"/>
        <v>August</v>
      </c>
      <c r="D33" s="17" t="str">
        <f t="shared" si="1"/>
        <v>2014</v>
      </c>
      <c r="E33" s="18">
        <v>226230</v>
      </c>
    </row>
    <row r="34" spans="1:5" x14ac:dyDescent="0.35">
      <c r="A34" s="14">
        <v>33</v>
      </c>
      <c r="B34" s="15" t="s">
        <v>39</v>
      </c>
      <c r="C34" s="16" t="str">
        <f t="shared" si="0"/>
        <v>September</v>
      </c>
      <c r="D34" s="17" t="str">
        <f t="shared" si="1"/>
        <v>2014</v>
      </c>
      <c r="E34" s="18">
        <v>219713</v>
      </c>
    </row>
    <row r="35" spans="1:5" x14ac:dyDescent="0.35">
      <c r="A35" s="14">
        <v>34</v>
      </c>
      <c r="B35" s="15" t="s">
        <v>40</v>
      </c>
      <c r="C35" s="16" t="str">
        <f t="shared" si="0"/>
        <v>October</v>
      </c>
      <c r="D35" s="17" t="str">
        <f t="shared" si="1"/>
        <v>2014</v>
      </c>
      <c r="E35" s="18">
        <v>219231</v>
      </c>
    </row>
    <row r="36" spans="1:5" x14ac:dyDescent="0.35">
      <c r="A36" s="14">
        <v>35</v>
      </c>
      <c r="B36" s="15" t="s">
        <v>41</v>
      </c>
      <c r="C36" s="16" t="str">
        <f t="shared" si="0"/>
        <v>November</v>
      </c>
      <c r="D36" s="17" t="str">
        <f t="shared" si="1"/>
        <v>2014</v>
      </c>
      <c r="E36" s="18">
        <v>219457</v>
      </c>
    </row>
    <row r="37" spans="1:5" x14ac:dyDescent="0.35">
      <c r="A37" s="14">
        <v>36</v>
      </c>
      <c r="B37" s="15" t="s">
        <v>42</v>
      </c>
      <c r="C37" s="16" t="str">
        <f t="shared" si="0"/>
        <v>December</v>
      </c>
      <c r="D37" s="17" t="str">
        <f t="shared" si="1"/>
        <v>2014</v>
      </c>
      <c r="E37" s="18">
        <v>221423</v>
      </c>
    </row>
    <row r="38" spans="1:5" x14ac:dyDescent="0.35">
      <c r="A38" s="14">
        <v>37</v>
      </c>
      <c r="B38" s="15" t="s">
        <v>43</v>
      </c>
      <c r="C38" s="16" t="str">
        <f t="shared" si="0"/>
        <v>January</v>
      </c>
      <c r="D38" s="17" t="str">
        <f t="shared" si="1"/>
        <v>2015</v>
      </c>
      <c r="E38" s="18">
        <v>212069</v>
      </c>
    </row>
    <row r="39" spans="1:5" x14ac:dyDescent="0.35">
      <c r="A39" s="14">
        <v>38</v>
      </c>
      <c r="B39" s="15" t="s">
        <v>44</v>
      </c>
      <c r="C39" s="16" t="str">
        <f t="shared" si="0"/>
        <v>February</v>
      </c>
      <c r="D39" s="17" t="str">
        <f t="shared" si="1"/>
        <v>2015</v>
      </c>
      <c r="E39" s="18">
        <v>213923</v>
      </c>
    </row>
    <row r="40" spans="1:5" x14ac:dyDescent="0.35">
      <c r="A40" s="14">
        <v>39</v>
      </c>
      <c r="B40" s="15" t="s">
        <v>45</v>
      </c>
      <c r="C40" s="16" t="str">
        <f t="shared" si="0"/>
        <v>March</v>
      </c>
      <c r="D40" s="17" t="str">
        <f t="shared" si="1"/>
        <v>2015</v>
      </c>
      <c r="E40" s="18">
        <v>224694</v>
      </c>
    </row>
    <row r="41" spans="1:5" x14ac:dyDescent="0.35">
      <c r="A41" s="14">
        <v>40</v>
      </c>
      <c r="B41" s="15" t="s">
        <v>46</v>
      </c>
      <c r="C41" s="16" t="str">
        <f t="shared" si="0"/>
        <v>April</v>
      </c>
      <c r="D41" s="17" t="str">
        <f t="shared" si="1"/>
        <v>2015</v>
      </c>
      <c r="E41" s="18">
        <v>230790</v>
      </c>
    </row>
    <row r="42" spans="1:5" x14ac:dyDescent="0.35">
      <c r="A42" s="14">
        <v>41</v>
      </c>
      <c r="B42" s="15" t="s">
        <v>47</v>
      </c>
      <c r="C42" s="16" t="str">
        <f t="shared" si="0"/>
        <v>May</v>
      </c>
      <c r="D42" s="17" t="str">
        <f t="shared" si="1"/>
        <v>2015</v>
      </c>
      <c r="E42" s="18">
        <v>238200</v>
      </c>
    </row>
    <row r="43" spans="1:5" x14ac:dyDescent="0.35">
      <c r="A43" s="14">
        <v>42</v>
      </c>
      <c r="B43" s="15" t="s">
        <v>48</v>
      </c>
      <c r="C43" s="16" t="str">
        <f t="shared" si="0"/>
        <v>June</v>
      </c>
      <c r="D43" s="17" t="str">
        <f t="shared" si="1"/>
        <v>2015</v>
      </c>
      <c r="E43" s="18">
        <v>244771</v>
      </c>
    </row>
    <row r="44" spans="1:5" x14ac:dyDescent="0.35">
      <c r="A44" s="14">
        <v>43</v>
      </c>
      <c r="B44" s="15" t="s">
        <v>49</v>
      </c>
      <c r="C44" s="16" t="str">
        <f t="shared" si="0"/>
        <v>July</v>
      </c>
      <c r="D44" s="17" t="str">
        <f t="shared" si="1"/>
        <v>2015</v>
      </c>
      <c r="E44" s="18">
        <v>241811</v>
      </c>
    </row>
    <row r="45" spans="1:5" x14ac:dyDescent="0.35">
      <c r="A45" s="14">
        <v>44</v>
      </c>
      <c r="B45" s="15" t="s">
        <v>50</v>
      </c>
      <c r="C45" s="16" t="str">
        <f t="shared" si="0"/>
        <v>August</v>
      </c>
      <c r="D45" s="17" t="str">
        <f t="shared" si="1"/>
        <v>2015</v>
      </c>
      <c r="E45" s="18">
        <v>239295</v>
      </c>
    </row>
    <row r="46" spans="1:5" x14ac:dyDescent="0.35">
      <c r="A46" s="14">
        <v>45</v>
      </c>
      <c r="B46" s="15" t="s">
        <v>51</v>
      </c>
      <c r="C46" s="16" t="str">
        <f t="shared" si="0"/>
        <v>September</v>
      </c>
      <c r="D46" s="17" t="str">
        <f t="shared" si="1"/>
        <v>2015</v>
      </c>
      <c r="E46" s="18">
        <v>233308</v>
      </c>
    </row>
    <row r="47" spans="1:5" x14ac:dyDescent="0.35">
      <c r="A47" s="14">
        <v>46</v>
      </c>
      <c r="B47" s="15" t="s">
        <v>52</v>
      </c>
      <c r="C47" s="16" t="str">
        <f t="shared" si="0"/>
        <v>October</v>
      </c>
      <c r="D47" s="17" t="str">
        <f t="shared" si="1"/>
        <v>2015</v>
      </c>
      <c r="E47" s="18">
        <v>231796</v>
      </c>
    </row>
    <row r="48" spans="1:5" x14ac:dyDescent="0.35">
      <c r="A48" s="14">
        <v>47</v>
      </c>
      <c r="B48" s="15" t="s">
        <v>53</v>
      </c>
      <c r="C48" s="16" t="str">
        <f t="shared" si="0"/>
        <v>November</v>
      </c>
      <c r="D48" s="17" t="str">
        <f t="shared" si="1"/>
        <v>2015</v>
      </c>
      <c r="E48" s="18">
        <v>233849</v>
      </c>
    </row>
    <row r="49" spans="1:5" x14ac:dyDescent="0.35">
      <c r="A49" s="14">
        <v>48</v>
      </c>
      <c r="B49" s="15" t="s">
        <v>54</v>
      </c>
      <c r="C49" s="16" t="str">
        <f t="shared" si="0"/>
        <v>December</v>
      </c>
      <c r="D49" s="17" t="str">
        <f t="shared" si="1"/>
        <v>2015</v>
      </c>
      <c r="E49" s="18">
        <v>236762</v>
      </c>
    </row>
    <row r="50" spans="1:5" x14ac:dyDescent="0.35">
      <c r="A50" s="14">
        <v>49</v>
      </c>
      <c r="B50" s="15" t="s">
        <v>55</v>
      </c>
      <c r="C50" s="16" t="str">
        <f t="shared" si="0"/>
        <v>January</v>
      </c>
      <c r="D50" s="17" t="str">
        <f t="shared" si="1"/>
        <v>2016</v>
      </c>
      <c r="E50" s="18">
        <v>227145</v>
      </c>
    </row>
    <row r="51" spans="1:5" x14ac:dyDescent="0.35">
      <c r="A51" s="14">
        <v>50</v>
      </c>
      <c r="B51" s="15" t="s">
        <v>56</v>
      </c>
      <c r="C51" s="16" t="str">
        <f t="shared" si="0"/>
        <v>February</v>
      </c>
      <c r="D51" s="17" t="str">
        <f t="shared" si="1"/>
        <v>2016</v>
      </c>
      <c r="E51" s="18">
        <v>226348</v>
      </c>
    </row>
    <row r="52" spans="1:5" x14ac:dyDescent="0.35">
      <c r="A52" s="14">
        <v>51</v>
      </c>
      <c r="B52" s="15" t="s">
        <v>57</v>
      </c>
      <c r="C52" s="16" t="str">
        <f t="shared" si="0"/>
        <v>March</v>
      </c>
      <c r="D52" s="17" t="str">
        <f t="shared" si="1"/>
        <v>2016</v>
      </c>
      <c r="E52" s="18">
        <v>238180</v>
      </c>
    </row>
    <row r="53" spans="1:5" x14ac:dyDescent="0.35">
      <c r="A53" s="14">
        <v>52</v>
      </c>
      <c r="B53" s="15" t="s">
        <v>58</v>
      </c>
      <c r="C53" s="16" t="str">
        <f t="shared" si="0"/>
        <v>April</v>
      </c>
      <c r="D53" s="17" t="str">
        <f t="shared" si="1"/>
        <v>2016</v>
      </c>
      <c r="E53" s="18">
        <v>243742</v>
      </c>
    </row>
    <row r="54" spans="1:5" x14ac:dyDescent="0.35">
      <c r="A54" s="14">
        <v>53</v>
      </c>
      <c r="B54" s="15" t="s">
        <v>59</v>
      </c>
      <c r="C54" s="16" t="str">
        <f t="shared" si="0"/>
        <v>May</v>
      </c>
      <c r="D54" s="17" t="str">
        <f t="shared" si="1"/>
        <v>2016</v>
      </c>
      <c r="E54" s="18">
        <v>251816</v>
      </c>
    </row>
    <row r="55" spans="1:5" x14ac:dyDescent="0.35">
      <c r="A55" s="14">
        <v>54</v>
      </c>
      <c r="B55" s="15" t="s">
        <v>60</v>
      </c>
      <c r="C55" s="16" t="str">
        <f t="shared" si="0"/>
        <v>June</v>
      </c>
      <c r="D55" s="17" t="str">
        <f t="shared" si="1"/>
        <v>2016</v>
      </c>
      <c r="E55" s="18">
        <v>258553</v>
      </c>
    </row>
    <row r="56" spans="1:5" x14ac:dyDescent="0.35">
      <c r="A56" s="14">
        <v>55</v>
      </c>
      <c r="B56" s="15" t="s">
        <v>61</v>
      </c>
      <c r="C56" s="16" t="str">
        <f t="shared" si="0"/>
        <v>July</v>
      </c>
      <c r="D56" s="17" t="str">
        <f t="shared" si="1"/>
        <v>2016</v>
      </c>
      <c r="E56" s="18">
        <v>256080</v>
      </c>
    </row>
    <row r="57" spans="1:5" x14ac:dyDescent="0.35">
      <c r="A57" s="14">
        <v>56</v>
      </c>
      <c r="B57" s="15" t="s">
        <v>62</v>
      </c>
      <c r="C57" s="16" t="str">
        <f t="shared" si="0"/>
        <v>August</v>
      </c>
      <c r="D57" s="17" t="str">
        <f t="shared" si="1"/>
        <v>2016</v>
      </c>
      <c r="E57" s="18">
        <v>254885</v>
      </c>
    </row>
    <row r="58" spans="1:5" x14ac:dyDescent="0.35">
      <c r="A58" s="14">
        <v>57</v>
      </c>
      <c r="B58" s="15" t="s">
        <v>63</v>
      </c>
      <c r="C58" s="16" t="str">
        <f t="shared" si="0"/>
        <v>September</v>
      </c>
      <c r="D58" s="17" t="str">
        <f t="shared" si="1"/>
        <v>2016</v>
      </c>
      <c r="E58" s="18">
        <v>252088</v>
      </c>
    </row>
    <row r="59" spans="1:5" x14ac:dyDescent="0.35">
      <c r="A59" s="14">
        <v>58</v>
      </c>
      <c r="B59" s="15" t="s">
        <v>64</v>
      </c>
      <c r="C59" s="16" t="str">
        <f t="shared" si="0"/>
        <v>October</v>
      </c>
      <c r="D59" s="17" t="str">
        <f t="shared" si="1"/>
        <v>2016</v>
      </c>
      <c r="E59" s="18">
        <v>251508</v>
      </c>
    </row>
    <row r="60" spans="1:5" x14ac:dyDescent="0.35">
      <c r="A60" s="14">
        <v>59</v>
      </c>
      <c r="B60" s="15" t="s">
        <v>65</v>
      </c>
      <c r="C60" s="16" t="str">
        <f t="shared" si="0"/>
        <v>November</v>
      </c>
      <c r="D60" s="17" t="str">
        <f t="shared" si="1"/>
        <v>2016</v>
      </c>
      <c r="E60" s="18">
        <v>253953</v>
      </c>
    </row>
    <row r="61" spans="1:5" x14ac:dyDescent="0.35">
      <c r="A61" s="14">
        <v>60</v>
      </c>
      <c r="B61" s="15" t="s">
        <v>66</v>
      </c>
      <c r="C61" s="16" t="str">
        <f t="shared" si="0"/>
        <v>December</v>
      </c>
      <c r="D61" s="17" t="str">
        <f t="shared" si="1"/>
        <v>2016</v>
      </c>
      <c r="E61" s="18">
        <v>254059</v>
      </c>
    </row>
    <row r="62" spans="1:5" x14ac:dyDescent="0.35">
      <c r="A62" s="14">
        <v>61</v>
      </c>
      <c r="B62" s="15" t="s">
        <v>67</v>
      </c>
      <c r="C62" s="16" t="str">
        <f t="shared" si="0"/>
        <v>January</v>
      </c>
      <c r="D62" s="17" t="str">
        <f t="shared" si="1"/>
        <v>2017</v>
      </c>
      <c r="E62" s="18">
        <v>245632</v>
      </c>
    </row>
    <row r="63" spans="1:5" x14ac:dyDescent="0.35">
      <c r="A63" s="14">
        <v>62</v>
      </c>
      <c r="B63" s="15" t="s">
        <v>68</v>
      </c>
      <c r="C63" s="16" t="str">
        <f t="shared" si="0"/>
        <v>February</v>
      </c>
      <c r="D63" s="17" t="str">
        <f t="shared" si="1"/>
        <v>2017</v>
      </c>
      <c r="E63" s="18">
        <v>245541</v>
      </c>
    </row>
    <row r="64" spans="1:5" x14ac:dyDescent="0.35">
      <c r="A64" s="14">
        <v>63</v>
      </c>
      <c r="B64" s="15" t="s">
        <v>69</v>
      </c>
      <c r="C64" s="16" t="str">
        <f t="shared" si="0"/>
        <v>March</v>
      </c>
      <c r="D64" s="17" t="str">
        <f t="shared" si="1"/>
        <v>2017</v>
      </c>
      <c r="E64" s="18">
        <v>256104</v>
      </c>
    </row>
    <row r="65" spans="1:5" x14ac:dyDescent="0.35">
      <c r="A65" s="14">
        <v>64</v>
      </c>
      <c r="B65" s="15" t="s">
        <v>70</v>
      </c>
      <c r="C65" s="16" t="str">
        <f t="shared" si="0"/>
        <v>April</v>
      </c>
      <c r="D65" s="17" t="str">
        <f t="shared" si="1"/>
        <v>2017</v>
      </c>
      <c r="E65" s="18">
        <v>261879</v>
      </c>
    </row>
    <row r="66" spans="1:5" x14ac:dyDescent="0.35">
      <c r="A66" s="14">
        <v>65</v>
      </c>
      <c r="B66" s="15" t="s">
        <v>71</v>
      </c>
      <c r="C66" s="16" t="str">
        <f t="shared" si="0"/>
        <v>May</v>
      </c>
      <c r="D66" s="17" t="str">
        <f t="shared" si="1"/>
        <v>2017</v>
      </c>
      <c r="E66" s="18">
        <v>267956</v>
      </c>
    </row>
    <row r="67" spans="1:5" x14ac:dyDescent="0.35">
      <c r="A67" s="14">
        <v>66</v>
      </c>
      <c r="B67" s="15" t="s">
        <v>72</v>
      </c>
      <c r="C67" s="16" t="str">
        <f t="shared" ref="C67:C130" si="2">TEXT(B67,"mmmm")</f>
        <v>June</v>
      </c>
      <c r="D67" s="17" t="str">
        <f t="shared" ref="D67:D130" si="3">TEXT(B67,"yyyy")</f>
        <v>2017</v>
      </c>
      <c r="E67" s="18">
        <v>277072</v>
      </c>
    </row>
    <row r="68" spans="1:5" x14ac:dyDescent="0.35">
      <c r="A68" s="14">
        <v>67</v>
      </c>
      <c r="B68" s="15" t="s">
        <v>73</v>
      </c>
      <c r="C68" s="16" t="str">
        <f t="shared" si="2"/>
        <v>July</v>
      </c>
      <c r="D68" s="17" t="str">
        <f t="shared" si="3"/>
        <v>2017</v>
      </c>
      <c r="E68" s="18">
        <v>272755</v>
      </c>
    </row>
    <row r="69" spans="1:5" x14ac:dyDescent="0.35">
      <c r="A69" s="14">
        <v>68</v>
      </c>
      <c r="B69" s="15" t="s">
        <v>74</v>
      </c>
      <c r="C69" s="16" t="str">
        <f t="shared" si="2"/>
        <v>August</v>
      </c>
      <c r="D69" s="17" t="str">
        <f t="shared" si="3"/>
        <v>2017</v>
      </c>
      <c r="E69" s="18">
        <v>271082</v>
      </c>
    </row>
    <row r="70" spans="1:5" x14ac:dyDescent="0.35">
      <c r="A70" s="14">
        <v>69</v>
      </c>
      <c r="B70" s="15" t="s">
        <v>75</v>
      </c>
      <c r="C70" s="16" t="str">
        <f t="shared" si="2"/>
        <v>September</v>
      </c>
      <c r="D70" s="17" t="str">
        <f t="shared" si="3"/>
        <v>2017</v>
      </c>
      <c r="E70" s="18">
        <v>268414</v>
      </c>
    </row>
    <row r="71" spans="1:5" x14ac:dyDescent="0.35">
      <c r="A71" s="14">
        <v>70</v>
      </c>
      <c r="B71" s="15" t="s">
        <v>76</v>
      </c>
      <c r="C71" s="16" t="str">
        <f t="shared" si="2"/>
        <v>October</v>
      </c>
      <c r="D71" s="17" t="str">
        <f t="shared" si="3"/>
        <v>2017</v>
      </c>
      <c r="E71" s="18">
        <v>267982</v>
      </c>
    </row>
    <row r="72" spans="1:5" x14ac:dyDescent="0.35">
      <c r="A72" s="14">
        <v>71</v>
      </c>
      <c r="B72" s="15" t="s">
        <v>77</v>
      </c>
      <c r="C72" s="16" t="str">
        <f t="shared" si="2"/>
        <v>November</v>
      </c>
      <c r="D72" s="17" t="str">
        <f t="shared" si="3"/>
        <v>2017</v>
      </c>
      <c r="E72" s="18">
        <v>270106</v>
      </c>
    </row>
    <row r="73" spans="1:5" x14ac:dyDescent="0.35">
      <c r="A73" s="14">
        <v>72</v>
      </c>
      <c r="B73" s="15" t="s">
        <v>78</v>
      </c>
      <c r="C73" s="16" t="str">
        <f t="shared" si="2"/>
        <v>December</v>
      </c>
      <c r="D73" s="17" t="str">
        <f t="shared" si="3"/>
        <v>2017</v>
      </c>
      <c r="E73" s="18">
        <v>270783</v>
      </c>
    </row>
    <row r="74" spans="1:5" x14ac:dyDescent="0.35">
      <c r="A74" s="14">
        <v>73</v>
      </c>
      <c r="B74" s="15" t="s">
        <v>79</v>
      </c>
      <c r="C74" s="16" t="str">
        <f t="shared" si="2"/>
        <v>January</v>
      </c>
      <c r="D74" s="17" t="str">
        <f t="shared" si="3"/>
        <v>2018</v>
      </c>
      <c r="E74" s="18">
        <v>262788</v>
      </c>
    </row>
    <row r="75" spans="1:5" x14ac:dyDescent="0.35">
      <c r="A75" s="14">
        <v>74</v>
      </c>
      <c r="B75" s="15" t="s">
        <v>80</v>
      </c>
      <c r="C75" s="16" t="str">
        <f t="shared" si="2"/>
        <v>February</v>
      </c>
      <c r="D75" s="17" t="str">
        <f t="shared" si="3"/>
        <v>2018</v>
      </c>
      <c r="E75" s="18">
        <v>267548</v>
      </c>
    </row>
    <row r="76" spans="1:5" x14ac:dyDescent="0.35">
      <c r="A76" s="14">
        <v>75</v>
      </c>
      <c r="B76" s="15" t="s">
        <v>81</v>
      </c>
      <c r="C76" s="16" t="str">
        <f t="shared" si="2"/>
        <v>March</v>
      </c>
      <c r="D76" s="17" t="str">
        <f t="shared" si="3"/>
        <v>2018</v>
      </c>
      <c r="E76" s="18">
        <v>275790</v>
      </c>
    </row>
    <row r="77" spans="1:5" x14ac:dyDescent="0.35">
      <c r="A77" s="14">
        <v>76</v>
      </c>
      <c r="B77" s="15" t="s">
        <v>82</v>
      </c>
      <c r="C77" s="16" t="str">
        <f t="shared" si="2"/>
        <v>April</v>
      </c>
      <c r="D77" s="17" t="str">
        <f t="shared" si="3"/>
        <v>2018</v>
      </c>
      <c r="E77" s="18">
        <v>280868</v>
      </c>
    </row>
    <row r="78" spans="1:5" x14ac:dyDescent="0.35">
      <c r="A78" s="14">
        <v>77</v>
      </c>
      <c r="B78" s="15" t="s">
        <v>83</v>
      </c>
      <c r="C78" s="16" t="str">
        <f t="shared" si="2"/>
        <v>May</v>
      </c>
      <c r="D78" s="17" t="str">
        <f t="shared" si="3"/>
        <v>2018</v>
      </c>
      <c r="E78" s="18">
        <v>286424</v>
      </c>
    </row>
    <row r="79" spans="1:5" x14ac:dyDescent="0.35">
      <c r="A79" s="14">
        <v>78</v>
      </c>
      <c r="B79" s="15" t="s">
        <v>84</v>
      </c>
      <c r="C79" s="16" t="str">
        <f t="shared" si="2"/>
        <v>June</v>
      </c>
      <c r="D79" s="17" t="str">
        <f t="shared" si="3"/>
        <v>2018</v>
      </c>
      <c r="E79" s="18">
        <v>291774</v>
      </c>
    </row>
    <row r="80" spans="1:5" x14ac:dyDescent="0.35">
      <c r="A80" s="14">
        <v>79</v>
      </c>
      <c r="B80" s="15" t="s">
        <v>85</v>
      </c>
      <c r="C80" s="16" t="str">
        <f t="shared" si="2"/>
        <v>July</v>
      </c>
      <c r="D80" s="17" t="str">
        <f t="shared" si="3"/>
        <v>2018</v>
      </c>
      <c r="E80" s="18">
        <v>286793</v>
      </c>
    </row>
    <row r="81" spans="1:5" x14ac:dyDescent="0.35">
      <c r="A81" s="14">
        <v>80</v>
      </c>
      <c r="B81" s="15" t="s">
        <v>86</v>
      </c>
      <c r="C81" s="16" t="str">
        <f t="shared" si="2"/>
        <v>August</v>
      </c>
      <c r="D81" s="17" t="str">
        <f t="shared" si="3"/>
        <v>2018</v>
      </c>
      <c r="E81" s="18">
        <v>283091</v>
      </c>
    </row>
    <row r="82" spans="1:5" x14ac:dyDescent="0.35">
      <c r="A82" s="14">
        <v>81</v>
      </c>
      <c r="B82" s="15" t="s">
        <v>87</v>
      </c>
      <c r="C82" s="16" t="str">
        <f t="shared" si="2"/>
        <v>September</v>
      </c>
      <c r="D82" s="17" t="str">
        <f t="shared" si="3"/>
        <v>2018</v>
      </c>
      <c r="E82" s="18">
        <v>278097</v>
      </c>
    </row>
    <row r="83" spans="1:5" x14ac:dyDescent="0.35">
      <c r="A83" s="14">
        <v>82</v>
      </c>
      <c r="B83" s="15" t="s">
        <v>88</v>
      </c>
      <c r="C83" s="16" t="str">
        <f t="shared" si="2"/>
        <v>October</v>
      </c>
      <c r="D83" s="17" t="str">
        <f t="shared" si="3"/>
        <v>2018</v>
      </c>
      <c r="E83" s="18">
        <v>277166</v>
      </c>
    </row>
    <row r="84" spans="1:5" x14ac:dyDescent="0.35">
      <c r="A84" s="14">
        <v>83</v>
      </c>
      <c r="B84" s="15" t="s">
        <v>89</v>
      </c>
      <c r="C84" s="16" t="str">
        <f t="shared" si="2"/>
        <v>November</v>
      </c>
      <c r="D84" s="17" t="str">
        <f t="shared" si="3"/>
        <v>2018</v>
      </c>
      <c r="E84" s="18">
        <v>278566</v>
      </c>
    </row>
    <row r="85" spans="1:5" x14ac:dyDescent="0.35">
      <c r="A85" s="14">
        <v>84</v>
      </c>
      <c r="B85" s="15" t="s">
        <v>90</v>
      </c>
      <c r="C85" s="16" t="str">
        <f t="shared" si="2"/>
        <v>December</v>
      </c>
      <c r="D85" s="17" t="str">
        <f t="shared" si="3"/>
        <v>2018</v>
      </c>
      <c r="E85" s="18">
        <v>277368</v>
      </c>
    </row>
    <row r="86" spans="1:5" x14ac:dyDescent="0.35">
      <c r="A86" s="14">
        <v>85</v>
      </c>
      <c r="B86" s="15" t="s">
        <v>91</v>
      </c>
      <c r="C86" s="16" t="str">
        <f t="shared" si="2"/>
        <v>January</v>
      </c>
      <c r="D86" s="17" t="str">
        <f t="shared" si="3"/>
        <v>2019</v>
      </c>
      <c r="E86" s="18">
        <v>270997</v>
      </c>
    </row>
    <row r="87" spans="1:5" x14ac:dyDescent="0.35">
      <c r="A87" s="14">
        <v>86</v>
      </c>
      <c r="B87" s="15" t="s">
        <v>92</v>
      </c>
      <c r="C87" s="16" t="str">
        <f t="shared" si="2"/>
        <v>February</v>
      </c>
      <c r="D87" s="17" t="str">
        <f t="shared" si="3"/>
        <v>2019</v>
      </c>
      <c r="E87" s="18">
        <v>274065</v>
      </c>
    </row>
    <row r="88" spans="1:5" x14ac:dyDescent="0.35">
      <c r="A88" s="14">
        <v>87</v>
      </c>
      <c r="B88" s="15" t="s">
        <v>93</v>
      </c>
      <c r="C88" s="16" t="str">
        <f t="shared" si="2"/>
        <v>March</v>
      </c>
      <c r="D88" s="17" t="str">
        <f t="shared" si="3"/>
        <v>2019</v>
      </c>
      <c r="E88" s="18">
        <v>283153</v>
      </c>
    </row>
    <row r="89" spans="1:5" x14ac:dyDescent="0.35">
      <c r="A89" s="14">
        <v>88</v>
      </c>
      <c r="B89" s="15" t="s">
        <v>94</v>
      </c>
      <c r="C89" s="16" t="str">
        <f t="shared" si="2"/>
        <v>April</v>
      </c>
      <c r="D89" s="17" t="str">
        <f t="shared" si="3"/>
        <v>2019</v>
      </c>
      <c r="E89" s="18">
        <v>288005</v>
      </c>
    </row>
    <row r="90" spans="1:5" x14ac:dyDescent="0.35">
      <c r="A90" s="14">
        <v>89</v>
      </c>
      <c r="B90" s="15" t="s">
        <v>95</v>
      </c>
      <c r="C90" s="16" t="str">
        <f t="shared" si="2"/>
        <v>May</v>
      </c>
      <c r="D90" s="17" t="str">
        <f t="shared" si="3"/>
        <v>2019</v>
      </c>
      <c r="E90" s="18">
        <v>296826</v>
      </c>
    </row>
    <row r="91" spans="1:5" x14ac:dyDescent="0.35">
      <c r="A91" s="14">
        <v>90</v>
      </c>
      <c r="B91" s="15" t="s">
        <v>96</v>
      </c>
      <c r="C91" s="16" t="str">
        <f t="shared" si="2"/>
        <v>June</v>
      </c>
      <c r="D91" s="17" t="str">
        <f t="shared" si="3"/>
        <v>2019</v>
      </c>
      <c r="E91" s="18">
        <v>301858</v>
      </c>
    </row>
    <row r="92" spans="1:5" x14ac:dyDescent="0.35">
      <c r="A92" s="14">
        <v>91</v>
      </c>
      <c r="B92" s="15" t="s">
        <v>97</v>
      </c>
      <c r="C92" s="16" t="str">
        <f t="shared" si="2"/>
        <v>July</v>
      </c>
      <c r="D92" s="17" t="str">
        <f t="shared" si="3"/>
        <v>2019</v>
      </c>
      <c r="E92" s="18">
        <v>298894</v>
      </c>
    </row>
    <row r="93" spans="1:5" x14ac:dyDescent="0.35">
      <c r="A93" s="14">
        <v>92</v>
      </c>
      <c r="B93" s="15" t="s">
        <v>98</v>
      </c>
      <c r="C93" s="16" t="str">
        <f t="shared" si="2"/>
        <v>August</v>
      </c>
      <c r="D93" s="17" t="str">
        <f t="shared" si="3"/>
        <v>2019</v>
      </c>
      <c r="E93" s="18">
        <v>296084</v>
      </c>
    </row>
    <row r="94" spans="1:5" x14ac:dyDescent="0.35">
      <c r="A94" s="14">
        <v>93</v>
      </c>
      <c r="B94" s="15" t="s">
        <v>99</v>
      </c>
      <c r="C94" s="16" t="str">
        <f t="shared" si="2"/>
        <v>September</v>
      </c>
      <c r="D94" s="17" t="str">
        <f t="shared" si="3"/>
        <v>2019</v>
      </c>
      <c r="E94" s="18">
        <v>292138</v>
      </c>
    </row>
    <row r="95" spans="1:5" x14ac:dyDescent="0.35">
      <c r="A95" s="14">
        <v>94</v>
      </c>
      <c r="B95" s="15" t="s">
        <v>100</v>
      </c>
      <c r="C95" s="16" t="str">
        <f t="shared" si="2"/>
        <v>October</v>
      </c>
      <c r="D95" s="17" t="str">
        <f t="shared" si="3"/>
        <v>2019</v>
      </c>
      <c r="E95" s="18">
        <v>292837</v>
      </c>
    </row>
    <row r="96" spans="1:5" x14ac:dyDescent="0.35">
      <c r="A96" s="14">
        <v>95</v>
      </c>
      <c r="B96" s="15" t="s">
        <v>101</v>
      </c>
      <c r="C96" s="16" t="str">
        <f t="shared" si="2"/>
        <v>November</v>
      </c>
      <c r="D96" s="17" t="str">
        <f t="shared" si="3"/>
        <v>2019</v>
      </c>
      <c r="E96" s="18">
        <v>292906</v>
      </c>
    </row>
    <row r="97" spans="1:5" x14ac:dyDescent="0.35">
      <c r="A97" s="14">
        <v>96</v>
      </c>
      <c r="B97" s="15" t="s">
        <v>102</v>
      </c>
      <c r="C97" s="16" t="str">
        <f t="shared" si="2"/>
        <v>December</v>
      </c>
      <c r="D97" s="17" t="str">
        <f t="shared" si="3"/>
        <v>2019</v>
      </c>
      <c r="E97" s="18">
        <v>295396</v>
      </c>
    </row>
    <row r="98" spans="1:5" x14ac:dyDescent="0.35">
      <c r="A98" s="14">
        <v>97</v>
      </c>
      <c r="B98" s="15" t="s">
        <v>103</v>
      </c>
      <c r="C98" s="16" t="str">
        <f t="shared" si="2"/>
        <v>January</v>
      </c>
      <c r="D98" s="17" t="str">
        <f t="shared" si="3"/>
        <v>2020</v>
      </c>
      <c r="E98" s="18">
        <v>288578</v>
      </c>
    </row>
    <row r="99" spans="1:5" x14ac:dyDescent="0.35">
      <c r="A99" s="14">
        <v>98</v>
      </c>
      <c r="B99" s="15" t="s">
        <v>104</v>
      </c>
      <c r="C99" s="16" t="str">
        <f t="shared" si="2"/>
        <v>February</v>
      </c>
      <c r="D99" s="17" t="str">
        <f t="shared" si="3"/>
        <v>2020</v>
      </c>
      <c r="E99" s="18">
        <v>292597</v>
      </c>
    </row>
    <row r="100" spans="1:5" x14ac:dyDescent="0.35">
      <c r="A100" s="14">
        <v>99</v>
      </c>
      <c r="B100" s="15" t="s">
        <v>105</v>
      </c>
      <c r="C100" s="16" t="str">
        <f t="shared" si="2"/>
        <v>March</v>
      </c>
      <c r="D100" s="17" t="str">
        <f t="shared" si="3"/>
        <v>2020</v>
      </c>
      <c r="E100" s="18">
        <v>302426</v>
      </c>
    </row>
    <row r="101" spans="1:5" x14ac:dyDescent="0.35">
      <c r="A101" s="14">
        <v>100</v>
      </c>
      <c r="B101" s="15" t="s">
        <v>106</v>
      </c>
      <c r="C101" s="16" t="str">
        <f t="shared" si="2"/>
        <v>April</v>
      </c>
      <c r="D101" s="17" t="str">
        <f t="shared" si="3"/>
        <v>2020</v>
      </c>
      <c r="E101" s="18">
        <v>302719</v>
      </c>
    </row>
    <row r="102" spans="1:5" x14ac:dyDescent="0.35">
      <c r="A102" s="14">
        <v>101</v>
      </c>
      <c r="B102" s="15" t="s">
        <v>107</v>
      </c>
      <c r="C102" s="16" t="str">
        <f t="shared" si="2"/>
        <v>May</v>
      </c>
      <c r="D102" s="17" t="str">
        <f t="shared" si="3"/>
        <v>2020</v>
      </c>
      <c r="E102" s="18">
        <v>298423</v>
      </c>
    </row>
    <row r="103" spans="1:5" x14ac:dyDescent="0.35">
      <c r="A103" s="14">
        <v>102</v>
      </c>
      <c r="B103" s="15" t="s">
        <v>108</v>
      </c>
      <c r="C103" s="16" t="str">
        <f t="shared" si="2"/>
        <v>June</v>
      </c>
      <c r="D103" s="17" t="str">
        <f t="shared" si="3"/>
        <v>2020</v>
      </c>
      <c r="E103" s="18">
        <v>309682</v>
      </c>
    </row>
    <row r="104" spans="1:5" x14ac:dyDescent="0.35">
      <c r="A104" s="14">
        <v>103</v>
      </c>
      <c r="B104" s="15" t="s">
        <v>109</v>
      </c>
      <c r="C104" s="16" t="str">
        <f t="shared" si="2"/>
        <v>July</v>
      </c>
      <c r="D104" s="17" t="str">
        <f t="shared" si="3"/>
        <v>2020</v>
      </c>
      <c r="E104" s="18">
        <v>322530</v>
      </c>
    </row>
    <row r="105" spans="1:5" x14ac:dyDescent="0.35">
      <c r="A105" s="14">
        <v>104</v>
      </c>
      <c r="B105" s="15" t="s">
        <v>110</v>
      </c>
      <c r="C105" s="16" t="str">
        <f t="shared" si="2"/>
        <v>August</v>
      </c>
      <c r="D105" s="17" t="str">
        <f t="shared" si="3"/>
        <v>2020</v>
      </c>
      <c r="E105" s="18">
        <v>327900</v>
      </c>
    </row>
    <row r="106" spans="1:5" x14ac:dyDescent="0.35">
      <c r="A106" s="14">
        <v>105</v>
      </c>
      <c r="B106" s="15" t="s">
        <v>111</v>
      </c>
      <c r="C106" s="16" t="str">
        <f t="shared" si="2"/>
        <v>September</v>
      </c>
      <c r="D106" s="17" t="str">
        <f t="shared" si="3"/>
        <v>2020</v>
      </c>
      <c r="E106" s="18">
        <v>331011</v>
      </c>
    </row>
    <row r="107" spans="1:5" x14ac:dyDescent="0.35">
      <c r="A107" s="14">
        <v>106</v>
      </c>
      <c r="B107" s="15" t="s">
        <v>112</v>
      </c>
      <c r="C107" s="16" t="str">
        <f t="shared" si="2"/>
        <v>October</v>
      </c>
      <c r="D107" s="17" t="str">
        <f t="shared" si="3"/>
        <v>2020</v>
      </c>
      <c r="E107" s="18">
        <v>333403</v>
      </c>
    </row>
    <row r="108" spans="1:5" x14ac:dyDescent="0.35">
      <c r="A108" s="14">
        <v>107</v>
      </c>
      <c r="B108" s="15" t="s">
        <v>113</v>
      </c>
      <c r="C108" s="16" t="str">
        <f t="shared" si="2"/>
        <v>November</v>
      </c>
      <c r="D108" s="17" t="str">
        <f t="shared" si="3"/>
        <v>2020</v>
      </c>
      <c r="E108" s="18">
        <v>333502</v>
      </c>
    </row>
    <row r="109" spans="1:5" x14ac:dyDescent="0.35">
      <c r="A109" s="14">
        <v>108</v>
      </c>
      <c r="B109" s="15" t="s">
        <v>114</v>
      </c>
      <c r="C109" s="16" t="str">
        <f t="shared" si="2"/>
        <v>December</v>
      </c>
      <c r="D109" s="17" t="str">
        <f t="shared" si="3"/>
        <v>2020</v>
      </c>
      <c r="E109" s="18">
        <v>333611</v>
      </c>
    </row>
    <row r="110" spans="1:5" x14ac:dyDescent="0.35">
      <c r="A110" s="14">
        <v>109</v>
      </c>
      <c r="B110" s="15" t="s">
        <v>115</v>
      </c>
      <c r="C110" s="16" t="str">
        <f t="shared" si="2"/>
        <v>January</v>
      </c>
      <c r="D110" s="17" t="str">
        <f t="shared" si="3"/>
        <v>2021</v>
      </c>
      <c r="E110" s="18">
        <v>330919</v>
      </c>
    </row>
    <row r="111" spans="1:5" x14ac:dyDescent="0.35">
      <c r="A111" s="14">
        <v>110</v>
      </c>
      <c r="B111" s="15" t="s">
        <v>116</v>
      </c>
      <c r="C111" s="16" t="str">
        <f t="shared" si="2"/>
        <v>February</v>
      </c>
      <c r="D111" s="17" t="str">
        <f t="shared" si="3"/>
        <v>2021</v>
      </c>
      <c r="E111" s="18">
        <v>336359</v>
      </c>
    </row>
    <row r="112" spans="1:5" x14ac:dyDescent="0.35">
      <c r="A112" s="14">
        <v>111</v>
      </c>
      <c r="B112" s="15" t="s">
        <v>117</v>
      </c>
      <c r="C112" s="16" t="str">
        <f t="shared" si="2"/>
        <v>March</v>
      </c>
      <c r="D112" s="17" t="str">
        <f t="shared" si="3"/>
        <v>2021</v>
      </c>
      <c r="E112" s="18">
        <v>353527</v>
      </c>
    </row>
    <row r="113" spans="1:5" x14ac:dyDescent="0.35">
      <c r="A113" s="14">
        <v>112</v>
      </c>
      <c r="B113" s="15" t="s">
        <v>118</v>
      </c>
      <c r="C113" s="16" t="str">
        <f t="shared" si="2"/>
        <v>April</v>
      </c>
      <c r="D113" s="17" t="str">
        <f t="shared" si="3"/>
        <v>2021</v>
      </c>
      <c r="E113" s="18">
        <v>368991</v>
      </c>
    </row>
    <row r="114" spans="1:5" x14ac:dyDescent="0.35">
      <c r="A114" s="14">
        <v>113</v>
      </c>
      <c r="B114" s="15" t="s">
        <v>119</v>
      </c>
      <c r="C114" s="16" t="str">
        <f t="shared" si="2"/>
        <v>May</v>
      </c>
      <c r="D114" s="17" t="str">
        <f t="shared" si="3"/>
        <v>2021</v>
      </c>
      <c r="E114" s="18">
        <v>376984</v>
      </c>
    </row>
    <row r="115" spans="1:5" x14ac:dyDescent="0.35">
      <c r="A115" s="14">
        <v>114</v>
      </c>
      <c r="B115" s="15" t="s">
        <v>120</v>
      </c>
      <c r="C115" s="16" t="str">
        <f t="shared" si="2"/>
        <v>June</v>
      </c>
      <c r="D115" s="17" t="str">
        <f t="shared" si="3"/>
        <v>2021</v>
      </c>
      <c r="E115" s="18">
        <v>386847</v>
      </c>
    </row>
    <row r="116" spans="1:5" x14ac:dyDescent="0.35">
      <c r="A116" s="14">
        <v>115</v>
      </c>
      <c r="B116" s="15" t="s">
        <v>121</v>
      </c>
      <c r="C116" s="16" t="str">
        <f t="shared" si="2"/>
        <v>July</v>
      </c>
      <c r="D116" s="17" t="str">
        <f t="shared" si="3"/>
        <v>2021</v>
      </c>
      <c r="E116" s="18">
        <v>385070</v>
      </c>
    </row>
    <row r="117" spans="1:5" x14ac:dyDescent="0.35">
      <c r="A117" s="14">
        <v>116</v>
      </c>
      <c r="B117" s="15" t="s">
        <v>122</v>
      </c>
      <c r="C117" s="16" t="str">
        <f t="shared" si="2"/>
        <v>August</v>
      </c>
      <c r="D117" s="17" t="str">
        <f t="shared" si="3"/>
        <v>2021</v>
      </c>
      <c r="E117" s="18">
        <v>380907</v>
      </c>
    </row>
    <row r="118" spans="1:5" x14ac:dyDescent="0.35">
      <c r="A118" s="14">
        <v>117</v>
      </c>
      <c r="B118" s="15" t="s">
        <v>123</v>
      </c>
      <c r="C118" s="16" t="str">
        <f t="shared" si="2"/>
        <v>September</v>
      </c>
      <c r="D118" s="17" t="str">
        <f t="shared" si="3"/>
        <v>2021</v>
      </c>
      <c r="E118" s="18">
        <v>377222</v>
      </c>
    </row>
    <row r="119" spans="1:5" x14ac:dyDescent="0.35">
      <c r="A119" s="14">
        <v>118</v>
      </c>
      <c r="B119" s="15" t="s">
        <v>124</v>
      </c>
      <c r="C119" s="16" t="str">
        <f t="shared" si="2"/>
        <v>October</v>
      </c>
      <c r="D119" s="17" t="str">
        <f t="shared" si="3"/>
        <v>2021</v>
      </c>
      <c r="E119" s="18">
        <v>379753</v>
      </c>
    </row>
    <row r="120" spans="1:5" x14ac:dyDescent="0.35">
      <c r="A120" s="14">
        <v>119</v>
      </c>
      <c r="B120" s="15" t="s">
        <v>125</v>
      </c>
      <c r="C120" s="16" t="str">
        <f t="shared" si="2"/>
        <v>November</v>
      </c>
      <c r="D120" s="17" t="str">
        <f t="shared" si="3"/>
        <v>2021</v>
      </c>
      <c r="E120" s="18">
        <v>383791</v>
      </c>
    </row>
    <row r="121" spans="1:5" x14ac:dyDescent="0.35">
      <c r="A121" s="14">
        <v>120</v>
      </c>
      <c r="B121" s="15" t="s">
        <v>126</v>
      </c>
      <c r="C121" s="16" t="str">
        <f t="shared" si="2"/>
        <v>December</v>
      </c>
      <c r="D121" s="17" t="str">
        <f t="shared" si="3"/>
        <v>2021</v>
      </c>
      <c r="E121" s="18">
        <v>382925</v>
      </c>
    </row>
    <row r="122" spans="1:5" x14ac:dyDescent="0.35">
      <c r="A122" s="14">
        <v>121</v>
      </c>
      <c r="B122" s="15" t="s">
        <v>127</v>
      </c>
      <c r="C122" s="16" t="str">
        <f t="shared" si="2"/>
        <v>January</v>
      </c>
      <c r="D122" s="17" t="str">
        <f t="shared" si="3"/>
        <v>2022</v>
      </c>
      <c r="E122" s="18">
        <v>377036</v>
      </c>
    </row>
    <row r="123" spans="1:5" x14ac:dyDescent="0.35">
      <c r="A123" s="14">
        <v>122</v>
      </c>
      <c r="B123" s="15" t="s">
        <v>128</v>
      </c>
      <c r="C123" s="16" t="str">
        <f t="shared" si="2"/>
        <v>February</v>
      </c>
      <c r="D123" s="17" t="str">
        <f t="shared" si="3"/>
        <v>2022</v>
      </c>
      <c r="E123" s="18">
        <v>389582</v>
      </c>
    </row>
    <row r="124" spans="1:5" x14ac:dyDescent="0.35">
      <c r="A124" s="14">
        <v>123</v>
      </c>
      <c r="B124" s="15" t="s">
        <v>129</v>
      </c>
      <c r="C124" s="16" t="str">
        <f t="shared" si="2"/>
        <v>March</v>
      </c>
      <c r="D124" s="17" t="str">
        <f t="shared" si="3"/>
        <v>2022</v>
      </c>
      <c r="E124" s="18">
        <v>412819</v>
      </c>
    </row>
    <row r="125" spans="1:5" x14ac:dyDescent="0.35">
      <c r="A125" s="14">
        <v>124</v>
      </c>
      <c r="B125" s="15" t="s">
        <v>130</v>
      </c>
      <c r="C125" s="16" t="str">
        <f t="shared" si="2"/>
        <v>April</v>
      </c>
      <c r="D125" s="17" t="str">
        <f t="shared" si="3"/>
        <v>2022</v>
      </c>
      <c r="E125" s="18">
        <v>425507</v>
      </c>
    </row>
    <row r="126" spans="1:5" x14ac:dyDescent="0.35">
      <c r="A126" s="14">
        <v>125</v>
      </c>
      <c r="B126" s="15" t="s">
        <v>131</v>
      </c>
      <c r="C126" s="16" t="str">
        <f t="shared" si="2"/>
        <v>May</v>
      </c>
      <c r="D126" s="17" t="str">
        <f t="shared" si="3"/>
        <v>2022</v>
      </c>
      <c r="E126" s="18">
        <v>431657</v>
      </c>
    </row>
    <row r="127" spans="1:5" x14ac:dyDescent="0.35">
      <c r="A127" s="14">
        <v>126</v>
      </c>
      <c r="B127" s="15" t="s">
        <v>132</v>
      </c>
      <c r="C127" s="16" t="str">
        <f t="shared" si="2"/>
        <v>June</v>
      </c>
      <c r="D127" s="17" t="str">
        <f t="shared" si="3"/>
        <v>2022</v>
      </c>
      <c r="E127" s="18">
        <v>428743</v>
      </c>
    </row>
    <row r="128" spans="1:5" x14ac:dyDescent="0.35">
      <c r="A128" s="14">
        <v>127</v>
      </c>
      <c r="B128" s="15" t="s">
        <v>133</v>
      </c>
      <c r="C128" s="16" t="str">
        <f t="shared" si="2"/>
        <v>July</v>
      </c>
      <c r="D128" s="17" t="str">
        <f t="shared" si="3"/>
        <v>2022</v>
      </c>
      <c r="E128" s="18">
        <v>413696</v>
      </c>
    </row>
    <row r="129" spans="1:5" x14ac:dyDescent="0.35">
      <c r="A129" s="14">
        <v>128</v>
      </c>
      <c r="B129" s="15" t="s">
        <v>134</v>
      </c>
      <c r="C129" s="16" t="str">
        <f t="shared" si="2"/>
        <v>August</v>
      </c>
      <c r="D129" s="17" t="str">
        <f t="shared" si="3"/>
        <v>2022</v>
      </c>
      <c r="E129" s="18">
        <v>407211</v>
      </c>
    </row>
    <row r="130" spans="1:5" x14ac:dyDescent="0.35">
      <c r="A130" s="14">
        <v>129</v>
      </c>
      <c r="B130" s="15" t="s">
        <v>135</v>
      </c>
      <c r="C130" s="16" t="str">
        <f t="shared" si="2"/>
        <v>September</v>
      </c>
      <c r="D130" s="17" t="str">
        <f t="shared" si="3"/>
        <v>2022</v>
      </c>
      <c r="E130" s="18">
        <v>404857</v>
      </c>
    </row>
    <row r="131" spans="1:5" x14ac:dyDescent="0.35">
      <c r="A131" s="14">
        <v>130</v>
      </c>
      <c r="B131" s="15" t="s">
        <v>136</v>
      </c>
      <c r="C131" s="16" t="str">
        <f t="shared" ref="C131:C161" si="4">TEXT(B131,"mmmm")</f>
        <v>October</v>
      </c>
      <c r="D131" s="17" t="str">
        <f t="shared" ref="D131:D161" si="5">TEXT(B131,"yyyy")</f>
        <v>2022</v>
      </c>
      <c r="E131" s="18">
        <v>398349</v>
      </c>
    </row>
    <row r="132" spans="1:5" x14ac:dyDescent="0.35">
      <c r="A132" s="14">
        <v>131</v>
      </c>
      <c r="B132" s="15" t="s">
        <v>137</v>
      </c>
      <c r="C132" s="16" t="str">
        <f t="shared" si="4"/>
        <v>November</v>
      </c>
      <c r="D132" s="17" t="str">
        <f t="shared" si="5"/>
        <v>2022</v>
      </c>
      <c r="E132" s="18">
        <v>392673</v>
      </c>
    </row>
    <row r="133" spans="1:5" x14ac:dyDescent="0.35">
      <c r="A133" s="14">
        <v>132</v>
      </c>
      <c r="B133" s="15" t="s">
        <v>138</v>
      </c>
      <c r="C133" s="16" t="str">
        <f t="shared" si="4"/>
        <v>December</v>
      </c>
      <c r="D133" s="17" t="str">
        <f t="shared" si="5"/>
        <v>2022</v>
      </c>
      <c r="E133" s="18">
        <v>388126</v>
      </c>
    </row>
    <row r="134" spans="1:5" x14ac:dyDescent="0.35">
      <c r="A134" s="14">
        <v>133</v>
      </c>
      <c r="B134" s="15" t="s">
        <v>139</v>
      </c>
      <c r="C134" s="16" t="str">
        <f t="shared" si="4"/>
        <v>January</v>
      </c>
      <c r="D134" s="17" t="str">
        <f t="shared" si="5"/>
        <v>2023</v>
      </c>
      <c r="E134" s="18">
        <v>381996</v>
      </c>
    </row>
    <row r="135" spans="1:5" x14ac:dyDescent="0.35">
      <c r="A135" s="14">
        <v>134</v>
      </c>
      <c r="B135" s="15" t="s">
        <v>140</v>
      </c>
      <c r="C135" s="16" t="str">
        <f t="shared" si="4"/>
        <v>February</v>
      </c>
      <c r="D135" s="17" t="str">
        <f t="shared" si="5"/>
        <v>2023</v>
      </c>
      <c r="E135" s="18">
        <v>387176</v>
      </c>
    </row>
    <row r="136" spans="1:5" x14ac:dyDescent="0.35">
      <c r="A136" s="14">
        <v>135</v>
      </c>
      <c r="B136" s="15" t="s">
        <v>141</v>
      </c>
      <c r="C136" s="16" t="str">
        <f t="shared" si="4"/>
        <v>March</v>
      </c>
      <c r="D136" s="17" t="str">
        <f t="shared" si="5"/>
        <v>2023</v>
      </c>
      <c r="E136" s="18">
        <v>400463</v>
      </c>
    </row>
    <row r="137" spans="1:5" x14ac:dyDescent="0.35">
      <c r="A137" s="14">
        <v>136</v>
      </c>
      <c r="B137" s="15" t="s">
        <v>142</v>
      </c>
      <c r="C137" s="16" t="str">
        <f t="shared" si="4"/>
        <v>April</v>
      </c>
      <c r="D137" s="17" t="str">
        <f t="shared" si="5"/>
        <v>2023</v>
      </c>
      <c r="E137" s="18">
        <v>408163</v>
      </c>
    </row>
    <row r="138" spans="1:5" x14ac:dyDescent="0.35">
      <c r="A138" s="14">
        <v>137</v>
      </c>
      <c r="B138" s="15" t="s">
        <v>143</v>
      </c>
      <c r="C138" s="16" t="str">
        <f t="shared" si="4"/>
        <v>May</v>
      </c>
      <c r="D138" s="17" t="str">
        <f t="shared" si="5"/>
        <v>2023</v>
      </c>
      <c r="E138" s="18">
        <v>418377</v>
      </c>
    </row>
    <row r="139" spans="1:5" x14ac:dyDescent="0.35">
      <c r="A139" s="14">
        <v>138</v>
      </c>
      <c r="B139" s="15" t="s">
        <v>144</v>
      </c>
      <c r="C139" s="16" t="str">
        <f t="shared" si="4"/>
        <v>June</v>
      </c>
      <c r="D139" s="17" t="str">
        <f t="shared" si="5"/>
        <v>2023</v>
      </c>
      <c r="E139" s="18">
        <v>425297</v>
      </c>
    </row>
    <row r="140" spans="1:5" x14ac:dyDescent="0.35">
      <c r="A140" s="14">
        <v>139</v>
      </c>
      <c r="B140" s="15" t="s">
        <v>145</v>
      </c>
      <c r="C140" s="16" t="str">
        <f t="shared" si="4"/>
        <v>July</v>
      </c>
      <c r="D140" s="17" t="str">
        <f t="shared" si="5"/>
        <v>2023</v>
      </c>
      <c r="E140" s="18">
        <v>421369</v>
      </c>
    </row>
    <row r="141" spans="1:5" x14ac:dyDescent="0.35">
      <c r="A141" s="14">
        <v>140</v>
      </c>
      <c r="B141" s="15" t="s">
        <v>146</v>
      </c>
      <c r="C141" s="16" t="str">
        <f t="shared" si="4"/>
        <v>August</v>
      </c>
      <c r="D141" s="17" t="str">
        <f t="shared" si="5"/>
        <v>2023</v>
      </c>
      <c r="E141" s="18">
        <v>420438</v>
      </c>
    </row>
    <row r="142" spans="1:5" x14ac:dyDescent="0.35">
      <c r="A142" s="14">
        <v>141</v>
      </c>
      <c r="B142" s="15" t="s">
        <v>147</v>
      </c>
      <c r="C142" s="16" t="str">
        <f t="shared" si="4"/>
        <v>September</v>
      </c>
      <c r="D142" s="17" t="str">
        <f t="shared" si="5"/>
        <v>2023</v>
      </c>
      <c r="E142" s="18">
        <v>412079</v>
      </c>
    </row>
    <row r="143" spans="1:5" x14ac:dyDescent="0.35">
      <c r="A143" s="14">
        <v>142</v>
      </c>
      <c r="B143" s="15" t="s">
        <v>148</v>
      </c>
      <c r="C143" s="16" t="str">
        <f t="shared" si="4"/>
        <v>October</v>
      </c>
      <c r="D143" s="17" t="str">
        <f t="shared" si="5"/>
        <v>2023</v>
      </c>
      <c r="E143" s="18">
        <v>414348</v>
      </c>
    </row>
    <row r="144" spans="1:5" x14ac:dyDescent="0.35">
      <c r="A144" s="14">
        <v>143</v>
      </c>
      <c r="B144" s="15" t="s">
        <v>149</v>
      </c>
      <c r="C144" s="16" t="str">
        <f t="shared" si="4"/>
        <v>November</v>
      </c>
      <c r="D144" s="17" t="str">
        <f t="shared" si="5"/>
        <v>2023</v>
      </c>
      <c r="E144" s="18">
        <v>407869</v>
      </c>
    </row>
    <row r="145" spans="1:5" x14ac:dyDescent="0.35">
      <c r="A145" s="14">
        <v>144</v>
      </c>
      <c r="B145" s="15" t="s">
        <v>150</v>
      </c>
      <c r="C145" s="16" t="str">
        <f t="shared" si="4"/>
        <v>December</v>
      </c>
      <c r="D145" s="17" t="str">
        <f t="shared" si="5"/>
        <v>2023</v>
      </c>
      <c r="E145" s="18">
        <v>402109</v>
      </c>
    </row>
    <row r="146" spans="1:5" x14ac:dyDescent="0.35">
      <c r="A146" s="14">
        <v>145</v>
      </c>
      <c r="B146" s="15" t="s">
        <v>151</v>
      </c>
      <c r="C146" s="16" t="str">
        <f t="shared" si="4"/>
        <v>January</v>
      </c>
      <c r="D146" s="17" t="str">
        <f t="shared" si="5"/>
        <v>2024</v>
      </c>
      <c r="E146" s="18">
        <v>402055</v>
      </c>
    </row>
    <row r="147" spans="1:5" x14ac:dyDescent="0.35">
      <c r="A147" s="14">
        <v>146</v>
      </c>
      <c r="B147" s="15" t="s">
        <v>152</v>
      </c>
      <c r="C147" s="16" t="str">
        <f t="shared" si="4"/>
        <v>February</v>
      </c>
      <c r="D147" s="17" t="str">
        <f t="shared" si="5"/>
        <v>2024</v>
      </c>
      <c r="E147" s="18">
        <v>412284</v>
      </c>
    </row>
    <row r="148" spans="1:5" x14ac:dyDescent="0.35">
      <c r="A148" s="14">
        <v>147</v>
      </c>
      <c r="B148" s="15" t="s">
        <v>153</v>
      </c>
      <c r="C148" s="16" t="str">
        <f t="shared" si="4"/>
        <v>March</v>
      </c>
      <c r="D148" s="17" t="str">
        <f t="shared" si="5"/>
        <v>2024</v>
      </c>
      <c r="E148" s="18">
        <v>420395</v>
      </c>
    </row>
    <row r="149" spans="1:5" x14ac:dyDescent="0.35">
      <c r="A149" s="14">
        <v>148</v>
      </c>
      <c r="B149" s="15" t="s">
        <v>154</v>
      </c>
      <c r="C149" s="16" t="str">
        <f t="shared" si="4"/>
        <v>April</v>
      </c>
      <c r="D149" s="17" t="str">
        <f t="shared" si="5"/>
        <v>2024</v>
      </c>
      <c r="E149" s="18">
        <v>432288</v>
      </c>
    </row>
    <row r="150" spans="1:5" x14ac:dyDescent="0.35">
      <c r="A150" s="14">
        <v>149</v>
      </c>
      <c r="B150" s="15" t="s">
        <v>155</v>
      </c>
      <c r="C150" s="16" t="str">
        <f t="shared" si="4"/>
        <v>May</v>
      </c>
      <c r="D150" s="17" t="str">
        <f t="shared" si="5"/>
        <v>2024</v>
      </c>
      <c r="E150" s="18">
        <v>438201</v>
      </c>
    </row>
    <row r="151" spans="1:5" x14ac:dyDescent="0.35">
      <c r="A151" s="14">
        <v>150</v>
      </c>
      <c r="B151" s="15" t="s">
        <v>156</v>
      </c>
      <c r="C151" s="16" t="str">
        <f t="shared" si="4"/>
        <v>June</v>
      </c>
      <c r="D151" s="17" t="str">
        <f t="shared" si="5"/>
        <v>2024</v>
      </c>
      <c r="E151" s="18">
        <v>442477</v>
      </c>
    </row>
    <row r="152" spans="1:5" x14ac:dyDescent="0.35">
      <c r="A152" s="14">
        <v>151</v>
      </c>
      <c r="B152" s="15" t="s">
        <v>157</v>
      </c>
      <c r="C152" s="16" t="str">
        <f t="shared" si="4"/>
        <v>July</v>
      </c>
      <c r="D152" s="17" t="str">
        <f t="shared" si="5"/>
        <v>2024</v>
      </c>
      <c r="E152" s="18">
        <v>437807</v>
      </c>
    </row>
    <row r="153" spans="1:5" x14ac:dyDescent="0.35">
      <c r="A153" s="14">
        <v>152</v>
      </c>
      <c r="B153" s="15" t="s">
        <v>158</v>
      </c>
      <c r="C153" s="16" t="str">
        <f t="shared" si="4"/>
        <v>August</v>
      </c>
      <c r="D153" s="17" t="str">
        <f t="shared" si="5"/>
        <v>2024</v>
      </c>
      <c r="E153" s="18">
        <v>432801</v>
      </c>
    </row>
    <row r="154" spans="1:5" x14ac:dyDescent="0.35">
      <c r="A154" s="14">
        <v>153</v>
      </c>
      <c r="B154" s="15" t="s">
        <v>159</v>
      </c>
      <c r="C154" s="16" t="str">
        <f t="shared" si="4"/>
        <v>September</v>
      </c>
      <c r="D154" s="17" t="str">
        <f t="shared" si="5"/>
        <v>2024</v>
      </c>
      <c r="E154" s="18">
        <v>428235</v>
      </c>
    </row>
    <row r="155" spans="1:5" x14ac:dyDescent="0.35">
      <c r="A155" s="14">
        <v>154</v>
      </c>
      <c r="B155" s="15" t="s">
        <v>160</v>
      </c>
      <c r="C155" s="16" t="str">
        <f t="shared" si="4"/>
        <v>October</v>
      </c>
      <c r="D155" s="17" t="str">
        <f t="shared" si="5"/>
        <v>2024</v>
      </c>
      <c r="E155" s="18">
        <v>434379</v>
      </c>
    </row>
    <row r="156" spans="1:5" x14ac:dyDescent="0.35">
      <c r="A156" s="14">
        <v>155</v>
      </c>
      <c r="B156" s="15" t="s">
        <v>161</v>
      </c>
      <c r="C156" s="16" t="str">
        <f t="shared" si="4"/>
        <v>November</v>
      </c>
      <c r="D156" s="17" t="str">
        <f t="shared" si="5"/>
        <v>2024</v>
      </c>
      <c r="E156" s="18">
        <v>430230</v>
      </c>
    </row>
    <row r="157" spans="1:5" x14ac:dyDescent="0.35">
      <c r="A157" s="14">
        <v>156</v>
      </c>
      <c r="B157" s="15" t="s">
        <v>162</v>
      </c>
      <c r="C157" s="16" t="str">
        <f t="shared" si="4"/>
        <v>December</v>
      </c>
      <c r="D157" s="17" t="str">
        <f t="shared" si="5"/>
        <v>2024</v>
      </c>
      <c r="E157" s="18">
        <v>427580</v>
      </c>
    </row>
    <row r="158" spans="1:5" x14ac:dyDescent="0.35">
      <c r="A158" s="14">
        <v>157</v>
      </c>
      <c r="B158" s="15" t="s">
        <v>163</v>
      </c>
      <c r="C158" s="16" t="str">
        <f t="shared" si="4"/>
        <v>January</v>
      </c>
      <c r="D158" s="17" t="str">
        <f t="shared" si="5"/>
        <v>2025</v>
      </c>
      <c r="E158" s="18">
        <v>417897</v>
      </c>
    </row>
    <row r="159" spans="1:5" x14ac:dyDescent="0.35">
      <c r="A159" s="14">
        <v>158</v>
      </c>
      <c r="B159" s="15" t="s">
        <v>164</v>
      </c>
      <c r="C159" s="16" t="str">
        <f t="shared" si="4"/>
        <v>February</v>
      </c>
      <c r="D159" s="17" t="str">
        <f t="shared" si="5"/>
        <v>2025</v>
      </c>
      <c r="E159" s="18">
        <v>424750</v>
      </c>
    </row>
    <row r="160" spans="1:5" x14ac:dyDescent="0.35">
      <c r="A160" s="14">
        <v>159</v>
      </c>
      <c r="B160" s="15" t="s">
        <v>165</v>
      </c>
      <c r="C160" s="16" t="str">
        <f t="shared" si="4"/>
        <v>March</v>
      </c>
      <c r="D160" s="17" t="str">
        <f t="shared" si="5"/>
        <v>2025</v>
      </c>
      <c r="E160" s="18">
        <v>430723</v>
      </c>
    </row>
    <row r="161" spans="1:5" x14ac:dyDescent="0.35">
      <c r="A161" s="19">
        <v>160</v>
      </c>
      <c r="B161" s="20" t="s">
        <v>166</v>
      </c>
      <c r="C161" s="21" t="str">
        <f t="shared" si="4"/>
        <v>April</v>
      </c>
      <c r="D161" s="22" t="str">
        <f t="shared" si="5"/>
        <v>2025</v>
      </c>
      <c r="E161" s="23">
        <v>438466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D31F-E2D3-4B05-8A42-E3F39B9261BB}">
  <dimension ref="B1:M177"/>
  <sheetViews>
    <sheetView showGridLines="0" tabSelected="1" workbookViewId="0">
      <selection activeCell="B1" sqref="B1:M1"/>
    </sheetView>
  </sheetViews>
  <sheetFormatPr defaultRowHeight="14.5" x14ac:dyDescent="0.35"/>
  <cols>
    <col min="3" max="3" width="10.54296875" customWidth="1"/>
    <col min="5" max="5" width="15.7265625" bestFit="1" customWidth="1"/>
    <col min="6" max="6" width="11.453125" bestFit="1" customWidth="1"/>
    <col min="7" max="7" width="10.453125" bestFit="1" customWidth="1"/>
    <col min="9" max="9" width="11.453125" style="7" bestFit="1" customWidth="1"/>
    <col min="10" max="10" width="11.08984375" bestFit="1" customWidth="1"/>
    <col min="12" max="12" width="11.81640625" bestFit="1" customWidth="1"/>
    <col min="13" max="13" width="10.6328125" bestFit="1" customWidth="1"/>
  </cols>
  <sheetData>
    <row r="1" spans="2:13" ht="14.5" customHeight="1" x14ac:dyDescent="0.35">
      <c r="B1" s="37" t="s">
        <v>218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3" ht="14.5" customHeight="1" x14ac:dyDescent="0.35">
      <c r="B2" s="38" t="s">
        <v>177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35">
      <c r="D3" s="8"/>
    </row>
    <row r="4" spans="2:13" x14ac:dyDescent="0.35">
      <c r="D4" s="8" t="s">
        <v>173</v>
      </c>
      <c r="E4" s="39">
        <v>0.94592664967279672</v>
      </c>
      <c r="G4" s="8" t="s">
        <v>174</v>
      </c>
      <c r="H4" s="39">
        <f>SQRT(SUMSQ(J23:J169)/COUNT(J23:J169))</f>
        <v>4381.6099409069584</v>
      </c>
      <c r="J4" s="24"/>
      <c r="K4" s="6" t="s">
        <v>216</v>
      </c>
    </row>
    <row r="5" spans="2:13" x14ac:dyDescent="0.35">
      <c r="D5" s="8" t="s">
        <v>175</v>
      </c>
      <c r="E5" s="39">
        <v>0.16061742766751474</v>
      </c>
      <c r="G5" s="8" t="s">
        <v>213</v>
      </c>
      <c r="H5" s="39">
        <f>AVERAGE(K23:K169)</f>
        <v>2954.0131661665241</v>
      </c>
      <c r="J5" s="41"/>
      <c r="K5" s="6" t="s">
        <v>217</v>
      </c>
    </row>
    <row r="6" spans="2:13" x14ac:dyDescent="0.35">
      <c r="D6" s="8" t="s">
        <v>176</v>
      </c>
      <c r="E6" s="39">
        <v>1</v>
      </c>
      <c r="G6" s="8" t="s">
        <v>214</v>
      </c>
      <c r="H6" s="39">
        <f>AVERAGE(L23:L169)</f>
        <v>19198505.674254678</v>
      </c>
    </row>
    <row r="7" spans="2:13" x14ac:dyDescent="0.35">
      <c r="G7" s="42" t="s">
        <v>215</v>
      </c>
      <c r="H7" s="44">
        <f>AVERAGE(M23:M169)</f>
        <v>1.0643809350117068E-2</v>
      </c>
    </row>
    <row r="9" spans="2:13" x14ac:dyDescent="0.35">
      <c r="B9" s="30" t="s">
        <v>183</v>
      </c>
      <c r="C9" s="11" t="s">
        <v>169</v>
      </c>
      <c r="D9" s="25" t="s">
        <v>170</v>
      </c>
      <c r="E9" s="25" t="s">
        <v>171</v>
      </c>
      <c r="F9" s="25" t="s">
        <v>178</v>
      </c>
      <c r="G9" s="25" t="s">
        <v>179</v>
      </c>
      <c r="H9" s="25" t="s">
        <v>180</v>
      </c>
      <c r="I9" s="25" t="s">
        <v>181</v>
      </c>
      <c r="J9" s="25" t="s">
        <v>182</v>
      </c>
      <c r="K9" s="25" t="s">
        <v>210</v>
      </c>
      <c r="L9" s="25" t="s">
        <v>211</v>
      </c>
      <c r="M9" s="26" t="s">
        <v>212</v>
      </c>
    </row>
    <row r="10" spans="2:13" x14ac:dyDescent="0.35">
      <c r="B10" s="14">
        <v>1</v>
      </c>
      <c r="C10" s="16" t="s">
        <v>184</v>
      </c>
      <c r="D10" s="17" t="s">
        <v>185</v>
      </c>
      <c r="E10" s="9">
        <v>158759</v>
      </c>
      <c r="F10" s="16"/>
      <c r="G10" s="16"/>
      <c r="H10" s="27">
        <f>E10/AVERAGE($E$10:$E$21)</f>
        <v>0.87356414600762544</v>
      </c>
      <c r="I10" s="17"/>
      <c r="J10" s="16"/>
      <c r="K10" s="16"/>
      <c r="L10" s="16"/>
      <c r="M10" s="31"/>
    </row>
    <row r="11" spans="2:13" x14ac:dyDescent="0.35">
      <c r="B11" s="14">
        <v>2</v>
      </c>
      <c r="C11" s="16" t="s">
        <v>186</v>
      </c>
      <c r="D11" s="17" t="s">
        <v>185</v>
      </c>
      <c r="E11" s="9">
        <v>158757</v>
      </c>
      <c r="F11" s="16"/>
      <c r="G11" s="16"/>
      <c r="H11" s="27">
        <f t="shared" ref="H11:H21" si="0">E11/AVERAGE($E$10:$E$21)</f>
        <v>0.87355314109897764</v>
      </c>
      <c r="I11" s="17"/>
      <c r="J11" s="16"/>
      <c r="K11" s="16"/>
      <c r="L11" s="16"/>
      <c r="M11" s="31"/>
    </row>
    <row r="12" spans="2:13" x14ac:dyDescent="0.35">
      <c r="B12" s="14">
        <v>3</v>
      </c>
      <c r="C12" s="16" t="s">
        <v>187</v>
      </c>
      <c r="D12" s="17" t="s">
        <v>185</v>
      </c>
      <c r="E12" s="9">
        <v>170250</v>
      </c>
      <c r="F12" s="16"/>
      <c r="G12" s="16"/>
      <c r="H12" s="27">
        <f t="shared" si="0"/>
        <v>0.9367928486435303</v>
      </c>
      <c r="I12" s="17"/>
      <c r="J12" s="16"/>
      <c r="K12" s="16"/>
      <c r="L12" s="16"/>
      <c r="M12" s="31"/>
    </row>
    <row r="13" spans="2:13" x14ac:dyDescent="0.35">
      <c r="B13" s="14">
        <v>4</v>
      </c>
      <c r="C13" s="16" t="s">
        <v>188</v>
      </c>
      <c r="D13" s="17" t="s">
        <v>185</v>
      </c>
      <c r="E13" s="9">
        <v>177836</v>
      </c>
      <c r="F13" s="16"/>
      <c r="G13" s="16"/>
      <c r="H13" s="27">
        <f t="shared" si="0"/>
        <v>0.97853446714461589</v>
      </c>
      <c r="I13" s="17"/>
      <c r="J13" s="16"/>
      <c r="K13" s="16"/>
      <c r="L13" s="16"/>
      <c r="M13" s="31"/>
    </row>
    <row r="14" spans="2:13" x14ac:dyDescent="0.35">
      <c r="B14" s="14">
        <v>5</v>
      </c>
      <c r="C14" s="16" t="s">
        <v>189</v>
      </c>
      <c r="D14" s="17" t="s">
        <v>185</v>
      </c>
      <c r="E14" s="9">
        <v>185691</v>
      </c>
      <c r="F14" s="16"/>
      <c r="G14" s="16"/>
      <c r="H14" s="27">
        <f t="shared" si="0"/>
        <v>1.0217562458588298</v>
      </c>
      <c r="I14" s="17"/>
      <c r="J14" s="16"/>
      <c r="K14" s="16"/>
      <c r="L14" s="16"/>
      <c r="M14" s="31"/>
    </row>
    <row r="15" spans="2:13" x14ac:dyDescent="0.35">
      <c r="B15" s="14">
        <v>6</v>
      </c>
      <c r="C15" s="16" t="s">
        <v>190</v>
      </c>
      <c r="D15" s="17" t="s">
        <v>185</v>
      </c>
      <c r="E15" s="9">
        <v>193355</v>
      </c>
      <c r="F15" s="16"/>
      <c r="G15" s="16"/>
      <c r="H15" s="27">
        <f t="shared" si="0"/>
        <v>1.0639270557971794</v>
      </c>
      <c r="I15" s="17"/>
      <c r="J15" s="16"/>
      <c r="K15" s="16"/>
      <c r="L15" s="16"/>
      <c r="M15" s="31"/>
    </row>
    <row r="16" spans="2:13" x14ac:dyDescent="0.35">
      <c r="B16" s="14">
        <v>7</v>
      </c>
      <c r="C16" s="16" t="s">
        <v>191</v>
      </c>
      <c r="D16" s="17" t="s">
        <v>185</v>
      </c>
      <c r="E16" s="9">
        <v>191706</v>
      </c>
      <c r="F16" s="16"/>
      <c r="G16" s="16"/>
      <c r="H16" s="27">
        <f t="shared" si="0"/>
        <v>1.0548535086170727</v>
      </c>
      <c r="I16" s="17"/>
      <c r="J16" s="16"/>
      <c r="K16" s="16"/>
      <c r="L16" s="16"/>
      <c r="M16" s="31"/>
    </row>
    <row r="17" spans="2:13" x14ac:dyDescent="0.35">
      <c r="B17" s="14">
        <v>8</v>
      </c>
      <c r="C17" s="16" t="s">
        <v>192</v>
      </c>
      <c r="D17" s="17" t="s">
        <v>185</v>
      </c>
      <c r="E17" s="9">
        <v>190213</v>
      </c>
      <c r="F17" s="16"/>
      <c r="G17" s="16"/>
      <c r="H17" s="27">
        <f t="shared" si="0"/>
        <v>1.0466383443114939</v>
      </c>
      <c r="I17" s="17"/>
      <c r="J17" s="16"/>
      <c r="K17" s="16"/>
      <c r="L17" s="16"/>
      <c r="M17" s="31"/>
    </row>
    <row r="18" spans="2:13" x14ac:dyDescent="0.35">
      <c r="B18" s="14">
        <v>9</v>
      </c>
      <c r="C18" s="16" t="s">
        <v>193</v>
      </c>
      <c r="D18" s="17" t="s">
        <v>185</v>
      </c>
      <c r="E18" s="9">
        <v>187140</v>
      </c>
      <c r="F18" s="16"/>
      <c r="G18" s="16"/>
      <c r="H18" s="27">
        <f t="shared" si="0"/>
        <v>1.0297293021741571</v>
      </c>
      <c r="I18" s="17"/>
      <c r="J18" s="16"/>
      <c r="K18" s="16"/>
      <c r="L18" s="16"/>
      <c r="M18" s="31"/>
    </row>
    <row r="19" spans="2:13" x14ac:dyDescent="0.35">
      <c r="B19" s="14">
        <v>10</v>
      </c>
      <c r="C19" s="16" t="s">
        <v>194</v>
      </c>
      <c r="D19" s="17" t="s">
        <v>185</v>
      </c>
      <c r="E19" s="9">
        <v>184897</v>
      </c>
      <c r="F19" s="16"/>
      <c r="G19" s="16"/>
      <c r="H19" s="27">
        <f t="shared" si="0"/>
        <v>1.0173872971256555</v>
      </c>
      <c r="I19" s="17"/>
      <c r="J19" s="16"/>
      <c r="K19" s="16"/>
      <c r="L19" s="16"/>
      <c r="M19" s="31"/>
    </row>
    <row r="20" spans="2:13" x14ac:dyDescent="0.35">
      <c r="B20" s="14">
        <v>11</v>
      </c>
      <c r="C20" s="16" t="s">
        <v>195</v>
      </c>
      <c r="D20" s="17" t="s">
        <v>185</v>
      </c>
      <c r="E20" s="9">
        <v>189334</v>
      </c>
      <c r="F20" s="16"/>
      <c r="G20" s="16"/>
      <c r="H20" s="27">
        <f t="shared" si="0"/>
        <v>1.041801686960788</v>
      </c>
      <c r="I20" s="17"/>
      <c r="J20" s="16"/>
      <c r="K20" s="16"/>
      <c r="L20" s="16"/>
      <c r="M20" s="31"/>
    </row>
    <row r="21" spans="2:13" x14ac:dyDescent="0.35">
      <c r="B21" s="14">
        <v>12</v>
      </c>
      <c r="C21" s="16" t="s">
        <v>196</v>
      </c>
      <c r="D21" s="17" t="s">
        <v>185</v>
      </c>
      <c r="E21" s="9">
        <v>192907</v>
      </c>
      <c r="F21" s="16"/>
      <c r="G21" s="16"/>
      <c r="H21" s="27">
        <f t="shared" si="0"/>
        <v>1.0614619562600733</v>
      </c>
      <c r="I21" s="17"/>
      <c r="J21" s="16"/>
      <c r="K21" s="16"/>
      <c r="L21" s="16"/>
      <c r="M21" s="31"/>
    </row>
    <row r="22" spans="2:13" x14ac:dyDescent="0.35">
      <c r="B22" s="14">
        <v>13</v>
      </c>
      <c r="C22" s="16" t="s">
        <v>184</v>
      </c>
      <c r="D22" s="17" t="s">
        <v>197</v>
      </c>
      <c r="E22" s="9">
        <v>179267</v>
      </c>
      <c r="F22" s="28">
        <f>E22/H10</f>
        <v>205213.32156234712</v>
      </c>
      <c r="G22" s="28">
        <f>F22-E21/H21</f>
        <v>23476.238229013747</v>
      </c>
      <c r="H22" s="40">
        <f>$E$6*(E22/F22)+(1-$E$6)*H10</f>
        <v>0.87356414600762544</v>
      </c>
      <c r="I22" s="17"/>
      <c r="J22" s="16"/>
      <c r="K22" s="16"/>
      <c r="L22" s="16"/>
      <c r="M22" s="31"/>
    </row>
    <row r="23" spans="2:13" x14ac:dyDescent="0.35">
      <c r="B23" s="14">
        <v>14</v>
      </c>
      <c r="C23" s="16" t="s">
        <v>186</v>
      </c>
      <c r="D23" s="17" t="s">
        <v>197</v>
      </c>
      <c r="E23" s="9">
        <v>181059</v>
      </c>
      <c r="F23" s="29">
        <f>$E$4*(E23/H11)+(1-$E$4)*(F22+G22)</f>
        <v>208425.67231668453</v>
      </c>
      <c r="G23" s="29">
        <f>$E$5*(F23-F22)+(1-$E$5)*G22</f>
        <v>20221.504748287261</v>
      </c>
      <c r="H23" s="40">
        <f>$E$6*(E23/F23)+(1-$E$6)*H11</f>
        <v>0.86869816941214772</v>
      </c>
      <c r="I23" s="34">
        <f>(F23+G23)*H11</f>
        <v>199735.45972852022</v>
      </c>
      <c r="J23" s="29">
        <f>E23-I23</f>
        <v>-18676.459728520218</v>
      </c>
      <c r="K23" s="16">
        <f>ABS(J23)</f>
        <v>18676.459728520218</v>
      </c>
      <c r="L23" s="16">
        <f>K23^2</f>
        <v>348810147.99103749</v>
      </c>
      <c r="M23" s="43">
        <f>(K23/E23)</f>
        <v>0.10315123649484542</v>
      </c>
    </row>
    <row r="24" spans="2:13" x14ac:dyDescent="0.35">
      <c r="B24" s="14">
        <v>15</v>
      </c>
      <c r="C24" s="16" t="s">
        <v>187</v>
      </c>
      <c r="D24" s="17" t="s">
        <v>197</v>
      </c>
      <c r="E24" s="9">
        <v>192770</v>
      </c>
      <c r="F24" s="29">
        <f>$E$4*(E24/H12)+(1-$E$4)*(F23+G23)</f>
        <v>207013.24096647842</v>
      </c>
      <c r="G24" s="29">
        <f>$E$5*(F24-F23)+(1-$E$5)*G23</f>
        <v>16746.717581823868</v>
      </c>
      <c r="H24" s="40">
        <f>$E$6*(E24/F24)+(1-$E$6)*H12</f>
        <v>0.93119647371355907</v>
      </c>
      <c r="I24" s="34">
        <f t="shared" ref="I24:I87" si="1">(F24+G24)*H12</f>
        <v>209616.72898082237</v>
      </c>
      <c r="J24" s="29">
        <f t="shared" ref="J24:J87" si="2">E24-I24</f>
        <v>-16846.728980822372</v>
      </c>
      <c r="K24" s="16">
        <f t="shared" ref="K24:K87" si="3">ABS(J24)</f>
        <v>16846.728980822372</v>
      </c>
      <c r="L24" s="16">
        <f t="shared" ref="L24:L87" si="4">K24^2</f>
        <v>283812277.35328043</v>
      </c>
      <c r="M24" s="43">
        <f t="shared" ref="M24:M87" si="5">(K24/E24)</f>
        <v>8.7392898173068279E-2</v>
      </c>
    </row>
    <row r="25" spans="2:13" x14ac:dyDescent="0.35">
      <c r="B25" s="14">
        <v>16</v>
      </c>
      <c r="C25" s="16" t="s">
        <v>188</v>
      </c>
      <c r="D25" s="17" t="s">
        <v>197</v>
      </c>
      <c r="E25" s="9">
        <v>199314</v>
      </c>
      <c r="F25" s="29">
        <f>$E$4*(E25/H13)+(1-$E$4)*(F24+G24)</f>
        <v>204771.68710304677</v>
      </c>
      <c r="G25" s="29">
        <f>$E$5*(F25-F24)+(1-$E$5)*G24</f>
        <v>13696.870266434405</v>
      </c>
      <c r="H25" s="40">
        <f>$E$6*(E25/F25)+(1-$E$6)*H13</f>
        <v>0.97334745256896615</v>
      </c>
      <c r="I25" s="34">
        <f t="shared" si="1"/>
        <v>213779.01337339822</v>
      </c>
      <c r="J25" s="29">
        <f t="shared" si="2"/>
        <v>-14465.013373398222</v>
      </c>
      <c r="K25" s="16">
        <f t="shared" si="3"/>
        <v>14465.013373398222</v>
      </c>
      <c r="L25" s="16">
        <f t="shared" si="4"/>
        <v>209236611.89258942</v>
      </c>
      <c r="M25" s="43">
        <f t="shared" si="5"/>
        <v>7.2573995672146577E-2</v>
      </c>
    </row>
    <row r="26" spans="2:13" x14ac:dyDescent="0.35">
      <c r="B26" s="14">
        <v>17</v>
      </c>
      <c r="C26" s="16" t="s">
        <v>189</v>
      </c>
      <c r="D26" s="17" t="s">
        <v>197</v>
      </c>
      <c r="E26" s="9">
        <v>208693</v>
      </c>
      <c r="F26" s="29">
        <f>$E$4*(E26/H14)+(1-$E$4)*(F25+G25)</f>
        <v>205018.18474846581</v>
      </c>
      <c r="G26" s="29">
        <f>$E$5*(F26-F25)+(1-$E$5)*G25</f>
        <v>11536.506014877348</v>
      </c>
      <c r="H26" s="40">
        <f>$E$6*(E26/F26)+(1-$E$6)*H14</f>
        <v>1.0179243380583181</v>
      </c>
      <c r="I26" s="34">
        <f t="shared" si="1"/>
        <v>221266.10785747331</v>
      </c>
      <c r="J26" s="29">
        <f t="shared" si="2"/>
        <v>-12573.107857473311</v>
      </c>
      <c r="K26" s="16">
        <f t="shared" si="3"/>
        <v>12573.107857473311</v>
      </c>
      <c r="L26" s="16">
        <f t="shared" si="4"/>
        <v>158083041.1956571</v>
      </c>
      <c r="M26" s="43">
        <f t="shared" si="5"/>
        <v>6.0246907454841854E-2</v>
      </c>
    </row>
    <row r="27" spans="2:13" x14ac:dyDescent="0.35">
      <c r="B27" s="14">
        <v>18</v>
      </c>
      <c r="C27" s="16" t="s">
        <v>190</v>
      </c>
      <c r="D27" s="17" t="s">
        <v>197</v>
      </c>
      <c r="E27" s="9">
        <v>218488</v>
      </c>
      <c r="F27" s="29">
        <f>$E$4*(E27/H15)+(1-$E$4)*(F26+G26)</f>
        <v>205965.28093135514</v>
      </c>
      <c r="G27" s="29">
        <f>$E$5*(F27-F26)+(1-$E$5)*G26</f>
        <v>9835.6622471463452</v>
      </c>
      <c r="H27" s="40">
        <f>$E$6*(E27/F27)+(1-$E$6)*H15</f>
        <v>1.0608001455974441</v>
      </c>
      <c r="I27" s="34">
        <f t="shared" si="1"/>
        <v>229596.46211415748</v>
      </c>
      <c r="J27" s="29">
        <f t="shared" si="2"/>
        <v>-11108.462114157475</v>
      </c>
      <c r="K27" s="16">
        <f t="shared" si="3"/>
        <v>11108.462114157475</v>
      </c>
      <c r="L27" s="16">
        <f t="shared" si="4"/>
        <v>123397930.54167196</v>
      </c>
      <c r="M27" s="43">
        <f t="shared" si="5"/>
        <v>5.0842435804975446E-2</v>
      </c>
    </row>
    <row r="28" spans="2:13" x14ac:dyDescent="0.35">
      <c r="B28" s="14">
        <v>19</v>
      </c>
      <c r="C28" s="16" t="s">
        <v>191</v>
      </c>
      <c r="D28" s="17" t="s">
        <v>197</v>
      </c>
      <c r="E28" s="9">
        <v>219621</v>
      </c>
      <c r="F28" s="29">
        <f>$E$4*(E28/H16)+(1-$E$4)*(F27+G27)</f>
        <v>208611.45638898015</v>
      </c>
      <c r="G28" s="29">
        <f>$E$5*(F28-F27)+(1-$E$5)*G27</f>
        <v>8680.9053727638493</v>
      </c>
      <c r="H28" s="40">
        <f>$E$6*(E28/F28)+(1-$E$6)*H16</f>
        <v>1.0527753547268817</v>
      </c>
      <c r="I28" s="34">
        <f t="shared" si="1"/>
        <v>229211.61020006589</v>
      </c>
      <c r="J28" s="29">
        <f t="shared" si="2"/>
        <v>-9590.6102000658866</v>
      </c>
      <c r="K28" s="16">
        <f t="shared" si="3"/>
        <v>9590.6102000658866</v>
      </c>
      <c r="L28" s="16">
        <f t="shared" si="4"/>
        <v>91979804.009607822</v>
      </c>
      <c r="M28" s="43">
        <f t="shared" si="5"/>
        <v>4.3668912353854533E-2</v>
      </c>
    </row>
    <row r="29" spans="2:13" x14ac:dyDescent="0.35">
      <c r="B29" s="14">
        <v>20</v>
      </c>
      <c r="C29" s="16" t="s">
        <v>192</v>
      </c>
      <c r="D29" s="17" t="s">
        <v>197</v>
      </c>
      <c r="E29" s="9">
        <v>216305</v>
      </c>
      <c r="F29" s="29">
        <f>$E$4*(E29/H17)+(1-$E$4)*(F28+G28)</f>
        <v>207241.00058452188</v>
      </c>
      <c r="G29" s="29">
        <f>$E$5*(F29-F28)+(1-$E$5)*G28</f>
        <v>7066.4815959213101</v>
      </c>
      <c r="H29" s="40">
        <f>$E$6*(E29/F29)+(1-$E$6)*H17</f>
        <v>1.0437365163742367</v>
      </c>
      <c r="I29" s="34">
        <f t="shared" si="1"/>
        <v>224302.42832290404</v>
      </c>
      <c r="J29" s="29">
        <f t="shared" si="2"/>
        <v>-7997.4283229040448</v>
      </c>
      <c r="K29" s="16">
        <f t="shared" si="3"/>
        <v>7997.4283229040448</v>
      </c>
      <c r="L29" s="16">
        <f t="shared" si="4"/>
        <v>63958859.779987805</v>
      </c>
      <c r="M29" s="43">
        <f t="shared" si="5"/>
        <v>3.6972923986519239E-2</v>
      </c>
    </row>
    <row r="30" spans="2:13" x14ac:dyDescent="0.35">
      <c r="B30" s="14">
        <v>21</v>
      </c>
      <c r="C30" s="16" t="s">
        <v>193</v>
      </c>
      <c r="D30" s="17" t="s">
        <v>197</v>
      </c>
      <c r="E30" s="9">
        <v>209875</v>
      </c>
      <c r="F30" s="29">
        <f>$E$4*(E30/H18)+(1-$E$4)*(F29+G29)</f>
        <v>204383.02716088449</v>
      </c>
      <c r="G30" s="29">
        <f>$E$5*(F30-F29)+(1-$E$5)*G29</f>
        <v>5472.4411596778364</v>
      </c>
      <c r="H30" s="40">
        <f>$E$6*(E30/F30)+(1-$E$6)*H18</f>
        <v>1.0268709829549221</v>
      </c>
      <c r="I30" s="34">
        <f t="shared" si="1"/>
        <v>216094.32495116358</v>
      </c>
      <c r="J30" s="29">
        <f t="shared" si="2"/>
        <v>-6219.3249511635804</v>
      </c>
      <c r="K30" s="16">
        <f t="shared" si="3"/>
        <v>6219.3249511635804</v>
      </c>
      <c r="L30" s="16">
        <f t="shared" si="4"/>
        <v>38680002.84816587</v>
      </c>
      <c r="M30" s="43">
        <f t="shared" si="5"/>
        <v>2.9633472072250533E-2</v>
      </c>
    </row>
    <row r="31" spans="2:13" x14ac:dyDescent="0.35">
      <c r="B31" s="14">
        <v>22</v>
      </c>
      <c r="C31" s="16" t="s">
        <v>194</v>
      </c>
      <c r="D31" s="17" t="s">
        <v>197</v>
      </c>
      <c r="E31" s="9">
        <v>209418</v>
      </c>
      <c r="F31" s="29">
        <f>$E$4*(E31/H19)+(1-$E$4)*(F30+G30)</f>
        <v>206056.19891137627</v>
      </c>
      <c r="G31" s="29">
        <f>$E$5*(F31-F30)+(1-$E$5)*G30</f>
        <v>4862.2122801584928</v>
      </c>
      <c r="H31" s="40">
        <f>$E$6*(E31/F31)+(1-$E$6)*H19</f>
        <v>1.016314971868765</v>
      </c>
      <c r="I31" s="34">
        <f t="shared" si="1"/>
        <v>214585.71227619317</v>
      </c>
      <c r="J31" s="29">
        <f t="shared" si="2"/>
        <v>-5167.7122761931678</v>
      </c>
      <c r="K31" s="16">
        <f t="shared" si="3"/>
        <v>5167.7122761931678</v>
      </c>
      <c r="L31" s="16">
        <f t="shared" si="4"/>
        <v>26705250.169517573</v>
      </c>
      <c r="M31" s="43">
        <f t="shared" si="5"/>
        <v>2.4676542972395726E-2</v>
      </c>
    </row>
    <row r="32" spans="2:13" x14ac:dyDescent="0.35">
      <c r="B32" s="14">
        <v>23</v>
      </c>
      <c r="C32" s="16" t="s">
        <v>195</v>
      </c>
      <c r="D32" s="17" t="s">
        <v>197</v>
      </c>
      <c r="E32" s="9">
        <v>207645</v>
      </c>
      <c r="F32" s="29">
        <f>$E$4*(E32/H20)+(1-$E$4)*(F31+G31)</f>
        <v>199940.88882740037</v>
      </c>
      <c r="G32" s="29">
        <f>$E$5*(F32-F31)+(1-$E$5)*G31</f>
        <v>3099.0308758686115</v>
      </c>
      <c r="H32" s="40">
        <f>$E$6*(E32/F32)+(1-$E$6)*H20</f>
        <v>1.0385319442050207</v>
      </c>
      <c r="I32" s="34">
        <f t="shared" si="1"/>
        <v>211527.33086724856</v>
      </c>
      <c r="J32" s="29">
        <f t="shared" si="2"/>
        <v>-3882.3308672485582</v>
      </c>
      <c r="K32" s="16">
        <f t="shared" si="3"/>
        <v>3882.3308672485582</v>
      </c>
      <c r="L32" s="16">
        <f t="shared" si="4"/>
        <v>15072492.962790942</v>
      </c>
      <c r="M32" s="43">
        <f t="shared" si="5"/>
        <v>1.8696962928308209E-2</v>
      </c>
    </row>
    <row r="33" spans="2:13" x14ac:dyDescent="0.35">
      <c r="B33" s="14">
        <v>24</v>
      </c>
      <c r="C33" s="16" t="s">
        <v>196</v>
      </c>
      <c r="D33" s="17" t="s">
        <v>197</v>
      </c>
      <c r="E33" s="9">
        <v>211089</v>
      </c>
      <c r="F33" s="29">
        <f>$E$4*(E33/H21)+(1-$E$4)*(F32+G32)</f>
        <v>199091.9710560262</v>
      </c>
      <c r="G33" s="29">
        <f>$E$5*(F33-F32)+(1-$E$5)*G32</f>
        <v>2464.921519585032</v>
      </c>
      <c r="H33" s="40">
        <f>$E$6*(E33/F33)+(1-$E$6)*H21</f>
        <v>1.0602587280659235</v>
      </c>
      <c r="I33" s="34">
        <f t="shared" si="1"/>
        <v>213944.97349100976</v>
      </c>
      <c r="J33" s="29">
        <f t="shared" si="2"/>
        <v>-2855.9734910097613</v>
      </c>
      <c r="K33" s="16">
        <f t="shared" si="3"/>
        <v>2855.9734910097613</v>
      </c>
      <c r="L33" s="16">
        <f t="shared" si="4"/>
        <v>8156584.581350483</v>
      </c>
      <c r="M33" s="43">
        <f t="shared" si="5"/>
        <v>1.3529712543096805E-2</v>
      </c>
    </row>
    <row r="34" spans="2:13" x14ac:dyDescent="0.35">
      <c r="B34" s="14">
        <v>25</v>
      </c>
      <c r="C34" s="16" t="s">
        <v>184</v>
      </c>
      <c r="D34" s="17" t="s">
        <v>198</v>
      </c>
      <c r="E34" s="9">
        <v>199836</v>
      </c>
      <c r="F34" s="29">
        <f>$E$4*(E34/H22)+(1-$E$4)*(F33+G33)</f>
        <v>227288.45856378649</v>
      </c>
      <c r="G34" s="29">
        <f>$E$5*(F34-F33)+(1-$E$5)*G33</f>
        <v>6597.8594584626553</v>
      </c>
      <c r="H34" s="40">
        <f>$E$6*(E34/F34)+(1-$E$6)*H22</f>
        <v>0.87921754260090512</v>
      </c>
      <c r="I34" s="34">
        <f t="shared" si="1"/>
        <v>204314.70166597396</v>
      </c>
      <c r="J34" s="29">
        <f t="shared" si="2"/>
        <v>-4478.7016659739602</v>
      </c>
      <c r="K34" s="16">
        <f t="shared" si="3"/>
        <v>4478.7016659739602</v>
      </c>
      <c r="L34" s="16">
        <f t="shared" si="4"/>
        <v>20058768.612797927</v>
      </c>
      <c r="M34" s="43">
        <f t="shared" si="5"/>
        <v>2.2411886076452493E-2</v>
      </c>
    </row>
    <row r="35" spans="2:13" x14ac:dyDescent="0.35">
      <c r="B35" s="14">
        <v>26</v>
      </c>
      <c r="C35" s="16" t="s">
        <v>186</v>
      </c>
      <c r="D35" s="17" t="s">
        <v>198</v>
      </c>
      <c r="E35" s="9">
        <v>200734</v>
      </c>
      <c r="F35" s="29">
        <f>$E$4*(E35/H23)+(1-$E$4)*(F34+G34)</f>
        <v>231226.54970451101</v>
      </c>
      <c r="G35" s="29">
        <f>$E$5*(F35-F34)+(1-$E$5)*G34</f>
        <v>6170.6543130760028</v>
      </c>
      <c r="H35" s="40">
        <f>$E$6*(E35/F35)+(1-$E$6)*H23</f>
        <v>0.86812695279379448</v>
      </c>
      <c r="I35" s="34">
        <f t="shared" si="1"/>
        <v>206226.51655363999</v>
      </c>
      <c r="J35" s="29">
        <f t="shared" si="2"/>
        <v>-5492.5165536399873</v>
      </c>
      <c r="K35" s="16">
        <f t="shared" si="3"/>
        <v>5492.5165536399873</v>
      </c>
      <c r="L35" s="16">
        <f t="shared" si="4"/>
        <v>30167738.092009284</v>
      </c>
      <c r="M35" s="43">
        <f t="shared" si="5"/>
        <v>2.7362163627686328E-2</v>
      </c>
    </row>
    <row r="36" spans="2:13" x14ac:dyDescent="0.35">
      <c r="B36" s="14">
        <v>27</v>
      </c>
      <c r="C36" s="16" t="s">
        <v>187</v>
      </c>
      <c r="D36" s="17" t="s">
        <v>198</v>
      </c>
      <c r="E36" s="9">
        <v>208664</v>
      </c>
      <c r="F36" s="29">
        <f>$E$4*(E36/H24)+(1-$E$4)*(F35+G35)</f>
        <v>224801.62364409131</v>
      </c>
      <c r="G36" s="29">
        <f>$E$5*(F36-F35)+(1-$E$5)*G35</f>
        <v>4147.5845935056877</v>
      </c>
      <c r="H36" s="40">
        <f>$E$6*(E36/F36)+(1-$E$6)*H24</f>
        <v>0.9282139364365064</v>
      </c>
      <c r="I36" s="34">
        <f t="shared" si="1"/>
        <v>213196.69537036165</v>
      </c>
      <c r="J36" s="29">
        <f t="shared" si="2"/>
        <v>-4532.6953703616455</v>
      </c>
      <c r="K36" s="16">
        <f t="shared" si="3"/>
        <v>4532.6953703616455</v>
      </c>
      <c r="L36" s="16">
        <f t="shared" si="4"/>
        <v>20545327.320497893</v>
      </c>
      <c r="M36" s="43">
        <f t="shared" si="5"/>
        <v>2.1722459889399443E-2</v>
      </c>
    </row>
    <row r="37" spans="2:13" x14ac:dyDescent="0.35">
      <c r="B37" s="14">
        <v>28</v>
      </c>
      <c r="C37" s="16" t="s">
        <v>188</v>
      </c>
      <c r="D37" s="17" t="s">
        <v>198</v>
      </c>
      <c r="E37" s="9">
        <v>214367</v>
      </c>
      <c r="F37" s="29">
        <f>$E$4*(E37/H25)+(1-$E$4)*(F36+G36)</f>
        <v>220707.97883934143</v>
      </c>
      <c r="G37" s="29">
        <f>$E$5*(F37-F36)+(1-$E$5)*G36</f>
        <v>2823.8995267399796</v>
      </c>
      <c r="H37" s="40">
        <f>$E$6*(E37/F37)+(1-$E$6)*H25</f>
        <v>0.97126982507525395</v>
      </c>
      <c r="I37" s="34">
        <f t="shared" si="1"/>
        <v>217574.18437558136</v>
      </c>
      <c r="J37" s="29">
        <f t="shared" si="2"/>
        <v>-3207.1843755813607</v>
      </c>
      <c r="K37" s="16">
        <f t="shared" si="3"/>
        <v>3207.1843755813607</v>
      </c>
      <c r="L37" s="16">
        <f t="shared" si="4"/>
        <v>10286031.618973203</v>
      </c>
      <c r="M37" s="43">
        <f t="shared" si="5"/>
        <v>1.4961185143148715E-2</v>
      </c>
    </row>
    <row r="38" spans="2:13" x14ac:dyDescent="0.35">
      <c r="B38" s="14">
        <v>29</v>
      </c>
      <c r="C38" s="16" t="s">
        <v>189</v>
      </c>
      <c r="D38" s="17" t="s">
        <v>198</v>
      </c>
      <c r="E38" s="9">
        <v>221307</v>
      </c>
      <c r="F38" s="29">
        <f>$E$4*(E38/H26)+(1-$E$4)*(F37+G37)</f>
        <v>217741.09520905188</v>
      </c>
      <c r="G38" s="29">
        <f>$E$5*(F38-F37)+(1-$E$5)*G37</f>
        <v>1893.7988318775265</v>
      </c>
      <c r="H38" s="40">
        <f>$E$6*(E38/F38)+(1-$E$6)*H26</f>
        <v>1.0163768111275664</v>
      </c>
      <c r="I38" s="34">
        <f t="shared" si="1"/>
        <v>223571.70413112189</v>
      </c>
      <c r="J38" s="29">
        <f t="shared" si="2"/>
        <v>-2264.7041311218927</v>
      </c>
      <c r="K38" s="16">
        <f t="shared" si="3"/>
        <v>2264.7041311218927</v>
      </c>
      <c r="L38" s="16">
        <f t="shared" si="4"/>
        <v>5128884.8015205674</v>
      </c>
      <c r="M38" s="43">
        <f t="shared" si="5"/>
        <v>1.0233314495799468E-2</v>
      </c>
    </row>
    <row r="39" spans="2:13" x14ac:dyDescent="0.35">
      <c r="B39" s="14">
        <v>30</v>
      </c>
      <c r="C39" s="16" t="s">
        <v>190</v>
      </c>
      <c r="D39" s="17" t="s">
        <v>198</v>
      </c>
      <c r="E39" s="9">
        <v>228754</v>
      </c>
      <c r="F39" s="29">
        <f>$E$4*(E39/H27)+(1-$E$4)*(F38+G38)</f>
        <v>215858.74291037384</v>
      </c>
      <c r="G39" s="29">
        <f>$E$5*(F39-F38)+(1-$E$5)*G38</f>
        <v>1287.283150803913</v>
      </c>
      <c r="H39" s="40">
        <f>$E$6*(E39/F39)+(1-$E$6)*H27</f>
        <v>1.0597393319156887</v>
      </c>
      <c r="I39" s="34">
        <f t="shared" si="1"/>
        <v>230348.53606160375</v>
      </c>
      <c r="J39" s="29">
        <f t="shared" si="2"/>
        <v>-1594.5360616037506</v>
      </c>
      <c r="K39" s="16">
        <f t="shared" si="3"/>
        <v>1594.5360616037506</v>
      </c>
      <c r="L39" s="16">
        <f t="shared" si="4"/>
        <v>2542545.2517547999</v>
      </c>
      <c r="M39" s="43">
        <f t="shared" si="5"/>
        <v>6.9705275606273577E-3</v>
      </c>
    </row>
    <row r="40" spans="2:13" x14ac:dyDescent="0.35">
      <c r="B40" s="14">
        <v>31</v>
      </c>
      <c r="C40" s="16" t="s">
        <v>191</v>
      </c>
      <c r="D40" s="17" t="s">
        <v>198</v>
      </c>
      <c r="E40" s="9">
        <v>228475</v>
      </c>
      <c r="F40" s="29">
        <f>$E$4*(E40/H28)+(1-$E$4)*(F39+G39)</f>
        <v>217028.33539088644</v>
      </c>
      <c r="G40" s="29">
        <f>$E$5*(F40-F39)+(1-$E$5)*G39</f>
        <v>1268.3799780812565</v>
      </c>
      <c r="H40" s="40">
        <f>$E$6*(E40/F40)+(1-$E$6)*H28</f>
        <v>1.0527427194633232</v>
      </c>
      <c r="I40" s="34">
        <f t="shared" si="1"/>
        <v>229817.40195827809</v>
      </c>
      <c r="J40" s="29">
        <f t="shared" si="2"/>
        <v>-1342.4019582780893</v>
      </c>
      <c r="K40" s="16">
        <f t="shared" si="3"/>
        <v>1342.4019582780893</v>
      </c>
      <c r="L40" s="16">
        <f t="shared" si="4"/>
        <v>1802043.0175888489</v>
      </c>
      <c r="M40" s="43">
        <f t="shared" si="5"/>
        <v>5.8754872886665468E-3</v>
      </c>
    </row>
    <row r="41" spans="2:13" x14ac:dyDescent="0.35">
      <c r="B41" s="14">
        <v>32</v>
      </c>
      <c r="C41" s="16" t="s">
        <v>192</v>
      </c>
      <c r="D41" s="17" t="s">
        <v>198</v>
      </c>
      <c r="E41" s="9">
        <v>226230</v>
      </c>
      <c r="F41" s="29">
        <f>$E$4*(E41/H29)+(1-$E$4)*(F40+G40)</f>
        <v>216833.73584253676</v>
      </c>
      <c r="G41" s="29">
        <f>$E$5*(F41-F40)+(1-$E$5)*G40</f>
        <v>1033.3999698156804</v>
      </c>
      <c r="H41" s="40">
        <f>$E$6*(E41/F41)+(1-$E$6)*H29</f>
        <v>1.0433339587170456</v>
      </c>
      <c r="I41" s="34">
        <f t="shared" si="1"/>
        <v>227395.88536521746</v>
      </c>
      <c r="J41" s="29">
        <f t="shared" si="2"/>
        <v>-1165.8853652174585</v>
      </c>
      <c r="K41" s="16">
        <f t="shared" si="3"/>
        <v>1165.8853652174585</v>
      </c>
      <c r="L41" s="16">
        <f t="shared" si="4"/>
        <v>1359288.6848282465</v>
      </c>
      <c r="M41" s="43">
        <f t="shared" si="5"/>
        <v>5.1535400487002538E-3</v>
      </c>
    </row>
    <row r="42" spans="2:13" x14ac:dyDescent="0.35">
      <c r="B42" s="14">
        <v>33</v>
      </c>
      <c r="C42" s="16" t="s">
        <v>193</v>
      </c>
      <c r="D42" s="17" t="s">
        <v>198</v>
      </c>
      <c r="E42" s="9">
        <v>219713</v>
      </c>
      <c r="F42" s="29">
        <f>$E$4*(E42/H30)+(1-$E$4)*(F41+G41)</f>
        <v>214174.66597643084</v>
      </c>
      <c r="G42" s="29">
        <f>$E$5*(F42-F41)+(1-$E$5)*G41</f>
        <v>440.3249630300636</v>
      </c>
      <c r="H42" s="40">
        <f>$E$6*(E42/F42)+(1-$E$6)*H30</f>
        <v>1.0258589595474314</v>
      </c>
      <c r="I42" s="34">
        <f t="shared" si="1"/>
        <v>220381.9067028659</v>
      </c>
      <c r="J42" s="29">
        <f t="shared" si="2"/>
        <v>-668.90670286590466</v>
      </c>
      <c r="K42" s="16">
        <f t="shared" si="3"/>
        <v>668.90670286590466</v>
      </c>
      <c r="L42" s="16">
        <f t="shared" si="4"/>
        <v>447436.17713893566</v>
      </c>
      <c r="M42" s="43">
        <f t="shared" si="5"/>
        <v>3.0444566451047713E-3</v>
      </c>
    </row>
    <row r="43" spans="2:13" x14ac:dyDescent="0.35">
      <c r="B43" s="14">
        <v>34</v>
      </c>
      <c r="C43" s="16" t="s">
        <v>194</v>
      </c>
      <c r="D43" s="17" t="s">
        <v>198</v>
      </c>
      <c r="E43" s="9">
        <v>219231</v>
      </c>
      <c r="F43" s="29">
        <f>$E$4*(E43/H31)+(1-$E$4)*(F42+G42)</f>
        <v>215652.36904922334</v>
      </c>
      <c r="G43" s="29">
        <f>$E$5*(F43-F42)+(1-$E$5)*G42</f>
        <v>606.94596653869507</v>
      </c>
      <c r="H43" s="40">
        <f>$E$6*(E43/F43)+(1-$E$6)*H31</f>
        <v>1.0165944430221392</v>
      </c>
      <c r="I43" s="34">
        <f t="shared" si="1"/>
        <v>219787.57965660255</v>
      </c>
      <c r="J43" s="29">
        <f t="shared" si="2"/>
        <v>-556.57965660255286</v>
      </c>
      <c r="K43" s="16">
        <f t="shared" si="3"/>
        <v>556.57965660255286</v>
      </c>
      <c r="L43" s="16">
        <f t="shared" si="4"/>
        <v>309780.91414381564</v>
      </c>
      <c r="M43" s="43">
        <f t="shared" si="5"/>
        <v>2.5387817261361433E-3</v>
      </c>
    </row>
    <row r="44" spans="2:13" x14ac:dyDescent="0.35">
      <c r="B44" s="14">
        <v>35</v>
      </c>
      <c r="C44" s="16" t="s">
        <v>195</v>
      </c>
      <c r="D44" s="17" t="s">
        <v>198</v>
      </c>
      <c r="E44" s="9">
        <v>219457</v>
      </c>
      <c r="F44" s="29">
        <f>$E$4*(E44/H32)+(1-$E$4)*(F43+G43)</f>
        <v>211582.01157557964</v>
      </c>
      <c r="G44" s="29">
        <f>$E$5*(F44-F43)+(1-$E$5)*G43</f>
        <v>-144.31048044381873</v>
      </c>
      <c r="H44" s="40">
        <f>$E$6*(E44/F44)+(1-$E$6)*H32</f>
        <v>1.0372195555084196</v>
      </c>
      <c r="I44" s="34">
        <f t="shared" si="1"/>
        <v>219584.80679657144</v>
      </c>
      <c r="J44" s="29">
        <f t="shared" si="2"/>
        <v>-127.80679657144356</v>
      </c>
      <c r="K44" s="16">
        <f t="shared" si="3"/>
        <v>127.80679657144356</v>
      </c>
      <c r="L44" s="16">
        <f t="shared" si="4"/>
        <v>16334.577249854356</v>
      </c>
      <c r="M44" s="43">
        <f t="shared" si="5"/>
        <v>5.8237739772002512E-4</v>
      </c>
    </row>
    <row r="45" spans="2:13" x14ac:dyDescent="0.35">
      <c r="B45" s="14">
        <v>36</v>
      </c>
      <c r="C45" s="16" t="s">
        <v>196</v>
      </c>
      <c r="D45" s="17" t="s">
        <v>198</v>
      </c>
      <c r="E45" s="9">
        <v>221423</v>
      </c>
      <c r="F45" s="29">
        <f>$E$4*(E45/H33)+(1-$E$4)*(F44+G44)</f>
        <v>208979.18813350599</v>
      </c>
      <c r="G45" s="29">
        <f>$E$5*(F45-F44)+(1-$E$5)*G44</f>
        <v>-539.1905082280465</v>
      </c>
      <c r="H45" s="40">
        <f>$E$6*(E45/F45)+(1-$E$6)*H33</f>
        <v>1.0595456991561489</v>
      </c>
      <c r="I45" s="34">
        <f t="shared" si="1"/>
        <v>221000.3267602413</v>
      </c>
      <c r="J45" s="29">
        <f t="shared" si="2"/>
        <v>422.67323975870386</v>
      </c>
      <c r="K45" s="16">
        <f t="shared" si="3"/>
        <v>422.67323975870386</v>
      </c>
      <c r="L45" s="16">
        <f t="shared" si="4"/>
        <v>178652.66760811876</v>
      </c>
      <c r="M45" s="43">
        <f t="shared" si="5"/>
        <v>1.9088949194921209E-3</v>
      </c>
    </row>
    <row r="46" spans="2:13" x14ac:dyDescent="0.35">
      <c r="B46" s="14">
        <v>37</v>
      </c>
      <c r="C46" s="16" t="s">
        <v>184</v>
      </c>
      <c r="D46" s="17" t="s">
        <v>199</v>
      </c>
      <c r="E46" s="9">
        <v>212069</v>
      </c>
      <c r="F46" s="29">
        <f>$E$4*(E46/H34)+(1-$E$4)*(F45+G45)</f>
        <v>239430.41680352055</v>
      </c>
      <c r="G46" s="29">
        <f>$E$5*(F46-F45)+(1-$E$5)*G45</f>
        <v>4438.4109025192984</v>
      </c>
      <c r="H46" s="40">
        <f>$E$6*(E46/F46)+(1-$E$6)*H34</f>
        <v>0.88572288697148427</v>
      </c>
      <c r="I46" s="34">
        <f t="shared" si="1"/>
        <v>214413.75141266789</v>
      </c>
      <c r="J46" s="29">
        <f t="shared" si="2"/>
        <v>-2344.7514126678871</v>
      </c>
      <c r="K46" s="16">
        <f t="shared" si="3"/>
        <v>2344.7514126678871</v>
      </c>
      <c r="L46" s="16">
        <f t="shared" si="4"/>
        <v>5497859.1872080518</v>
      </c>
      <c r="M46" s="43">
        <f t="shared" si="5"/>
        <v>1.1056549578994983E-2</v>
      </c>
    </row>
    <row r="47" spans="2:13" x14ac:dyDescent="0.35">
      <c r="B47" s="14">
        <v>38</v>
      </c>
      <c r="C47" s="16" t="s">
        <v>186</v>
      </c>
      <c r="D47" s="17" t="s">
        <v>199</v>
      </c>
      <c r="E47" s="9">
        <v>213923</v>
      </c>
      <c r="F47" s="29">
        <f>$E$4*(E47/H35)+(1-$E$4)*(F46+G46)</f>
        <v>246281.13024808426</v>
      </c>
      <c r="G47" s="29">
        <f>$E$5*(F47-F46)+(1-$E$5)*G46</f>
        <v>4825.8687315782781</v>
      </c>
      <c r="H47" s="40">
        <f>$E$6*(E47/F47)+(1-$E$6)*H35</f>
        <v>0.86861303496744058</v>
      </c>
      <c r="I47" s="34">
        <f t="shared" si="1"/>
        <v>217992.75384940891</v>
      </c>
      <c r="J47" s="29">
        <f t="shared" si="2"/>
        <v>-4069.7538494089094</v>
      </c>
      <c r="K47" s="16">
        <f t="shared" si="3"/>
        <v>4069.7538494089094</v>
      </c>
      <c r="L47" s="16">
        <f t="shared" si="4"/>
        <v>16562896.394778637</v>
      </c>
      <c r="M47" s="43">
        <f t="shared" si="5"/>
        <v>1.9024386575585184E-2</v>
      </c>
    </row>
    <row r="48" spans="2:13" x14ac:dyDescent="0.35">
      <c r="B48" s="14">
        <v>39</v>
      </c>
      <c r="C48" s="16" t="s">
        <v>187</v>
      </c>
      <c r="D48" s="17" t="s">
        <v>199</v>
      </c>
      <c r="E48" s="9">
        <v>224694</v>
      </c>
      <c r="F48" s="29">
        <f>$E$4*(E48/H36)+(1-$E$4)*(F47+G47)</f>
        <v>242559.93711769732</v>
      </c>
      <c r="G48" s="29">
        <f>$E$5*(F48-F47)+(1-$E$5)*G47</f>
        <v>3453.0616411943065</v>
      </c>
      <c r="H48" s="40">
        <f>$E$6*(E48/F48)+(1-$E$6)*H36</f>
        <v>0.92634423751096107</v>
      </c>
      <c r="I48" s="34">
        <f t="shared" si="1"/>
        <v>228352.69399254015</v>
      </c>
      <c r="J48" s="29">
        <f t="shared" si="2"/>
        <v>-3658.693992540153</v>
      </c>
      <c r="K48" s="16">
        <f t="shared" si="3"/>
        <v>3658.693992540153</v>
      </c>
      <c r="L48" s="16">
        <f t="shared" si="4"/>
        <v>13386041.731049405</v>
      </c>
      <c r="M48" s="43">
        <f t="shared" si="5"/>
        <v>1.6283007078694373E-2</v>
      </c>
    </row>
    <row r="49" spans="2:13" x14ac:dyDescent="0.35">
      <c r="B49" s="14">
        <v>40</v>
      </c>
      <c r="C49" s="16" t="s">
        <v>188</v>
      </c>
      <c r="D49" s="17" t="s">
        <v>199</v>
      </c>
      <c r="E49" s="9">
        <v>230790</v>
      </c>
      <c r="F49" s="29">
        <f>$E$4*(E49/H37)+(1-$E$4)*(F48+G48)</f>
        <v>238070.78355058716</v>
      </c>
      <c r="G49" s="29">
        <f>$E$5*(F49-F48)+(1-$E$5)*G48</f>
        <v>2177.4034644546282</v>
      </c>
      <c r="H49" s="40">
        <f>$E$6*(E49/F49)+(1-$E$6)*H37</f>
        <v>0.96941756799384804</v>
      </c>
      <c r="I49" s="34">
        <f t="shared" si="1"/>
        <v>233345.81457674655</v>
      </c>
      <c r="J49" s="29">
        <f t="shared" si="2"/>
        <v>-2555.8145767465467</v>
      </c>
      <c r="K49" s="16">
        <f t="shared" si="3"/>
        <v>2555.8145767465467</v>
      </c>
      <c r="L49" s="16">
        <f t="shared" si="4"/>
        <v>6532188.1507101292</v>
      </c>
      <c r="M49" s="43">
        <f t="shared" si="5"/>
        <v>1.1074199821251123E-2</v>
      </c>
    </row>
    <row r="50" spans="2:13" x14ac:dyDescent="0.35">
      <c r="B50" s="14">
        <v>41</v>
      </c>
      <c r="C50" s="16" t="s">
        <v>189</v>
      </c>
      <c r="D50" s="17" t="s">
        <v>199</v>
      </c>
      <c r="E50" s="9">
        <v>238200</v>
      </c>
      <c r="F50" s="29">
        <f>$E$4*(E50/H38)+(1-$E$4)*(F49+G49)</f>
        <v>234680.19072772737</v>
      </c>
      <c r="G50" s="29">
        <f>$E$5*(F50-F49)+(1-$E$5)*G49</f>
        <v>1283.0862235239138</v>
      </c>
      <c r="H50" s="40">
        <f>$E$6*(E50/F50)+(1-$E$6)*H38</f>
        <v>1.0149983228723223</v>
      </c>
      <c r="I50" s="34">
        <f t="shared" si="1"/>
        <v>239827.60297092356</v>
      </c>
      <c r="J50" s="29">
        <f t="shared" si="2"/>
        <v>-1627.602970923559</v>
      </c>
      <c r="K50" s="16">
        <f t="shared" si="3"/>
        <v>1627.602970923559</v>
      </c>
      <c r="L50" s="16">
        <f t="shared" si="4"/>
        <v>2649091.4309591958</v>
      </c>
      <c r="M50" s="43">
        <f t="shared" si="5"/>
        <v>6.8329259904431529E-3</v>
      </c>
    </row>
    <row r="51" spans="2:13" x14ac:dyDescent="0.35">
      <c r="B51" s="14">
        <v>42</v>
      </c>
      <c r="C51" s="16" t="s">
        <v>190</v>
      </c>
      <c r="D51" s="17" t="s">
        <v>199</v>
      </c>
      <c r="E51" s="9">
        <v>244771</v>
      </c>
      <c r="F51" s="29">
        <f>$E$4*(E51/H39)+(1-$E$4)*(F50+G50)</f>
        <v>231242.68683182541</v>
      </c>
      <c r="G51" s="29">
        <f>$E$5*(F51-F50)+(1-$E$5)*G50</f>
        <v>524.87718146904388</v>
      </c>
      <c r="H51" s="40">
        <f>$E$6*(E51/F51)+(1-$E$6)*H39</f>
        <v>1.0585026638183515</v>
      </c>
      <c r="I51" s="34">
        <f t="shared" si="1"/>
        <v>245613.2034471753</v>
      </c>
      <c r="J51" s="29">
        <f t="shared" si="2"/>
        <v>-842.20344717529952</v>
      </c>
      <c r="K51" s="16">
        <f t="shared" si="3"/>
        <v>842.20344717529952</v>
      </c>
      <c r="L51" s="16">
        <f t="shared" si="4"/>
        <v>709306.6464339575</v>
      </c>
      <c r="M51" s="43">
        <f t="shared" si="5"/>
        <v>3.440781167602778E-3</v>
      </c>
    </row>
    <row r="52" spans="2:13" x14ac:dyDescent="0.35">
      <c r="B52" s="14">
        <v>43</v>
      </c>
      <c r="C52" s="16" t="s">
        <v>191</v>
      </c>
      <c r="D52" s="17" t="s">
        <v>199</v>
      </c>
      <c r="E52" s="9">
        <v>241811</v>
      </c>
      <c r="F52" s="29">
        <f>$E$4*(E52/H40)+(1-$E$4)*(F51+G51)</f>
        <v>229808.20358067204</v>
      </c>
      <c r="G52" s="29">
        <f>$E$5*(F52-F51)+(1-$E$5)*G51</f>
        <v>210.16974890772212</v>
      </c>
      <c r="H52" s="40">
        <f>$E$6*(E52/F52)+(1-$E$6)*H40</f>
        <v>1.0522296255412591</v>
      </c>
      <c r="I52" s="34">
        <f t="shared" si="1"/>
        <v>242150.16786551173</v>
      </c>
      <c r="J52" s="29">
        <f t="shared" si="2"/>
        <v>-339.16786551172845</v>
      </c>
      <c r="K52" s="16">
        <f t="shared" si="3"/>
        <v>339.16786551172845</v>
      </c>
      <c r="L52" s="16">
        <f t="shared" si="4"/>
        <v>115034.84099578192</v>
      </c>
      <c r="M52" s="43">
        <f t="shared" si="5"/>
        <v>1.4026155365625568E-3</v>
      </c>
    </row>
    <row r="53" spans="2:13" x14ac:dyDescent="0.35">
      <c r="B53" s="14">
        <v>44</v>
      </c>
      <c r="C53" s="16" t="s">
        <v>192</v>
      </c>
      <c r="D53" s="17" t="s">
        <v>199</v>
      </c>
      <c r="E53" s="9">
        <v>239295</v>
      </c>
      <c r="F53" s="29">
        <f>$E$4*(E53/H41)+(1-$E$4)*(F52+G52)</f>
        <v>229391.90429417716</v>
      </c>
      <c r="G53" s="29">
        <f>$E$5*(F53-F52)+(1-$E$5)*G52</f>
        <v>109.54790392800764</v>
      </c>
      <c r="H53" s="40">
        <f>$E$6*(E53/F53)+(1-$E$6)*H41</f>
        <v>1.0431710776206073</v>
      </c>
      <c r="I53" s="34">
        <f t="shared" si="1"/>
        <v>239446.65865315986</v>
      </c>
      <c r="J53" s="29">
        <f t="shared" si="2"/>
        <v>-151.65865315985866</v>
      </c>
      <c r="K53" s="16">
        <f t="shared" si="3"/>
        <v>151.65865315985866</v>
      </c>
      <c r="L53" s="16">
        <f t="shared" si="4"/>
        <v>23000.347078262308</v>
      </c>
      <c r="M53" s="43">
        <f t="shared" si="5"/>
        <v>6.337727623220655E-4</v>
      </c>
    </row>
    <row r="54" spans="2:13" x14ac:dyDescent="0.35">
      <c r="B54" s="14">
        <v>45</v>
      </c>
      <c r="C54" s="16" t="s">
        <v>193</v>
      </c>
      <c r="D54" s="17" t="s">
        <v>199</v>
      </c>
      <c r="E54" s="9">
        <v>233308</v>
      </c>
      <c r="F54" s="29">
        <f>$E$4*(E54/H42)+(1-$E$4)*(F53+G53)</f>
        <v>227539.14898159218</v>
      </c>
      <c r="G54" s="29">
        <f>$E$5*(F54-F53)+(1-$E$5)*G53</f>
        <v>-205.63219101199883</v>
      </c>
      <c r="H54" s="40">
        <f>$E$6*(E54/F54)+(1-$E$6)*H42</f>
        <v>1.0253532240242074</v>
      </c>
      <c r="I54" s="34">
        <f t="shared" si="1"/>
        <v>233212.12500504311</v>
      </c>
      <c r="J54" s="29">
        <f t="shared" si="2"/>
        <v>95.874994956888258</v>
      </c>
      <c r="K54" s="16">
        <f t="shared" si="3"/>
        <v>95.874994956888258</v>
      </c>
      <c r="L54" s="16">
        <f t="shared" si="4"/>
        <v>9192.014657983349</v>
      </c>
      <c r="M54" s="43">
        <f t="shared" si="5"/>
        <v>4.1093745159569438E-4</v>
      </c>
    </row>
    <row r="55" spans="2:13" x14ac:dyDescent="0.35">
      <c r="B55" s="14">
        <v>46</v>
      </c>
      <c r="C55" s="16" t="s">
        <v>194</v>
      </c>
      <c r="D55" s="17" t="s">
        <v>199</v>
      </c>
      <c r="E55" s="9">
        <v>231796</v>
      </c>
      <c r="F55" s="29">
        <f>$E$4*(E55/H43)+(1-$E$4)*(F54+G54)</f>
        <v>227975.56137744107</v>
      </c>
      <c r="G55" s="29">
        <f>$E$5*(F55-F54)+(1-$E$5)*G54</f>
        <v>-102.50864102255021</v>
      </c>
      <c r="H55" s="40">
        <f>$E$6*(E55/F55)+(1-$E$6)*H43</f>
        <v>1.0167581059981852</v>
      </c>
      <c r="I55" s="34">
        <f t="shared" si="1"/>
        <v>231654.47912633393</v>
      </c>
      <c r="J55" s="29">
        <f t="shared" si="2"/>
        <v>141.52087366607157</v>
      </c>
      <c r="K55" s="16">
        <f t="shared" si="3"/>
        <v>141.52087366607157</v>
      </c>
      <c r="L55" s="16">
        <f t="shared" si="4"/>
        <v>20028.157683208188</v>
      </c>
      <c r="M55" s="43">
        <f t="shared" si="5"/>
        <v>6.1054062048556301E-4</v>
      </c>
    </row>
    <row r="56" spans="2:13" x14ac:dyDescent="0.35">
      <c r="B56" s="14">
        <v>47</v>
      </c>
      <c r="C56" s="16" t="s">
        <v>195</v>
      </c>
      <c r="D56" s="17" t="s">
        <v>199</v>
      </c>
      <c r="E56" s="9">
        <v>233849</v>
      </c>
      <c r="F56" s="29">
        <f>$E$4*(E56/H44)+(1-$E$4)*(F55+G55)</f>
        <v>225588.18275046037</v>
      </c>
      <c r="G56" s="29">
        <f>$E$5*(F56-F55)+(1-$E$5)*G55</f>
        <v>-469.49858072185913</v>
      </c>
      <c r="H56" s="40">
        <f>$E$6*(E56/F56)+(1-$E$6)*H44</f>
        <v>1.0366190158935653</v>
      </c>
      <c r="I56" s="34">
        <f t="shared" si="1"/>
        <v>233497.5015311765</v>
      </c>
      <c r="J56" s="29">
        <f t="shared" si="2"/>
        <v>351.49846882349811</v>
      </c>
      <c r="K56" s="16">
        <f t="shared" si="3"/>
        <v>351.49846882349811</v>
      </c>
      <c r="L56" s="16">
        <f t="shared" si="4"/>
        <v>123551.17358526368</v>
      </c>
      <c r="M56" s="43">
        <f t="shared" si="5"/>
        <v>1.5031001578946163E-3</v>
      </c>
    </row>
    <row r="57" spans="2:13" x14ac:dyDescent="0.35">
      <c r="B57" s="14">
        <v>48</v>
      </c>
      <c r="C57" s="16" t="s">
        <v>196</v>
      </c>
      <c r="D57" s="17" t="s">
        <v>199</v>
      </c>
      <c r="E57" s="9">
        <v>236762</v>
      </c>
      <c r="F57" s="29">
        <f>$E$4*(E57/H45)+(1-$E$4)*(F56+G56)</f>
        <v>223546.04639775347</v>
      </c>
      <c r="G57" s="29">
        <f>$E$5*(F57-F56)+(1-$E$5)*G56</f>
        <v>-722.09161431086864</v>
      </c>
      <c r="H57" s="40">
        <f>$E$6*(E57/F57)+(1-$E$6)*H45</f>
        <v>1.0591196033891448</v>
      </c>
      <c r="I57" s="34">
        <f t="shared" si="1"/>
        <v>236092.16295976081</v>
      </c>
      <c r="J57" s="29">
        <f t="shared" si="2"/>
        <v>669.83704023918835</v>
      </c>
      <c r="K57" s="16">
        <f t="shared" si="3"/>
        <v>669.83704023918835</v>
      </c>
      <c r="L57" s="16">
        <f t="shared" si="4"/>
        <v>448681.66047639603</v>
      </c>
      <c r="M57" s="43">
        <f t="shared" si="5"/>
        <v>2.8291577205767325E-3</v>
      </c>
    </row>
    <row r="58" spans="2:13" x14ac:dyDescent="0.35">
      <c r="B58" s="14">
        <v>49</v>
      </c>
      <c r="C58" s="16" t="s">
        <v>184</v>
      </c>
      <c r="D58" s="17" t="s">
        <v>200</v>
      </c>
      <c r="E58" s="9">
        <v>227145</v>
      </c>
      <c r="F58" s="29">
        <f>$E$4*(E58/H46)+(1-$E$4)*(F57+G57)</f>
        <v>254633.18553715595</v>
      </c>
      <c r="G58" s="29">
        <f>$E$5*(F58-F57)+(1-$E$5)*G57</f>
        <v>4387.0252054329712</v>
      </c>
      <c r="H58" s="40">
        <f>$E$6*(E58/F58)+(1-$E$6)*H46</f>
        <v>0.89204790617071827</v>
      </c>
      <c r="I58" s="34">
        <f t="shared" si="1"/>
        <v>229420.12884288811</v>
      </c>
      <c r="J58" s="29">
        <f t="shared" si="2"/>
        <v>-2275.1288428881089</v>
      </c>
      <c r="K58" s="16">
        <f t="shared" si="3"/>
        <v>2275.1288428881089</v>
      </c>
      <c r="L58" s="16">
        <f t="shared" si="4"/>
        <v>5176211.2517413851</v>
      </c>
      <c r="M58" s="43">
        <f t="shared" si="5"/>
        <v>1.0016196010865785E-2</v>
      </c>
    </row>
    <row r="59" spans="2:13" x14ac:dyDescent="0.35">
      <c r="B59" s="14">
        <v>50</v>
      </c>
      <c r="C59" s="16" t="s">
        <v>186</v>
      </c>
      <c r="D59" s="17" t="s">
        <v>200</v>
      </c>
      <c r="E59" s="9">
        <v>226348</v>
      </c>
      <c r="F59" s="29">
        <f>$E$4*(E59/H47)+(1-$E$4)*(F58+G58)</f>
        <v>260500.90092232884</v>
      </c>
      <c r="G59" s="29">
        <f>$E$5*(F59-F58)+(1-$E$5)*G58</f>
        <v>4624.8498532753474</v>
      </c>
      <c r="H59" s="40">
        <f>$E$6*(E59/F59)+(1-$E$6)*H47</f>
        <v>0.86889526753494073</v>
      </c>
      <c r="I59" s="34">
        <f t="shared" si="1"/>
        <v>230291.68302921884</v>
      </c>
      <c r="J59" s="29">
        <f t="shared" si="2"/>
        <v>-3943.6830292188388</v>
      </c>
      <c r="K59" s="16">
        <f t="shared" si="3"/>
        <v>3943.6830292188388</v>
      </c>
      <c r="L59" s="16">
        <f t="shared" si="4"/>
        <v>15552635.834948676</v>
      </c>
      <c r="M59" s="43">
        <f t="shared" si="5"/>
        <v>1.7423096423289972E-2</v>
      </c>
    </row>
    <row r="60" spans="2:13" x14ac:dyDescent="0.35">
      <c r="B60" s="14">
        <v>51</v>
      </c>
      <c r="C60" s="16" t="s">
        <v>187</v>
      </c>
      <c r="D60" s="17" t="s">
        <v>200</v>
      </c>
      <c r="E60" s="9">
        <v>238180</v>
      </c>
      <c r="F60" s="29">
        <f>$E$4*(E60/H48)+(1-$E$4)*(F59+G59)</f>
        <v>257551.23295281804</v>
      </c>
      <c r="G60" s="29">
        <f>$E$5*(F60-F59)+(1-$E$5)*G59</f>
        <v>3408.2502847576916</v>
      </c>
      <c r="H60" s="40">
        <f>$E$6*(E60/F60)+(1-$E$6)*H48</f>
        <v>0.92478687548598637</v>
      </c>
      <c r="I60" s="34">
        <f t="shared" si="1"/>
        <v>241738.31352096653</v>
      </c>
      <c r="J60" s="29">
        <f t="shared" si="2"/>
        <v>-3558.3135209665343</v>
      </c>
      <c r="K60" s="16">
        <f t="shared" si="3"/>
        <v>3558.3135209665343</v>
      </c>
      <c r="L60" s="16">
        <f t="shared" si="4"/>
        <v>12661595.113493254</v>
      </c>
      <c r="M60" s="43">
        <f t="shared" si="5"/>
        <v>1.4939598291067824E-2</v>
      </c>
    </row>
    <row r="61" spans="2:13" x14ac:dyDescent="0.35">
      <c r="B61" s="14">
        <v>52</v>
      </c>
      <c r="C61" s="16" t="s">
        <v>188</v>
      </c>
      <c r="D61" s="17" t="s">
        <v>200</v>
      </c>
      <c r="E61" s="9">
        <v>243742</v>
      </c>
      <c r="F61" s="29">
        <f>$E$4*(E61/H49)+(1-$E$4)*(F60+G60)</f>
        <v>251946.59947267341</v>
      </c>
      <c r="G61" s="29">
        <f>$E$5*(F61-F60)+(1-$E$5)*G60</f>
        <v>1960.6240785727741</v>
      </c>
      <c r="H61" s="40">
        <f>$E$6*(E61/F61)+(1-$E$6)*H49</f>
        <v>0.96743516487285119</v>
      </c>
      <c r="I61" s="34">
        <f t="shared" si="1"/>
        <v>246142.12315111939</v>
      </c>
      <c r="J61" s="29">
        <f t="shared" si="2"/>
        <v>-2400.123151119391</v>
      </c>
      <c r="K61" s="16">
        <f t="shared" si="3"/>
        <v>2400.123151119391</v>
      </c>
      <c r="L61" s="16">
        <f t="shared" si="4"/>
        <v>5760591.1405392746</v>
      </c>
      <c r="M61" s="43">
        <f t="shared" si="5"/>
        <v>9.8469822645231055E-3</v>
      </c>
    </row>
    <row r="62" spans="2:13" x14ac:dyDescent="0.35">
      <c r="B62" s="14">
        <v>53</v>
      </c>
      <c r="C62" s="16" t="s">
        <v>189</v>
      </c>
      <c r="D62" s="17" t="s">
        <v>200</v>
      </c>
      <c r="E62" s="9">
        <v>251816</v>
      </c>
      <c r="F62" s="29">
        <f>$E$4*(E62/H50)+(1-$E$4)*(F61+G61)</f>
        <v>248409.2780937971</v>
      </c>
      <c r="G62" s="29">
        <f>$E$5*(F62-F61)+(1-$E$5)*G61</f>
        <v>1077.5582217410047</v>
      </c>
      <c r="H62" s="40">
        <f>$E$6*(E62/F62)+(1-$E$6)*H50</f>
        <v>1.0137141492151374</v>
      </c>
      <c r="I62" s="34">
        <f t="shared" si="1"/>
        <v>253228.72043899275</v>
      </c>
      <c r="J62" s="29">
        <f t="shared" si="2"/>
        <v>-1412.7204389927501</v>
      </c>
      <c r="K62" s="16">
        <f t="shared" si="3"/>
        <v>1412.7204389927501</v>
      </c>
      <c r="L62" s="16">
        <f t="shared" si="4"/>
        <v>1995779.0387478687</v>
      </c>
      <c r="M62" s="43">
        <f t="shared" si="5"/>
        <v>5.6101297732977654E-3</v>
      </c>
    </row>
    <row r="63" spans="2:13" x14ac:dyDescent="0.35">
      <c r="B63" s="14">
        <v>54</v>
      </c>
      <c r="C63" s="16" t="s">
        <v>190</v>
      </c>
      <c r="D63" s="17" t="s">
        <v>200</v>
      </c>
      <c r="E63" s="9">
        <v>258553</v>
      </c>
      <c r="F63" s="29">
        <f>$E$4*(E63/H51)+(1-$E$4)*(F62+G62)</f>
        <v>244545.43800594556</v>
      </c>
      <c r="G63" s="29">
        <f>$E$5*(F63-F62)+(1-$E$5)*G62</f>
        <v>283.88353617364476</v>
      </c>
      <c r="H63" s="40">
        <f>$E$6*(E63/F63)+(1-$E$6)*H51</f>
        <v>1.0572799971582945</v>
      </c>
      <c r="I63" s="34">
        <f t="shared" si="1"/>
        <v>259152.48903317287</v>
      </c>
      <c r="J63" s="29">
        <f t="shared" si="2"/>
        <v>-599.48903317286749</v>
      </c>
      <c r="K63" s="16">
        <f t="shared" si="3"/>
        <v>599.48903317286749</v>
      </c>
      <c r="L63" s="16">
        <f t="shared" si="4"/>
        <v>359387.10089453944</v>
      </c>
      <c r="M63" s="43">
        <f t="shared" si="5"/>
        <v>2.3186311246547807E-3</v>
      </c>
    </row>
    <row r="64" spans="2:13" x14ac:dyDescent="0.35">
      <c r="B64" s="14">
        <v>55</v>
      </c>
      <c r="C64" s="16" t="s">
        <v>191</v>
      </c>
      <c r="D64" s="17" t="s">
        <v>200</v>
      </c>
      <c r="E64" s="9">
        <v>256080</v>
      </c>
      <c r="F64" s="29">
        <f>$E$4*(E64/H52)+(1-$E$4)*(F63+G63)</f>
        <v>243447.89998745432</v>
      </c>
      <c r="G64" s="29">
        <f>$E$5*(F64-F63)+(1-$E$5)*G63</f>
        <v>62.00315953891257</v>
      </c>
      <c r="H64" s="40">
        <f>$E$6*(E64/F64)+(1-$E$6)*H52</f>
        <v>1.0518883096268099</v>
      </c>
      <c r="I64" s="34">
        <f t="shared" si="1"/>
        <v>256228.33420394894</v>
      </c>
      <c r="J64" s="29">
        <f t="shared" si="2"/>
        <v>-148.33420394893619</v>
      </c>
      <c r="K64" s="16">
        <f t="shared" si="3"/>
        <v>148.33420394893619</v>
      </c>
      <c r="L64" s="16">
        <f t="shared" si="4"/>
        <v>22003.036061164599</v>
      </c>
      <c r="M64" s="43">
        <f t="shared" si="5"/>
        <v>5.7924946871655808E-4</v>
      </c>
    </row>
    <row r="65" spans="2:13" x14ac:dyDescent="0.35">
      <c r="B65" s="14">
        <v>56</v>
      </c>
      <c r="C65" s="16" t="s">
        <v>192</v>
      </c>
      <c r="D65" s="17" t="s">
        <v>200</v>
      </c>
      <c r="E65" s="9">
        <v>254885</v>
      </c>
      <c r="F65" s="29">
        <f>$E$4*(E65/H53)+(1-$E$4)*(F64+G64)</f>
        <v>244292.01169179301</v>
      </c>
      <c r="G65" s="29">
        <f>$E$5*(F65-F64)+(1-$E$5)*G64</f>
        <v>187.62342216143622</v>
      </c>
      <c r="H65" s="40">
        <f>$E$6*(E65/F65)+(1-$E$6)*H53</f>
        <v>1.0433619922110735</v>
      </c>
      <c r="I65" s="34">
        <f t="shared" si="1"/>
        <v>255034.08441811675</v>
      </c>
      <c r="J65" s="29">
        <f t="shared" si="2"/>
        <v>-149.08441811674857</v>
      </c>
      <c r="K65" s="16">
        <f t="shared" si="3"/>
        <v>149.08441811674857</v>
      </c>
      <c r="L65" s="16">
        <f t="shared" si="4"/>
        <v>22226.16372520951</v>
      </c>
      <c r="M65" s="43">
        <f t="shared" si="5"/>
        <v>5.849085592198386E-4</v>
      </c>
    </row>
    <row r="66" spans="2:13" x14ac:dyDescent="0.35">
      <c r="B66" s="14">
        <v>57</v>
      </c>
      <c r="C66" s="16" t="s">
        <v>193</v>
      </c>
      <c r="D66" s="17" t="s">
        <v>200</v>
      </c>
      <c r="E66" s="9">
        <v>252088</v>
      </c>
      <c r="F66" s="29">
        <f>$E$4*(E66/H54)+(1-$E$4)*(F65+G65)</f>
        <v>245780.42932128246</v>
      </c>
      <c r="G66" s="29">
        <f>$E$5*(F66-F65)+(1-$E$5)*G65</f>
        <v>396.5536416672644</v>
      </c>
      <c r="H66" s="40">
        <f>$E$6*(E66/F66)+(1-$E$6)*H54</f>
        <v>1.0256634374678886</v>
      </c>
      <c r="I66" s="34">
        <f t="shared" si="1"/>
        <v>252418.36316161288</v>
      </c>
      <c r="J66" s="29">
        <f t="shared" si="2"/>
        <v>-330.36316161288414</v>
      </c>
      <c r="K66" s="16">
        <f t="shared" si="3"/>
        <v>330.36316161288414</v>
      </c>
      <c r="L66" s="16">
        <f t="shared" si="4"/>
        <v>109139.81855086061</v>
      </c>
      <c r="M66" s="43">
        <f t="shared" si="5"/>
        <v>1.3105072895690558E-3</v>
      </c>
    </row>
    <row r="67" spans="2:13" x14ac:dyDescent="0.35">
      <c r="B67" s="14">
        <v>58</v>
      </c>
      <c r="C67" s="16" t="s">
        <v>194</v>
      </c>
      <c r="D67" s="17" t="s">
        <v>200</v>
      </c>
      <c r="E67" s="9">
        <v>251508</v>
      </c>
      <c r="F67" s="29">
        <f>$E$4*(E67/H55)+(1-$E$4)*(F66+G66)</f>
        <v>247298.5560747353</v>
      </c>
      <c r="G67" s="29">
        <f>$E$5*(F67-F66)+(1-$E$5)*G66</f>
        <v>576.69782982331435</v>
      </c>
      <c r="H67" s="40">
        <f>$E$6*(E67/F67)+(1-$E$6)*H55</f>
        <v>1.0170217084647779</v>
      </c>
      <c r="I67" s="34">
        <f t="shared" si="1"/>
        <v>252029.17368381826</v>
      </c>
      <c r="J67" s="29">
        <f t="shared" si="2"/>
        <v>-521.17368381825509</v>
      </c>
      <c r="K67" s="16">
        <f t="shared" si="3"/>
        <v>521.17368381825509</v>
      </c>
      <c r="L67" s="16">
        <f t="shared" si="4"/>
        <v>271622.0087046905</v>
      </c>
      <c r="M67" s="43">
        <f t="shared" si="5"/>
        <v>2.0721952535038848E-3</v>
      </c>
    </row>
    <row r="68" spans="2:13" x14ac:dyDescent="0.35">
      <c r="B68" s="14">
        <v>59</v>
      </c>
      <c r="C68" s="16" t="s">
        <v>195</v>
      </c>
      <c r="D68" s="17" t="s">
        <v>200</v>
      </c>
      <c r="E68" s="9">
        <v>253953</v>
      </c>
      <c r="F68" s="29">
        <f>$E$4*(E68/H56)+(1-$E$4)*(F67+G67)</f>
        <v>245138.44815860045</v>
      </c>
      <c r="G68" s="29">
        <f>$E$5*(F68-F67)+(1-$E$5)*G67</f>
        <v>137.11913088184076</v>
      </c>
      <c r="H68" s="40">
        <f>$E$6*(E68/F68)+(1-$E$6)*H56</f>
        <v>1.0359574432636396</v>
      </c>
      <c r="I68" s="34">
        <f t="shared" si="1"/>
        <v>254257.31718635911</v>
      </c>
      <c r="J68" s="29">
        <f t="shared" si="2"/>
        <v>-304.31718635911238</v>
      </c>
      <c r="K68" s="16">
        <f t="shared" si="3"/>
        <v>304.31718635911238</v>
      </c>
      <c r="L68" s="16">
        <f t="shared" si="4"/>
        <v>92608.94991352674</v>
      </c>
      <c r="M68" s="43">
        <f t="shared" si="5"/>
        <v>1.1983208954377872E-3</v>
      </c>
    </row>
    <row r="69" spans="2:13" x14ac:dyDescent="0.35">
      <c r="B69" s="14">
        <v>60</v>
      </c>
      <c r="C69" s="16" t="s">
        <v>196</v>
      </c>
      <c r="D69" s="17" t="s">
        <v>200</v>
      </c>
      <c r="E69" s="9">
        <v>254059</v>
      </c>
      <c r="F69" s="29">
        <f>$E$4*(E69/H57)+(1-$E$4)*(F68+G68)</f>
        <v>240169.42493116946</v>
      </c>
      <c r="G69" s="29">
        <f>$E$5*(F69-F68)+(1-$E$5)*G68</f>
        <v>-683.01632001450457</v>
      </c>
      <c r="H69" s="40">
        <f>$E$6*(E69/F69)+(1-$E$6)*H57</f>
        <v>1.057832403407766</v>
      </c>
      <c r="I69" s="34">
        <f t="shared" si="1"/>
        <v>253644.75010533709</v>
      </c>
      <c r="J69" s="29">
        <f t="shared" si="2"/>
        <v>414.24989466290572</v>
      </c>
      <c r="K69" s="16">
        <f t="shared" si="3"/>
        <v>414.24989466290572</v>
      </c>
      <c r="L69" s="16">
        <f t="shared" si="4"/>
        <v>171602.97522822849</v>
      </c>
      <c r="M69" s="43">
        <f t="shared" si="5"/>
        <v>1.6305263527877608E-3</v>
      </c>
    </row>
    <row r="70" spans="2:13" x14ac:dyDescent="0.35">
      <c r="B70" s="14">
        <v>61</v>
      </c>
      <c r="C70" s="16" t="s">
        <v>184</v>
      </c>
      <c r="D70" s="17" t="s">
        <v>201</v>
      </c>
      <c r="E70" s="9">
        <v>245632</v>
      </c>
      <c r="F70" s="29">
        <f>$E$4*(E70/H58)+(1-$E$4)*(F69+G69)</f>
        <v>273417.74367346131</v>
      </c>
      <c r="G70" s="29">
        <f>$E$5*(F70-F69)+(1-$E$5)*G69</f>
        <v>4766.9474350176943</v>
      </c>
      <c r="H70" s="40">
        <f>$E$6*(E70/F70)+(1-$E$6)*H58</f>
        <v>0.89837622350272406</v>
      </c>
      <c r="I70" s="34">
        <f t="shared" si="1"/>
        <v>248154.07123206672</v>
      </c>
      <c r="J70" s="29">
        <f t="shared" si="2"/>
        <v>-2522.0712320667226</v>
      </c>
      <c r="K70" s="16">
        <f t="shared" si="3"/>
        <v>2522.0712320667226</v>
      </c>
      <c r="L70" s="16">
        <f t="shared" si="4"/>
        <v>6360843.2996185562</v>
      </c>
      <c r="M70" s="43">
        <f t="shared" si="5"/>
        <v>1.0267681865826613E-2</v>
      </c>
    </row>
    <row r="71" spans="2:13" x14ac:dyDescent="0.35">
      <c r="B71" s="14">
        <v>62</v>
      </c>
      <c r="C71" s="16" t="s">
        <v>186</v>
      </c>
      <c r="D71" s="17" t="s">
        <v>201</v>
      </c>
      <c r="E71" s="9">
        <v>245541</v>
      </c>
      <c r="F71" s="29">
        <f>$E$4*(E71/H59)+(1-$E$4)*(F70+G70)</f>
        <v>282351.6664604994</v>
      </c>
      <c r="G71" s="29">
        <f>$E$5*(F71-F70)+(1-$E$5)*G70</f>
        <v>5436.2362972131459</v>
      </c>
      <c r="H71" s="40">
        <f>$E$6*(E71/F71)+(1-$E$6)*H59</f>
        <v>0.86962830104050703</v>
      </c>
      <c r="I71" s="34">
        <f t="shared" si="1"/>
        <v>250057.54675998213</v>
      </c>
      <c r="J71" s="29">
        <f t="shared" si="2"/>
        <v>-4516.5467599821277</v>
      </c>
      <c r="K71" s="16">
        <f t="shared" si="3"/>
        <v>4516.5467599821277</v>
      </c>
      <c r="L71" s="16">
        <f t="shared" si="4"/>
        <v>20399194.635105055</v>
      </c>
      <c r="M71" s="43">
        <f t="shared" si="5"/>
        <v>1.8394267189520804E-2</v>
      </c>
    </row>
    <row r="72" spans="2:13" x14ac:dyDescent="0.35">
      <c r="B72" s="14">
        <v>63</v>
      </c>
      <c r="C72" s="16" t="s">
        <v>187</v>
      </c>
      <c r="D72" s="17" t="s">
        <v>201</v>
      </c>
      <c r="E72" s="9">
        <v>256104</v>
      </c>
      <c r="F72" s="29">
        <f>$E$4*(E72/H60)+(1-$E$4)*(F71+G71)</f>
        <v>277519.95708401268</v>
      </c>
      <c r="G72" s="29">
        <f>$E$5*(F72-F71)+(1-$E$5)*G71</f>
        <v>3787.0252756736868</v>
      </c>
      <c r="H72" s="40">
        <f>$E$6*(E72/F72)+(1-$E$6)*H60</f>
        <v>0.92283092967786273</v>
      </c>
      <c r="I72" s="34">
        <f t="shared" si="1"/>
        <v>260149.00526880581</v>
      </c>
      <c r="J72" s="29">
        <f t="shared" si="2"/>
        <v>-4045.0052688058058</v>
      </c>
      <c r="K72" s="16">
        <f t="shared" si="3"/>
        <v>4045.0052688058058</v>
      </c>
      <c r="L72" s="16">
        <f t="shared" si="4"/>
        <v>16362067.62466673</v>
      </c>
      <c r="M72" s="43">
        <f t="shared" si="5"/>
        <v>1.5794385362219276E-2</v>
      </c>
    </row>
    <row r="73" spans="2:13" x14ac:dyDescent="0.35">
      <c r="B73" s="14">
        <v>64</v>
      </c>
      <c r="C73" s="16" t="s">
        <v>188</v>
      </c>
      <c r="D73" s="17" t="s">
        <v>201</v>
      </c>
      <c r="E73" s="9">
        <v>261879</v>
      </c>
      <c r="F73" s="29">
        <f>$E$4*(E73/H61)+(1-$E$4)*(F72+G72)</f>
        <v>271267.98264797672</v>
      </c>
      <c r="G73" s="29">
        <f>$E$5*(F73-F72)+(1-$E$5)*G72</f>
        <v>2174.5869656239611</v>
      </c>
      <c r="H73" s="40">
        <f>$E$6*(E73/F73)+(1-$E$6)*H61</f>
        <v>0.96538853366944977</v>
      </c>
      <c r="I73" s="34">
        <f t="shared" si="1"/>
        <v>264537.95741738984</v>
      </c>
      <c r="J73" s="29">
        <f t="shared" si="2"/>
        <v>-2658.9574173898436</v>
      </c>
      <c r="K73" s="16">
        <f t="shared" si="3"/>
        <v>2658.9574173898436</v>
      </c>
      <c r="L73" s="16">
        <f t="shared" si="4"/>
        <v>7070054.5474924669</v>
      </c>
      <c r="M73" s="43">
        <f t="shared" si="5"/>
        <v>1.0153381589932158E-2</v>
      </c>
    </row>
    <row r="74" spans="2:13" x14ac:dyDescent="0.35">
      <c r="B74" s="14">
        <v>65</v>
      </c>
      <c r="C74" s="16" t="s">
        <v>189</v>
      </c>
      <c r="D74" s="17" t="s">
        <v>201</v>
      </c>
      <c r="E74" s="9">
        <v>267956</v>
      </c>
      <c r="F74" s="29">
        <f>$E$4*(E74/H62)+(1-$E$4)*(F73+G73)</f>
        <v>264823.62331987609</v>
      </c>
      <c r="G74" s="29">
        <f>$E$5*(F74-F73)+(1-$E$5)*G73</f>
        <v>790.2339827214571</v>
      </c>
      <c r="H74" s="40">
        <f>$E$6*(E74/F74)+(1-$E$6)*H62</f>
        <v>1.0118281618567704</v>
      </c>
      <c r="I74" s="34">
        <f t="shared" si="1"/>
        <v>269256.52537525358</v>
      </c>
      <c r="J74" s="29">
        <f t="shared" si="2"/>
        <v>-1300.5253752535791</v>
      </c>
      <c r="K74" s="16">
        <f t="shared" si="3"/>
        <v>1300.5253752535791</v>
      </c>
      <c r="L74" s="16">
        <f t="shared" si="4"/>
        <v>1691366.2516784628</v>
      </c>
      <c r="M74" s="43">
        <f t="shared" si="5"/>
        <v>4.8535034679334631E-3</v>
      </c>
    </row>
    <row r="75" spans="2:13" x14ac:dyDescent="0.35">
      <c r="B75" s="14">
        <v>66</v>
      </c>
      <c r="C75" s="16" t="s">
        <v>190</v>
      </c>
      <c r="D75" s="17" t="s">
        <v>201</v>
      </c>
      <c r="E75" s="9">
        <v>277072</v>
      </c>
      <c r="F75" s="29">
        <f>$E$4*(E75/H63)+(1-$E$4)*(F74+G74)</f>
        <v>262253.24611547415</v>
      </c>
      <c r="G75" s="29">
        <f>$E$5*(F75-F74)+(1-$E$5)*G74</f>
        <v>250.4612584550236</v>
      </c>
      <c r="H75" s="40">
        <f>$E$6*(E75/F75)+(1-$E$6)*H63</f>
        <v>1.0565055117678159</v>
      </c>
      <c r="I75" s="34">
        <f t="shared" si="1"/>
        <v>277539.9189863496</v>
      </c>
      <c r="J75" s="29">
        <f t="shared" si="2"/>
        <v>-467.91898634959944</v>
      </c>
      <c r="K75" s="16">
        <f t="shared" si="3"/>
        <v>467.91898634959944</v>
      </c>
      <c r="L75" s="16">
        <f t="shared" si="4"/>
        <v>218948.17778643663</v>
      </c>
      <c r="M75" s="43">
        <f t="shared" si="5"/>
        <v>1.6887992519980346E-3</v>
      </c>
    </row>
    <row r="76" spans="2:13" x14ac:dyDescent="0.35">
      <c r="B76" s="14">
        <v>67</v>
      </c>
      <c r="C76" s="16" t="s">
        <v>191</v>
      </c>
      <c r="D76" s="17" t="s">
        <v>201</v>
      </c>
      <c r="E76" s="9">
        <v>272755</v>
      </c>
      <c r="F76" s="29">
        <f>$E$4*(E76/H64)+(1-$E$4)*(F75+G75)</f>
        <v>259473.56010810818</v>
      </c>
      <c r="G76" s="29">
        <f>$E$5*(F76-F75)+(1-$E$5)*G75</f>
        <v>-236.23320083489622</v>
      </c>
      <c r="H76" s="40">
        <f>$E$6*(E76/F76)+(1-$E$6)*H64</f>
        <v>1.0511861011440171</v>
      </c>
      <c r="I76" s="34">
        <f t="shared" si="1"/>
        <v>272688.71359266446</v>
      </c>
      <c r="J76" s="29">
        <f t="shared" si="2"/>
        <v>66.286407335544936</v>
      </c>
      <c r="K76" s="16">
        <f t="shared" si="3"/>
        <v>66.286407335544936</v>
      </c>
      <c r="L76" s="16">
        <f t="shared" si="4"/>
        <v>4393.8877974537854</v>
      </c>
      <c r="M76" s="43">
        <f t="shared" si="5"/>
        <v>2.4302545264264609E-4</v>
      </c>
    </row>
    <row r="77" spans="2:13" x14ac:dyDescent="0.35">
      <c r="B77" s="14">
        <v>68</v>
      </c>
      <c r="C77" s="16" t="s">
        <v>192</v>
      </c>
      <c r="D77" s="17" t="s">
        <v>201</v>
      </c>
      <c r="E77" s="9">
        <v>271082</v>
      </c>
      <c r="F77" s="29">
        <f>$E$4*(E77/H65)+(1-$E$4)*(F76+G76)</f>
        <v>259784.58285386092</v>
      </c>
      <c r="G77" s="29">
        <f>$E$5*(F77-F76)+(1-$E$5)*G76</f>
        <v>-148.33435841823984</v>
      </c>
      <c r="H77" s="40">
        <f>$E$6*(E77/F77)+(1-$E$6)*H65</f>
        <v>1.0434876351091793</v>
      </c>
      <c r="I77" s="34">
        <f t="shared" si="1"/>
        <v>270894.59348041442</v>
      </c>
      <c r="J77" s="29">
        <f t="shared" si="2"/>
        <v>187.4065195855801</v>
      </c>
      <c r="K77" s="16">
        <f t="shared" si="3"/>
        <v>187.4065195855801</v>
      </c>
      <c r="L77" s="16">
        <f t="shared" si="4"/>
        <v>35121.203583180417</v>
      </c>
      <c r="M77" s="43">
        <f t="shared" si="5"/>
        <v>6.9132778858640596E-4</v>
      </c>
    </row>
    <row r="78" spans="2:13" x14ac:dyDescent="0.35">
      <c r="B78" s="14">
        <v>69</v>
      </c>
      <c r="C78" s="16" t="s">
        <v>193</v>
      </c>
      <c r="D78" s="17" t="s">
        <v>201</v>
      </c>
      <c r="E78" s="9">
        <v>268414</v>
      </c>
      <c r="F78" s="29">
        <f>$E$4*(E78/H66)+(1-$E$4)*(F77+G77)</f>
        <v>261586.44939214582</v>
      </c>
      <c r="G78" s="29">
        <f>$E$5*(F78-F77)+(1-$E$5)*G77</f>
        <v>164.90189304509903</v>
      </c>
      <c r="H78" s="40">
        <f>$E$6*(E78/F78)+(1-$E$6)*H66</f>
        <v>1.0261005515527257</v>
      </c>
      <c r="I78" s="34">
        <f t="shared" si="1"/>
        <v>268468.79072103376</v>
      </c>
      <c r="J78" s="29">
        <f t="shared" si="2"/>
        <v>-54.790721033758018</v>
      </c>
      <c r="K78" s="16">
        <f t="shared" si="3"/>
        <v>54.790721033758018</v>
      </c>
      <c r="L78" s="16">
        <f t="shared" si="4"/>
        <v>3002.0231113990935</v>
      </c>
      <c r="M78" s="43">
        <f t="shared" si="5"/>
        <v>2.0412765740146944E-4</v>
      </c>
    </row>
    <row r="79" spans="2:13" x14ac:dyDescent="0.35">
      <c r="B79" s="14">
        <v>70</v>
      </c>
      <c r="C79" s="16" t="s">
        <v>194</v>
      </c>
      <c r="D79" s="17" t="s">
        <v>201</v>
      </c>
      <c r="E79" s="9">
        <v>267982</v>
      </c>
      <c r="F79" s="29">
        <f>$E$4*(E79/H67)+(1-$E$4)*(F78+G78)</f>
        <v>263402.44963218638</v>
      </c>
      <c r="G79" s="29">
        <f>$E$5*(F79-F78)+(1-$E$5)*G78</f>
        <v>430.09706236559634</v>
      </c>
      <c r="H79" s="40">
        <f>$E$6*(E79/F79)+(1-$E$6)*H67</f>
        <v>1.0173861343135133</v>
      </c>
      <c r="I79" s="34">
        <f t="shared" si="1"/>
        <v>268323.42738790659</v>
      </c>
      <c r="J79" s="29">
        <f t="shared" si="2"/>
        <v>-341.42738790658768</v>
      </c>
      <c r="K79" s="16">
        <f t="shared" si="3"/>
        <v>341.42738790658768</v>
      </c>
      <c r="L79" s="16">
        <f t="shared" si="4"/>
        <v>116572.66121271549</v>
      </c>
      <c r="M79" s="43">
        <f t="shared" si="5"/>
        <v>1.2740683624519098E-3</v>
      </c>
    </row>
    <row r="80" spans="2:13" x14ac:dyDescent="0.35">
      <c r="B80" s="14">
        <v>71</v>
      </c>
      <c r="C80" s="16" t="s">
        <v>195</v>
      </c>
      <c r="D80" s="17" t="s">
        <v>201</v>
      </c>
      <c r="E80" s="9">
        <v>270106</v>
      </c>
      <c r="F80" s="29">
        <f>$E$4*(E80/H68)+(1-$E$4)*(F79+G79)</f>
        <v>260898.51001282199</v>
      </c>
      <c r="G80" s="29">
        <f>$E$5*(F80-F79)+(1-$E$5)*G79</f>
        <v>-41.160362136005006</v>
      </c>
      <c r="H80" s="40">
        <f>$E$6*(E80/F80)+(1-$E$6)*H68</f>
        <v>1.0352914625182241</v>
      </c>
      <c r="I80" s="34">
        <f t="shared" si="1"/>
        <v>270237.11300065392</v>
      </c>
      <c r="J80" s="29">
        <f t="shared" si="2"/>
        <v>-131.11300065391697</v>
      </c>
      <c r="K80" s="16">
        <f t="shared" si="3"/>
        <v>131.11300065391697</v>
      </c>
      <c r="L80" s="16">
        <f t="shared" si="4"/>
        <v>17190.618940474033</v>
      </c>
      <c r="M80" s="43">
        <f t="shared" si="5"/>
        <v>4.8541313652387198E-4</v>
      </c>
    </row>
    <row r="81" spans="2:13" x14ac:dyDescent="0.35">
      <c r="B81" s="14">
        <v>72</v>
      </c>
      <c r="C81" s="16" t="s">
        <v>196</v>
      </c>
      <c r="D81" s="17" t="s">
        <v>201</v>
      </c>
      <c r="E81" s="9">
        <v>270783</v>
      </c>
      <c r="F81" s="29">
        <f>$E$4*(E81/H69)+(1-$E$4)*(F80+G80)</f>
        <v>256242.89530700375</v>
      </c>
      <c r="G81" s="29">
        <f>$E$5*(F81-F80)+(1-$E$5)*G80</f>
        <v>-782.32214890743558</v>
      </c>
      <c r="H81" s="40">
        <f>$E$6*(E81/F81)+(1-$E$6)*H69</f>
        <v>1.0567434452205038</v>
      </c>
      <c r="I81" s="34">
        <f t="shared" si="1"/>
        <v>270234.47207975446</v>
      </c>
      <c r="J81" s="29">
        <f t="shared" si="2"/>
        <v>548.52792024554219</v>
      </c>
      <c r="K81" s="16">
        <f t="shared" si="3"/>
        <v>548.52792024554219</v>
      </c>
      <c r="L81" s="16">
        <f t="shared" si="4"/>
        <v>300882.87928889989</v>
      </c>
      <c r="M81" s="43">
        <f t="shared" si="5"/>
        <v>2.0257103298417633E-3</v>
      </c>
    </row>
    <row r="82" spans="2:13" x14ac:dyDescent="0.35">
      <c r="B82" s="14">
        <v>73</v>
      </c>
      <c r="C82" s="16" t="s">
        <v>184</v>
      </c>
      <c r="D82" s="17" t="s">
        <v>202</v>
      </c>
      <c r="E82" s="9">
        <v>262788</v>
      </c>
      <c r="F82" s="29">
        <f>$E$4*(E82/H70)+(1-$E$4)*(F81+G81)</f>
        <v>290510.79440119112</v>
      </c>
      <c r="G82" s="29">
        <f>$E$5*(F82-F81)+(1-$E$5)*G81</f>
        <v>4847.3542263357322</v>
      </c>
      <c r="H82" s="40">
        <f>$E$6*(E82/F82)+(1-$E$6)*H70</f>
        <v>0.90457223987723379</v>
      </c>
      <c r="I82" s="34">
        <f t="shared" si="1"/>
        <v>265342.73814475385</v>
      </c>
      <c r="J82" s="29">
        <f t="shared" si="2"/>
        <v>-2554.7381447538501</v>
      </c>
      <c r="K82" s="16">
        <f t="shared" si="3"/>
        <v>2554.7381447538501</v>
      </c>
      <c r="L82" s="16">
        <f t="shared" si="4"/>
        <v>6526686.9882603437</v>
      </c>
      <c r="M82" s="43">
        <f t="shared" si="5"/>
        <v>9.7216697290357628E-3</v>
      </c>
    </row>
    <row r="83" spans="2:13" x14ac:dyDescent="0.35">
      <c r="B83" s="14">
        <v>74</v>
      </c>
      <c r="C83" s="16" t="s">
        <v>186</v>
      </c>
      <c r="D83" s="17" t="s">
        <v>202</v>
      </c>
      <c r="E83" s="9">
        <v>267548</v>
      </c>
      <c r="F83" s="29">
        <f>$E$4*(E83/H71)+(1-$E$4)*(F82+G82)</f>
        <v>306992.7928755274</v>
      </c>
      <c r="G83" s="29">
        <f>$E$5*(F83-F82)+(1-$E$5)*G82</f>
        <v>6716.0808572762271</v>
      </c>
      <c r="H83" s="40">
        <f>$E$6*(E83/F83)+(1-$E$6)*H71</f>
        <v>0.8715123162792926</v>
      </c>
      <c r="I83" s="34">
        <f t="shared" si="1"/>
        <v>272810.11488558893</v>
      </c>
      <c r="J83" s="29">
        <f t="shared" si="2"/>
        <v>-5262.1148855889332</v>
      </c>
      <c r="K83" s="16">
        <f t="shared" si="3"/>
        <v>5262.1148855889332</v>
      </c>
      <c r="L83" s="16">
        <f t="shared" si="4"/>
        <v>27689853.069136631</v>
      </c>
      <c r="M83" s="43">
        <f t="shared" si="5"/>
        <v>1.9667928317867945E-2</v>
      </c>
    </row>
    <row r="84" spans="2:13" x14ac:dyDescent="0.35">
      <c r="B84" s="14">
        <v>75</v>
      </c>
      <c r="C84" s="16" t="s">
        <v>187</v>
      </c>
      <c r="D84" s="17" t="s">
        <v>202</v>
      </c>
      <c r="E84" s="9">
        <v>275790</v>
      </c>
      <c r="F84" s="29">
        <f>$E$4*(E84/H72)+(1-$E$4)*(F83+G83)</f>
        <v>299655.49522067147</v>
      </c>
      <c r="G84" s="29">
        <f>$E$5*(F84-F83)+(1-$E$5)*G83</f>
        <v>4458.8633506196329</v>
      </c>
      <c r="H84" s="40">
        <f>$E$6*(E84/F84)+(1-$E$6)*H72</f>
        <v>0.92035689115897401</v>
      </c>
      <c r="I84" s="34">
        <f t="shared" si="1"/>
        <v>280646.13624873146</v>
      </c>
      <c r="J84" s="29">
        <f t="shared" si="2"/>
        <v>-4856.1362487314618</v>
      </c>
      <c r="K84" s="16">
        <f t="shared" si="3"/>
        <v>4856.1362487314618</v>
      </c>
      <c r="L84" s="16">
        <f t="shared" si="4"/>
        <v>23582059.266243674</v>
      </c>
      <c r="M84" s="43">
        <f t="shared" si="5"/>
        <v>1.7608094016213285E-2</v>
      </c>
    </row>
    <row r="85" spans="2:13" x14ac:dyDescent="0.35">
      <c r="B85" s="14">
        <v>76</v>
      </c>
      <c r="C85" s="16" t="s">
        <v>188</v>
      </c>
      <c r="D85" s="17" t="s">
        <v>202</v>
      </c>
      <c r="E85" s="9">
        <v>280868</v>
      </c>
      <c r="F85" s="29">
        <f>$E$4*(E85/H73)+(1-$E$4)*(F84+G84)</f>
        <v>291650.28486191219</v>
      </c>
      <c r="G85" s="29">
        <f>$E$5*(F85-F84)+(1-$E$5)*G84</f>
        <v>2456.9158931608945</v>
      </c>
      <c r="H85" s="40">
        <f>$E$6*(E85/F85)+(1-$E$6)*H73</f>
        <v>0.96303008972880899</v>
      </c>
      <c r="I85" s="34">
        <f t="shared" si="1"/>
        <v>283927.71927856654</v>
      </c>
      <c r="J85" s="29">
        <f t="shared" si="2"/>
        <v>-3059.7192785665393</v>
      </c>
      <c r="K85" s="16">
        <f t="shared" si="3"/>
        <v>3059.7192785665393</v>
      </c>
      <c r="L85" s="16">
        <f t="shared" si="4"/>
        <v>9361882.0636317432</v>
      </c>
      <c r="M85" s="43">
        <f t="shared" si="5"/>
        <v>1.0893798077981612E-2</v>
      </c>
    </row>
    <row r="86" spans="2:13" x14ac:dyDescent="0.35">
      <c r="B86" s="14">
        <v>77</v>
      </c>
      <c r="C86" s="16" t="s">
        <v>189</v>
      </c>
      <c r="D86" s="17" t="s">
        <v>202</v>
      </c>
      <c r="E86" s="9">
        <v>286424</v>
      </c>
      <c r="F86" s="29">
        <f>$E$4*(E86/H74)+(1-$E$4)*(F85+G85)</f>
        <v>283672.24274090736</v>
      </c>
      <c r="G86" s="29">
        <f>$E$5*(F86-F85)+(1-$E$5)*G85</f>
        <v>780.87977910707673</v>
      </c>
      <c r="H86" s="40">
        <f>$E$6*(E86/F86)+(1-$E$6)*H74</f>
        <v>1.009700481205015</v>
      </c>
      <c r="I86" s="34">
        <f t="shared" si="1"/>
        <v>287817.68009384489</v>
      </c>
      <c r="J86" s="29">
        <f t="shared" si="2"/>
        <v>-1393.6800938448869</v>
      </c>
      <c r="K86" s="16">
        <f t="shared" si="3"/>
        <v>1393.6800938448869</v>
      </c>
      <c r="L86" s="16">
        <f t="shared" si="4"/>
        <v>1942344.2039794927</v>
      </c>
      <c r="M86" s="43">
        <f t="shared" si="5"/>
        <v>4.8657936969139694E-3</v>
      </c>
    </row>
    <row r="87" spans="2:13" x14ac:dyDescent="0.35">
      <c r="B87" s="14">
        <v>78</v>
      </c>
      <c r="C87" s="16" t="s">
        <v>190</v>
      </c>
      <c r="D87" s="17" t="s">
        <v>202</v>
      </c>
      <c r="E87" s="9">
        <v>291774</v>
      </c>
      <c r="F87" s="29">
        <f>$E$4*(E87/H75)+(1-$E$4)*(F86+G86)</f>
        <v>276616.88697741309</v>
      </c>
      <c r="G87" s="29">
        <f>$E$5*(F87-F86)+(1-$E$5)*G86</f>
        <v>-477.75621634230322</v>
      </c>
      <c r="H87" s="40">
        <f>$E$6*(E87/F87)+(1-$E$6)*H75</f>
        <v>1.0547946048710488</v>
      </c>
      <c r="I87" s="34">
        <f t="shared" si="1"/>
        <v>291742.5136638449</v>
      </c>
      <c r="J87" s="29">
        <f t="shared" si="2"/>
        <v>31.486336155096069</v>
      </c>
      <c r="K87" s="16">
        <f t="shared" si="3"/>
        <v>31.486336155096069</v>
      </c>
      <c r="L87" s="16">
        <f t="shared" si="4"/>
        <v>991.38936447170988</v>
      </c>
      <c r="M87" s="43">
        <f t="shared" si="5"/>
        <v>1.0791344038569602E-4</v>
      </c>
    </row>
    <row r="88" spans="2:13" x14ac:dyDescent="0.35">
      <c r="B88" s="14">
        <v>79</v>
      </c>
      <c r="C88" s="16" t="s">
        <v>191</v>
      </c>
      <c r="D88" s="17" t="s">
        <v>202</v>
      </c>
      <c r="E88" s="9">
        <v>286793</v>
      </c>
      <c r="F88" s="29">
        <f>$E$4*(E88/H76)+(1-$E$4)*(F87+G87)</f>
        <v>273007.0424912094</v>
      </c>
      <c r="G88" s="29">
        <f>$E$5*(F88-F87)+(1-$E$5)*G87</f>
        <v>-980.82417747503519</v>
      </c>
      <c r="H88" s="40">
        <f>$E$6*(E88/F88)+(1-$E$6)*H76</f>
        <v>1.0504967102056881</v>
      </c>
      <c r="I88" s="34">
        <f t="shared" ref="I88:I151" si="6">(F88+G88)*H76</f>
        <v>285950.17983816564</v>
      </c>
      <c r="J88" s="29">
        <f t="shared" ref="J88:J151" si="7">E88-I88</f>
        <v>842.82016183435917</v>
      </c>
      <c r="K88" s="16">
        <f t="shared" ref="K88:K151" si="8">ABS(J88)</f>
        <v>842.82016183435917</v>
      </c>
      <c r="L88" s="16">
        <f t="shared" ref="L88:L151" si="9">K88^2</f>
        <v>710345.82519449538</v>
      </c>
      <c r="M88" s="43">
        <f t="shared" ref="M88:M151" si="10">(K88/E88)</f>
        <v>2.9387752205749761E-3</v>
      </c>
    </row>
    <row r="89" spans="2:13" x14ac:dyDescent="0.35">
      <c r="B89" s="14">
        <v>80</v>
      </c>
      <c r="C89" s="16" t="s">
        <v>192</v>
      </c>
      <c r="D89" s="17" t="s">
        <v>202</v>
      </c>
      <c r="E89" s="9">
        <v>283091</v>
      </c>
      <c r="F89" s="29">
        <f>$E$4*(E89/H77)+(1-$E$4)*(F88+G88)</f>
        <v>271332.74638732552</v>
      </c>
      <c r="G89" s="29">
        <f>$E$5*(F89-F88)+(1-$E$5)*G88</f>
        <v>-1092.2078544544606</v>
      </c>
      <c r="H89" s="40">
        <f>$E$6*(E89/F89)+(1-$E$6)*H77</f>
        <v>1.0433351807669011</v>
      </c>
      <c r="I89" s="34">
        <f t="shared" si="6"/>
        <v>281992.66046429664</v>
      </c>
      <c r="J89" s="29">
        <f t="shared" si="7"/>
        <v>1098.3395357033587</v>
      </c>
      <c r="K89" s="16">
        <f t="shared" si="8"/>
        <v>1098.3395357033587</v>
      </c>
      <c r="L89" s="16">
        <f t="shared" si="9"/>
        <v>1206349.7356890696</v>
      </c>
      <c r="M89" s="43">
        <f t="shared" si="10"/>
        <v>3.8798108583577673E-3</v>
      </c>
    </row>
    <row r="90" spans="2:13" x14ac:dyDescent="0.35">
      <c r="B90" s="14">
        <v>81</v>
      </c>
      <c r="C90" s="16" t="s">
        <v>193</v>
      </c>
      <c r="D90" s="17" t="s">
        <v>202</v>
      </c>
      <c r="E90" s="9">
        <v>278097</v>
      </c>
      <c r="F90" s="29">
        <f>$E$4*(E90/H78)+(1-$E$4)*(F89+G89)</f>
        <v>270980.82816639583</v>
      </c>
      <c r="G90" s="29">
        <f>$E$5*(F90-F89)+(1-$E$5)*G89</f>
        <v>-973.30443778878407</v>
      </c>
      <c r="H90" s="40">
        <f>$E$6*(E90/F90)+(1-$E$6)*H78</f>
        <v>1.0262607944693212</v>
      </c>
      <c r="I90" s="34">
        <f t="shared" si="6"/>
        <v>277054.86902130937</v>
      </c>
      <c r="J90" s="29">
        <f t="shared" si="7"/>
        <v>1042.1309786906349</v>
      </c>
      <c r="K90" s="16">
        <f t="shared" si="8"/>
        <v>1042.1309786906349</v>
      </c>
      <c r="L90" s="16">
        <f t="shared" si="9"/>
        <v>1086036.9767467007</v>
      </c>
      <c r="M90" s="43">
        <f t="shared" si="10"/>
        <v>3.7473650513692521E-3</v>
      </c>
    </row>
    <row r="91" spans="2:13" x14ac:dyDescent="0.35">
      <c r="B91" s="14">
        <v>82</v>
      </c>
      <c r="C91" s="16" t="s">
        <v>194</v>
      </c>
      <c r="D91" s="17" t="s">
        <v>202</v>
      </c>
      <c r="E91" s="9">
        <v>277166</v>
      </c>
      <c r="F91" s="29">
        <f>$E$4*(E91/H79)+(1-$E$4)*(F90+G90)</f>
        <v>272298.53946110466</v>
      </c>
      <c r="G91" s="29">
        <f>$E$5*(F91-F90)+(1-$E$5)*G90</f>
        <v>-605.32738408921</v>
      </c>
      <c r="H91" s="40">
        <f>$E$6*(E91/F91)+(1-$E$6)*H79</f>
        <v>1.0178754559188175</v>
      </c>
      <c r="I91" s="34">
        <f t="shared" si="6"/>
        <v>276416.90675425628</v>
      </c>
      <c r="J91" s="29">
        <f t="shared" si="7"/>
        <v>749.09324574371567</v>
      </c>
      <c r="K91" s="16">
        <f t="shared" si="8"/>
        <v>749.09324574371567</v>
      </c>
      <c r="L91" s="16">
        <f t="shared" si="9"/>
        <v>561140.69081885484</v>
      </c>
      <c r="M91" s="43">
        <f t="shared" si="10"/>
        <v>2.7026880849155945E-3</v>
      </c>
    </row>
    <row r="92" spans="2:13" x14ac:dyDescent="0.35">
      <c r="B92" s="14">
        <v>83</v>
      </c>
      <c r="C92" s="16" t="s">
        <v>195</v>
      </c>
      <c r="D92" s="17" t="s">
        <v>202</v>
      </c>
      <c r="E92" s="9">
        <v>278566</v>
      </c>
      <c r="F92" s="29">
        <f>$E$4*(E92/H80)+(1-$E$4)*(F91+G91)</f>
        <v>269211.96115415613</v>
      </c>
      <c r="G92" s="29">
        <f>$E$5*(F92-F91)+(1-$E$5)*G91</f>
        <v>-1003.8595247165215</v>
      </c>
      <c r="H92" s="40">
        <f>$E$6*(E92/F92)+(1-$E$6)*H80</f>
        <v>1.0347460001618858</v>
      </c>
      <c r="I92" s="34">
        <f t="shared" si="6"/>
        <v>277673.55779517902</v>
      </c>
      <c r="J92" s="29">
        <f t="shared" si="7"/>
        <v>892.44220482098171</v>
      </c>
      <c r="K92" s="16">
        <f t="shared" si="8"/>
        <v>892.44220482098171</v>
      </c>
      <c r="L92" s="16">
        <f t="shared" si="9"/>
        <v>796453.08894573513</v>
      </c>
      <c r="M92" s="43">
        <f t="shared" si="10"/>
        <v>3.2037011150714075E-3</v>
      </c>
    </row>
    <row r="93" spans="2:13" x14ac:dyDescent="0.35">
      <c r="B93" s="14">
        <v>84</v>
      </c>
      <c r="C93" s="16" t="s">
        <v>196</v>
      </c>
      <c r="D93" s="17" t="s">
        <v>202</v>
      </c>
      <c r="E93" s="9">
        <v>277368</v>
      </c>
      <c r="F93" s="29">
        <f>$E$4*(E93/H81)+(1-$E$4)*(F92+G92)</f>
        <v>262784.34938760469</v>
      </c>
      <c r="G93" s="29">
        <f>$E$5*(F93-F92)+(1-$E$5)*G92</f>
        <v>-1875.0086581059636</v>
      </c>
      <c r="H93" s="40">
        <f>$E$6*(E93/F93)+(1-$E$6)*H81</f>
        <v>1.0554966482835877</v>
      </c>
      <c r="I93" s="34">
        <f t="shared" si="6"/>
        <v>275714.23561270075</v>
      </c>
      <c r="J93" s="29">
        <f t="shared" si="7"/>
        <v>1653.7643872992485</v>
      </c>
      <c r="K93" s="16">
        <f t="shared" si="8"/>
        <v>1653.7643872992485</v>
      </c>
      <c r="L93" s="16">
        <f t="shared" si="9"/>
        <v>2734936.6486992589</v>
      </c>
      <c r="M93" s="43">
        <f t="shared" si="10"/>
        <v>5.9623474492344055E-3</v>
      </c>
    </row>
    <row r="94" spans="2:13" x14ac:dyDescent="0.35">
      <c r="B94" s="14">
        <v>85</v>
      </c>
      <c r="C94" s="16" t="s">
        <v>184</v>
      </c>
      <c r="D94" s="17" t="s">
        <v>203</v>
      </c>
      <c r="E94" s="9">
        <v>270997</v>
      </c>
      <c r="F94" s="29">
        <f>$E$4*(E94/H82)+(1-$E$4)*(F93+G93)</f>
        <v>297494.43621200661</v>
      </c>
      <c r="G94" s="29">
        <f>$E$5*(F94-F93)+(1-$E$5)*G93</f>
        <v>4001.1952692648674</v>
      </c>
      <c r="H94" s="40">
        <f>$E$6*(E94/F94)+(1-$E$6)*H82</f>
        <v>0.91093132177731395</v>
      </c>
      <c r="I94" s="34">
        <f t="shared" si="6"/>
        <v>272724.57868221478</v>
      </c>
      <c r="J94" s="29">
        <f t="shared" si="7"/>
        <v>-1727.5786822147784</v>
      </c>
      <c r="K94" s="16">
        <f t="shared" si="8"/>
        <v>1727.5786822147784</v>
      </c>
      <c r="L94" s="16">
        <f t="shared" si="9"/>
        <v>2984528.10324295</v>
      </c>
      <c r="M94" s="43">
        <f t="shared" si="10"/>
        <v>6.3748996565082946E-3</v>
      </c>
    </row>
    <row r="95" spans="2:13" x14ac:dyDescent="0.35">
      <c r="B95" s="14">
        <v>86</v>
      </c>
      <c r="C95" s="16" t="s">
        <v>186</v>
      </c>
      <c r="D95" s="17" t="s">
        <v>203</v>
      </c>
      <c r="E95" s="9">
        <v>274065</v>
      </c>
      <c r="F95" s="29">
        <f>$E$4*(E95/H83)+(1-$E$4)*(F94+G94)</f>
        <v>313768.99888801738</v>
      </c>
      <c r="G95" s="29">
        <f>$E$5*(F95-F94)+(1-$E$5)*G94</f>
        <v>5972.5119709547107</v>
      </c>
      <c r="H95" s="40">
        <f>$E$6*(E95/F95)+(1-$E$6)*H83</f>
        <v>0.87346105246622041</v>
      </c>
      <c r="I95" s="34">
        <f t="shared" si="6"/>
        <v>278658.66473934334</v>
      </c>
      <c r="J95" s="29">
        <f t="shared" si="7"/>
        <v>-4593.6647393433377</v>
      </c>
      <c r="K95" s="16">
        <f t="shared" si="8"/>
        <v>4593.6647393433377</v>
      </c>
      <c r="L95" s="16">
        <f t="shared" si="9"/>
        <v>21101755.737486295</v>
      </c>
      <c r="M95" s="43">
        <f t="shared" si="10"/>
        <v>1.6761223575952194E-2</v>
      </c>
    </row>
    <row r="96" spans="2:13" x14ac:dyDescent="0.35">
      <c r="B96" s="14">
        <v>87</v>
      </c>
      <c r="C96" s="16" t="s">
        <v>187</v>
      </c>
      <c r="D96" s="17" t="s">
        <v>203</v>
      </c>
      <c r="E96" s="9">
        <v>283153</v>
      </c>
      <c r="F96" s="29">
        <f>$E$4*(E96/H84)+(1-$E$4)*(F95+G95)</f>
        <v>308309.17547393165</v>
      </c>
      <c r="G96" s="29">
        <f>$E$5*(F96-F95)+(1-$E$5)*G95</f>
        <v>4136.2796691772091</v>
      </c>
      <c r="H96" s="40">
        <f>$E$6*(E96/F96)+(1-$E$6)*H84</f>
        <v>0.91840601099444519</v>
      </c>
      <c r="I96" s="34">
        <f t="shared" si="6"/>
        <v>287561.32775226235</v>
      </c>
      <c r="J96" s="29">
        <f t="shared" si="7"/>
        <v>-4408.3277522623539</v>
      </c>
      <c r="K96" s="16">
        <f t="shared" si="8"/>
        <v>4408.3277522623539</v>
      </c>
      <c r="L96" s="16">
        <f t="shared" si="9"/>
        <v>19433353.571366459</v>
      </c>
      <c r="M96" s="43">
        <f t="shared" si="10"/>
        <v>1.5568712859345845E-2</v>
      </c>
    </row>
    <row r="97" spans="2:13" x14ac:dyDescent="0.35">
      <c r="B97" s="14">
        <v>88</v>
      </c>
      <c r="C97" s="16" t="s">
        <v>188</v>
      </c>
      <c r="D97" s="17" t="s">
        <v>203</v>
      </c>
      <c r="E97" s="9">
        <v>288005</v>
      </c>
      <c r="F97" s="29">
        <f>$E$4*(E97/H85)+(1-$E$4)*(F96+G96)</f>
        <v>299784.99607945734</v>
      </c>
      <c r="G97" s="29">
        <f>$E$5*(F97-F96)+(1-$E$5)*G96</f>
        <v>2102.7893012836294</v>
      </c>
      <c r="H97" s="40">
        <f>$E$6*(E97/F97)+(1-$E$6)*H85</f>
        <v>0.96070518460391829</v>
      </c>
      <c r="I97" s="34">
        <f t="shared" si="6"/>
        <v>290727.02104324644</v>
      </c>
      <c r="J97" s="29">
        <f t="shared" si="7"/>
        <v>-2722.0210432464373</v>
      </c>
      <c r="K97" s="16">
        <f t="shared" si="8"/>
        <v>2722.0210432464373</v>
      </c>
      <c r="L97" s="16">
        <f t="shared" si="9"/>
        <v>7409398.5598764233</v>
      </c>
      <c r="M97" s="43">
        <f t="shared" si="10"/>
        <v>9.4512978706843189E-3</v>
      </c>
    </row>
    <row r="98" spans="2:13" x14ac:dyDescent="0.35">
      <c r="B98" s="14">
        <v>89</v>
      </c>
      <c r="C98" s="16" t="s">
        <v>189</v>
      </c>
      <c r="D98" s="17" t="s">
        <v>203</v>
      </c>
      <c r="E98" s="9">
        <v>296826</v>
      </c>
      <c r="F98" s="29">
        <f>$E$4*(E98/H86)+(1-$E$4)*(F97+G97)</f>
        <v>294402.21600096335</v>
      </c>
      <c r="G98" s="29">
        <f>$E$5*(F98-F97)+(1-$E$5)*G97</f>
        <v>900.47640287703439</v>
      </c>
      <c r="H98" s="40">
        <f>$E$6*(E98/F98)+(1-$E$6)*H86</f>
        <v>1.0082328999827526</v>
      </c>
      <c r="I98" s="34">
        <f t="shared" si="6"/>
        <v>298167.27062129416</v>
      </c>
      <c r="J98" s="29">
        <f t="shared" si="7"/>
        <v>-1341.2706212941557</v>
      </c>
      <c r="K98" s="16">
        <f t="shared" si="8"/>
        <v>1341.2706212941557</v>
      </c>
      <c r="L98" s="16">
        <f t="shared" si="9"/>
        <v>1799006.8795468104</v>
      </c>
      <c r="M98" s="43">
        <f t="shared" si="10"/>
        <v>4.5187100230241143E-3</v>
      </c>
    </row>
    <row r="99" spans="2:13" x14ac:dyDescent="0.35">
      <c r="B99" s="14">
        <v>90</v>
      </c>
      <c r="C99" s="16" t="s">
        <v>190</v>
      </c>
      <c r="D99" s="17" t="s">
        <v>203</v>
      </c>
      <c r="E99" s="9">
        <v>301858</v>
      </c>
      <c r="F99" s="29">
        <f>$E$4*(E99/H87)+(1-$E$4)*(F98+G98)</f>
        <v>286670.49654545623</v>
      </c>
      <c r="G99" s="29">
        <f>$E$5*(F99-F98)+(1-$E$5)*G98</f>
        <v>-486.00469101880265</v>
      </c>
      <c r="H99" s="40">
        <f>$E$6*(E99/F99)+(1-$E$6)*H87</f>
        <v>1.05297895541244</v>
      </c>
      <c r="I99" s="34">
        <f t="shared" si="6"/>
        <v>301865.85800582322</v>
      </c>
      <c r="J99" s="29">
        <f t="shared" si="7"/>
        <v>-7.8580058232182637</v>
      </c>
      <c r="K99" s="16">
        <f t="shared" si="8"/>
        <v>7.8580058232182637</v>
      </c>
      <c r="L99" s="16">
        <f t="shared" si="9"/>
        <v>61.74825551773214</v>
      </c>
      <c r="M99" s="43">
        <f t="shared" si="10"/>
        <v>2.6032127103532998E-5</v>
      </c>
    </row>
    <row r="100" spans="2:13" x14ac:dyDescent="0.35">
      <c r="B100" s="14">
        <v>91</v>
      </c>
      <c r="C100" s="16" t="s">
        <v>191</v>
      </c>
      <c r="D100" s="17" t="s">
        <v>203</v>
      </c>
      <c r="E100" s="9">
        <v>298894</v>
      </c>
      <c r="F100" s="29">
        <f>$E$4*(E100/H88)+(1-$E$4)*(F99+G99)</f>
        <v>284616.01611018454</v>
      </c>
      <c r="G100" s="29">
        <f>$E$5*(F100-F99)+(1-$E$5)*G99</f>
        <v>-737.92923041959193</v>
      </c>
      <c r="H100" s="40">
        <f>$E$6*(E100/F100)+(1-$E$6)*H88</f>
        <v>1.0501657780364966</v>
      </c>
      <c r="I100" s="34">
        <f t="shared" si="6"/>
        <v>298212.99636667763</v>
      </c>
      <c r="J100" s="29">
        <f t="shared" si="7"/>
        <v>681.00363332236884</v>
      </c>
      <c r="K100" s="16">
        <f t="shared" si="8"/>
        <v>681.00363332236884</v>
      </c>
      <c r="L100" s="16">
        <f t="shared" si="9"/>
        <v>463765.94859826739</v>
      </c>
      <c r="M100" s="43">
        <f t="shared" si="10"/>
        <v>2.2784118561174492E-3</v>
      </c>
    </row>
    <row r="101" spans="2:13" x14ac:dyDescent="0.35">
      <c r="B101" s="14">
        <v>92</v>
      </c>
      <c r="C101" s="16" t="s">
        <v>192</v>
      </c>
      <c r="D101" s="17" t="s">
        <v>203</v>
      </c>
      <c r="E101" s="9">
        <v>296084</v>
      </c>
      <c r="F101" s="29">
        <f>$E$4*(E101/H89)+(1-$E$4)*(F100+G100)</f>
        <v>283791.05414476345</v>
      </c>
      <c r="G101" s="29">
        <f>$E$5*(F101-F100)+(1-$E$5)*G100</f>
        <v>-751.90820443840244</v>
      </c>
      <c r="H101" s="40">
        <f>$E$6*(E101/F101)+(1-$E$6)*H89</f>
        <v>1.0433168899290457</v>
      </c>
      <c r="I101" s="34">
        <f t="shared" si="6"/>
        <v>295304.69849375833</v>
      </c>
      <c r="J101" s="29">
        <f t="shared" si="7"/>
        <v>779.30150624166708</v>
      </c>
      <c r="K101" s="16">
        <f t="shared" si="8"/>
        <v>779.30150624166708</v>
      </c>
      <c r="L101" s="16">
        <f t="shared" si="9"/>
        <v>607310.83763053105</v>
      </c>
      <c r="M101" s="43">
        <f t="shared" si="10"/>
        <v>2.6320284319371091E-3</v>
      </c>
    </row>
    <row r="102" spans="2:13" x14ac:dyDescent="0.35">
      <c r="B102" s="14">
        <v>93</v>
      </c>
      <c r="C102" s="16" t="s">
        <v>193</v>
      </c>
      <c r="D102" s="17" t="s">
        <v>203</v>
      </c>
      <c r="E102" s="9">
        <v>292138</v>
      </c>
      <c r="F102" s="29">
        <f>$E$4*(E102/H90)+(1-$E$4)*(F101+G101)</f>
        <v>284574.75353705045</v>
      </c>
      <c r="G102" s="29">
        <f>$E$5*(F102-F101)+(1-$E$5)*G101</f>
        <v>-505.26286234567351</v>
      </c>
      <c r="H102" s="40">
        <f>$E$6*(E102/F102)+(1-$E$6)*H90</f>
        <v>1.0265773627805843</v>
      </c>
      <c r="I102" s="34">
        <f t="shared" si="6"/>
        <v>291529.38118431793</v>
      </c>
      <c r="J102" s="29">
        <f t="shared" si="7"/>
        <v>608.61881568207173</v>
      </c>
      <c r="K102" s="16">
        <f t="shared" si="8"/>
        <v>608.61881568207173</v>
      </c>
      <c r="L102" s="16">
        <f t="shared" si="9"/>
        <v>370416.86280224758</v>
      </c>
      <c r="M102" s="43">
        <f t="shared" si="10"/>
        <v>2.08332642683277E-3</v>
      </c>
    </row>
    <row r="103" spans="2:13" x14ac:dyDescent="0.35">
      <c r="B103" s="14">
        <v>94</v>
      </c>
      <c r="C103" s="16" t="s">
        <v>194</v>
      </c>
      <c r="D103" s="17" t="s">
        <v>203</v>
      </c>
      <c r="E103" s="9">
        <v>292837</v>
      </c>
      <c r="F103" s="29">
        <f>$E$4*(E103/H91)+(1-$E$4)*(F102+G102)</f>
        <v>287498.32528941473</v>
      </c>
      <c r="G103" s="29">
        <f>$E$5*(F103-F102)+(1-$E$5)*G102</f>
        <v>45.467733366373523</v>
      </c>
      <c r="H103" s="40">
        <f>$E$6*(E103/F103)+(1-$E$6)*H91</f>
        <v>1.0185694115094792</v>
      </c>
      <c r="I103" s="34">
        <f t="shared" si="6"/>
        <v>292683.76941968937</v>
      </c>
      <c r="J103" s="29">
        <f t="shared" si="7"/>
        <v>153.23058031062828</v>
      </c>
      <c r="K103" s="16">
        <f t="shared" si="8"/>
        <v>153.23058031062828</v>
      </c>
      <c r="L103" s="16">
        <f t="shared" si="9"/>
        <v>23479.610742331904</v>
      </c>
      <c r="M103" s="43">
        <f t="shared" si="10"/>
        <v>5.2326236203289979E-4</v>
      </c>
    </row>
    <row r="104" spans="2:13" x14ac:dyDescent="0.35">
      <c r="B104" s="14">
        <v>95</v>
      </c>
      <c r="C104" s="16" t="s">
        <v>195</v>
      </c>
      <c r="D104" s="17" t="s">
        <v>203</v>
      </c>
      <c r="E104" s="9">
        <v>292906</v>
      </c>
      <c r="F104" s="29">
        <f>$E$4*(E104/H92)+(1-$E$4)*(F103+G103)</f>
        <v>283312.32410781656</v>
      </c>
      <c r="G104" s="29">
        <f>$E$5*(F104-F103)+(1-$E$5)*G103</f>
        <v>-634.1799190102812</v>
      </c>
      <c r="H104" s="40">
        <f>$E$6*(E104/F104)+(1-$E$6)*H92</f>
        <v>1.0338625434752795</v>
      </c>
      <c r="I104" s="34">
        <f t="shared" si="6"/>
        <v>292500.07903255214</v>
      </c>
      <c r="J104" s="29">
        <f t="shared" si="7"/>
        <v>405.92096744786249</v>
      </c>
      <c r="K104" s="16">
        <f t="shared" si="8"/>
        <v>405.92096744786249</v>
      </c>
      <c r="L104" s="16">
        <f t="shared" si="9"/>
        <v>164771.83181380865</v>
      </c>
      <c r="M104" s="43">
        <f t="shared" si="10"/>
        <v>1.3858403974239602E-3</v>
      </c>
    </row>
    <row r="105" spans="2:13" x14ac:dyDescent="0.35">
      <c r="B105" s="14">
        <v>96</v>
      </c>
      <c r="C105" s="16" t="s">
        <v>196</v>
      </c>
      <c r="D105" s="17" t="s">
        <v>203</v>
      </c>
      <c r="E105" s="9">
        <v>295396</v>
      </c>
      <c r="F105" s="29">
        <f>$E$4*(E105/H93)+(1-$E$4)*(F104+G104)</f>
        <v>280016.60577563447</v>
      </c>
      <c r="G105" s="29">
        <f>$E$5*(F105-F104)+(1-$E$5)*G104</f>
        <v>-1061.6693725722166</v>
      </c>
      <c r="H105" s="40">
        <f>$E$6*(E105/F105)+(1-$E$6)*H93</f>
        <v>1.054923150653031</v>
      </c>
      <c r="I105" s="34">
        <f t="shared" si="6"/>
        <v>294436.00039559358</v>
      </c>
      <c r="J105" s="29">
        <f t="shared" si="7"/>
        <v>959.99960440641735</v>
      </c>
      <c r="K105" s="16">
        <f t="shared" si="8"/>
        <v>959.99960440641735</v>
      </c>
      <c r="L105" s="16">
        <f t="shared" si="9"/>
        <v>921599.24046047777</v>
      </c>
      <c r="M105" s="43">
        <f t="shared" si="10"/>
        <v>3.2498734052133996E-3</v>
      </c>
    </row>
    <row r="106" spans="2:13" x14ac:dyDescent="0.35">
      <c r="B106" s="14">
        <v>97</v>
      </c>
      <c r="C106" s="16" t="s">
        <v>184</v>
      </c>
      <c r="D106" s="17" t="s">
        <v>204</v>
      </c>
      <c r="E106" s="9">
        <v>288578</v>
      </c>
      <c r="F106" s="29">
        <f>$E$4*(E106/H94)+(1-$E$4)*(F105+G105)</f>
        <v>314748.35415156925</v>
      </c>
      <c r="G106" s="29">
        <f>$E$5*(F106-F105)+(1-$E$5)*G105</f>
        <v>4687.3773136217451</v>
      </c>
      <c r="H106" s="40">
        <f>$E$6*(E106/F106)+(1-$E$6)*H94</f>
        <v>0.91685308658050446</v>
      </c>
      <c r="I106" s="34">
        <f t="shared" si="6"/>
        <v>290984.01308648958</v>
      </c>
      <c r="J106" s="29">
        <f t="shared" si="7"/>
        <v>-2406.0130864895764</v>
      </c>
      <c r="K106" s="16">
        <f t="shared" si="8"/>
        <v>2406.0130864895764</v>
      </c>
      <c r="L106" s="16">
        <f t="shared" si="9"/>
        <v>5788898.9723590976</v>
      </c>
      <c r="M106" s="43">
        <f t="shared" si="10"/>
        <v>8.337479248208721E-3</v>
      </c>
    </row>
    <row r="107" spans="2:13" x14ac:dyDescent="0.35">
      <c r="B107" s="14">
        <v>98</v>
      </c>
      <c r="C107" s="16" t="s">
        <v>186</v>
      </c>
      <c r="D107" s="17" t="s">
        <v>204</v>
      </c>
      <c r="E107" s="9">
        <v>292597</v>
      </c>
      <c r="F107" s="29">
        <f>$E$4*(E107/H95)+(1-$E$4)*(F106+G106)</f>
        <v>334144.90216643183</v>
      </c>
      <c r="G107" s="29">
        <f>$E$5*(F107-F106)+(1-$E$5)*G106</f>
        <v>7049.9264747774214</v>
      </c>
      <c r="H107" s="40">
        <f>$E$6*(E107/F107)+(1-$E$6)*H95</f>
        <v>0.87565902727512646</v>
      </c>
      <c r="I107" s="34">
        <f t="shared" si="6"/>
        <v>298020.39412098232</v>
      </c>
      <c r="J107" s="29">
        <f t="shared" si="7"/>
        <v>-5423.3941209823242</v>
      </c>
      <c r="K107" s="16">
        <f t="shared" si="8"/>
        <v>5423.3941209823242</v>
      </c>
      <c r="L107" s="16">
        <f t="shared" si="9"/>
        <v>29413203.791505639</v>
      </c>
      <c r="M107" s="43">
        <f t="shared" si="10"/>
        <v>1.8535371589532102E-2</v>
      </c>
    </row>
    <row r="108" spans="2:13" x14ac:dyDescent="0.35">
      <c r="B108" s="14">
        <v>99</v>
      </c>
      <c r="C108" s="16" t="s">
        <v>187</v>
      </c>
      <c r="D108" s="17" t="s">
        <v>204</v>
      </c>
      <c r="E108" s="9">
        <v>302426</v>
      </c>
      <c r="F108" s="29">
        <f>$E$4*(E108/H96)+(1-$E$4)*(F107+G107)</f>
        <v>329937.94100824726</v>
      </c>
      <c r="G108" s="29">
        <f>$E$5*(F108-F107)+(1-$E$5)*G107</f>
        <v>5241.8741396288078</v>
      </c>
      <c r="H108" s="40">
        <f>$E$6*(E108/F108)+(1-$E$6)*H96</f>
        <v>0.91661480057681644</v>
      </c>
      <c r="I108" s="34">
        <f t="shared" si="6"/>
        <v>307831.15699581633</v>
      </c>
      <c r="J108" s="29">
        <f t="shared" si="7"/>
        <v>-5405.1569958163309</v>
      </c>
      <c r="K108" s="16">
        <f t="shared" si="8"/>
        <v>5405.1569958163309</v>
      </c>
      <c r="L108" s="16">
        <f t="shared" si="9"/>
        <v>29215722.149422225</v>
      </c>
      <c r="M108" s="43">
        <f t="shared" si="10"/>
        <v>1.7872659744255889E-2</v>
      </c>
    </row>
    <row r="109" spans="2:13" x14ac:dyDescent="0.35">
      <c r="B109" s="14">
        <v>100</v>
      </c>
      <c r="C109" s="16" t="s">
        <v>188</v>
      </c>
      <c r="D109" s="17" t="s">
        <v>204</v>
      </c>
      <c r="E109" s="9">
        <v>302719</v>
      </c>
      <c r="F109" s="29">
        <f>$E$4*(E109/H97)+(1-$E$4)*(F108+G108)</f>
        <v>316186.56696033158</v>
      </c>
      <c r="G109" s="29">
        <f>$E$5*(F109-F108)+(1-$E$5)*G108</f>
        <v>2191.2274726947248</v>
      </c>
      <c r="H109" s="40">
        <f>$E$6*(E109/F109)+(1-$E$6)*H97</f>
        <v>0.95740626463102974</v>
      </c>
      <c r="I109" s="34">
        <f t="shared" si="6"/>
        <v>305867.19777456886</v>
      </c>
      <c r="J109" s="29">
        <f t="shared" si="7"/>
        <v>-3148.1977745688637</v>
      </c>
      <c r="K109" s="16">
        <f t="shared" si="8"/>
        <v>3148.1977745688637</v>
      </c>
      <c r="L109" s="16">
        <f t="shared" si="9"/>
        <v>9911149.227800345</v>
      </c>
      <c r="M109" s="43">
        <f t="shared" si="10"/>
        <v>1.0399736305183566E-2</v>
      </c>
    </row>
    <row r="110" spans="2:13" x14ac:dyDescent="0.35">
      <c r="B110" s="14">
        <v>101</v>
      </c>
      <c r="C110" s="16" t="s">
        <v>189</v>
      </c>
      <c r="D110" s="17" t="s">
        <v>204</v>
      </c>
      <c r="E110" s="9">
        <v>298423</v>
      </c>
      <c r="F110" s="29">
        <f>$E$4*(E110/H98)+(1-$E$4)*(F109+G109)</f>
        <v>297196.96528068226</v>
      </c>
      <c r="G110" s="29">
        <f>$E$5*(F110-F109)+(1-$E$5)*G109</f>
        <v>-1210.7828216198825</v>
      </c>
      <c r="H110" s="40">
        <f>$E$6*(E110/F110)+(1-$E$6)*H98</f>
        <v>1.004125327182126</v>
      </c>
      <c r="I110" s="34">
        <f t="shared" si="6"/>
        <v>298423.00709552458</v>
      </c>
      <c r="J110" s="29">
        <f t="shared" si="7"/>
        <v>-7.095524575561285E-3</v>
      </c>
      <c r="K110" s="16">
        <f t="shared" si="8"/>
        <v>7.095524575561285E-3</v>
      </c>
      <c r="L110" s="16">
        <f t="shared" si="9"/>
        <v>5.0346469002394154E-5</v>
      </c>
      <c r="M110" s="43">
        <f t="shared" si="10"/>
        <v>2.3776734955285902E-8</v>
      </c>
    </row>
    <row r="111" spans="2:13" x14ac:dyDescent="0.35">
      <c r="B111" s="14">
        <v>102</v>
      </c>
      <c r="C111" s="16" t="s">
        <v>190</v>
      </c>
      <c r="D111" s="17" t="s">
        <v>204</v>
      </c>
      <c r="E111" s="9">
        <v>309682</v>
      </c>
      <c r="F111" s="29">
        <f>$E$4*(E111/H99)+(1-$E$4)*(F110+G110)</f>
        <v>294202.7910152176</v>
      </c>
      <c r="G111" s="29">
        <f>$E$5*(F111-F110)+(1-$E$5)*G110</f>
        <v>-1497.2265678544843</v>
      </c>
      <c r="H111" s="40">
        <f>$E$6*(E111/F111)+(1-$E$6)*H99</f>
        <v>1.0526140793272818</v>
      </c>
      <c r="I111" s="34">
        <f t="shared" si="6"/>
        <v>308212.79949519306</v>
      </c>
      <c r="J111" s="29">
        <f t="shared" si="7"/>
        <v>1469.2005048069404</v>
      </c>
      <c r="K111" s="16">
        <f t="shared" si="8"/>
        <v>1469.2005048069404</v>
      </c>
      <c r="L111" s="16">
        <f t="shared" si="9"/>
        <v>2158550.1233249689</v>
      </c>
      <c r="M111" s="43">
        <f t="shared" si="10"/>
        <v>4.7442231218054022E-3</v>
      </c>
    </row>
    <row r="112" spans="2:13" x14ac:dyDescent="0.35">
      <c r="B112" s="14">
        <v>103</v>
      </c>
      <c r="C112" s="16" t="s">
        <v>191</v>
      </c>
      <c r="D112" s="17" t="s">
        <v>204</v>
      </c>
      <c r="E112" s="9">
        <v>322530</v>
      </c>
      <c r="F112" s="29">
        <f>$E$4*(E112/H100)+(1-$E$4)*(F111+G111)</f>
        <v>306343.34308586631</v>
      </c>
      <c r="G112" s="29">
        <f>$E$5*(F112-F111)+(1-$E$5)*G111</f>
        <v>693.23835616087877</v>
      </c>
      <c r="H112" s="40">
        <f>$E$6*(E112/F112)+(1-$E$6)*H100</f>
        <v>1.0528382851446414</v>
      </c>
      <c r="I112" s="34">
        <f t="shared" si="6"/>
        <v>322439.31043573259</v>
      </c>
      <c r="J112" s="29">
        <f t="shared" si="7"/>
        <v>90.68956426740624</v>
      </c>
      <c r="K112" s="16">
        <f t="shared" si="8"/>
        <v>90.68956426740624</v>
      </c>
      <c r="L112" s="16">
        <f t="shared" si="9"/>
        <v>8224.5970670120059</v>
      </c>
      <c r="M112" s="43">
        <f t="shared" si="10"/>
        <v>2.8118179477073835E-4</v>
      </c>
    </row>
    <row r="113" spans="2:13" x14ac:dyDescent="0.35">
      <c r="B113" s="14">
        <v>104</v>
      </c>
      <c r="C113" s="16" t="s">
        <v>192</v>
      </c>
      <c r="D113" s="17" t="s">
        <v>204</v>
      </c>
      <c r="E113" s="9">
        <v>327900</v>
      </c>
      <c r="F113" s="29">
        <f>$E$4*(E113/H101)+(1-$E$4)*(F112+G112)</f>
        <v>313894.09750732721</v>
      </c>
      <c r="G113" s="29">
        <f>$E$5*(F113-F112)+(1-$E$5)*G112</f>
        <v>1794.6749467580266</v>
      </c>
      <c r="H113" s="40">
        <f>$E$6*(E113/F113)+(1-$E$6)*H101</f>
        <v>1.0446198338990615</v>
      </c>
      <c r="I113" s="34">
        <f t="shared" si="6"/>
        <v>329363.42826231441</v>
      </c>
      <c r="J113" s="29">
        <f t="shared" si="7"/>
        <v>-1463.4282623144099</v>
      </c>
      <c r="K113" s="16">
        <f t="shared" si="8"/>
        <v>1463.4282623144099</v>
      </c>
      <c r="L113" s="16">
        <f t="shared" si="9"/>
        <v>2141622.2789405733</v>
      </c>
      <c r="M113" s="43">
        <f t="shared" si="10"/>
        <v>4.4630322119988105E-3</v>
      </c>
    </row>
    <row r="114" spans="2:13" x14ac:dyDescent="0.35">
      <c r="B114" s="14">
        <v>105</v>
      </c>
      <c r="C114" s="16" t="s">
        <v>193</v>
      </c>
      <c r="D114" s="17" t="s">
        <v>204</v>
      </c>
      <c r="E114" s="9">
        <v>331011</v>
      </c>
      <c r="F114" s="29">
        <f>$E$4*(E114/H102)+(1-$E$4)*(F113+G113)</f>
        <v>322076.22404640692</v>
      </c>
      <c r="G114" s="29">
        <f>$E$5*(F114-F113)+(1-$E$5)*G113</f>
        <v>2820.6109908675057</v>
      </c>
      <c r="H114" s="40">
        <f>$E$6*(E114/F114)+(1-$E$6)*H102</f>
        <v>1.0277411844976974</v>
      </c>
      <c r="I114" s="34">
        <f t="shared" si="6"/>
        <v>333531.7360883237</v>
      </c>
      <c r="J114" s="29">
        <f t="shared" si="7"/>
        <v>-2520.7360883236979</v>
      </c>
      <c r="K114" s="16">
        <f t="shared" si="8"/>
        <v>2520.7360883236979</v>
      </c>
      <c r="L114" s="16">
        <f t="shared" si="9"/>
        <v>6354110.4269774575</v>
      </c>
      <c r="M114" s="43">
        <f t="shared" si="10"/>
        <v>7.6152638079208784E-3</v>
      </c>
    </row>
    <row r="115" spans="2:13" x14ac:dyDescent="0.35">
      <c r="B115" s="14">
        <v>106</v>
      </c>
      <c r="C115" s="16" t="s">
        <v>194</v>
      </c>
      <c r="D115" s="17" t="s">
        <v>204</v>
      </c>
      <c r="E115" s="9">
        <v>333403</v>
      </c>
      <c r="F115" s="29">
        <f>$E$4*(E115/H103)+(1-$E$4)*(F114+G114)</f>
        <v>327193.48495323595</v>
      </c>
      <c r="G115" s="29">
        <f>$E$5*(F115-F114)+(1-$E$5)*G114</f>
        <v>3189.4929926220602</v>
      </c>
      <c r="H115" s="40">
        <f>$E$6*(E115/F115)+(1-$E$6)*H103</f>
        <v>1.0189781133559292</v>
      </c>
      <c r="I115" s="34">
        <f t="shared" si="6"/>
        <v>336517.99541906186</v>
      </c>
      <c r="J115" s="29">
        <f t="shared" si="7"/>
        <v>-3114.9954190618591</v>
      </c>
      <c r="K115" s="16">
        <f t="shared" si="8"/>
        <v>3114.9954190618591</v>
      </c>
      <c r="L115" s="16">
        <f t="shared" si="9"/>
        <v>9703196.4607763682</v>
      </c>
      <c r="M115" s="43">
        <f t="shared" si="10"/>
        <v>9.3430335631708751E-3</v>
      </c>
    </row>
    <row r="116" spans="2:13" x14ac:dyDescent="0.35">
      <c r="B116" s="14">
        <v>107</v>
      </c>
      <c r="C116" s="16" t="s">
        <v>195</v>
      </c>
      <c r="D116" s="17" t="s">
        <v>204</v>
      </c>
      <c r="E116" s="9">
        <v>333502</v>
      </c>
      <c r="F116" s="29">
        <f>$E$4*(E116/H104)+(1-$E$4)*(F115+G115)</f>
        <v>323000.67120093206</v>
      </c>
      <c r="G116" s="29">
        <f>$E$5*(F116-F115)+(1-$E$5)*G115</f>
        <v>2003.7658729995101</v>
      </c>
      <c r="H116" s="40">
        <f>$E$6*(E116/F116)+(1-$E$6)*H104</f>
        <v>1.0325117863068938</v>
      </c>
      <c r="I116" s="34">
        <f t="shared" si="6"/>
        <v>336009.91395400633</v>
      </c>
      <c r="J116" s="29">
        <f t="shared" si="7"/>
        <v>-2507.9139540063334</v>
      </c>
      <c r="K116" s="16">
        <f t="shared" si="8"/>
        <v>2507.9139540063334</v>
      </c>
      <c r="L116" s="16">
        <f t="shared" si="9"/>
        <v>6289632.4006996816</v>
      </c>
      <c r="M116" s="43">
        <f t="shared" si="10"/>
        <v>7.5199367740113503E-3</v>
      </c>
    </row>
    <row r="117" spans="2:13" x14ac:dyDescent="0.35">
      <c r="B117" s="14">
        <v>108</v>
      </c>
      <c r="C117" s="16" t="s">
        <v>196</v>
      </c>
      <c r="D117" s="17" t="s">
        <v>204</v>
      </c>
      <c r="E117" s="9">
        <v>333611</v>
      </c>
      <c r="F117" s="29">
        <f>$E$4*(E117/H105)+(1-$E$4)*(F116+G116)</f>
        <v>316715.80804496602</v>
      </c>
      <c r="G117" s="29">
        <f>$E$5*(F117-F116)+(1-$E$5)*G116</f>
        <v>672.46759947677231</v>
      </c>
      <c r="H117" s="40">
        <f>$E$6*(E117/F117)+(1-$E$6)*H105</f>
        <v>1.0533449595058901</v>
      </c>
      <c r="I117" s="34">
        <f t="shared" si="6"/>
        <v>334820.2397231682</v>
      </c>
      <c r="J117" s="29">
        <f t="shared" si="7"/>
        <v>-1209.2397231681971</v>
      </c>
      <c r="K117" s="16">
        <f t="shared" si="8"/>
        <v>1209.2397231681971</v>
      </c>
      <c r="L117" s="16">
        <f t="shared" si="9"/>
        <v>1462260.7080878979</v>
      </c>
      <c r="M117" s="43">
        <f t="shared" si="10"/>
        <v>3.6246997945757098E-3</v>
      </c>
    </row>
    <row r="118" spans="2:13" x14ac:dyDescent="0.35">
      <c r="B118" s="14">
        <v>109</v>
      </c>
      <c r="C118" s="16" t="s">
        <v>184</v>
      </c>
      <c r="D118" s="17" t="s">
        <v>205</v>
      </c>
      <c r="E118" s="9">
        <v>330919</v>
      </c>
      <c r="F118" s="29">
        <f>$E$4*(E118/H106)+(1-$E$4)*(F117+G117)</f>
        <v>358574.74366769259</v>
      </c>
      <c r="G118" s="29">
        <f>$E$5*(F118-F117)+(1-$E$5)*G117</f>
        <v>7287.7321480815044</v>
      </c>
      <c r="H118" s="40">
        <f>$E$6*(E118/F118)+(1-$E$6)*H106</f>
        <v>0.92287314107844021</v>
      </c>
      <c r="I118" s="34">
        <f t="shared" si="6"/>
        <v>335442.14021567767</v>
      </c>
      <c r="J118" s="29">
        <f t="shared" si="7"/>
        <v>-4523.1402156776749</v>
      </c>
      <c r="K118" s="16">
        <f t="shared" si="8"/>
        <v>4523.1402156776749</v>
      </c>
      <c r="L118" s="16">
        <f t="shared" si="9"/>
        <v>20458797.410680681</v>
      </c>
      <c r="M118" s="43">
        <f t="shared" si="10"/>
        <v>1.3668421020484394E-2</v>
      </c>
    </row>
    <row r="119" spans="2:13" x14ac:dyDescent="0.35">
      <c r="B119" s="14">
        <v>110</v>
      </c>
      <c r="C119" s="16" t="s">
        <v>186</v>
      </c>
      <c r="D119" s="17" t="s">
        <v>205</v>
      </c>
      <c r="E119" s="9">
        <v>336359</v>
      </c>
      <c r="F119" s="29">
        <f>$E$4*(E119/H107)+(1-$E$4)*(F118+G118)</f>
        <v>383133.67750689719</v>
      </c>
      <c r="G119" s="29">
        <f>$E$5*(F119-F118)+(1-$E$5)*G118</f>
        <v>10061.788136436528</v>
      </c>
      <c r="H119" s="40">
        <f>$E$6*(E119/F119)+(1-$E$6)*H107</f>
        <v>0.87791551551597768</v>
      </c>
      <c r="I119" s="34">
        <f t="shared" si="6"/>
        <v>344305.15897423204</v>
      </c>
      <c r="J119" s="29">
        <f t="shared" si="7"/>
        <v>-7946.1589742320357</v>
      </c>
      <c r="K119" s="16">
        <f t="shared" si="8"/>
        <v>7946.1589742320357</v>
      </c>
      <c r="L119" s="16">
        <f t="shared" si="9"/>
        <v>63141442.443768315</v>
      </c>
      <c r="M119" s="43">
        <f t="shared" si="10"/>
        <v>2.3624041498018594E-2</v>
      </c>
    </row>
    <row r="120" spans="2:13" x14ac:dyDescent="0.35">
      <c r="B120" s="14">
        <v>111</v>
      </c>
      <c r="C120" s="16" t="s">
        <v>187</v>
      </c>
      <c r="D120" s="17" t="s">
        <v>205</v>
      </c>
      <c r="E120" s="9">
        <v>353527</v>
      </c>
      <c r="F120" s="29">
        <f>$E$4*(E120/H108)+(1-$E$4)*(F119+G119)</f>
        <v>386093.61408749444</v>
      </c>
      <c r="G120" s="29">
        <f>$E$5*(F120-F119)+(1-$E$5)*G119</f>
        <v>8921.1070078610846</v>
      </c>
      <c r="H120" s="40">
        <f>$E$6*(E120/F120)+(1-$E$6)*H108</f>
        <v>0.91565099007280037</v>
      </c>
      <c r="I120" s="34">
        <f t="shared" si="6"/>
        <v>362076.33980172605</v>
      </c>
      <c r="J120" s="29">
        <f t="shared" si="7"/>
        <v>-8549.3398017260479</v>
      </c>
      <c r="K120" s="16">
        <f t="shared" si="8"/>
        <v>8549.3398017260479</v>
      </c>
      <c r="L120" s="16">
        <f t="shared" si="9"/>
        <v>73091211.04537718</v>
      </c>
      <c r="M120" s="43">
        <f t="shared" si="10"/>
        <v>2.418298970581044E-2</v>
      </c>
    </row>
    <row r="121" spans="2:13" x14ac:dyDescent="0.35">
      <c r="B121" s="14">
        <v>112</v>
      </c>
      <c r="C121" s="16" t="s">
        <v>188</v>
      </c>
      <c r="D121" s="17" t="s">
        <v>205</v>
      </c>
      <c r="E121" s="9">
        <v>368991</v>
      </c>
      <c r="F121" s="29">
        <f>$E$4*(E121/H109)+(1-$E$4)*(F120+G120)</f>
        <v>385926.4463500384</v>
      </c>
      <c r="G121" s="29">
        <f>$E$5*(F121-F120)+(1-$E$5)*G120</f>
        <v>7461.3716963326106</v>
      </c>
      <c r="H121" s="40">
        <f>$E$6*(E121/F121)+(1-$E$6)*H109</f>
        <v>0.95611742467973337</v>
      </c>
      <c r="I121" s="34">
        <f t="shared" si="6"/>
        <v>376631.96142712724</v>
      </c>
      <c r="J121" s="29">
        <f t="shared" si="7"/>
        <v>-7640.961427127244</v>
      </c>
      <c r="K121" s="16">
        <f t="shared" si="8"/>
        <v>7640.961427127244</v>
      </c>
      <c r="L121" s="16">
        <f t="shared" si="9"/>
        <v>58384291.530846409</v>
      </c>
      <c r="M121" s="43">
        <f t="shared" si="10"/>
        <v>2.0707717605923298E-2</v>
      </c>
    </row>
    <row r="122" spans="2:13" x14ac:dyDescent="0.35">
      <c r="B122" s="14">
        <v>113</v>
      </c>
      <c r="C122" s="16" t="s">
        <v>189</v>
      </c>
      <c r="D122" s="17" t="s">
        <v>205</v>
      </c>
      <c r="E122" s="9">
        <v>376984</v>
      </c>
      <c r="F122" s="29">
        <f>$E$4*(E122/H110)+(1-$E$4)*(F121+G121)</f>
        <v>376405.96476557635</v>
      </c>
      <c r="G122" s="29">
        <f>$E$5*(F122-F121)+(1-$E$5)*G121</f>
        <v>4733.7901053442274</v>
      </c>
      <c r="H122" s="40">
        <f>$E$6*(E122/F122)+(1-$E$6)*H110</f>
        <v>1.0015356696984961</v>
      </c>
      <c r="I122" s="34">
        <f t="shared" si="6"/>
        <v>382712.08106187842</v>
      </c>
      <c r="J122" s="29">
        <f t="shared" si="7"/>
        <v>-5728.0810618784162</v>
      </c>
      <c r="K122" s="16">
        <f t="shared" si="8"/>
        <v>5728.0810618784162</v>
      </c>
      <c r="L122" s="16">
        <f t="shared" si="9"/>
        <v>32810912.651450165</v>
      </c>
      <c r="M122" s="43">
        <f t="shared" si="10"/>
        <v>1.5194493829654352E-2</v>
      </c>
    </row>
    <row r="123" spans="2:13" x14ac:dyDescent="0.35">
      <c r="B123" s="14">
        <v>114</v>
      </c>
      <c r="C123" s="16" t="s">
        <v>190</v>
      </c>
      <c r="D123" s="17" t="s">
        <v>205</v>
      </c>
      <c r="E123" s="9">
        <v>386847</v>
      </c>
      <c r="F123" s="29">
        <f>$E$4*(E123/H111)+(1-$E$4)*(F122+G122)</f>
        <v>368247.72516239999</v>
      </c>
      <c r="G123" s="29">
        <f>$E$5*(F123-F122)+(1-$E$5)*G122</f>
        <v>2663.1054561484698</v>
      </c>
      <c r="H123" s="40">
        <f>$E$6*(E123/F123)+(1-$E$6)*H111</f>
        <v>1.050507507763687</v>
      </c>
      <c r="I123" s="34">
        <f t="shared" si="6"/>
        <v>390425.96248406073</v>
      </c>
      <c r="J123" s="29">
        <f t="shared" si="7"/>
        <v>-3578.9624840607285</v>
      </c>
      <c r="K123" s="16">
        <f t="shared" si="8"/>
        <v>3578.9624840607285</v>
      </c>
      <c r="L123" s="16">
        <f t="shared" si="9"/>
        <v>12808972.46231414</v>
      </c>
      <c r="M123" s="43">
        <f t="shared" si="10"/>
        <v>9.2516226933664434E-3</v>
      </c>
    </row>
    <row r="124" spans="2:13" x14ac:dyDescent="0.35">
      <c r="B124" s="14">
        <v>115</v>
      </c>
      <c r="C124" s="16" t="s">
        <v>191</v>
      </c>
      <c r="D124" s="17" t="s">
        <v>205</v>
      </c>
      <c r="E124" s="9">
        <v>385070</v>
      </c>
      <c r="F124" s="29">
        <f>$E$4*(E124/H112)+(1-$E$4)*(F123+G123)</f>
        <v>366024.02955207776</v>
      </c>
      <c r="G124" s="29">
        <f>$E$5*(F124-F123)+(1-$E$5)*G123</f>
        <v>1878.2000393290778</v>
      </c>
      <c r="H124" s="40">
        <f>$E$6*(E124/F124)+(1-$E$6)*H112</f>
        <v>1.0520347543062398</v>
      </c>
      <c r="I124" s="34">
        <f t="shared" si="6"/>
        <v>387341.55250390689</v>
      </c>
      <c r="J124" s="29">
        <f t="shared" si="7"/>
        <v>-2271.5525039068889</v>
      </c>
      <c r="K124" s="16">
        <f t="shared" si="8"/>
        <v>2271.5525039068889</v>
      </c>
      <c r="L124" s="16">
        <f t="shared" si="9"/>
        <v>5159950.7780056568</v>
      </c>
      <c r="M124" s="43">
        <f t="shared" si="10"/>
        <v>5.8990638167265401E-3</v>
      </c>
    </row>
    <row r="125" spans="2:13" x14ac:dyDescent="0.35">
      <c r="B125" s="14">
        <v>116</v>
      </c>
      <c r="C125" s="16" t="s">
        <v>192</v>
      </c>
      <c r="D125" s="17" t="s">
        <v>205</v>
      </c>
      <c r="E125" s="9">
        <v>380907</v>
      </c>
      <c r="F125" s="29">
        <f>$E$4*(E125/H113)+(1-$E$4)*(F124+G124)</f>
        <v>364813.52353348525</v>
      </c>
      <c r="G125" s="29">
        <f>$E$5*(F125-F124)+(1-$E$5)*G124</f>
        <v>1382.1000174846426</v>
      </c>
      <c r="H125" s="40">
        <f>$E$6*(E125/F125)+(1-$E$6)*H113</f>
        <v>1.0441142540732529</v>
      </c>
      <c r="I125" s="34">
        <f t="shared" si="6"/>
        <v>382535.21144837741</v>
      </c>
      <c r="J125" s="29">
        <f t="shared" si="7"/>
        <v>-1628.2114483774058</v>
      </c>
      <c r="K125" s="16">
        <f t="shared" si="8"/>
        <v>1628.2114483774058</v>
      </c>
      <c r="L125" s="16">
        <f t="shared" si="9"/>
        <v>2651072.5206272495</v>
      </c>
      <c r="M125" s="43">
        <f t="shared" si="10"/>
        <v>4.274564259458098E-3</v>
      </c>
    </row>
    <row r="126" spans="2:13" x14ac:dyDescent="0.35">
      <c r="B126" s="14">
        <v>117</v>
      </c>
      <c r="C126" s="16" t="s">
        <v>193</v>
      </c>
      <c r="D126" s="17" t="s">
        <v>205</v>
      </c>
      <c r="E126" s="9">
        <v>377222</v>
      </c>
      <c r="F126" s="29">
        <f>$E$4*(E126/H114)+(1-$E$4)*(F125+G125)</f>
        <v>366994.22727809509</v>
      </c>
      <c r="G126" s="29">
        <f>$E$5*(F126-F125)+(1-$E$5)*G125</f>
        <v>1510.3696938611818</v>
      </c>
      <c r="H126" s="40">
        <f>$E$6*(E126/F126)+(1-$E$6)*H114</f>
        <v>1.0278690288884427</v>
      </c>
      <c r="I126" s="34">
        <f t="shared" si="6"/>
        <v>378727.35098480491</v>
      </c>
      <c r="J126" s="29">
        <f t="shared" si="7"/>
        <v>-1505.3509848049143</v>
      </c>
      <c r="K126" s="16">
        <f t="shared" si="8"/>
        <v>1505.3509848049143</v>
      </c>
      <c r="L126" s="16">
        <f t="shared" si="9"/>
        <v>2266081.5874531255</v>
      </c>
      <c r="M126" s="43">
        <f t="shared" si="10"/>
        <v>3.9906235182595772E-3</v>
      </c>
    </row>
    <row r="127" spans="2:13" x14ac:dyDescent="0.35">
      <c r="B127" s="14">
        <v>118</v>
      </c>
      <c r="C127" s="16" t="s">
        <v>194</v>
      </c>
      <c r="D127" s="17" t="s">
        <v>205</v>
      </c>
      <c r="E127" s="9">
        <v>379753</v>
      </c>
      <c r="F127" s="29">
        <f>$E$4*(E127/H115)+(1-$E$4)*(F126+G126)</f>
        <v>372454.44171354186</v>
      </c>
      <c r="G127" s="29">
        <f>$E$5*(F127-F126)+(1-$E$5)*G126</f>
        <v>2144.7835959407194</v>
      </c>
      <c r="H127" s="40">
        <f>$E$6*(E127/F127)+(1-$E$6)*H115</f>
        <v>1.0195958417165865</v>
      </c>
      <c r="I127" s="34">
        <f t="shared" si="6"/>
        <v>381708.41187044926</v>
      </c>
      <c r="J127" s="29">
        <f t="shared" si="7"/>
        <v>-1955.4118704492575</v>
      </c>
      <c r="K127" s="16">
        <f t="shared" si="8"/>
        <v>1955.4118704492575</v>
      </c>
      <c r="L127" s="16">
        <f t="shared" si="9"/>
        <v>3823635.5830938639</v>
      </c>
      <c r="M127" s="43">
        <f t="shared" si="10"/>
        <v>5.1491676706945239E-3</v>
      </c>
    </row>
    <row r="128" spans="2:13" x14ac:dyDescent="0.35">
      <c r="B128" s="14">
        <v>119</v>
      </c>
      <c r="C128" s="16" t="s">
        <v>195</v>
      </c>
      <c r="D128" s="17" t="s">
        <v>205</v>
      </c>
      <c r="E128" s="9">
        <v>383791</v>
      </c>
      <c r="F128" s="29">
        <f>$E$4*(E128/H116)+(1-$E$4)*(F127+G127)</f>
        <v>371862.60575676174</v>
      </c>
      <c r="G128" s="29">
        <f>$E$5*(F128-F127)+(1-$E$5)*G127</f>
        <v>1705.2348028780727</v>
      </c>
      <c r="H128" s="40">
        <f>$E$6*(E128/F128)+(1-$E$6)*H116</f>
        <v>1.032077423377818</v>
      </c>
      <c r="I128" s="34">
        <f t="shared" si="6"/>
        <v>385713.19836304255</v>
      </c>
      <c r="J128" s="29">
        <f t="shared" si="7"/>
        <v>-1922.198363042553</v>
      </c>
      <c r="K128" s="16">
        <f t="shared" si="8"/>
        <v>1922.198363042553</v>
      </c>
      <c r="L128" s="16">
        <f t="shared" si="9"/>
        <v>3694846.5468834704</v>
      </c>
      <c r="M128" s="43">
        <f t="shared" si="10"/>
        <v>5.0084508574785571E-3</v>
      </c>
    </row>
    <row r="129" spans="2:13" x14ac:dyDescent="0.35">
      <c r="B129" s="14">
        <v>120</v>
      </c>
      <c r="C129" s="16" t="s">
        <v>196</v>
      </c>
      <c r="D129" s="17" t="s">
        <v>205</v>
      </c>
      <c r="E129" s="9">
        <v>382925</v>
      </c>
      <c r="F129" s="29">
        <f>$E$4*(E129/H117)+(1-$E$4)*(F128+G128)</f>
        <v>364075.03089355276</v>
      </c>
      <c r="G129" s="29">
        <f>$E$5*(F129-F128)+(1-$E$5)*G128</f>
        <v>180.52413297385033</v>
      </c>
      <c r="H129" s="40">
        <f>$E$6*(E129/F129)+(1-$E$6)*H117</f>
        <v>1.0517749571020665</v>
      </c>
      <c r="I129" s="34">
        <f t="shared" si="6"/>
        <v>383686.75285921223</v>
      </c>
      <c r="J129" s="29">
        <f t="shared" si="7"/>
        <v>-761.7528592122253</v>
      </c>
      <c r="K129" s="16">
        <f t="shared" si="8"/>
        <v>761.7528592122253</v>
      </c>
      <c r="L129" s="16">
        <f t="shared" si="9"/>
        <v>580267.4185180004</v>
      </c>
      <c r="M129" s="43">
        <f t="shared" si="10"/>
        <v>1.9893004092504415E-3</v>
      </c>
    </row>
    <row r="130" spans="2:13" x14ac:dyDescent="0.35">
      <c r="B130" s="14">
        <v>121</v>
      </c>
      <c r="C130" s="16" t="s">
        <v>184</v>
      </c>
      <c r="D130" s="17" t="s">
        <v>206</v>
      </c>
      <c r="E130" s="9">
        <v>377036</v>
      </c>
      <c r="F130" s="29">
        <f>$E$4*(E130/H118)+(1-$E$4)*(F129+G129)</f>
        <v>406150.93370297988</v>
      </c>
      <c r="G130" s="29">
        <f>$E$5*(F130-F129)+(1-$E$5)*G129</f>
        <v>6909.6520871422235</v>
      </c>
      <c r="H130" s="40">
        <f>$E$6*(E130/F130)+(1-$E$6)*H118</f>
        <v>0.92831499010101559</v>
      </c>
      <c r="I130" s="34">
        <f t="shared" si="6"/>
        <v>381202.52026383049</v>
      </c>
      <c r="J130" s="29">
        <f t="shared" si="7"/>
        <v>-4166.5202638304909</v>
      </c>
      <c r="K130" s="16">
        <f t="shared" si="8"/>
        <v>4166.5202638304909</v>
      </c>
      <c r="L130" s="16">
        <f t="shared" si="9"/>
        <v>17359891.108910102</v>
      </c>
      <c r="M130" s="43">
        <f t="shared" si="10"/>
        <v>1.1050722646724692E-2</v>
      </c>
    </row>
    <row r="131" spans="2:13" x14ac:dyDescent="0.35">
      <c r="B131" s="14">
        <v>122</v>
      </c>
      <c r="C131" s="16" t="s">
        <v>186</v>
      </c>
      <c r="D131" s="17" t="s">
        <v>206</v>
      </c>
      <c r="E131" s="9">
        <v>389582</v>
      </c>
      <c r="F131" s="29">
        <f>$E$4*(E131/H119)+(1-$E$4)*(F130+G130)</f>
        <v>442098.05205057672</v>
      </c>
      <c r="G131" s="29">
        <f>$E$5*(F131-F130)+(1-$E$5)*G130</f>
        <v>11573.575223878692</v>
      </c>
      <c r="H131" s="40">
        <f>$E$6*(E131/F131)+(1-$E$6)*H119</f>
        <v>0.8812117542545318</v>
      </c>
      <c r="I131" s="34">
        <f t="shared" si="6"/>
        <v>398285.36053362599</v>
      </c>
      <c r="J131" s="29">
        <f t="shared" si="7"/>
        <v>-8703.3605336259934</v>
      </c>
      <c r="K131" s="16">
        <f t="shared" si="8"/>
        <v>8703.3605336259934</v>
      </c>
      <c r="L131" s="16">
        <f t="shared" si="9"/>
        <v>75748484.578278542</v>
      </c>
      <c r="M131" s="43">
        <f t="shared" si="10"/>
        <v>2.2340253229425368E-2</v>
      </c>
    </row>
    <row r="132" spans="2:13" x14ac:dyDescent="0.35">
      <c r="B132" s="14">
        <v>123</v>
      </c>
      <c r="C132" s="16" t="s">
        <v>187</v>
      </c>
      <c r="D132" s="17" t="s">
        <v>206</v>
      </c>
      <c r="E132" s="9">
        <v>412819</v>
      </c>
      <c r="F132" s="29">
        <f>$E$4*(E132/H120)+(1-$E$4)*(F131+G131)</f>
        <v>451000.25160758896</v>
      </c>
      <c r="G132" s="29">
        <f>$E$5*(F132-F131)+(1-$E$5)*G131</f>
        <v>11144.505735933009</v>
      </c>
      <c r="H132" s="40">
        <f>$E$6*(E132/F132)+(1-$E$6)*H120</f>
        <v>0.9153409527566958</v>
      </c>
      <c r="I132" s="34">
        <f t="shared" si="6"/>
        <v>423163.30461855</v>
      </c>
      <c r="J132" s="29">
        <f t="shared" si="7"/>
        <v>-10344.304618549999</v>
      </c>
      <c r="K132" s="16">
        <f t="shared" si="8"/>
        <v>10344.304618549999</v>
      </c>
      <c r="L132" s="16">
        <f t="shared" si="9"/>
        <v>107004638.04135484</v>
      </c>
      <c r="M132" s="43">
        <f t="shared" si="10"/>
        <v>2.5057724132246818E-2</v>
      </c>
    </row>
    <row r="133" spans="2:13" x14ac:dyDescent="0.35">
      <c r="B133" s="14">
        <v>124</v>
      </c>
      <c r="C133" s="16" t="s">
        <v>188</v>
      </c>
      <c r="D133" s="17" t="s">
        <v>206</v>
      </c>
      <c r="E133" s="9">
        <v>425507</v>
      </c>
      <c r="F133" s="29">
        <f>$E$4*(E133/H121)+(1-$E$4)*(F132+G132)</f>
        <v>445961.45014729525</v>
      </c>
      <c r="G133" s="29">
        <f>$E$5*(F133-F132)+(1-$E$5)*G132</f>
        <v>8545.1845629218951</v>
      </c>
      <c r="H133" s="40">
        <f>$E$6*(E133/F133)+(1-$E$6)*H121</f>
        <v>0.95413403974594801</v>
      </c>
      <c r="I133" s="34">
        <f t="shared" si="6"/>
        <v>434561.71307898511</v>
      </c>
      <c r="J133" s="29">
        <f t="shared" si="7"/>
        <v>-9054.7130789851071</v>
      </c>
      <c r="K133" s="16">
        <f t="shared" si="8"/>
        <v>9054.7130789851071</v>
      </c>
      <c r="L133" s="16">
        <f t="shared" si="9"/>
        <v>81987828.942743957</v>
      </c>
      <c r="M133" s="43">
        <f t="shared" si="10"/>
        <v>2.1279821669173731E-2</v>
      </c>
    </row>
    <row r="134" spans="2:13" x14ac:dyDescent="0.35">
      <c r="B134" s="14">
        <v>125</v>
      </c>
      <c r="C134" s="16" t="s">
        <v>189</v>
      </c>
      <c r="D134" s="17" t="s">
        <v>206</v>
      </c>
      <c r="E134" s="9">
        <v>431657</v>
      </c>
      <c r="F134" s="29">
        <f>$E$4*(E134/H122)+(1-$E$4)*(F133+G133)</f>
        <v>432266.4794564381</v>
      </c>
      <c r="G134" s="29">
        <f>$E$5*(F134-F133)+(1-$E$5)*G133</f>
        <v>4973.0280351337406</v>
      </c>
      <c r="H134" s="40">
        <f>$E$6*(E134/F134)+(1-$E$6)*H122</f>
        <v>0.99859003766101762</v>
      </c>
      <c r="I134" s="34">
        <f t="shared" si="6"/>
        <v>437910.96295421198</v>
      </c>
      <c r="J134" s="29">
        <f t="shared" si="7"/>
        <v>-6253.9629542119801</v>
      </c>
      <c r="K134" s="16">
        <f t="shared" si="8"/>
        <v>6253.9629542119801</v>
      </c>
      <c r="L134" s="16">
        <f t="shared" si="9"/>
        <v>39112052.632655837</v>
      </c>
      <c r="M134" s="43">
        <f t="shared" si="10"/>
        <v>1.4488269515406863E-2</v>
      </c>
    </row>
    <row r="135" spans="2:13" x14ac:dyDescent="0.35">
      <c r="B135" s="14">
        <v>126</v>
      </c>
      <c r="C135" s="16" t="s">
        <v>190</v>
      </c>
      <c r="D135" s="17" t="s">
        <v>206</v>
      </c>
      <c r="E135" s="9">
        <v>428743</v>
      </c>
      <c r="F135" s="29">
        <f>$E$4*(E135/H123)+(1-$E$4)*(F134+G134)</f>
        <v>409703.48208579357</v>
      </c>
      <c r="G135" s="29">
        <f>$E$5*(F135-F134)+(1-$E$5)*G134</f>
        <v>550.26246627030059</v>
      </c>
      <c r="H135" s="40">
        <f>$E$6*(E135/F135)+(1-$E$6)*H123</f>
        <v>1.0464714573995724</v>
      </c>
      <c r="I135" s="34">
        <f t="shared" si="6"/>
        <v>430974.63874010887</v>
      </c>
      <c r="J135" s="29">
        <f t="shared" si="7"/>
        <v>-2231.6387401088723</v>
      </c>
      <c r="K135" s="16">
        <f t="shared" si="8"/>
        <v>2231.6387401088723</v>
      </c>
      <c r="L135" s="16">
        <f t="shared" si="9"/>
        <v>4980211.4663547147</v>
      </c>
      <c r="M135" s="43">
        <f t="shared" si="10"/>
        <v>5.2050732959112393E-3</v>
      </c>
    </row>
    <row r="136" spans="2:13" x14ac:dyDescent="0.35">
      <c r="B136" s="14">
        <v>127</v>
      </c>
      <c r="C136" s="16" t="s">
        <v>191</v>
      </c>
      <c r="D136" s="17" t="s">
        <v>206</v>
      </c>
      <c r="E136" s="9">
        <v>413696</v>
      </c>
      <c r="F136" s="29">
        <f>$E$4*(E136/H124)+(1-$E$4)*(F135+G135)</f>
        <v>394154.46335002274</v>
      </c>
      <c r="G136" s="29">
        <f>$E$5*(F136-F135)+(1-$E$5)*G135</f>
        <v>-2035.5626676975212</v>
      </c>
      <c r="H136" s="40">
        <f>$E$6*(E136/F136)+(1-$E$6)*H124</f>
        <v>1.0495783721028771</v>
      </c>
      <c r="I136" s="34">
        <f t="shared" si="6"/>
        <v>412522.71133816289</v>
      </c>
      <c r="J136" s="29">
        <f t="shared" si="7"/>
        <v>1173.2886618371122</v>
      </c>
      <c r="K136" s="16">
        <f t="shared" si="8"/>
        <v>1173.2886618371122</v>
      </c>
      <c r="L136" s="16">
        <f t="shared" si="9"/>
        <v>1376606.2839955213</v>
      </c>
      <c r="M136" s="43">
        <f t="shared" si="10"/>
        <v>2.836113140656695E-3</v>
      </c>
    </row>
    <row r="137" spans="2:13" x14ac:dyDescent="0.35">
      <c r="B137" s="14">
        <v>128</v>
      </c>
      <c r="C137" s="16" t="s">
        <v>192</v>
      </c>
      <c r="D137" s="17" t="s">
        <v>206</v>
      </c>
      <c r="E137" s="9">
        <v>407211</v>
      </c>
      <c r="F137" s="29">
        <f>$E$4*(E137/H125)+(1-$E$4)*(F136+G136)</f>
        <v>390120.41127257654</v>
      </c>
      <c r="G137" s="29">
        <f>$E$5*(F137-F136)+(1-$E$5)*G136</f>
        <v>-2356.5548959121224</v>
      </c>
      <c r="H137" s="40">
        <f>$E$6*(E137/F137)+(1-$E$6)*H125</f>
        <v>1.0438084966425463</v>
      </c>
      <c r="I137" s="34">
        <f t="shared" si="6"/>
        <v>404869.76965728891</v>
      </c>
      <c r="J137" s="29">
        <f t="shared" si="7"/>
        <v>2341.2303427110892</v>
      </c>
      <c r="K137" s="16">
        <f t="shared" si="8"/>
        <v>2341.2303427110892</v>
      </c>
      <c r="L137" s="16">
        <f t="shared" si="9"/>
        <v>5481359.5176310837</v>
      </c>
      <c r="M137" s="43">
        <f t="shared" si="10"/>
        <v>5.7494280427372764E-3</v>
      </c>
    </row>
    <row r="138" spans="2:13" x14ac:dyDescent="0.35">
      <c r="B138" s="14">
        <v>129</v>
      </c>
      <c r="C138" s="16" t="s">
        <v>193</v>
      </c>
      <c r="D138" s="17" t="s">
        <v>206</v>
      </c>
      <c r="E138" s="9">
        <v>404857</v>
      </c>
      <c r="F138" s="29">
        <f>$E$4*(E138/H126)+(1-$E$4)*(F137+G137)</f>
        <v>393549.230757677</v>
      </c>
      <c r="G138" s="29">
        <f>$E$5*(F138-F137)+(1-$E$5)*G137</f>
        <v>-1427.3229447403423</v>
      </c>
      <c r="H138" s="40">
        <f>$E$6*(E138/F138)+(1-$E$6)*H126</f>
        <v>1.0287327946761651</v>
      </c>
      <c r="I138" s="34">
        <f t="shared" si="6"/>
        <v>403049.96458956663</v>
      </c>
      <c r="J138" s="29">
        <f t="shared" si="7"/>
        <v>1807.0354104333674</v>
      </c>
      <c r="K138" s="16">
        <f t="shared" si="8"/>
        <v>1807.0354104333674</v>
      </c>
      <c r="L138" s="16">
        <f t="shared" si="9"/>
        <v>3265376.9745600885</v>
      </c>
      <c r="M138" s="43">
        <f t="shared" si="10"/>
        <v>4.4633917912580675E-3</v>
      </c>
    </row>
    <row r="139" spans="2:13" x14ac:dyDescent="0.35">
      <c r="B139" s="14">
        <v>130</v>
      </c>
      <c r="C139" s="16" t="s">
        <v>194</v>
      </c>
      <c r="D139" s="17" t="s">
        <v>206</v>
      </c>
      <c r="E139" s="9">
        <v>398349</v>
      </c>
      <c r="F139" s="29">
        <f>$E$4*(E139/H127)+(1-$E$4)*(F138+G138)</f>
        <v>390770.30462390371</v>
      </c>
      <c r="G139" s="29">
        <f>$E$5*(F139-F138)+(1-$E$5)*G138</f>
        <v>-1644.413972190024</v>
      </c>
      <c r="H139" s="40">
        <f>$E$6*(E139/F139)+(1-$E$6)*H127</f>
        <v>1.0193942458943763</v>
      </c>
      <c r="I139" s="34">
        <f t="shared" si="6"/>
        <v>396751.1400127504</v>
      </c>
      <c r="J139" s="29">
        <f t="shared" si="7"/>
        <v>1597.8599872495979</v>
      </c>
      <c r="K139" s="16">
        <f t="shared" si="8"/>
        <v>1597.8599872495979</v>
      </c>
      <c r="L139" s="16">
        <f t="shared" si="9"/>
        <v>2553156.5388532854</v>
      </c>
      <c r="M139" s="43">
        <f t="shared" si="10"/>
        <v>4.011206221804493E-3</v>
      </c>
    </row>
    <row r="140" spans="2:13" x14ac:dyDescent="0.35">
      <c r="B140" s="14">
        <v>131</v>
      </c>
      <c r="C140" s="16" t="s">
        <v>195</v>
      </c>
      <c r="D140" s="17" t="s">
        <v>206</v>
      </c>
      <c r="E140" s="9">
        <v>392673</v>
      </c>
      <c r="F140" s="29">
        <f>$E$4*(E140/H128)+(1-$E$4)*(F139+G139)</f>
        <v>380936.68071713171</v>
      </c>
      <c r="G140" s="29">
        <f>$E$5*(F140-F139)+(1-$E$5)*G139</f>
        <v>-2959.7438065118376</v>
      </c>
      <c r="H140" s="40">
        <f>$E$6*(E140/F140)+(1-$E$6)*H128</f>
        <v>1.0308091078569124</v>
      </c>
      <c r="I140" s="34">
        <f t="shared" si="6"/>
        <v>390101.46314295259</v>
      </c>
      <c r="J140" s="29">
        <f t="shared" si="7"/>
        <v>2571.5368570474093</v>
      </c>
      <c r="K140" s="16">
        <f t="shared" si="8"/>
        <v>2571.5368570474093</v>
      </c>
      <c r="L140" s="16">
        <f t="shared" si="9"/>
        <v>6612801.8071532678</v>
      </c>
      <c r="M140" s="43">
        <f t="shared" si="10"/>
        <v>6.5487997826369762E-3</v>
      </c>
    </row>
    <row r="141" spans="2:13" x14ac:dyDescent="0.35">
      <c r="B141" s="14">
        <v>132</v>
      </c>
      <c r="C141" s="16" t="s">
        <v>196</v>
      </c>
      <c r="D141" s="17" t="s">
        <v>206</v>
      </c>
      <c r="E141" s="9">
        <v>388126</v>
      </c>
      <c r="F141" s="29">
        <f>$E$4*(E141/H129)+(1-$E$4)*(F140+G140)</f>
        <v>369504.33638120291</v>
      </c>
      <c r="G141" s="29">
        <f>$E$5*(F141-F140)+(1-$E$5)*G140</f>
        <v>-4320.591109201212</v>
      </c>
      <c r="H141" s="40">
        <f>$E$6*(E141/F141)+(1-$E$6)*H129</f>
        <v>1.0503963331017199</v>
      </c>
      <c r="I141" s="34">
        <f t="shared" si="6"/>
        <v>384091.11801783158</v>
      </c>
      <c r="J141" s="29">
        <f t="shared" si="7"/>
        <v>4034.8819821684156</v>
      </c>
      <c r="K141" s="16">
        <f t="shared" si="8"/>
        <v>4034.8819821684156</v>
      </c>
      <c r="L141" s="16">
        <f t="shared" si="9"/>
        <v>16280272.610027323</v>
      </c>
      <c r="M141" s="43">
        <f t="shared" si="10"/>
        <v>1.0395804409311449E-2</v>
      </c>
    </row>
    <row r="142" spans="2:13" x14ac:dyDescent="0.35">
      <c r="B142" s="14">
        <v>133</v>
      </c>
      <c r="C142" s="16" t="s">
        <v>184</v>
      </c>
      <c r="D142" s="17" t="s">
        <v>207</v>
      </c>
      <c r="E142" s="9">
        <v>381996</v>
      </c>
      <c r="F142" s="29">
        <f>$E$4*(E142/H130)+(1-$E$4)*(F141+G141)</f>
        <v>408989.79991490411</v>
      </c>
      <c r="G142" s="29">
        <f>$E$5*(F142-F141)+(1-$E$5)*G141</f>
        <v>2715.4247038043641</v>
      </c>
      <c r="H142" s="40">
        <f>$E$6*(E142/F142)+(1-$E$6)*H130</f>
        <v>0.93399884319726179</v>
      </c>
      <c r="I142" s="34">
        <f t="shared" si="6"/>
        <v>382192.13151645276</v>
      </c>
      <c r="J142" s="29">
        <f t="shared" si="7"/>
        <v>-196.1315164527623</v>
      </c>
      <c r="K142" s="16">
        <f t="shared" si="8"/>
        <v>196.1315164527623</v>
      </c>
      <c r="L142" s="16">
        <f t="shared" si="9"/>
        <v>38467.571746060166</v>
      </c>
      <c r="M142" s="43">
        <f t="shared" si="10"/>
        <v>5.1343866546446116E-4</v>
      </c>
    </row>
    <row r="143" spans="2:13" x14ac:dyDescent="0.35">
      <c r="B143" s="14">
        <v>134</v>
      </c>
      <c r="C143" s="16" t="s">
        <v>186</v>
      </c>
      <c r="D143" s="17" t="s">
        <v>207</v>
      </c>
      <c r="E143" s="9">
        <v>387176</v>
      </c>
      <c r="F143" s="29">
        <f>$E$4*(E143/H131)+(1-$E$4)*(F142+G142)</f>
        <v>437871.91694342106</v>
      </c>
      <c r="G143" s="29">
        <f>$E$5*(F143-F142)+(1-$E$5)*G142</f>
        <v>6918.2515155670008</v>
      </c>
      <c r="H143" s="40">
        <f>$E$6*(E143/F143)+(1-$E$6)*H131</f>
        <v>0.88422204078008582</v>
      </c>
      <c r="I143" s="34">
        <f t="shared" si="6"/>
        <v>391954.32462291361</v>
      </c>
      <c r="J143" s="29">
        <f t="shared" si="7"/>
        <v>-4778.324622913613</v>
      </c>
      <c r="K143" s="16">
        <f t="shared" si="8"/>
        <v>4778.324622913613</v>
      </c>
      <c r="L143" s="16">
        <f t="shared" si="9"/>
        <v>22832386.201942522</v>
      </c>
      <c r="M143" s="43">
        <f t="shared" si="10"/>
        <v>1.2341479386412415E-2</v>
      </c>
    </row>
    <row r="144" spans="2:13" x14ac:dyDescent="0.35">
      <c r="B144" s="14">
        <v>135</v>
      </c>
      <c r="C144" s="16" t="s">
        <v>187</v>
      </c>
      <c r="D144" s="17" t="s">
        <v>207</v>
      </c>
      <c r="E144" s="9">
        <v>400463</v>
      </c>
      <c r="F144" s="29">
        <f>$E$4*(E144/H132)+(1-$E$4)*(F143+G143)</f>
        <v>437895.58154919988</v>
      </c>
      <c r="G144" s="29">
        <f>$E$5*(F144-F143)+(1-$E$5)*G143</f>
        <v>5810.8607012867033</v>
      </c>
      <c r="H144" s="40">
        <f>$E$6*(E144/F144)+(1-$E$6)*H132</f>
        <v>0.91451710607179504</v>
      </c>
      <c r="I144" s="34">
        <f t="shared" si="6"/>
        <v>406142.67759384419</v>
      </c>
      <c r="J144" s="29">
        <f t="shared" si="7"/>
        <v>-5679.677593844186</v>
      </c>
      <c r="K144" s="16">
        <f t="shared" si="8"/>
        <v>5679.677593844186</v>
      </c>
      <c r="L144" s="16">
        <f t="shared" si="9"/>
        <v>32258737.570015684</v>
      </c>
      <c r="M144" s="43">
        <f t="shared" si="10"/>
        <v>1.4182777419747107E-2</v>
      </c>
    </row>
    <row r="145" spans="2:13" x14ac:dyDescent="0.35">
      <c r="B145" s="14">
        <v>136</v>
      </c>
      <c r="C145" s="16" t="s">
        <v>188</v>
      </c>
      <c r="D145" s="17" t="s">
        <v>207</v>
      </c>
      <c r="E145" s="9">
        <v>408163</v>
      </c>
      <c r="F145" s="29">
        <f>$E$4*(E145/H133)+(1-$E$4)*(F144+G144)</f>
        <v>428644.70611383079</v>
      </c>
      <c r="G145" s="29">
        <f>$E$5*(F145-F144)+(1-$E$5)*G144</f>
        <v>3391.6833868101985</v>
      </c>
      <c r="H145" s="40">
        <f>$E$6*(E145/F145)+(1-$E$6)*H133</f>
        <v>0.95221752229364598</v>
      </c>
      <c r="I145" s="34">
        <f t="shared" si="6"/>
        <v>412220.62563150044</v>
      </c>
      <c r="J145" s="29">
        <f t="shared" si="7"/>
        <v>-4057.625631500443</v>
      </c>
      <c r="K145" s="16">
        <f t="shared" si="8"/>
        <v>4057.625631500443</v>
      </c>
      <c r="L145" s="16">
        <f t="shared" si="9"/>
        <v>16464325.765409369</v>
      </c>
      <c r="M145" s="43">
        <f t="shared" si="10"/>
        <v>9.9411892589491031E-3</v>
      </c>
    </row>
    <row r="146" spans="2:13" x14ac:dyDescent="0.35">
      <c r="B146" s="14">
        <v>137</v>
      </c>
      <c r="C146" s="16" t="s">
        <v>189</v>
      </c>
      <c r="D146" s="17" t="s">
        <v>207</v>
      </c>
      <c r="E146" s="9">
        <v>418377</v>
      </c>
      <c r="F146" s="29">
        <f>$E$4*(E146/H134)+(1-$E$4)*(F145+G145)</f>
        <v>419674.39499150944</v>
      </c>
      <c r="G146" s="29">
        <f>$E$5*(F146-F145)+(1-$E$5)*G145</f>
        <v>1406.1316279135476</v>
      </c>
      <c r="H146" s="40">
        <f>$E$6*(E146/F146)+(1-$E$6)*H134</f>
        <v>0.99690856767295588</v>
      </c>
      <c r="I146" s="34">
        <f t="shared" si="6"/>
        <v>420486.81893521076</v>
      </c>
      <c r="J146" s="29">
        <f t="shared" si="7"/>
        <v>-2109.8189352107584</v>
      </c>
      <c r="K146" s="16">
        <f t="shared" si="8"/>
        <v>2109.8189352107584</v>
      </c>
      <c r="L146" s="16">
        <f t="shared" si="9"/>
        <v>4451335.9393738583</v>
      </c>
      <c r="M146" s="43">
        <f t="shared" si="10"/>
        <v>5.0428654902414764E-3</v>
      </c>
    </row>
    <row r="147" spans="2:13" x14ac:dyDescent="0.35">
      <c r="B147" s="14">
        <v>138</v>
      </c>
      <c r="C147" s="16" t="s">
        <v>190</v>
      </c>
      <c r="D147" s="17" t="s">
        <v>207</v>
      </c>
      <c r="E147" s="9">
        <v>425297</v>
      </c>
      <c r="F147" s="29">
        <f>$E$4*(E147/H135)+(1-$E$4)*(F146+G146)</f>
        <v>407203.76812107238</v>
      </c>
      <c r="G147" s="29">
        <f>$E$5*(F147-F146)+(1-$E$5)*G146</f>
        <v>-822.7176264548516</v>
      </c>
      <c r="H147" s="40">
        <f>$E$6*(E147/F147)+(1-$E$6)*H135</f>
        <v>1.0444328694756775</v>
      </c>
      <c r="I147" s="34">
        <f t="shared" si="6"/>
        <v>425266.17017067166</v>
      </c>
      <c r="J147" s="29">
        <f t="shared" si="7"/>
        <v>30.829829328344204</v>
      </c>
      <c r="K147" s="16">
        <f t="shared" si="8"/>
        <v>30.829829328344204</v>
      </c>
      <c r="L147" s="16">
        <f t="shared" si="9"/>
        <v>950.47837641483238</v>
      </c>
      <c r="M147" s="43">
        <f t="shared" si="10"/>
        <v>7.2490117090748832E-5</v>
      </c>
    </row>
    <row r="148" spans="2:13" x14ac:dyDescent="0.35">
      <c r="B148" s="14">
        <v>139</v>
      </c>
      <c r="C148" s="16" t="s">
        <v>191</v>
      </c>
      <c r="D148" s="17" t="s">
        <v>207</v>
      </c>
      <c r="E148" s="9">
        <v>421369</v>
      </c>
      <c r="F148" s="29">
        <f>$E$4*(E148/H136)+(1-$E$4)*(F147+G147)</f>
        <v>401730.84430341772</v>
      </c>
      <c r="G148" s="29">
        <f>$E$5*(F148-F147)+(1-$E$5)*G147</f>
        <v>-1569.6217830089167</v>
      </c>
      <c r="H148" s="40">
        <f>$E$6*(E148/F148)+(1-$E$6)*H136</f>
        <v>1.0488838633504329</v>
      </c>
      <c r="I148" s="34">
        <f t="shared" si="6"/>
        <v>420000.56451166782</v>
      </c>
      <c r="J148" s="29">
        <f t="shared" si="7"/>
        <v>1368.4354883321794</v>
      </c>
      <c r="K148" s="16">
        <f t="shared" si="8"/>
        <v>1368.4354883321794</v>
      </c>
      <c r="L148" s="16">
        <f t="shared" si="9"/>
        <v>1872615.6857269302</v>
      </c>
      <c r="M148" s="43">
        <f t="shared" si="10"/>
        <v>3.2475941237541904E-3</v>
      </c>
    </row>
    <row r="149" spans="2:13" x14ac:dyDescent="0.35">
      <c r="B149" s="14">
        <v>140</v>
      </c>
      <c r="C149" s="16" t="s">
        <v>192</v>
      </c>
      <c r="D149" s="17" t="s">
        <v>207</v>
      </c>
      <c r="E149" s="9">
        <v>420438</v>
      </c>
      <c r="F149" s="29">
        <f>$E$4*(E149/H137)+(1-$E$4)*(F148+G148)</f>
        <v>402650.00605931709</v>
      </c>
      <c r="G149" s="29">
        <f>$E$5*(F149-F148)+(1-$E$5)*G148</f>
        <v>-1169.8797729682128</v>
      </c>
      <c r="H149" s="40">
        <f>$E$6*(E149/F149)+(1-$E$6)*H137</f>
        <v>1.0441773095070126</v>
      </c>
      <c r="I149" s="34">
        <f t="shared" si="6"/>
        <v>419068.36705081339</v>
      </c>
      <c r="J149" s="29">
        <f t="shared" si="7"/>
        <v>1369.6329491866054</v>
      </c>
      <c r="K149" s="16">
        <f t="shared" si="8"/>
        <v>1369.6329491866054</v>
      </c>
      <c r="L149" s="16">
        <f t="shared" si="9"/>
        <v>1875894.4154975985</v>
      </c>
      <c r="M149" s="43">
        <f t="shared" si="10"/>
        <v>3.2576335849438098E-3</v>
      </c>
    </row>
    <row r="150" spans="2:13" x14ac:dyDescent="0.35">
      <c r="B150" s="14">
        <v>141</v>
      </c>
      <c r="C150" s="16" t="s">
        <v>193</v>
      </c>
      <c r="D150" s="17" t="s">
        <v>207</v>
      </c>
      <c r="E150" s="9">
        <v>412079</v>
      </c>
      <c r="F150" s="29">
        <f>$E$4*(E150/H138)+(1-$E$4)*(F149+G149)</f>
        <v>400618.7579036511</v>
      </c>
      <c r="G150" s="29">
        <f>$E$5*(F150-F149)+(1-$E$5)*G149</f>
        <v>-1308.2305468712575</v>
      </c>
      <c r="H150" s="40">
        <f>$E$6*(E150/F150)+(1-$E$6)*H138</f>
        <v>1.0286063542214494</v>
      </c>
      <c r="I150" s="34">
        <f t="shared" si="6"/>
        <v>410783.83475135337</v>
      </c>
      <c r="J150" s="29">
        <f t="shared" si="7"/>
        <v>1295.1652486466337</v>
      </c>
      <c r="K150" s="16">
        <f t="shared" si="8"/>
        <v>1295.1652486466337</v>
      </c>
      <c r="L150" s="16">
        <f t="shared" si="9"/>
        <v>1677453.0213018965</v>
      </c>
      <c r="M150" s="43">
        <f t="shared" si="10"/>
        <v>3.1430023093791085E-3</v>
      </c>
    </row>
    <row r="151" spans="2:13" x14ac:dyDescent="0.35">
      <c r="B151" s="14">
        <v>142</v>
      </c>
      <c r="C151" s="16" t="s">
        <v>194</v>
      </c>
      <c r="D151" s="17" t="s">
        <v>207</v>
      </c>
      <c r="E151" s="9">
        <v>414348</v>
      </c>
      <c r="F151" s="29">
        <f>$E$4*(E151/H139)+(1-$E$4)*(F150+G150)</f>
        <v>406078.05745797523</v>
      </c>
      <c r="G151" s="29">
        <f>$E$5*(F151-F150)+(1-$E$5)*G150</f>
        <v>-221.24727035477918</v>
      </c>
      <c r="H151" s="40">
        <f>$E$6*(E151/F151)+(1-$E$6)*H139</f>
        <v>1.0203654011590633</v>
      </c>
      <c r="I151" s="34">
        <f t="shared" si="6"/>
        <v>413728.09696230642</v>
      </c>
      <c r="J151" s="29">
        <f t="shared" si="7"/>
        <v>619.90303769358434</v>
      </c>
      <c r="K151" s="16">
        <f t="shared" si="8"/>
        <v>619.90303769358434</v>
      </c>
      <c r="L151" s="16">
        <f t="shared" si="9"/>
        <v>384279.77614173346</v>
      </c>
      <c r="M151" s="43">
        <f t="shared" si="10"/>
        <v>1.4960927473852519E-3</v>
      </c>
    </row>
    <row r="152" spans="2:13" x14ac:dyDescent="0.35">
      <c r="B152" s="14">
        <v>143</v>
      </c>
      <c r="C152" s="16" t="s">
        <v>195</v>
      </c>
      <c r="D152" s="17" t="s">
        <v>207</v>
      </c>
      <c r="E152" s="9">
        <v>407869</v>
      </c>
      <c r="F152" s="29">
        <f>$E$4*(E152/H140)+(1-$E$4)*(F151+G151)</f>
        <v>396228.873879719</v>
      </c>
      <c r="G152" s="29">
        <f>$E$5*(F152-F151)+(1-$E$5)*G151</f>
        <v>-1767.6616338765789</v>
      </c>
      <c r="H152" s="40">
        <f>$E$6*(E152/F152)+(1-$E$6)*H140</f>
        <v>1.0293772788598301</v>
      </c>
      <c r="I152" s="34">
        <f t="shared" ref="I152:I169" si="11">(F152+G152)*H140</f>
        <v>406614.21027929301</v>
      </c>
      <c r="J152" s="29">
        <f t="shared" ref="J152:J169" si="12">E152-I152</f>
        <v>1254.7897207069909</v>
      </c>
      <c r="K152" s="16">
        <f t="shared" ref="K152:K169" si="13">ABS(J152)</f>
        <v>1254.7897207069909</v>
      </c>
      <c r="L152" s="16">
        <f t="shared" ref="L152:L169" si="14">K152^2</f>
        <v>1574497.2431919284</v>
      </c>
      <c r="M152" s="43">
        <f t="shared" ref="M152:M169" si="15">(K152/E152)</f>
        <v>3.076452784367017E-3</v>
      </c>
    </row>
    <row r="153" spans="2:13" x14ac:dyDescent="0.35">
      <c r="B153" s="14">
        <v>144</v>
      </c>
      <c r="C153" s="16" t="s">
        <v>196</v>
      </c>
      <c r="D153" s="17" t="s">
        <v>207</v>
      </c>
      <c r="E153" s="9">
        <v>402109</v>
      </c>
      <c r="F153" s="29">
        <f>$E$4*(E153/H141)+(1-$E$4)*(F152+G152)</f>
        <v>383446.12551301369</v>
      </c>
      <c r="G153" s="29">
        <f>$E$5*(F153-F152)+(1-$E$5)*G152</f>
        <v>-3536.8765304380995</v>
      </c>
      <c r="H153" s="40">
        <f>$E$6*(E153/F153)+(1-$E$6)*H141</f>
        <v>1.0486714384244129</v>
      </c>
      <c r="I153" s="34">
        <f t="shared" si="11"/>
        <v>399055.28204272571</v>
      </c>
      <c r="J153" s="29">
        <f t="shared" si="12"/>
        <v>3053.7179572742898</v>
      </c>
      <c r="K153" s="16">
        <f t="shared" si="13"/>
        <v>3053.7179572742898</v>
      </c>
      <c r="L153" s="16">
        <f t="shared" si="14"/>
        <v>9325193.3625794612</v>
      </c>
      <c r="M153" s="43">
        <f t="shared" si="15"/>
        <v>7.5942541879796023E-3</v>
      </c>
    </row>
    <row r="154" spans="2:13" x14ac:dyDescent="0.35">
      <c r="B154" s="14">
        <v>145</v>
      </c>
      <c r="C154" s="16" t="s">
        <v>184</v>
      </c>
      <c r="D154" s="17" t="s">
        <v>208</v>
      </c>
      <c r="E154" s="9">
        <v>402055</v>
      </c>
      <c r="F154" s="29">
        <f>$E$4*(E154/H142)+(1-$E$4)*(F153+G153)</f>
        <v>427732.48429837491</v>
      </c>
      <c r="G154" s="29">
        <f>$E$5*(F154-F153)+(1-$E$5)*G153</f>
        <v>4144.3685087238355</v>
      </c>
      <c r="H154" s="40">
        <f>$E$6*(E154/F154)+(1-$E$6)*H142</f>
        <v>0.93996835582760419</v>
      </c>
      <c r="I154" s="34">
        <f t="shared" si="11"/>
        <v>403372.48092550435</v>
      </c>
      <c r="J154" s="29">
        <f t="shared" si="12"/>
        <v>-1317.480925504351</v>
      </c>
      <c r="K154" s="16">
        <f t="shared" si="13"/>
        <v>1317.480925504351</v>
      </c>
      <c r="L154" s="16">
        <f t="shared" si="14"/>
        <v>1735755.9890678013</v>
      </c>
      <c r="M154" s="43">
        <f t="shared" si="15"/>
        <v>3.2768674074550772E-3</v>
      </c>
    </row>
    <row r="155" spans="2:13" x14ac:dyDescent="0.35">
      <c r="B155" s="14">
        <v>146</v>
      </c>
      <c r="C155" s="16" t="s">
        <v>186</v>
      </c>
      <c r="D155" s="17" t="s">
        <v>208</v>
      </c>
      <c r="E155" s="9">
        <v>412284</v>
      </c>
      <c r="F155" s="29">
        <f>$E$4*(E155/H143)+(1-$E$4)*(F154+G154)</f>
        <v>464407.88205905654</v>
      </c>
      <c r="G155" s="29">
        <f>$E$5*(F155-F154)+(1-$E$5)*G154</f>
        <v>9369.4187465499726</v>
      </c>
      <c r="H155" s="40">
        <f>$E$6*(E155/F155)+(1-$E$6)*H143</f>
        <v>0.88776271016772235</v>
      </c>
      <c r="I155" s="34">
        <f t="shared" si="11"/>
        <v>418924.33179361402</v>
      </c>
      <c r="J155" s="29">
        <f t="shared" si="12"/>
        <v>-6640.3317936140229</v>
      </c>
      <c r="K155" s="16">
        <f t="shared" si="13"/>
        <v>6640.3317936140229</v>
      </c>
      <c r="L155" s="16">
        <f t="shared" si="14"/>
        <v>44094006.329281226</v>
      </c>
      <c r="M155" s="43">
        <f t="shared" si="15"/>
        <v>1.6106207841230857E-2</v>
      </c>
    </row>
    <row r="156" spans="2:13" x14ac:dyDescent="0.35">
      <c r="B156" s="14">
        <v>147</v>
      </c>
      <c r="C156" s="16" t="s">
        <v>187</v>
      </c>
      <c r="D156" s="17" t="s">
        <v>208</v>
      </c>
      <c r="E156" s="9">
        <v>420395</v>
      </c>
      <c r="F156" s="29">
        <f>$E$4*(E156/H144)+(1-$E$4)*(F155+G155)</f>
        <v>460452.40075100207</v>
      </c>
      <c r="G156" s="29">
        <f>$E$5*(F156-F155)+(1-$E$5)*G155</f>
        <v>7229.2075758526807</v>
      </c>
      <c r="H156" s="40">
        <f>$E$6*(E156/F156)+(1-$E$6)*H144</f>
        <v>0.91300425258795892</v>
      </c>
      <c r="I156" s="34">
        <f t="shared" si="11"/>
        <v>427702.83101007796</v>
      </c>
      <c r="J156" s="29">
        <f t="shared" si="12"/>
        <v>-7307.8310100779636</v>
      </c>
      <c r="K156" s="16">
        <f t="shared" si="13"/>
        <v>7307.8310100779636</v>
      </c>
      <c r="L156" s="16">
        <f t="shared" si="14"/>
        <v>53404394.07185711</v>
      </c>
      <c r="M156" s="43">
        <f t="shared" si="15"/>
        <v>1.7383249111140628E-2</v>
      </c>
    </row>
    <row r="157" spans="2:13" x14ac:dyDescent="0.35">
      <c r="B157" s="14">
        <v>148</v>
      </c>
      <c r="C157" s="16" t="s">
        <v>188</v>
      </c>
      <c r="D157" s="17" t="s">
        <v>208</v>
      </c>
      <c r="E157" s="9">
        <v>432288</v>
      </c>
      <c r="F157" s="29">
        <f>$E$4*(E157/H145)+(1-$E$4)*(F156+G156)</f>
        <v>454721.17918542807</v>
      </c>
      <c r="G157" s="29">
        <f>$E$5*(F157-F156)+(1-$E$5)*G156</f>
        <v>5147.5367856896301</v>
      </c>
      <c r="H157" s="40">
        <f>$E$6*(E157/F157)+(1-$E$6)*H145</f>
        <v>0.95066607800055825</v>
      </c>
      <c r="I157" s="34">
        <f t="shared" si="11"/>
        <v>437895.04930237815</v>
      </c>
      <c r="J157" s="29">
        <f t="shared" si="12"/>
        <v>-5607.0493023781455</v>
      </c>
      <c r="K157" s="16">
        <f t="shared" si="13"/>
        <v>5607.0493023781455</v>
      </c>
      <c r="L157" s="16">
        <f t="shared" si="14"/>
        <v>31439001.87929925</v>
      </c>
      <c r="M157" s="43">
        <f t="shared" si="15"/>
        <v>1.29706337034064E-2</v>
      </c>
    </row>
    <row r="158" spans="2:13" x14ac:dyDescent="0.35">
      <c r="B158" s="14">
        <v>149</v>
      </c>
      <c r="C158" s="16" t="s">
        <v>189</v>
      </c>
      <c r="D158" s="17" t="s">
        <v>208</v>
      </c>
      <c r="E158" s="9">
        <v>438201</v>
      </c>
      <c r="F158" s="29">
        <f>$E$4*(E158/H146)+(1-$E$4)*(F157+G157)</f>
        <v>440658.03695560264</v>
      </c>
      <c r="G158" s="29">
        <f>$E$5*(F158-F157)+(1-$E$5)*G157</f>
        <v>2061.9669384712961</v>
      </c>
      <c r="H158" s="40">
        <f>$E$6*(E158/F158)+(1-$E$6)*H146</f>
        <v>0.99442416397854061</v>
      </c>
      <c r="I158" s="34">
        <f t="shared" si="11"/>
        <v>441351.36496220669</v>
      </c>
      <c r="J158" s="29">
        <f t="shared" si="12"/>
        <v>-3150.3649622066878</v>
      </c>
      <c r="K158" s="16">
        <f t="shared" si="13"/>
        <v>3150.3649622066878</v>
      </c>
      <c r="L158" s="16">
        <f t="shared" si="14"/>
        <v>9924799.3950995449</v>
      </c>
      <c r="M158" s="43">
        <f t="shared" si="15"/>
        <v>7.1893148628293588E-3</v>
      </c>
    </row>
    <row r="159" spans="2:13" x14ac:dyDescent="0.35">
      <c r="B159" s="14">
        <v>150</v>
      </c>
      <c r="C159" s="16" t="s">
        <v>190</v>
      </c>
      <c r="D159" s="17" t="s">
        <v>208</v>
      </c>
      <c r="E159" s="9">
        <v>442477</v>
      </c>
      <c r="F159" s="29">
        <f>$E$4*(E159/H147)+(1-$E$4)*(F158+G158)</f>
        <v>424683.90950113419</v>
      </c>
      <c r="G159" s="29">
        <f>$E$5*(F159-F158)+(1-$E$5)*G158</f>
        <v>-834.94414809117302</v>
      </c>
      <c r="H159" s="40">
        <f>$E$6*(E159/F159)+(1-$E$6)*H147</f>
        <v>1.0418972560551374</v>
      </c>
      <c r="I159" s="34">
        <f t="shared" si="11"/>
        <v>442681.7911079757</v>
      </c>
      <c r="J159" s="29">
        <f t="shared" si="12"/>
        <v>-204.7911079757032</v>
      </c>
      <c r="K159" s="16">
        <f t="shared" si="13"/>
        <v>204.7911079757032</v>
      </c>
      <c r="L159" s="16">
        <f t="shared" si="14"/>
        <v>41939.397905916128</v>
      </c>
      <c r="M159" s="43">
        <f t="shared" si="15"/>
        <v>4.628288204261537E-4</v>
      </c>
    </row>
    <row r="160" spans="2:13" x14ac:dyDescent="0.35">
      <c r="B160" s="14">
        <v>151</v>
      </c>
      <c r="C160" s="16" t="s">
        <v>191</v>
      </c>
      <c r="D160" s="17" t="s">
        <v>208</v>
      </c>
      <c r="E160" s="9">
        <v>437807</v>
      </c>
      <c r="F160" s="29">
        <f>$E$4*(E160/H148)+(1-$E$4)*(F159+G159)</f>
        <v>417751.31035072648</v>
      </c>
      <c r="G160" s="29">
        <f>$E$5*(F160-F159)+(1-$E$5)*G159</f>
        <v>-1814.3338093672089</v>
      </c>
      <c r="H160" s="40">
        <f>$E$6*(E160/F160)+(1-$E$6)*H148</f>
        <v>1.0480086816063738</v>
      </c>
      <c r="I160" s="34">
        <f t="shared" si="11"/>
        <v>436269.58286499931</v>
      </c>
      <c r="J160" s="29">
        <f t="shared" si="12"/>
        <v>1537.4171350006945</v>
      </c>
      <c r="K160" s="16">
        <f t="shared" si="13"/>
        <v>1537.4171350006945</v>
      </c>
      <c r="L160" s="16">
        <f t="shared" si="14"/>
        <v>2363651.446993744</v>
      </c>
      <c r="M160" s="43">
        <f t="shared" si="15"/>
        <v>3.5116321461299031E-3</v>
      </c>
    </row>
    <row r="161" spans="2:13" x14ac:dyDescent="0.35">
      <c r="B161" s="14">
        <v>152</v>
      </c>
      <c r="C161" s="16" t="s">
        <v>192</v>
      </c>
      <c r="D161" s="17" t="s">
        <v>208</v>
      </c>
      <c r="E161" s="9">
        <v>432801</v>
      </c>
      <c r="F161" s="29">
        <f>$E$4*(E161/H149)+(1-$E$4)*(F160+G160)</f>
        <v>414568.19484050083</v>
      </c>
      <c r="G161" s="29">
        <f>$E$5*(F161-F160)+(1-$E$5)*G160</f>
        <v>-2034.1840051974568</v>
      </c>
      <c r="H161" s="40">
        <f>$E$6*(E161/F161)+(1-$E$6)*H149</f>
        <v>1.0439802314466355</v>
      </c>
      <c r="I161" s="34">
        <f t="shared" si="11"/>
        <v>430758.65351414389</v>
      </c>
      <c r="J161" s="29">
        <f t="shared" si="12"/>
        <v>2042.3464858561056</v>
      </c>
      <c r="K161" s="16">
        <f t="shared" si="13"/>
        <v>2042.3464858561056</v>
      </c>
      <c r="L161" s="16">
        <f t="shared" si="14"/>
        <v>4171179.1682887836</v>
      </c>
      <c r="M161" s="43">
        <f t="shared" si="15"/>
        <v>4.7189042674487943E-3</v>
      </c>
    </row>
    <row r="162" spans="2:13" x14ac:dyDescent="0.35">
      <c r="B162" s="14">
        <v>153</v>
      </c>
      <c r="C162" s="16" t="s">
        <v>193</v>
      </c>
      <c r="D162" s="17" t="s">
        <v>208</v>
      </c>
      <c r="E162" s="9">
        <v>428235</v>
      </c>
      <c r="F162" s="29">
        <f>$E$4*(E162/H150)+(1-$E$4)*(F161+G161)</f>
        <v>416120.4311524799</v>
      </c>
      <c r="G162" s="29">
        <f>$E$5*(F162-F161)+(1-$E$5)*G161</f>
        <v>-1458.142399318051</v>
      </c>
      <c r="H162" s="40">
        <f>$E$6*(E162/F162)+(1-$E$6)*H150</f>
        <v>1.0291131315373481</v>
      </c>
      <c r="I162" s="34">
        <f t="shared" si="11"/>
        <v>426524.26506751176</v>
      </c>
      <c r="J162" s="29">
        <f t="shared" si="12"/>
        <v>1710.734932488238</v>
      </c>
      <c r="K162" s="16">
        <f t="shared" si="13"/>
        <v>1710.734932488238</v>
      </c>
      <c r="L162" s="16">
        <f t="shared" si="14"/>
        <v>2926614.0092355362</v>
      </c>
      <c r="M162" s="43">
        <f t="shared" si="15"/>
        <v>3.9948508003508311E-3</v>
      </c>
    </row>
    <row r="163" spans="2:13" x14ac:dyDescent="0.35">
      <c r="B163" s="14">
        <v>154</v>
      </c>
      <c r="C163" s="16" t="s">
        <v>194</v>
      </c>
      <c r="D163" s="17" t="s">
        <v>208</v>
      </c>
      <c r="E163" s="9">
        <v>434379</v>
      </c>
      <c r="F163" s="29">
        <f>$E$4*(E163/H151)+(1-$E$4)*(F162+G162)</f>
        <v>425111.91338625696</v>
      </c>
      <c r="G163" s="29">
        <f>$E$5*(F163-F162)+(1-$E$5)*G162</f>
        <v>220.24942934078331</v>
      </c>
      <c r="H163" s="40">
        <f>$E$6*(E163/F163)+(1-$E$6)*H151</f>
        <v>1.0217991693997128</v>
      </c>
      <c r="I163" s="34">
        <f t="shared" si="11"/>
        <v>433994.22293718939</v>
      </c>
      <c r="J163" s="29">
        <f t="shared" si="12"/>
        <v>384.77706281060819</v>
      </c>
      <c r="K163" s="16">
        <f t="shared" si="13"/>
        <v>384.77706281060819</v>
      </c>
      <c r="L163" s="16">
        <f t="shared" si="14"/>
        <v>148053.38806515871</v>
      </c>
      <c r="M163" s="43">
        <f t="shared" si="15"/>
        <v>8.8580954146173774E-4</v>
      </c>
    </row>
    <row r="164" spans="2:13" x14ac:dyDescent="0.35">
      <c r="B164" s="14">
        <v>155</v>
      </c>
      <c r="C164" s="16" t="s">
        <v>195</v>
      </c>
      <c r="D164" s="17" t="s">
        <v>208</v>
      </c>
      <c r="E164" s="9">
        <v>430230</v>
      </c>
      <c r="F164" s="29">
        <f>$E$4*(E164/H152)+(1-$E$4)*(F163+G163)</f>
        <v>418350.80138434324</v>
      </c>
      <c r="G164" s="29">
        <f>$E$5*(F164-F163)+(1-$E$5)*G163</f>
        <v>-901.07888536451333</v>
      </c>
      <c r="H164" s="40">
        <f>$E$6*(E164/F164)+(1-$E$6)*H152</f>
        <v>1.0283953050319203</v>
      </c>
      <c r="I164" s="34">
        <f t="shared" si="11"/>
        <v>429713.2594067899</v>
      </c>
      <c r="J164" s="29">
        <f t="shared" si="12"/>
        <v>516.74059321009554</v>
      </c>
      <c r="K164" s="16">
        <f t="shared" si="13"/>
        <v>516.74059321009554</v>
      </c>
      <c r="L164" s="16">
        <f t="shared" si="14"/>
        <v>267020.84067112143</v>
      </c>
      <c r="M164" s="43">
        <f t="shared" si="15"/>
        <v>1.2010798717199999E-3</v>
      </c>
    </row>
    <row r="165" spans="2:13" x14ac:dyDescent="0.35">
      <c r="B165" s="14">
        <v>156</v>
      </c>
      <c r="C165" s="16" t="s">
        <v>196</v>
      </c>
      <c r="D165" s="17" t="s">
        <v>208</v>
      </c>
      <c r="E165" s="9">
        <v>427580</v>
      </c>
      <c r="F165" s="29">
        <f>$E$4*(E165/H153)+(1-$E$4)*(F164+G164)</f>
        <v>408260.26344257925</v>
      </c>
      <c r="G165" s="29">
        <f>$E$5*(F165-F164)+(1-$E$5)*G164</f>
        <v>-2377.0661606593449</v>
      </c>
      <c r="H165" s="40">
        <f>$E$6*(E165/F165)+(1-$E$6)*H153</f>
        <v>1.0473221086826101</v>
      </c>
      <c r="I165" s="34">
        <f t="shared" si="11"/>
        <v>425638.11632593069</v>
      </c>
      <c r="J165" s="29">
        <f t="shared" si="12"/>
        <v>1941.8836740693077</v>
      </c>
      <c r="K165" s="16">
        <f t="shared" si="13"/>
        <v>1941.8836740693077</v>
      </c>
      <c r="L165" s="16">
        <f t="shared" si="14"/>
        <v>3770912.2036169134</v>
      </c>
      <c r="M165" s="43">
        <f t="shared" si="15"/>
        <v>4.5415680669566114E-3</v>
      </c>
    </row>
    <row r="166" spans="2:13" x14ac:dyDescent="0.35">
      <c r="B166" s="14">
        <v>157</v>
      </c>
      <c r="C166" s="16" t="s">
        <v>184</v>
      </c>
      <c r="D166" s="17" t="s">
        <v>209</v>
      </c>
      <c r="E166" s="9">
        <v>417897</v>
      </c>
      <c r="F166" s="29">
        <f>$E$4*(E166/H154)+(1-$E$4)*(F165+G165)</f>
        <v>442493.43979478575</v>
      </c>
      <c r="G166" s="29">
        <f>$E$5*(F166-F165)+(1-$E$5)*G165</f>
        <v>3503.1768180410591</v>
      </c>
      <c r="H166" s="40">
        <f>$E$6*(E166/F166)+(1-$E$6)*H154</f>
        <v>0.94441400124215902</v>
      </c>
      <c r="I166" s="34">
        <f t="shared" si="11"/>
        <v>419222.70642223314</v>
      </c>
      <c r="J166" s="29">
        <f t="shared" si="12"/>
        <v>-1325.7064222331392</v>
      </c>
      <c r="K166" s="16">
        <f t="shared" si="13"/>
        <v>1325.7064222331392</v>
      </c>
      <c r="L166" s="16">
        <f t="shared" si="14"/>
        <v>1757497.5179501902</v>
      </c>
      <c r="M166" s="43">
        <f t="shared" si="15"/>
        <v>3.1723281627605345E-3</v>
      </c>
    </row>
    <row r="167" spans="2:13" x14ac:dyDescent="0.35">
      <c r="B167" s="14">
        <v>158</v>
      </c>
      <c r="C167" s="16" t="s">
        <v>186</v>
      </c>
      <c r="D167" s="17" t="s">
        <v>209</v>
      </c>
      <c r="E167" s="9">
        <v>424750</v>
      </c>
      <c r="F167" s="29">
        <f>$E$4*(E167/H155)+(1-$E$4)*(F166+G166)</f>
        <v>476695.06365133449</v>
      </c>
      <c r="G167" s="29">
        <f>$E$5*(F167-F166)+(1-$E$5)*G166</f>
        <v>8433.8824147535997</v>
      </c>
      <c r="H167" s="40">
        <f>$E$6*(E167/F167)+(1-$E$6)*H155</f>
        <v>0.89103083372953007</v>
      </c>
      <c r="I167" s="34">
        <f t="shared" si="11"/>
        <v>430679.3879404412</v>
      </c>
      <c r="J167" s="29">
        <f t="shared" si="12"/>
        <v>-5929.3879404412</v>
      </c>
      <c r="K167" s="16">
        <f t="shared" si="13"/>
        <v>5929.3879404412</v>
      </c>
      <c r="L167" s="16">
        <f t="shared" si="14"/>
        <v>35157641.34824954</v>
      </c>
      <c r="M167" s="43">
        <f t="shared" si="15"/>
        <v>1.3959712631998116E-2</v>
      </c>
    </row>
    <row r="168" spans="2:13" x14ac:dyDescent="0.35">
      <c r="B168" s="14">
        <v>159</v>
      </c>
      <c r="C168" s="16" t="s">
        <v>187</v>
      </c>
      <c r="D168" s="17" t="s">
        <v>209</v>
      </c>
      <c r="E168" s="9">
        <v>430723</v>
      </c>
      <c r="F168" s="29">
        <f>$E$4*(E168/H156)+(1-$E$4)*(F167+G167)</f>
        <v>472487.16584442102</v>
      </c>
      <c r="G168" s="29">
        <f>$E$5*(F168-F167)+(1-$E$5)*G167</f>
        <v>6403.3921944113699</v>
      </c>
      <c r="H168" s="40">
        <f>$E$6*(E168/F168)+(1-$E$6)*H156</f>
        <v>0.91160783008829283</v>
      </c>
      <c r="I168" s="34">
        <f t="shared" si="11"/>
        <v>437229.11601367471</v>
      </c>
      <c r="J168" s="29">
        <f t="shared" si="12"/>
        <v>-6506.1160136747058</v>
      </c>
      <c r="K168" s="16">
        <f t="shared" si="13"/>
        <v>6506.1160136747058</v>
      </c>
      <c r="L168" s="16">
        <f t="shared" si="14"/>
        <v>42329545.583394445</v>
      </c>
      <c r="M168" s="43">
        <f t="shared" si="15"/>
        <v>1.5105104704589041E-2</v>
      </c>
    </row>
    <row r="169" spans="2:13" x14ac:dyDescent="0.35">
      <c r="B169" s="14">
        <v>160</v>
      </c>
      <c r="C169" s="16" t="s">
        <v>188</v>
      </c>
      <c r="D169" s="17" t="s">
        <v>209</v>
      </c>
      <c r="E169" s="9">
        <v>438466</v>
      </c>
      <c r="F169" s="29">
        <f>$E$4*(E169/H157)+(1-$E$4)*(F168+G168)</f>
        <v>462175.29881932162</v>
      </c>
      <c r="G169" s="29">
        <f>$E$5*(F169-F168)+(1-$E$5)*G168</f>
        <v>3718.630255777839</v>
      </c>
      <c r="H169" s="40">
        <f>$E$6*(E169/F169)+(1-$E$6)*H157</f>
        <v>0.94870063614414346</v>
      </c>
      <c r="I169" s="34">
        <f t="shared" si="11"/>
        <v>442909.55431809509</v>
      </c>
      <c r="J169" s="29">
        <f t="shared" si="12"/>
        <v>-4443.5543180950917</v>
      </c>
      <c r="K169" s="16">
        <f t="shared" si="13"/>
        <v>4443.5543180950917</v>
      </c>
      <c r="L169" s="16">
        <f t="shared" si="14"/>
        <v>19745174.977861535</v>
      </c>
      <c r="M169" s="43">
        <f t="shared" si="15"/>
        <v>1.0134319007848024E-2</v>
      </c>
    </row>
    <row r="170" spans="2:13" x14ac:dyDescent="0.35">
      <c r="B170" s="14">
        <v>161</v>
      </c>
      <c r="C170" s="16" t="s">
        <v>189</v>
      </c>
      <c r="D170" s="17" t="s">
        <v>209</v>
      </c>
      <c r="E170" s="16"/>
      <c r="F170" s="16"/>
      <c r="G170" s="16"/>
      <c r="H170" s="16"/>
      <c r="I170" s="35">
        <f>($F$169+(B170-$B$169)*G169)*H158</f>
        <v>463296.18092318327</v>
      </c>
      <c r="J170" s="16"/>
      <c r="K170" s="16"/>
      <c r="L170" s="16"/>
      <c r="M170" s="32"/>
    </row>
    <row r="171" spans="2:13" x14ac:dyDescent="0.35">
      <c r="B171" s="14">
        <v>162</v>
      </c>
      <c r="C171" s="16" t="s">
        <v>190</v>
      </c>
      <c r="D171" s="17" t="s">
        <v>209</v>
      </c>
      <c r="E171" s="16"/>
      <c r="F171" s="16"/>
      <c r="G171" s="16"/>
      <c r="H171" s="16"/>
      <c r="I171" s="35">
        <f t="shared" ref="I171:I177" si="16">($F$169+(B171-$B$169)*G170)*H159</f>
        <v>481539.17565631436</v>
      </c>
      <c r="J171" s="16"/>
      <c r="K171" s="16"/>
      <c r="L171" s="16"/>
      <c r="M171" s="32"/>
    </row>
    <row r="172" spans="2:13" x14ac:dyDescent="0.35">
      <c r="B172" s="14">
        <v>163</v>
      </c>
      <c r="C172" s="16" t="s">
        <v>191</v>
      </c>
      <c r="D172" s="17" t="s">
        <v>209</v>
      </c>
      <c r="E172" s="16"/>
      <c r="F172" s="16"/>
      <c r="G172" s="16"/>
      <c r="H172" s="16"/>
      <c r="I172" s="35">
        <f t="shared" si="16"/>
        <v>484363.72558666911</v>
      </c>
      <c r="J172" s="16"/>
      <c r="K172" s="16"/>
      <c r="L172" s="16"/>
      <c r="M172" s="32"/>
    </row>
    <row r="173" spans="2:13" x14ac:dyDescent="0.35">
      <c r="B173" s="14">
        <v>164</v>
      </c>
      <c r="C173" s="16" t="s">
        <v>192</v>
      </c>
      <c r="D173" s="17" t="s">
        <v>209</v>
      </c>
      <c r="E173" s="16"/>
      <c r="F173" s="16"/>
      <c r="G173" s="16"/>
      <c r="H173" s="16"/>
      <c r="I173" s="35">
        <f t="shared" si="16"/>
        <v>482501.87543031335</v>
      </c>
      <c r="J173" s="16"/>
      <c r="K173" s="16"/>
      <c r="L173" s="16"/>
      <c r="M173" s="32"/>
    </row>
    <row r="174" spans="2:13" x14ac:dyDescent="0.35">
      <c r="B174" s="14">
        <v>165</v>
      </c>
      <c r="C174" s="16" t="s">
        <v>193</v>
      </c>
      <c r="D174" s="17" t="s">
        <v>209</v>
      </c>
      <c r="E174" s="16"/>
      <c r="F174" s="16"/>
      <c r="G174" s="16"/>
      <c r="H174" s="16"/>
      <c r="I174" s="35">
        <f t="shared" si="16"/>
        <v>475630.66908716166</v>
      </c>
      <c r="J174" s="16"/>
      <c r="K174" s="16"/>
      <c r="L174" s="16"/>
      <c r="M174" s="32"/>
    </row>
    <row r="175" spans="2:13" x14ac:dyDescent="0.35">
      <c r="B175" s="14">
        <v>166</v>
      </c>
      <c r="C175" s="16" t="s">
        <v>194</v>
      </c>
      <c r="D175" s="17" t="s">
        <v>209</v>
      </c>
      <c r="E175" s="16"/>
      <c r="F175" s="16"/>
      <c r="G175" s="16"/>
      <c r="H175" s="16"/>
      <c r="I175" s="35">
        <f t="shared" si="16"/>
        <v>472250.33645064692</v>
      </c>
      <c r="J175" s="16"/>
      <c r="K175" s="16"/>
      <c r="L175" s="16"/>
      <c r="M175" s="32"/>
    </row>
    <row r="176" spans="2:13" x14ac:dyDescent="0.35">
      <c r="B176" s="14">
        <v>167</v>
      </c>
      <c r="C176" s="16" t="s">
        <v>195</v>
      </c>
      <c r="D176" s="17" t="s">
        <v>209</v>
      </c>
      <c r="E176" s="16"/>
      <c r="F176" s="16"/>
      <c r="G176" s="16"/>
      <c r="H176" s="16"/>
      <c r="I176" s="35">
        <f t="shared" si="16"/>
        <v>475298.90740751516</v>
      </c>
      <c r="J176" s="16"/>
      <c r="K176" s="16"/>
      <c r="L176" s="16"/>
      <c r="M176" s="32"/>
    </row>
    <row r="177" spans="2:13" x14ac:dyDescent="0.35">
      <c r="B177" s="19">
        <v>168</v>
      </c>
      <c r="C177" s="21" t="s">
        <v>196</v>
      </c>
      <c r="D177" s="22" t="s">
        <v>209</v>
      </c>
      <c r="E177" s="21"/>
      <c r="F177" s="21"/>
      <c r="G177" s="21"/>
      <c r="H177" s="21"/>
      <c r="I177" s="36">
        <f t="shared" si="16"/>
        <v>484046.40854046738</v>
      </c>
      <c r="J177" s="21"/>
      <c r="K177" s="21"/>
      <c r="L177" s="21"/>
      <c r="M177" s="33"/>
    </row>
  </sheetData>
  <mergeCells count="2">
    <mergeCell ref="B1:M1"/>
    <mergeCell ref="B2:M2"/>
  </mergeCells>
  <pageMargins left="0.7" right="0.7" top="0.75" bottom="0.75" header="0.3" footer="0.3"/>
  <ignoredErrors>
    <ignoredError sqref="D10:D17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National</vt:lpstr>
      <vt:lpstr>Holt Winters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Azizah .</dc:creator>
  <cp:lastModifiedBy>azizah2402azz</cp:lastModifiedBy>
  <dcterms:created xsi:type="dcterms:W3CDTF">2025-06-17T10:01:11Z</dcterms:created>
  <dcterms:modified xsi:type="dcterms:W3CDTF">2025-06-17T10:01:11Z</dcterms:modified>
</cp:coreProperties>
</file>