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UA in Nitra\Econometrics\Datasets\"/>
    </mc:Choice>
  </mc:AlternateContent>
  <xr:revisionPtr revIDLastSave="0" documentId="13_ncr:1_{9E9E40C2-B1BE-42DC-8EC3-D98A19D8FB89}" xr6:coauthVersionLast="47" xr6:coauthVersionMax="47" xr10:uidLastSave="{00000000-0000-0000-0000-000000000000}"/>
  <bookViews>
    <workbookView xWindow="-108" yWindow="-108" windowWidth="23256" windowHeight="12456" firstSheet="1" activeTab="3" xr2:uid="{00000000-000D-0000-FFFF-FFFF00000000}"/>
  </bookViews>
  <sheets>
    <sheet name="Description of the model" sheetId="10" r:id="rId1"/>
    <sheet name="Excluding unsig" sheetId="12" r:id="rId2"/>
    <sheet name="Graphical analysis" sheetId="13" r:id="rId3"/>
    <sheet name="Interpretation of the coeff" sheetId="14" r:id="rId4"/>
    <sheet name="Durbin-Watson" sheetId="15" r:id="rId5"/>
    <sheet name="Homoscedasticity" sheetId="16" r:id="rId6"/>
    <sheet name="Multicolinearity" sheetId="17" r:id="rId7"/>
    <sheet name="Logarithmic transfor" sheetId="18" r:id="rId8"/>
  </sheets>
  <definedNames>
    <definedName name="data">#REF!</definedName>
    <definedName name="Davail2">#REF!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9" i="18" l="1"/>
  <c r="S197" i="18"/>
  <c r="R197" i="18"/>
  <c r="Q197" i="18"/>
  <c r="P197" i="18"/>
  <c r="O197" i="18"/>
  <c r="N197" i="18"/>
  <c r="M197" i="18"/>
  <c r="S196" i="18"/>
  <c r="R196" i="18"/>
  <c r="Q196" i="18"/>
  <c r="P196" i="18"/>
  <c r="O196" i="18"/>
  <c r="N196" i="18"/>
  <c r="M196" i="18"/>
  <c r="S195" i="18"/>
  <c r="R195" i="18"/>
  <c r="Q195" i="18"/>
  <c r="P195" i="18"/>
  <c r="O195" i="18"/>
  <c r="N195" i="18"/>
  <c r="M195" i="18"/>
  <c r="S194" i="18"/>
  <c r="R194" i="18"/>
  <c r="Q194" i="18"/>
  <c r="P194" i="18"/>
  <c r="O194" i="18"/>
  <c r="N194" i="18"/>
  <c r="M194" i="18"/>
  <c r="S193" i="18"/>
  <c r="R193" i="18"/>
  <c r="Q193" i="18"/>
  <c r="P193" i="18"/>
  <c r="O193" i="18"/>
  <c r="N193" i="18"/>
  <c r="M193" i="18"/>
  <c r="S192" i="18"/>
  <c r="R192" i="18"/>
  <c r="Q192" i="18"/>
  <c r="P192" i="18"/>
  <c r="O192" i="18"/>
  <c r="N192" i="18"/>
  <c r="M192" i="18"/>
  <c r="S191" i="18"/>
  <c r="R191" i="18"/>
  <c r="Q191" i="18"/>
  <c r="P191" i="18"/>
  <c r="O191" i="18"/>
  <c r="N191" i="18"/>
  <c r="M191" i="18"/>
  <c r="S190" i="18"/>
  <c r="R190" i="18"/>
  <c r="Q190" i="18"/>
  <c r="P190" i="18"/>
  <c r="O190" i="18"/>
  <c r="N190" i="18"/>
  <c r="M190" i="18"/>
  <c r="S189" i="18"/>
  <c r="R189" i="18"/>
  <c r="Q189" i="18"/>
  <c r="P189" i="18"/>
  <c r="O189" i="18"/>
  <c r="N189" i="18"/>
  <c r="M189" i="18"/>
  <c r="S188" i="18"/>
  <c r="R188" i="18"/>
  <c r="Q188" i="18"/>
  <c r="P188" i="18"/>
  <c r="O188" i="18"/>
  <c r="N188" i="18"/>
  <c r="M188" i="18"/>
  <c r="S187" i="18"/>
  <c r="R187" i="18"/>
  <c r="Q187" i="18"/>
  <c r="P187" i="18"/>
  <c r="O187" i="18"/>
  <c r="N187" i="18"/>
  <c r="M187" i="18"/>
  <c r="S186" i="18"/>
  <c r="R186" i="18"/>
  <c r="Q186" i="18"/>
  <c r="P186" i="18"/>
  <c r="O186" i="18"/>
  <c r="N186" i="18"/>
  <c r="M186" i="18"/>
  <c r="S185" i="18"/>
  <c r="R185" i="18"/>
  <c r="Q185" i="18"/>
  <c r="P185" i="18"/>
  <c r="O185" i="18"/>
  <c r="N185" i="18"/>
  <c r="M185" i="18"/>
  <c r="S184" i="18"/>
  <c r="R184" i="18"/>
  <c r="Q184" i="18"/>
  <c r="P184" i="18"/>
  <c r="O184" i="18"/>
  <c r="N184" i="18"/>
  <c r="M184" i="18"/>
  <c r="S183" i="18"/>
  <c r="R183" i="18"/>
  <c r="Q183" i="18"/>
  <c r="P183" i="18"/>
  <c r="O183" i="18"/>
  <c r="N183" i="18"/>
  <c r="M183" i="18"/>
  <c r="S182" i="18"/>
  <c r="R182" i="18"/>
  <c r="Q182" i="18"/>
  <c r="P182" i="18"/>
  <c r="O182" i="18"/>
  <c r="N182" i="18"/>
  <c r="M182" i="18"/>
  <c r="S181" i="18"/>
  <c r="R181" i="18"/>
  <c r="Q181" i="18"/>
  <c r="P181" i="18"/>
  <c r="O181" i="18"/>
  <c r="N181" i="18"/>
  <c r="M181" i="18"/>
  <c r="S180" i="18"/>
  <c r="R180" i="18"/>
  <c r="Q180" i="18"/>
  <c r="P180" i="18"/>
  <c r="O180" i="18"/>
  <c r="N180" i="18"/>
  <c r="M180" i="18"/>
  <c r="S179" i="18"/>
  <c r="R179" i="18"/>
  <c r="Q179" i="18"/>
  <c r="P179" i="18"/>
  <c r="O179" i="18"/>
  <c r="N179" i="18"/>
  <c r="M179" i="18"/>
  <c r="S178" i="18"/>
  <c r="R178" i="18"/>
  <c r="Q178" i="18"/>
  <c r="P178" i="18"/>
  <c r="O178" i="18"/>
  <c r="N178" i="18"/>
  <c r="M178" i="18"/>
  <c r="S177" i="18"/>
  <c r="R177" i="18"/>
  <c r="Q177" i="18"/>
  <c r="P177" i="18"/>
  <c r="O177" i="18"/>
  <c r="N177" i="18"/>
  <c r="M177" i="18"/>
  <c r="S176" i="18"/>
  <c r="R176" i="18"/>
  <c r="Q176" i="18"/>
  <c r="P176" i="18"/>
  <c r="O176" i="18"/>
  <c r="N176" i="18"/>
  <c r="M176" i="18"/>
  <c r="S175" i="18"/>
  <c r="R175" i="18"/>
  <c r="Q175" i="18"/>
  <c r="P175" i="18"/>
  <c r="O175" i="18"/>
  <c r="N175" i="18"/>
  <c r="M175" i="18"/>
  <c r="S174" i="18"/>
  <c r="R174" i="18"/>
  <c r="Q174" i="18"/>
  <c r="P174" i="18"/>
  <c r="O174" i="18"/>
  <c r="N174" i="18"/>
  <c r="M174" i="18"/>
  <c r="S173" i="18"/>
  <c r="R173" i="18"/>
  <c r="Q173" i="18"/>
  <c r="P173" i="18"/>
  <c r="O173" i="18"/>
  <c r="N173" i="18"/>
  <c r="M173" i="18"/>
  <c r="S172" i="18"/>
  <c r="R172" i="18"/>
  <c r="Q172" i="18"/>
  <c r="P172" i="18"/>
  <c r="O172" i="18"/>
  <c r="N172" i="18"/>
  <c r="M172" i="18"/>
  <c r="S171" i="18"/>
  <c r="R171" i="18"/>
  <c r="Q171" i="18"/>
  <c r="P171" i="18"/>
  <c r="O171" i="18"/>
  <c r="N171" i="18"/>
  <c r="M171" i="18"/>
  <c r="S170" i="18"/>
  <c r="R170" i="18"/>
  <c r="Q170" i="18"/>
  <c r="P170" i="18"/>
  <c r="O170" i="18"/>
  <c r="N170" i="18"/>
  <c r="M170" i="18"/>
  <c r="S169" i="18"/>
  <c r="R169" i="18"/>
  <c r="Q169" i="18"/>
  <c r="P169" i="18"/>
  <c r="O169" i="18"/>
  <c r="N169" i="18"/>
  <c r="M169" i="18"/>
  <c r="S168" i="18"/>
  <c r="R168" i="18"/>
  <c r="Q168" i="18"/>
  <c r="P168" i="18"/>
  <c r="O168" i="18"/>
  <c r="N168" i="18"/>
  <c r="M168" i="18"/>
  <c r="S167" i="18"/>
  <c r="R167" i="18"/>
  <c r="Q167" i="18"/>
  <c r="P167" i="18"/>
  <c r="O167" i="18"/>
  <c r="N167" i="18"/>
  <c r="M167" i="18"/>
  <c r="S166" i="18"/>
  <c r="R166" i="18"/>
  <c r="Q166" i="18"/>
  <c r="P166" i="18"/>
  <c r="O166" i="18"/>
  <c r="N166" i="18"/>
  <c r="M166" i="18"/>
  <c r="S165" i="18"/>
  <c r="R165" i="18"/>
  <c r="Q165" i="18"/>
  <c r="P165" i="18"/>
  <c r="O165" i="18"/>
  <c r="N165" i="18"/>
  <c r="M165" i="18"/>
  <c r="S164" i="18"/>
  <c r="R164" i="18"/>
  <c r="Q164" i="18"/>
  <c r="P164" i="18"/>
  <c r="O164" i="18"/>
  <c r="N164" i="18"/>
  <c r="M164" i="18"/>
  <c r="S163" i="18"/>
  <c r="R163" i="18"/>
  <c r="Q163" i="18"/>
  <c r="P163" i="18"/>
  <c r="O163" i="18"/>
  <c r="N163" i="18"/>
  <c r="M163" i="18"/>
  <c r="S162" i="18"/>
  <c r="R162" i="18"/>
  <c r="Q162" i="18"/>
  <c r="P162" i="18"/>
  <c r="O162" i="18"/>
  <c r="N162" i="18"/>
  <c r="M162" i="18"/>
  <c r="S161" i="18"/>
  <c r="R161" i="18"/>
  <c r="Q161" i="18"/>
  <c r="P161" i="18"/>
  <c r="O161" i="18"/>
  <c r="N161" i="18"/>
  <c r="M161" i="18"/>
  <c r="S160" i="18"/>
  <c r="R160" i="18"/>
  <c r="Q160" i="18"/>
  <c r="P160" i="18"/>
  <c r="O160" i="18"/>
  <c r="N160" i="18"/>
  <c r="M160" i="18"/>
  <c r="S159" i="18"/>
  <c r="R159" i="18"/>
  <c r="Q159" i="18"/>
  <c r="P159" i="18"/>
  <c r="O159" i="18"/>
  <c r="N159" i="18"/>
  <c r="M159" i="18"/>
  <c r="S158" i="18"/>
  <c r="R158" i="18"/>
  <c r="Q158" i="18"/>
  <c r="P158" i="18"/>
  <c r="O158" i="18"/>
  <c r="N158" i="18"/>
  <c r="M158" i="18"/>
  <c r="S157" i="18"/>
  <c r="R157" i="18"/>
  <c r="Q157" i="18"/>
  <c r="P157" i="18"/>
  <c r="O157" i="18"/>
  <c r="N157" i="18"/>
  <c r="M157" i="18"/>
  <c r="S156" i="18"/>
  <c r="R156" i="18"/>
  <c r="Q156" i="18"/>
  <c r="P156" i="18"/>
  <c r="O156" i="18"/>
  <c r="N156" i="18"/>
  <c r="M156" i="18"/>
  <c r="S155" i="18"/>
  <c r="R155" i="18"/>
  <c r="Q155" i="18"/>
  <c r="P155" i="18"/>
  <c r="O155" i="18"/>
  <c r="N155" i="18"/>
  <c r="M155" i="18"/>
  <c r="S154" i="18"/>
  <c r="R154" i="18"/>
  <c r="Q154" i="18"/>
  <c r="P154" i="18"/>
  <c r="O154" i="18"/>
  <c r="N154" i="18"/>
  <c r="M154" i="18"/>
  <c r="S153" i="18"/>
  <c r="R153" i="18"/>
  <c r="Q153" i="18"/>
  <c r="P153" i="18"/>
  <c r="O153" i="18"/>
  <c r="N153" i="18"/>
  <c r="M153" i="18"/>
  <c r="S152" i="18"/>
  <c r="R152" i="18"/>
  <c r="Q152" i="18"/>
  <c r="P152" i="18"/>
  <c r="O152" i="18"/>
  <c r="N152" i="18"/>
  <c r="M152" i="18"/>
  <c r="S151" i="18"/>
  <c r="R151" i="18"/>
  <c r="Q151" i="18"/>
  <c r="P151" i="18"/>
  <c r="O151" i="18"/>
  <c r="N151" i="18"/>
  <c r="M151" i="18"/>
  <c r="S150" i="18"/>
  <c r="R150" i="18"/>
  <c r="Q150" i="18"/>
  <c r="P150" i="18"/>
  <c r="O150" i="18"/>
  <c r="N150" i="18"/>
  <c r="M150" i="18"/>
  <c r="S149" i="18"/>
  <c r="R149" i="18"/>
  <c r="Q149" i="18"/>
  <c r="P149" i="18"/>
  <c r="O149" i="18"/>
  <c r="N149" i="18"/>
  <c r="M149" i="18"/>
  <c r="S148" i="18"/>
  <c r="R148" i="18"/>
  <c r="Q148" i="18"/>
  <c r="P148" i="18"/>
  <c r="O148" i="18"/>
  <c r="N148" i="18"/>
  <c r="M148" i="18"/>
  <c r="S147" i="18"/>
  <c r="R147" i="18"/>
  <c r="Q147" i="18"/>
  <c r="P147" i="18"/>
  <c r="O147" i="18"/>
  <c r="N147" i="18"/>
  <c r="M147" i="18"/>
  <c r="S146" i="18"/>
  <c r="R146" i="18"/>
  <c r="Q146" i="18"/>
  <c r="P146" i="18"/>
  <c r="O146" i="18"/>
  <c r="N146" i="18"/>
  <c r="M146" i="18"/>
  <c r="S145" i="18"/>
  <c r="R145" i="18"/>
  <c r="Q145" i="18"/>
  <c r="P145" i="18"/>
  <c r="O145" i="18"/>
  <c r="N145" i="18"/>
  <c r="M145" i="18"/>
  <c r="S144" i="18"/>
  <c r="R144" i="18"/>
  <c r="Q144" i="18"/>
  <c r="P144" i="18"/>
  <c r="O144" i="18"/>
  <c r="N144" i="18"/>
  <c r="M144" i="18"/>
  <c r="S143" i="18"/>
  <c r="R143" i="18"/>
  <c r="Q143" i="18"/>
  <c r="P143" i="18"/>
  <c r="O143" i="18"/>
  <c r="N143" i="18"/>
  <c r="M143" i="18"/>
  <c r="S142" i="18"/>
  <c r="R142" i="18"/>
  <c r="Q142" i="18"/>
  <c r="P142" i="18"/>
  <c r="O142" i="18"/>
  <c r="N142" i="18"/>
  <c r="M142" i="18"/>
  <c r="S141" i="18"/>
  <c r="R141" i="18"/>
  <c r="Q141" i="18"/>
  <c r="P141" i="18"/>
  <c r="O141" i="18"/>
  <c r="N141" i="18"/>
  <c r="M141" i="18"/>
  <c r="S140" i="18"/>
  <c r="R140" i="18"/>
  <c r="Q140" i="18"/>
  <c r="P140" i="18"/>
  <c r="O140" i="18"/>
  <c r="N140" i="18"/>
  <c r="M140" i="18"/>
  <c r="S139" i="18"/>
  <c r="R139" i="18"/>
  <c r="Q139" i="18"/>
  <c r="P139" i="18"/>
  <c r="O139" i="18"/>
  <c r="N139" i="18"/>
  <c r="M139" i="18"/>
  <c r="S138" i="18"/>
  <c r="R138" i="18"/>
  <c r="Q138" i="18"/>
  <c r="P138" i="18"/>
  <c r="O138" i="18"/>
  <c r="N138" i="18"/>
  <c r="M138" i="18"/>
  <c r="S137" i="18"/>
  <c r="R137" i="18"/>
  <c r="Q137" i="18"/>
  <c r="P137" i="18"/>
  <c r="O137" i="18"/>
  <c r="N137" i="18"/>
  <c r="M137" i="18"/>
  <c r="S136" i="18"/>
  <c r="R136" i="18"/>
  <c r="Q136" i="18"/>
  <c r="P136" i="18"/>
  <c r="O136" i="18"/>
  <c r="N136" i="18"/>
  <c r="M136" i="18"/>
  <c r="S135" i="18"/>
  <c r="R135" i="18"/>
  <c r="Q135" i="18"/>
  <c r="P135" i="18"/>
  <c r="O135" i="18"/>
  <c r="N135" i="18"/>
  <c r="M135" i="18"/>
  <c r="S134" i="18"/>
  <c r="R134" i="18"/>
  <c r="Q134" i="18"/>
  <c r="P134" i="18"/>
  <c r="O134" i="18"/>
  <c r="N134" i="18"/>
  <c r="M134" i="18"/>
  <c r="S133" i="18"/>
  <c r="R133" i="18"/>
  <c r="Q133" i="18"/>
  <c r="P133" i="18"/>
  <c r="O133" i="18"/>
  <c r="N133" i="18"/>
  <c r="M133" i="18"/>
  <c r="S132" i="18"/>
  <c r="R132" i="18"/>
  <c r="Q132" i="18"/>
  <c r="P132" i="18"/>
  <c r="O132" i="18"/>
  <c r="N132" i="18"/>
  <c r="M132" i="18"/>
  <c r="S131" i="18"/>
  <c r="R131" i="18"/>
  <c r="Q131" i="18"/>
  <c r="P131" i="18"/>
  <c r="O131" i="18"/>
  <c r="N131" i="18"/>
  <c r="M131" i="18"/>
  <c r="S130" i="18"/>
  <c r="R130" i="18"/>
  <c r="Q130" i="18"/>
  <c r="P130" i="18"/>
  <c r="O130" i="18"/>
  <c r="N130" i="18"/>
  <c r="M130" i="18"/>
  <c r="S129" i="18"/>
  <c r="R129" i="18"/>
  <c r="Q129" i="18"/>
  <c r="P129" i="18"/>
  <c r="O129" i="18"/>
  <c r="N129" i="18"/>
  <c r="M129" i="18"/>
  <c r="S128" i="18"/>
  <c r="R128" i="18"/>
  <c r="Q128" i="18"/>
  <c r="P128" i="18"/>
  <c r="O128" i="18"/>
  <c r="N128" i="18"/>
  <c r="M128" i="18"/>
  <c r="S127" i="18"/>
  <c r="R127" i="18"/>
  <c r="Q127" i="18"/>
  <c r="P127" i="18"/>
  <c r="O127" i="18"/>
  <c r="N127" i="18"/>
  <c r="M127" i="18"/>
  <c r="S126" i="18"/>
  <c r="R126" i="18"/>
  <c r="Q126" i="18"/>
  <c r="P126" i="18"/>
  <c r="O126" i="18"/>
  <c r="N126" i="18"/>
  <c r="M126" i="18"/>
  <c r="S125" i="18"/>
  <c r="R125" i="18"/>
  <c r="Q125" i="18"/>
  <c r="P125" i="18"/>
  <c r="O125" i="18"/>
  <c r="N125" i="18"/>
  <c r="M125" i="18"/>
  <c r="S124" i="18"/>
  <c r="R124" i="18"/>
  <c r="Q124" i="18"/>
  <c r="P124" i="18"/>
  <c r="O124" i="18"/>
  <c r="N124" i="18"/>
  <c r="M124" i="18"/>
  <c r="S123" i="18"/>
  <c r="R123" i="18"/>
  <c r="Q123" i="18"/>
  <c r="P123" i="18"/>
  <c r="O123" i="18"/>
  <c r="N123" i="18"/>
  <c r="M123" i="18"/>
  <c r="S122" i="18"/>
  <c r="R122" i="18"/>
  <c r="Q122" i="18"/>
  <c r="P122" i="18"/>
  <c r="O122" i="18"/>
  <c r="N122" i="18"/>
  <c r="M122" i="18"/>
  <c r="S121" i="18"/>
  <c r="R121" i="18"/>
  <c r="Q121" i="18"/>
  <c r="P121" i="18"/>
  <c r="O121" i="18"/>
  <c r="N121" i="18"/>
  <c r="M121" i="18"/>
  <c r="S120" i="18"/>
  <c r="R120" i="18"/>
  <c r="Q120" i="18"/>
  <c r="P120" i="18"/>
  <c r="O120" i="18"/>
  <c r="N120" i="18"/>
  <c r="M120" i="18"/>
  <c r="S119" i="18"/>
  <c r="R119" i="18"/>
  <c r="Q119" i="18"/>
  <c r="P119" i="18"/>
  <c r="O119" i="18"/>
  <c r="N119" i="18"/>
  <c r="M119" i="18"/>
  <c r="S118" i="18"/>
  <c r="R118" i="18"/>
  <c r="Q118" i="18"/>
  <c r="P118" i="18"/>
  <c r="O118" i="18"/>
  <c r="N118" i="18"/>
  <c r="M118" i="18"/>
  <c r="S117" i="18"/>
  <c r="R117" i="18"/>
  <c r="Q117" i="18"/>
  <c r="P117" i="18"/>
  <c r="O117" i="18"/>
  <c r="N117" i="18"/>
  <c r="M117" i="18"/>
  <c r="S116" i="18"/>
  <c r="R116" i="18"/>
  <c r="Q116" i="18"/>
  <c r="P116" i="18"/>
  <c r="O116" i="18"/>
  <c r="N116" i="18"/>
  <c r="M116" i="18"/>
  <c r="S115" i="18"/>
  <c r="R115" i="18"/>
  <c r="Q115" i="18"/>
  <c r="P115" i="18"/>
  <c r="O115" i="18"/>
  <c r="N115" i="18"/>
  <c r="M115" i="18"/>
  <c r="S114" i="18"/>
  <c r="R114" i="18"/>
  <c r="Q114" i="18"/>
  <c r="P114" i="18"/>
  <c r="O114" i="18"/>
  <c r="N114" i="18"/>
  <c r="M114" i="18"/>
  <c r="S113" i="18"/>
  <c r="R113" i="18"/>
  <c r="Q113" i="18"/>
  <c r="P113" i="18"/>
  <c r="O113" i="18"/>
  <c r="N113" i="18"/>
  <c r="M113" i="18"/>
  <c r="S112" i="18"/>
  <c r="R112" i="18"/>
  <c r="Q112" i="18"/>
  <c r="P112" i="18"/>
  <c r="O112" i="18"/>
  <c r="N112" i="18"/>
  <c r="M112" i="18"/>
  <c r="S111" i="18"/>
  <c r="R111" i="18"/>
  <c r="Q111" i="18"/>
  <c r="P111" i="18"/>
  <c r="O111" i="18"/>
  <c r="N111" i="18"/>
  <c r="M111" i="18"/>
  <c r="S110" i="18"/>
  <c r="R110" i="18"/>
  <c r="Q110" i="18"/>
  <c r="P110" i="18"/>
  <c r="O110" i="18"/>
  <c r="N110" i="18"/>
  <c r="M110" i="18"/>
  <c r="S109" i="18"/>
  <c r="R109" i="18"/>
  <c r="Q109" i="18"/>
  <c r="P109" i="18"/>
  <c r="O109" i="18"/>
  <c r="N109" i="18"/>
  <c r="M109" i="18"/>
  <c r="S108" i="18"/>
  <c r="R108" i="18"/>
  <c r="Q108" i="18"/>
  <c r="P108" i="18"/>
  <c r="O108" i="18"/>
  <c r="N108" i="18"/>
  <c r="M108" i="18"/>
  <c r="S107" i="18"/>
  <c r="R107" i="18"/>
  <c r="Q107" i="18"/>
  <c r="P107" i="18"/>
  <c r="O107" i="18"/>
  <c r="N107" i="18"/>
  <c r="M107" i="18"/>
  <c r="S106" i="18"/>
  <c r="R106" i="18"/>
  <c r="Q106" i="18"/>
  <c r="P106" i="18"/>
  <c r="O106" i="18"/>
  <c r="N106" i="18"/>
  <c r="M106" i="18"/>
  <c r="S105" i="18"/>
  <c r="R105" i="18"/>
  <c r="Q105" i="18"/>
  <c r="P105" i="18"/>
  <c r="O105" i="18"/>
  <c r="N105" i="18"/>
  <c r="M105" i="18"/>
  <c r="S104" i="18"/>
  <c r="R104" i="18"/>
  <c r="Q104" i="18"/>
  <c r="P104" i="18"/>
  <c r="O104" i="18"/>
  <c r="N104" i="18"/>
  <c r="M104" i="18"/>
  <c r="S103" i="18"/>
  <c r="R103" i="18"/>
  <c r="Q103" i="18"/>
  <c r="P103" i="18"/>
  <c r="O103" i="18"/>
  <c r="N103" i="18"/>
  <c r="M103" i="18"/>
  <c r="S102" i="18"/>
  <c r="R102" i="18"/>
  <c r="Q102" i="18"/>
  <c r="P102" i="18"/>
  <c r="O102" i="18"/>
  <c r="N102" i="18"/>
  <c r="M102" i="18"/>
  <c r="S101" i="18"/>
  <c r="R101" i="18"/>
  <c r="Q101" i="18"/>
  <c r="P101" i="18"/>
  <c r="O101" i="18"/>
  <c r="N101" i="18"/>
  <c r="M101" i="18"/>
  <c r="S100" i="18"/>
  <c r="R100" i="18"/>
  <c r="Q100" i="18"/>
  <c r="P100" i="18"/>
  <c r="O100" i="18"/>
  <c r="N100" i="18"/>
  <c r="M100" i="18"/>
  <c r="S99" i="18"/>
  <c r="R99" i="18"/>
  <c r="Q99" i="18"/>
  <c r="P99" i="18"/>
  <c r="O99" i="18"/>
  <c r="N99" i="18"/>
  <c r="M99" i="18"/>
  <c r="S98" i="18"/>
  <c r="R98" i="18"/>
  <c r="Q98" i="18"/>
  <c r="P98" i="18"/>
  <c r="O98" i="18"/>
  <c r="N98" i="18"/>
  <c r="M98" i="18"/>
  <c r="S97" i="18"/>
  <c r="R97" i="18"/>
  <c r="Q97" i="18"/>
  <c r="P97" i="18"/>
  <c r="O97" i="18"/>
  <c r="N97" i="18"/>
  <c r="M97" i="18"/>
  <c r="S96" i="18"/>
  <c r="R96" i="18"/>
  <c r="Q96" i="18"/>
  <c r="P96" i="18"/>
  <c r="O96" i="18"/>
  <c r="N96" i="18"/>
  <c r="M96" i="18"/>
  <c r="S95" i="18"/>
  <c r="R95" i="18"/>
  <c r="Q95" i="18"/>
  <c r="P95" i="18"/>
  <c r="O95" i="18"/>
  <c r="N95" i="18"/>
  <c r="M95" i="18"/>
  <c r="S94" i="18"/>
  <c r="R94" i="18"/>
  <c r="Q94" i="18"/>
  <c r="P94" i="18"/>
  <c r="O94" i="18"/>
  <c r="N94" i="18"/>
  <c r="M94" i="18"/>
  <c r="S93" i="18"/>
  <c r="R93" i="18"/>
  <c r="Q93" i="18"/>
  <c r="P93" i="18"/>
  <c r="O93" i="18"/>
  <c r="N93" i="18"/>
  <c r="M93" i="18"/>
  <c r="S92" i="18"/>
  <c r="R92" i="18"/>
  <c r="Q92" i="18"/>
  <c r="P92" i="18"/>
  <c r="O92" i="18"/>
  <c r="N92" i="18"/>
  <c r="M92" i="18"/>
  <c r="S91" i="18"/>
  <c r="R91" i="18"/>
  <c r="Q91" i="18"/>
  <c r="P91" i="18"/>
  <c r="O91" i="18"/>
  <c r="N91" i="18"/>
  <c r="M91" i="18"/>
  <c r="S90" i="18"/>
  <c r="R90" i="18"/>
  <c r="Q90" i="18"/>
  <c r="P90" i="18"/>
  <c r="O90" i="18"/>
  <c r="N90" i="18"/>
  <c r="M90" i="18"/>
  <c r="S89" i="18"/>
  <c r="R89" i="18"/>
  <c r="Q89" i="18"/>
  <c r="P89" i="18"/>
  <c r="O89" i="18"/>
  <c r="N89" i="18"/>
  <c r="M89" i="18"/>
  <c r="S88" i="18"/>
  <c r="R88" i="18"/>
  <c r="Q88" i="18"/>
  <c r="P88" i="18"/>
  <c r="O88" i="18"/>
  <c r="N88" i="18"/>
  <c r="M88" i="18"/>
  <c r="S87" i="18"/>
  <c r="R87" i="18"/>
  <c r="Q87" i="18"/>
  <c r="P87" i="18"/>
  <c r="O87" i="18"/>
  <c r="N87" i="18"/>
  <c r="M87" i="18"/>
  <c r="S86" i="18"/>
  <c r="R86" i="18"/>
  <c r="Q86" i="18"/>
  <c r="P86" i="18"/>
  <c r="O86" i="18"/>
  <c r="N86" i="18"/>
  <c r="M86" i="18"/>
  <c r="S85" i="18"/>
  <c r="R85" i="18"/>
  <c r="Q85" i="18"/>
  <c r="P85" i="18"/>
  <c r="O85" i="18"/>
  <c r="N85" i="18"/>
  <c r="M85" i="18"/>
  <c r="S84" i="18"/>
  <c r="R84" i="18"/>
  <c r="Q84" i="18"/>
  <c r="P84" i="18"/>
  <c r="O84" i="18"/>
  <c r="N84" i="18"/>
  <c r="M84" i="18"/>
  <c r="S83" i="18"/>
  <c r="R83" i="18"/>
  <c r="Q83" i="18"/>
  <c r="P83" i="18"/>
  <c r="O83" i="18"/>
  <c r="N83" i="18"/>
  <c r="M83" i="18"/>
  <c r="S82" i="18"/>
  <c r="R82" i="18"/>
  <c r="Q82" i="18"/>
  <c r="P82" i="18"/>
  <c r="O82" i="18"/>
  <c r="N82" i="18"/>
  <c r="M82" i="18"/>
  <c r="S81" i="18"/>
  <c r="R81" i="18"/>
  <c r="Q81" i="18"/>
  <c r="P81" i="18"/>
  <c r="O81" i="18"/>
  <c r="N81" i="18"/>
  <c r="M81" i="18"/>
  <c r="S80" i="18"/>
  <c r="R80" i="18"/>
  <c r="Q80" i="18"/>
  <c r="P80" i="18"/>
  <c r="O80" i="18"/>
  <c r="N80" i="18"/>
  <c r="M80" i="18"/>
  <c r="S79" i="18"/>
  <c r="R79" i="18"/>
  <c r="Q79" i="18"/>
  <c r="P79" i="18"/>
  <c r="O79" i="18"/>
  <c r="N79" i="18"/>
  <c r="M79" i="18"/>
  <c r="S78" i="18"/>
  <c r="R78" i="18"/>
  <c r="Q78" i="18"/>
  <c r="P78" i="18"/>
  <c r="O78" i="18"/>
  <c r="N78" i="18"/>
  <c r="M78" i="18"/>
  <c r="S77" i="18"/>
  <c r="R77" i="18"/>
  <c r="Q77" i="18"/>
  <c r="P77" i="18"/>
  <c r="O77" i="18"/>
  <c r="N77" i="18"/>
  <c r="M77" i="18"/>
  <c r="S76" i="18"/>
  <c r="R76" i="18"/>
  <c r="Q76" i="18"/>
  <c r="P76" i="18"/>
  <c r="O76" i="18"/>
  <c r="N76" i="18"/>
  <c r="M76" i="18"/>
  <c r="S75" i="18"/>
  <c r="R75" i="18"/>
  <c r="Q75" i="18"/>
  <c r="P75" i="18"/>
  <c r="O75" i="18"/>
  <c r="N75" i="18"/>
  <c r="M75" i="18"/>
  <c r="S74" i="18"/>
  <c r="R74" i="18"/>
  <c r="Q74" i="18"/>
  <c r="P74" i="18"/>
  <c r="O74" i="18"/>
  <c r="N74" i="18"/>
  <c r="M74" i="18"/>
  <c r="S73" i="18"/>
  <c r="R73" i="18"/>
  <c r="Q73" i="18"/>
  <c r="P73" i="18"/>
  <c r="O73" i="18"/>
  <c r="N73" i="18"/>
  <c r="M73" i="18"/>
  <c r="S72" i="18"/>
  <c r="R72" i="18"/>
  <c r="Q72" i="18"/>
  <c r="P72" i="18"/>
  <c r="O72" i="18"/>
  <c r="N72" i="18"/>
  <c r="M72" i="18"/>
  <c r="S71" i="18"/>
  <c r="R71" i="18"/>
  <c r="Q71" i="18"/>
  <c r="P71" i="18"/>
  <c r="O71" i="18"/>
  <c r="N71" i="18"/>
  <c r="M71" i="18"/>
  <c r="S70" i="18"/>
  <c r="R70" i="18"/>
  <c r="Q70" i="18"/>
  <c r="P70" i="18"/>
  <c r="O70" i="18"/>
  <c r="N70" i="18"/>
  <c r="M70" i="18"/>
  <c r="S69" i="18"/>
  <c r="R69" i="18"/>
  <c r="Q69" i="18"/>
  <c r="P69" i="18"/>
  <c r="O69" i="18"/>
  <c r="N69" i="18"/>
  <c r="M69" i="18"/>
  <c r="S68" i="18"/>
  <c r="R68" i="18"/>
  <c r="Q68" i="18"/>
  <c r="P68" i="18"/>
  <c r="O68" i="18"/>
  <c r="N68" i="18"/>
  <c r="M68" i="18"/>
  <c r="S67" i="18"/>
  <c r="R67" i="18"/>
  <c r="Q67" i="18"/>
  <c r="P67" i="18"/>
  <c r="O67" i="18"/>
  <c r="N67" i="18"/>
  <c r="M67" i="18"/>
  <c r="S66" i="18"/>
  <c r="R66" i="18"/>
  <c r="Q66" i="18"/>
  <c r="P66" i="18"/>
  <c r="O66" i="18"/>
  <c r="N66" i="18"/>
  <c r="M66" i="18"/>
  <c r="S65" i="18"/>
  <c r="R65" i="18"/>
  <c r="Q65" i="18"/>
  <c r="P65" i="18"/>
  <c r="O65" i="18"/>
  <c r="N65" i="18"/>
  <c r="M65" i="18"/>
  <c r="S64" i="18"/>
  <c r="R64" i="18"/>
  <c r="Q64" i="18"/>
  <c r="P64" i="18"/>
  <c r="O64" i="18"/>
  <c r="N64" i="18"/>
  <c r="M64" i="18"/>
  <c r="S63" i="18"/>
  <c r="R63" i="18"/>
  <c r="Q63" i="18"/>
  <c r="P63" i="18"/>
  <c r="O63" i="18"/>
  <c r="N63" i="18"/>
  <c r="M63" i="18"/>
  <c r="S62" i="18"/>
  <c r="R62" i="18"/>
  <c r="Q62" i="18"/>
  <c r="P62" i="18"/>
  <c r="O62" i="18"/>
  <c r="N62" i="18"/>
  <c r="M62" i="18"/>
  <c r="S61" i="18"/>
  <c r="R61" i="18"/>
  <c r="Q61" i="18"/>
  <c r="P61" i="18"/>
  <c r="O61" i="18"/>
  <c r="N61" i="18"/>
  <c r="M61" i="18"/>
  <c r="S60" i="18"/>
  <c r="R60" i="18"/>
  <c r="Q60" i="18"/>
  <c r="P60" i="18"/>
  <c r="O60" i="18"/>
  <c r="N60" i="18"/>
  <c r="M60" i="18"/>
  <c r="S59" i="18"/>
  <c r="R59" i="18"/>
  <c r="Q59" i="18"/>
  <c r="P59" i="18"/>
  <c r="O59" i="18"/>
  <c r="N59" i="18"/>
  <c r="M59" i="18"/>
  <c r="S58" i="18"/>
  <c r="R58" i="18"/>
  <c r="Q58" i="18"/>
  <c r="P58" i="18"/>
  <c r="O58" i="18"/>
  <c r="N58" i="18"/>
  <c r="M58" i="18"/>
  <c r="S57" i="18"/>
  <c r="R57" i="18"/>
  <c r="Q57" i="18"/>
  <c r="P57" i="18"/>
  <c r="O57" i="18"/>
  <c r="N57" i="18"/>
  <c r="M57" i="18"/>
  <c r="S56" i="18"/>
  <c r="R56" i="18"/>
  <c r="Q56" i="18"/>
  <c r="P56" i="18"/>
  <c r="O56" i="18"/>
  <c r="N56" i="18"/>
  <c r="M56" i="18"/>
  <c r="S55" i="18"/>
  <c r="R55" i="18"/>
  <c r="Q55" i="18"/>
  <c r="P55" i="18"/>
  <c r="O55" i="18"/>
  <c r="N55" i="18"/>
  <c r="M55" i="18"/>
  <c r="S54" i="18"/>
  <c r="R54" i="18"/>
  <c r="Q54" i="18"/>
  <c r="P54" i="18"/>
  <c r="O54" i="18"/>
  <c r="N54" i="18"/>
  <c r="M54" i="18"/>
  <c r="S53" i="18"/>
  <c r="R53" i="18"/>
  <c r="Q53" i="18"/>
  <c r="P53" i="18"/>
  <c r="O53" i="18"/>
  <c r="N53" i="18"/>
  <c r="M53" i="18"/>
  <c r="S52" i="18"/>
  <c r="R52" i="18"/>
  <c r="Q52" i="18"/>
  <c r="P52" i="18"/>
  <c r="O52" i="18"/>
  <c r="N52" i="18"/>
  <c r="M52" i="18"/>
  <c r="S51" i="18"/>
  <c r="R51" i="18"/>
  <c r="Q51" i="18"/>
  <c r="P51" i="18"/>
  <c r="O51" i="18"/>
  <c r="N51" i="18"/>
  <c r="M51" i="18"/>
  <c r="S50" i="18"/>
  <c r="R50" i="18"/>
  <c r="Q50" i="18"/>
  <c r="P50" i="18"/>
  <c r="O50" i="18"/>
  <c r="N50" i="18"/>
  <c r="M50" i="18"/>
  <c r="S49" i="18"/>
  <c r="R49" i="18"/>
  <c r="Q49" i="18"/>
  <c r="P49" i="18"/>
  <c r="O49" i="18"/>
  <c r="N49" i="18"/>
  <c r="M49" i="18"/>
  <c r="S48" i="18"/>
  <c r="R48" i="18"/>
  <c r="Q48" i="18"/>
  <c r="P48" i="18"/>
  <c r="O48" i="18"/>
  <c r="N48" i="18"/>
  <c r="M48" i="18"/>
  <c r="S47" i="18"/>
  <c r="R47" i="18"/>
  <c r="Q47" i="18"/>
  <c r="P47" i="18"/>
  <c r="O47" i="18"/>
  <c r="N47" i="18"/>
  <c r="M47" i="18"/>
  <c r="S46" i="18"/>
  <c r="R46" i="18"/>
  <c r="Q46" i="18"/>
  <c r="P46" i="18"/>
  <c r="O46" i="18"/>
  <c r="N46" i="18"/>
  <c r="M46" i="18"/>
  <c r="S45" i="18"/>
  <c r="R45" i="18"/>
  <c r="Q45" i="18"/>
  <c r="P45" i="18"/>
  <c r="O45" i="18"/>
  <c r="N45" i="18"/>
  <c r="M45" i="18"/>
  <c r="S44" i="18"/>
  <c r="R44" i="18"/>
  <c r="Q44" i="18"/>
  <c r="P44" i="18"/>
  <c r="O44" i="18"/>
  <c r="N44" i="18"/>
  <c r="M44" i="18"/>
  <c r="S43" i="18"/>
  <c r="R43" i="18"/>
  <c r="Q43" i="18"/>
  <c r="P43" i="18"/>
  <c r="O43" i="18"/>
  <c r="N43" i="18"/>
  <c r="M43" i="18"/>
  <c r="S42" i="18"/>
  <c r="R42" i="18"/>
  <c r="Q42" i="18"/>
  <c r="P42" i="18"/>
  <c r="O42" i="18"/>
  <c r="N42" i="18"/>
  <c r="M42" i="18"/>
  <c r="S41" i="18"/>
  <c r="R41" i="18"/>
  <c r="Q41" i="18"/>
  <c r="P41" i="18"/>
  <c r="O41" i="18"/>
  <c r="N41" i="18"/>
  <c r="M41" i="18"/>
  <c r="S40" i="18"/>
  <c r="R40" i="18"/>
  <c r="Q40" i="18"/>
  <c r="P40" i="18"/>
  <c r="O40" i="18"/>
  <c r="N40" i="18"/>
  <c r="M40" i="18"/>
  <c r="S39" i="18"/>
  <c r="R39" i="18"/>
  <c r="Q39" i="18"/>
  <c r="P39" i="18"/>
  <c r="O39" i="18"/>
  <c r="N39" i="18"/>
  <c r="M39" i="18"/>
  <c r="S38" i="18"/>
  <c r="R38" i="18"/>
  <c r="Q38" i="18"/>
  <c r="P38" i="18"/>
  <c r="O38" i="18"/>
  <c r="N38" i="18"/>
  <c r="M38" i="18"/>
  <c r="S37" i="18"/>
  <c r="R37" i="18"/>
  <c r="Q37" i="18"/>
  <c r="P37" i="18"/>
  <c r="O37" i="18"/>
  <c r="N37" i="18"/>
  <c r="M37" i="18"/>
  <c r="S36" i="18"/>
  <c r="R36" i="18"/>
  <c r="Q36" i="18"/>
  <c r="P36" i="18"/>
  <c r="O36" i="18"/>
  <c r="N36" i="18"/>
  <c r="M36" i="18"/>
  <c r="S35" i="18"/>
  <c r="R35" i="18"/>
  <c r="Q35" i="18"/>
  <c r="P35" i="18"/>
  <c r="O35" i="18"/>
  <c r="N35" i="18"/>
  <c r="M35" i="18"/>
  <c r="S34" i="18"/>
  <c r="R34" i="18"/>
  <c r="Q34" i="18"/>
  <c r="P34" i="18"/>
  <c r="O34" i="18"/>
  <c r="N34" i="18"/>
  <c r="M34" i="18"/>
  <c r="S33" i="18"/>
  <c r="R33" i="18"/>
  <c r="Q33" i="18"/>
  <c r="P33" i="18"/>
  <c r="O33" i="18"/>
  <c r="N33" i="18"/>
  <c r="M33" i="18"/>
  <c r="S32" i="18"/>
  <c r="R32" i="18"/>
  <c r="Q32" i="18"/>
  <c r="P32" i="18"/>
  <c r="O32" i="18"/>
  <c r="N32" i="18"/>
  <c r="M32" i="18"/>
  <c r="S31" i="18"/>
  <c r="R31" i="18"/>
  <c r="Q31" i="18"/>
  <c r="P31" i="18"/>
  <c r="O31" i="18"/>
  <c r="N31" i="18"/>
  <c r="M31" i="18"/>
  <c r="S30" i="18"/>
  <c r="R30" i="18"/>
  <c r="Q30" i="18"/>
  <c r="P30" i="18"/>
  <c r="O30" i="18"/>
  <c r="N30" i="18"/>
  <c r="M30" i="18"/>
  <c r="N29" i="18"/>
  <c r="O29" i="18"/>
  <c r="P29" i="18"/>
  <c r="Q29" i="18"/>
  <c r="R29" i="18"/>
  <c r="S29" i="18"/>
  <c r="H15" i="17"/>
  <c r="H16" i="17"/>
  <c r="H14" i="17"/>
  <c r="W14" i="16"/>
  <c r="U14" i="16"/>
  <c r="U15" i="16"/>
  <c r="E6" i="16"/>
  <c r="F6" i="16"/>
  <c r="G6" i="16"/>
  <c r="H6" i="16"/>
  <c r="I6" i="16"/>
  <c r="J6" i="16"/>
  <c r="E7" i="16"/>
  <c r="F7" i="16"/>
  <c r="G7" i="16"/>
  <c r="H7" i="16"/>
  <c r="I7" i="16"/>
  <c r="J7" i="16"/>
  <c r="E8" i="16"/>
  <c r="F8" i="16"/>
  <c r="G8" i="16"/>
  <c r="H8" i="16"/>
  <c r="I8" i="16"/>
  <c r="J8" i="16"/>
  <c r="E9" i="16"/>
  <c r="F9" i="16"/>
  <c r="G9" i="16"/>
  <c r="H9" i="16"/>
  <c r="I9" i="16"/>
  <c r="J9" i="16"/>
  <c r="E10" i="16"/>
  <c r="F10" i="16"/>
  <c r="G10" i="16"/>
  <c r="H10" i="16"/>
  <c r="I10" i="16"/>
  <c r="J10" i="16"/>
  <c r="E11" i="16"/>
  <c r="F11" i="16"/>
  <c r="G11" i="16"/>
  <c r="H11" i="16"/>
  <c r="I11" i="16"/>
  <c r="J11" i="16"/>
  <c r="E12" i="16"/>
  <c r="F12" i="16"/>
  <c r="G12" i="16"/>
  <c r="H12" i="16"/>
  <c r="I12" i="16"/>
  <c r="J12" i="16"/>
  <c r="E13" i="16"/>
  <c r="F13" i="16"/>
  <c r="G13" i="16"/>
  <c r="H13" i="16"/>
  <c r="I13" i="16"/>
  <c r="J13" i="16"/>
  <c r="E14" i="16"/>
  <c r="F14" i="16"/>
  <c r="G14" i="16"/>
  <c r="H14" i="16"/>
  <c r="I14" i="16"/>
  <c r="J14" i="16"/>
  <c r="E15" i="16"/>
  <c r="F15" i="16"/>
  <c r="G15" i="16"/>
  <c r="H15" i="16"/>
  <c r="I15" i="16"/>
  <c r="J15" i="16"/>
  <c r="E16" i="16"/>
  <c r="F16" i="16"/>
  <c r="G16" i="16"/>
  <c r="H16" i="16"/>
  <c r="I16" i="16"/>
  <c r="J16" i="16"/>
  <c r="E17" i="16"/>
  <c r="F17" i="16"/>
  <c r="G17" i="16"/>
  <c r="H17" i="16"/>
  <c r="I17" i="16"/>
  <c r="J17" i="16"/>
  <c r="E18" i="16"/>
  <c r="F18" i="16"/>
  <c r="G18" i="16"/>
  <c r="H18" i="16"/>
  <c r="I18" i="16"/>
  <c r="J18" i="16"/>
  <c r="E19" i="16"/>
  <c r="F19" i="16"/>
  <c r="G19" i="16"/>
  <c r="H19" i="16"/>
  <c r="I19" i="16"/>
  <c r="J19" i="16"/>
  <c r="E20" i="16"/>
  <c r="F20" i="16"/>
  <c r="G20" i="16"/>
  <c r="H20" i="16"/>
  <c r="I20" i="16"/>
  <c r="J20" i="16"/>
  <c r="E21" i="16"/>
  <c r="F21" i="16"/>
  <c r="G21" i="16"/>
  <c r="H21" i="16"/>
  <c r="I21" i="16"/>
  <c r="J21" i="16"/>
  <c r="E22" i="16"/>
  <c r="F22" i="16"/>
  <c r="G22" i="16"/>
  <c r="H22" i="16"/>
  <c r="I22" i="16"/>
  <c r="J22" i="16"/>
  <c r="E23" i="16"/>
  <c r="F23" i="16"/>
  <c r="G23" i="16"/>
  <c r="H23" i="16"/>
  <c r="I23" i="16"/>
  <c r="J23" i="16"/>
  <c r="E24" i="16"/>
  <c r="F24" i="16"/>
  <c r="G24" i="16"/>
  <c r="H24" i="16"/>
  <c r="I24" i="16"/>
  <c r="J24" i="16"/>
  <c r="E25" i="16"/>
  <c r="F25" i="16"/>
  <c r="G25" i="16"/>
  <c r="H25" i="16"/>
  <c r="I25" i="16"/>
  <c r="J25" i="16"/>
  <c r="E26" i="16"/>
  <c r="F26" i="16"/>
  <c r="G26" i="16"/>
  <c r="H26" i="16"/>
  <c r="I26" i="16"/>
  <c r="J26" i="16"/>
  <c r="E27" i="16"/>
  <c r="F27" i="16"/>
  <c r="G27" i="16"/>
  <c r="H27" i="16"/>
  <c r="I27" i="16"/>
  <c r="J27" i="16"/>
  <c r="E28" i="16"/>
  <c r="F28" i="16"/>
  <c r="G28" i="16"/>
  <c r="H28" i="16"/>
  <c r="I28" i="16"/>
  <c r="J28" i="16"/>
  <c r="E29" i="16"/>
  <c r="F29" i="16"/>
  <c r="G29" i="16"/>
  <c r="H29" i="16"/>
  <c r="I29" i="16"/>
  <c r="J29" i="16"/>
  <c r="E30" i="16"/>
  <c r="F30" i="16"/>
  <c r="G30" i="16"/>
  <c r="H30" i="16"/>
  <c r="I30" i="16"/>
  <c r="J30" i="16"/>
  <c r="E31" i="16"/>
  <c r="F31" i="16"/>
  <c r="G31" i="16"/>
  <c r="H31" i="16"/>
  <c r="I31" i="16"/>
  <c r="J31" i="16"/>
  <c r="E32" i="16"/>
  <c r="F32" i="16"/>
  <c r="G32" i="16"/>
  <c r="H32" i="16"/>
  <c r="I32" i="16"/>
  <c r="J32" i="16"/>
  <c r="E33" i="16"/>
  <c r="F33" i="16"/>
  <c r="G33" i="16"/>
  <c r="H33" i="16"/>
  <c r="I33" i="16"/>
  <c r="J33" i="16"/>
  <c r="E34" i="16"/>
  <c r="F34" i="16"/>
  <c r="G34" i="16"/>
  <c r="H34" i="16"/>
  <c r="I34" i="16"/>
  <c r="J34" i="16"/>
  <c r="E35" i="16"/>
  <c r="F35" i="16"/>
  <c r="G35" i="16"/>
  <c r="H35" i="16"/>
  <c r="I35" i="16"/>
  <c r="J35" i="16"/>
  <c r="E36" i="16"/>
  <c r="F36" i="16"/>
  <c r="G36" i="16"/>
  <c r="H36" i="16"/>
  <c r="I36" i="16"/>
  <c r="J36" i="16"/>
  <c r="E37" i="16"/>
  <c r="F37" i="16"/>
  <c r="G37" i="16"/>
  <c r="H37" i="16"/>
  <c r="I37" i="16"/>
  <c r="J37" i="16"/>
  <c r="E38" i="16"/>
  <c r="F38" i="16"/>
  <c r="G38" i="16"/>
  <c r="H38" i="16"/>
  <c r="I38" i="16"/>
  <c r="J38" i="16"/>
  <c r="E39" i="16"/>
  <c r="F39" i="16"/>
  <c r="G39" i="16"/>
  <c r="H39" i="16"/>
  <c r="I39" i="16"/>
  <c r="J39" i="16"/>
  <c r="E40" i="16"/>
  <c r="F40" i="16"/>
  <c r="G40" i="16"/>
  <c r="H40" i="16"/>
  <c r="I40" i="16"/>
  <c r="J40" i="16"/>
  <c r="E41" i="16"/>
  <c r="F41" i="16"/>
  <c r="G41" i="16"/>
  <c r="H41" i="16"/>
  <c r="I41" i="16"/>
  <c r="J41" i="16"/>
  <c r="E42" i="16"/>
  <c r="F42" i="16"/>
  <c r="G42" i="16"/>
  <c r="H42" i="16"/>
  <c r="I42" i="16"/>
  <c r="J42" i="16"/>
  <c r="E43" i="16"/>
  <c r="F43" i="16"/>
  <c r="G43" i="16"/>
  <c r="H43" i="16"/>
  <c r="I43" i="16"/>
  <c r="J43" i="16"/>
  <c r="E44" i="16"/>
  <c r="F44" i="16"/>
  <c r="G44" i="16"/>
  <c r="H44" i="16"/>
  <c r="I44" i="16"/>
  <c r="J44" i="16"/>
  <c r="E45" i="16"/>
  <c r="F45" i="16"/>
  <c r="G45" i="16"/>
  <c r="H45" i="16"/>
  <c r="I45" i="16"/>
  <c r="J45" i="16"/>
  <c r="E46" i="16"/>
  <c r="F46" i="16"/>
  <c r="G46" i="16"/>
  <c r="H46" i="16"/>
  <c r="I46" i="16"/>
  <c r="J46" i="16"/>
  <c r="E47" i="16"/>
  <c r="F47" i="16"/>
  <c r="G47" i="16"/>
  <c r="H47" i="16"/>
  <c r="I47" i="16"/>
  <c r="J47" i="16"/>
  <c r="E48" i="16"/>
  <c r="F48" i="16"/>
  <c r="G48" i="16"/>
  <c r="H48" i="16"/>
  <c r="I48" i="16"/>
  <c r="J48" i="16"/>
  <c r="E49" i="16"/>
  <c r="F49" i="16"/>
  <c r="G49" i="16"/>
  <c r="H49" i="16"/>
  <c r="I49" i="16"/>
  <c r="J49" i="16"/>
  <c r="E50" i="16"/>
  <c r="F50" i="16"/>
  <c r="G50" i="16"/>
  <c r="H50" i="16"/>
  <c r="I50" i="16"/>
  <c r="J50" i="16"/>
  <c r="E51" i="16"/>
  <c r="F51" i="16"/>
  <c r="G51" i="16"/>
  <c r="H51" i="16"/>
  <c r="I51" i="16"/>
  <c r="J51" i="16"/>
  <c r="E52" i="16"/>
  <c r="F52" i="16"/>
  <c r="G52" i="16"/>
  <c r="H52" i="16"/>
  <c r="I52" i="16"/>
  <c r="J52" i="16"/>
  <c r="E53" i="16"/>
  <c r="F53" i="16"/>
  <c r="G53" i="16"/>
  <c r="H53" i="16"/>
  <c r="I53" i="16"/>
  <c r="J53" i="16"/>
  <c r="E54" i="16"/>
  <c r="F54" i="16"/>
  <c r="G54" i="16"/>
  <c r="H54" i="16"/>
  <c r="I54" i="16"/>
  <c r="J54" i="16"/>
  <c r="E55" i="16"/>
  <c r="F55" i="16"/>
  <c r="G55" i="16"/>
  <c r="H55" i="16"/>
  <c r="I55" i="16"/>
  <c r="J55" i="16"/>
  <c r="E56" i="16"/>
  <c r="F56" i="16"/>
  <c r="G56" i="16"/>
  <c r="H56" i="16"/>
  <c r="I56" i="16"/>
  <c r="J56" i="16"/>
  <c r="E57" i="16"/>
  <c r="F57" i="16"/>
  <c r="G57" i="16"/>
  <c r="H57" i="16"/>
  <c r="I57" i="16"/>
  <c r="J57" i="16"/>
  <c r="E58" i="16"/>
  <c r="F58" i="16"/>
  <c r="G58" i="16"/>
  <c r="H58" i="16"/>
  <c r="I58" i="16"/>
  <c r="J58" i="16"/>
  <c r="E59" i="16"/>
  <c r="F59" i="16"/>
  <c r="G59" i="16"/>
  <c r="H59" i="16"/>
  <c r="I59" i="16"/>
  <c r="J59" i="16"/>
  <c r="E60" i="16"/>
  <c r="F60" i="16"/>
  <c r="G60" i="16"/>
  <c r="H60" i="16"/>
  <c r="I60" i="16"/>
  <c r="J60" i="16"/>
  <c r="E61" i="16"/>
  <c r="F61" i="16"/>
  <c r="G61" i="16"/>
  <c r="H61" i="16"/>
  <c r="I61" i="16"/>
  <c r="J61" i="16"/>
  <c r="E62" i="16"/>
  <c r="F62" i="16"/>
  <c r="G62" i="16"/>
  <c r="H62" i="16"/>
  <c r="I62" i="16"/>
  <c r="J62" i="16"/>
  <c r="E63" i="16"/>
  <c r="F63" i="16"/>
  <c r="G63" i="16"/>
  <c r="H63" i="16"/>
  <c r="I63" i="16"/>
  <c r="J63" i="16"/>
  <c r="E64" i="16"/>
  <c r="F64" i="16"/>
  <c r="G64" i="16"/>
  <c r="H64" i="16"/>
  <c r="I64" i="16"/>
  <c r="J64" i="16"/>
  <c r="E65" i="16"/>
  <c r="F65" i="16"/>
  <c r="G65" i="16"/>
  <c r="H65" i="16"/>
  <c r="I65" i="16"/>
  <c r="J65" i="16"/>
  <c r="E66" i="16"/>
  <c r="F66" i="16"/>
  <c r="G66" i="16"/>
  <c r="H66" i="16"/>
  <c r="I66" i="16"/>
  <c r="J66" i="16"/>
  <c r="E67" i="16"/>
  <c r="F67" i="16"/>
  <c r="G67" i="16"/>
  <c r="H67" i="16"/>
  <c r="I67" i="16"/>
  <c r="J67" i="16"/>
  <c r="E68" i="16"/>
  <c r="F68" i="16"/>
  <c r="G68" i="16"/>
  <c r="H68" i="16"/>
  <c r="I68" i="16"/>
  <c r="J68" i="16"/>
  <c r="E69" i="16"/>
  <c r="F69" i="16"/>
  <c r="G69" i="16"/>
  <c r="H69" i="16"/>
  <c r="I69" i="16"/>
  <c r="J69" i="16"/>
  <c r="E70" i="16"/>
  <c r="F70" i="16"/>
  <c r="G70" i="16"/>
  <c r="H70" i="16"/>
  <c r="I70" i="16"/>
  <c r="J70" i="16"/>
  <c r="E71" i="16"/>
  <c r="F71" i="16"/>
  <c r="G71" i="16"/>
  <c r="H71" i="16"/>
  <c r="I71" i="16"/>
  <c r="J71" i="16"/>
  <c r="E72" i="16"/>
  <c r="F72" i="16"/>
  <c r="G72" i="16"/>
  <c r="H72" i="16"/>
  <c r="I72" i="16"/>
  <c r="J72" i="16"/>
  <c r="E73" i="16"/>
  <c r="F73" i="16"/>
  <c r="G73" i="16"/>
  <c r="H73" i="16"/>
  <c r="I73" i="16"/>
  <c r="J73" i="16"/>
  <c r="E74" i="16"/>
  <c r="F74" i="16"/>
  <c r="G74" i="16"/>
  <c r="H74" i="16"/>
  <c r="I74" i="16"/>
  <c r="J74" i="16"/>
  <c r="E75" i="16"/>
  <c r="F75" i="16"/>
  <c r="G75" i="16"/>
  <c r="H75" i="16"/>
  <c r="I75" i="16"/>
  <c r="J75" i="16"/>
  <c r="E76" i="16"/>
  <c r="F76" i="16"/>
  <c r="G76" i="16"/>
  <c r="H76" i="16"/>
  <c r="I76" i="16"/>
  <c r="J76" i="16"/>
  <c r="E77" i="16"/>
  <c r="F77" i="16"/>
  <c r="G77" i="16"/>
  <c r="H77" i="16"/>
  <c r="I77" i="16"/>
  <c r="J77" i="16"/>
  <c r="E78" i="16"/>
  <c r="F78" i="16"/>
  <c r="G78" i="16"/>
  <c r="H78" i="16"/>
  <c r="I78" i="16"/>
  <c r="J78" i="16"/>
  <c r="E79" i="16"/>
  <c r="F79" i="16"/>
  <c r="G79" i="16"/>
  <c r="H79" i="16"/>
  <c r="I79" i="16"/>
  <c r="J79" i="16"/>
  <c r="E80" i="16"/>
  <c r="F80" i="16"/>
  <c r="G80" i="16"/>
  <c r="H80" i="16"/>
  <c r="I80" i="16"/>
  <c r="J80" i="16"/>
  <c r="E81" i="16"/>
  <c r="F81" i="16"/>
  <c r="G81" i="16"/>
  <c r="H81" i="16"/>
  <c r="I81" i="16"/>
  <c r="J81" i="16"/>
  <c r="E82" i="16"/>
  <c r="F82" i="16"/>
  <c r="G82" i="16"/>
  <c r="H82" i="16"/>
  <c r="I82" i="16"/>
  <c r="J82" i="16"/>
  <c r="E83" i="16"/>
  <c r="F83" i="16"/>
  <c r="G83" i="16"/>
  <c r="H83" i="16"/>
  <c r="I83" i="16"/>
  <c r="J83" i="16"/>
  <c r="E84" i="16"/>
  <c r="F84" i="16"/>
  <c r="G84" i="16"/>
  <c r="H84" i="16"/>
  <c r="I84" i="16"/>
  <c r="J84" i="16"/>
  <c r="E85" i="16"/>
  <c r="F85" i="16"/>
  <c r="G85" i="16"/>
  <c r="H85" i="16"/>
  <c r="I85" i="16"/>
  <c r="J85" i="16"/>
  <c r="E86" i="16"/>
  <c r="F86" i="16"/>
  <c r="G86" i="16"/>
  <c r="H86" i="16"/>
  <c r="I86" i="16"/>
  <c r="J86" i="16"/>
  <c r="E87" i="16"/>
  <c r="F87" i="16"/>
  <c r="G87" i="16"/>
  <c r="H87" i="16"/>
  <c r="I87" i="16"/>
  <c r="J87" i="16"/>
  <c r="E88" i="16"/>
  <c r="F88" i="16"/>
  <c r="G88" i="16"/>
  <c r="H88" i="16"/>
  <c r="I88" i="16"/>
  <c r="J88" i="16"/>
  <c r="E89" i="16"/>
  <c r="F89" i="16"/>
  <c r="G89" i="16"/>
  <c r="H89" i="16"/>
  <c r="I89" i="16"/>
  <c r="J89" i="16"/>
  <c r="E90" i="16"/>
  <c r="F90" i="16"/>
  <c r="G90" i="16"/>
  <c r="H90" i="16"/>
  <c r="I90" i="16"/>
  <c r="J90" i="16"/>
  <c r="E91" i="16"/>
  <c r="F91" i="16"/>
  <c r="G91" i="16"/>
  <c r="H91" i="16"/>
  <c r="I91" i="16"/>
  <c r="J91" i="16"/>
  <c r="E92" i="16"/>
  <c r="F92" i="16"/>
  <c r="G92" i="16"/>
  <c r="H92" i="16"/>
  <c r="I92" i="16"/>
  <c r="J92" i="16"/>
  <c r="E93" i="16"/>
  <c r="F93" i="16"/>
  <c r="G93" i="16"/>
  <c r="H93" i="16"/>
  <c r="I93" i="16"/>
  <c r="J93" i="16"/>
  <c r="E94" i="16"/>
  <c r="F94" i="16"/>
  <c r="G94" i="16"/>
  <c r="H94" i="16"/>
  <c r="I94" i="16"/>
  <c r="J94" i="16"/>
  <c r="E95" i="16"/>
  <c r="F95" i="16"/>
  <c r="G95" i="16"/>
  <c r="H95" i="16"/>
  <c r="I95" i="16"/>
  <c r="J95" i="16"/>
  <c r="E96" i="16"/>
  <c r="F96" i="16"/>
  <c r="G96" i="16"/>
  <c r="H96" i="16"/>
  <c r="I96" i="16"/>
  <c r="J96" i="16"/>
  <c r="E97" i="16"/>
  <c r="F97" i="16"/>
  <c r="G97" i="16"/>
  <c r="H97" i="16"/>
  <c r="I97" i="16"/>
  <c r="J97" i="16"/>
  <c r="E98" i="16"/>
  <c r="F98" i="16"/>
  <c r="G98" i="16"/>
  <c r="H98" i="16"/>
  <c r="I98" i="16"/>
  <c r="J98" i="16"/>
  <c r="E99" i="16"/>
  <c r="F99" i="16"/>
  <c r="G99" i="16"/>
  <c r="H99" i="16"/>
  <c r="I99" i="16"/>
  <c r="J99" i="16"/>
  <c r="E100" i="16"/>
  <c r="F100" i="16"/>
  <c r="G100" i="16"/>
  <c r="H100" i="16"/>
  <c r="I100" i="16"/>
  <c r="J100" i="16"/>
  <c r="E101" i="16"/>
  <c r="F101" i="16"/>
  <c r="G101" i="16"/>
  <c r="H101" i="16"/>
  <c r="I101" i="16"/>
  <c r="J101" i="16"/>
  <c r="E102" i="16"/>
  <c r="F102" i="16"/>
  <c r="G102" i="16"/>
  <c r="H102" i="16"/>
  <c r="I102" i="16"/>
  <c r="J102" i="16"/>
  <c r="E103" i="16"/>
  <c r="F103" i="16"/>
  <c r="G103" i="16"/>
  <c r="H103" i="16"/>
  <c r="I103" i="16"/>
  <c r="J103" i="16"/>
  <c r="E104" i="16"/>
  <c r="F104" i="16"/>
  <c r="G104" i="16"/>
  <c r="H104" i="16"/>
  <c r="I104" i="16"/>
  <c r="J104" i="16"/>
  <c r="E105" i="16"/>
  <c r="F105" i="16"/>
  <c r="G105" i="16"/>
  <c r="H105" i="16"/>
  <c r="I105" i="16"/>
  <c r="J105" i="16"/>
  <c r="E106" i="16"/>
  <c r="F106" i="16"/>
  <c r="G106" i="16"/>
  <c r="H106" i="16"/>
  <c r="I106" i="16"/>
  <c r="J106" i="16"/>
  <c r="E107" i="16"/>
  <c r="F107" i="16"/>
  <c r="G107" i="16"/>
  <c r="H107" i="16"/>
  <c r="I107" i="16"/>
  <c r="J107" i="16"/>
  <c r="E108" i="16"/>
  <c r="F108" i="16"/>
  <c r="G108" i="16"/>
  <c r="H108" i="16"/>
  <c r="I108" i="16"/>
  <c r="J108" i="16"/>
  <c r="E109" i="16"/>
  <c r="F109" i="16"/>
  <c r="G109" i="16"/>
  <c r="H109" i="16"/>
  <c r="I109" i="16"/>
  <c r="J109" i="16"/>
  <c r="E110" i="16"/>
  <c r="F110" i="16"/>
  <c r="G110" i="16"/>
  <c r="H110" i="16"/>
  <c r="I110" i="16"/>
  <c r="J110" i="16"/>
  <c r="E111" i="16"/>
  <c r="F111" i="16"/>
  <c r="G111" i="16"/>
  <c r="H111" i="16"/>
  <c r="I111" i="16"/>
  <c r="J111" i="16"/>
  <c r="E112" i="16"/>
  <c r="F112" i="16"/>
  <c r="G112" i="16"/>
  <c r="H112" i="16"/>
  <c r="I112" i="16"/>
  <c r="J112" i="16"/>
  <c r="E113" i="16"/>
  <c r="F113" i="16"/>
  <c r="G113" i="16"/>
  <c r="H113" i="16"/>
  <c r="I113" i="16"/>
  <c r="J113" i="16"/>
  <c r="E114" i="16"/>
  <c r="F114" i="16"/>
  <c r="G114" i="16"/>
  <c r="H114" i="16"/>
  <c r="I114" i="16"/>
  <c r="J114" i="16"/>
  <c r="E115" i="16"/>
  <c r="F115" i="16"/>
  <c r="G115" i="16"/>
  <c r="H115" i="16"/>
  <c r="I115" i="16"/>
  <c r="J115" i="16"/>
  <c r="E116" i="16"/>
  <c r="F116" i="16"/>
  <c r="G116" i="16"/>
  <c r="H116" i="16"/>
  <c r="I116" i="16"/>
  <c r="J116" i="16"/>
  <c r="E117" i="16"/>
  <c r="F117" i="16"/>
  <c r="G117" i="16"/>
  <c r="H117" i="16"/>
  <c r="I117" i="16"/>
  <c r="J117" i="16"/>
  <c r="E118" i="16"/>
  <c r="F118" i="16"/>
  <c r="G118" i="16"/>
  <c r="H118" i="16"/>
  <c r="I118" i="16"/>
  <c r="J118" i="16"/>
  <c r="E119" i="16"/>
  <c r="F119" i="16"/>
  <c r="G119" i="16"/>
  <c r="H119" i="16"/>
  <c r="I119" i="16"/>
  <c r="J119" i="16"/>
  <c r="E120" i="16"/>
  <c r="F120" i="16"/>
  <c r="G120" i="16"/>
  <c r="H120" i="16"/>
  <c r="I120" i="16"/>
  <c r="J120" i="16"/>
  <c r="E121" i="16"/>
  <c r="F121" i="16"/>
  <c r="G121" i="16"/>
  <c r="H121" i="16"/>
  <c r="I121" i="16"/>
  <c r="J121" i="16"/>
  <c r="E122" i="16"/>
  <c r="F122" i="16"/>
  <c r="G122" i="16"/>
  <c r="H122" i="16"/>
  <c r="I122" i="16"/>
  <c r="J122" i="16"/>
  <c r="E123" i="16"/>
  <c r="F123" i="16"/>
  <c r="G123" i="16"/>
  <c r="H123" i="16"/>
  <c r="I123" i="16"/>
  <c r="J123" i="16"/>
  <c r="E124" i="16"/>
  <c r="F124" i="16"/>
  <c r="G124" i="16"/>
  <c r="H124" i="16"/>
  <c r="I124" i="16"/>
  <c r="J124" i="16"/>
  <c r="E125" i="16"/>
  <c r="F125" i="16"/>
  <c r="G125" i="16"/>
  <c r="H125" i="16"/>
  <c r="I125" i="16"/>
  <c r="J125" i="16"/>
  <c r="E126" i="16"/>
  <c r="F126" i="16"/>
  <c r="G126" i="16"/>
  <c r="H126" i="16"/>
  <c r="I126" i="16"/>
  <c r="J126" i="16"/>
  <c r="E127" i="16"/>
  <c r="F127" i="16"/>
  <c r="G127" i="16"/>
  <c r="H127" i="16"/>
  <c r="I127" i="16"/>
  <c r="J127" i="16"/>
  <c r="E128" i="16"/>
  <c r="F128" i="16"/>
  <c r="G128" i="16"/>
  <c r="H128" i="16"/>
  <c r="I128" i="16"/>
  <c r="J128" i="16"/>
  <c r="E129" i="16"/>
  <c r="F129" i="16"/>
  <c r="G129" i="16"/>
  <c r="H129" i="16"/>
  <c r="I129" i="16"/>
  <c r="J129" i="16"/>
  <c r="E130" i="16"/>
  <c r="F130" i="16"/>
  <c r="G130" i="16"/>
  <c r="H130" i="16"/>
  <c r="I130" i="16"/>
  <c r="J130" i="16"/>
  <c r="E131" i="16"/>
  <c r="F131" i="16"/>
  <c r="G131" i="16"/>
  <c r="H131" i="16"/>
  <c r="I131" i="16"/>
  <c r="J131" i="16"/>
  <c r="E132" i="16"/>
  <c r="F132" i="16"/>
  <c r="G132" i="16"/>
  <c r="H132" i="16"/>
  <c r="I132" i="16"/>
  <c r="J132" i="16"/>
  <c r="E133" i="16"/>
  <c r="F133" i="16"/>
  <c r="G133" i="16"/>
  <c r="H133" i="16"/>
  <c r="I133" i="16"/>
  <c r="J133" i="16"/>
  <c r="E134" i="16"/>
  <c r="F134" i="16"/>
  <c r="G134" i="16"/>
  <c r="H134" i="16"/>
  <c r="I134" i="16"/>
  <c r="J134" i="16"/>
  <c r="E135" i="16"/>
  <c r="F135" i="16"/>
  <c r="G135" i="16"/>
  <c r="H135" i="16"/>
  <c r="I135" i="16"/>
  <c r="J135" i="16"/>
  <c r="E136" i="16"/>
  <c r="F136" i="16"/>
  <c r="G136" i="16"/>
  <c r="H136" i="16"/>
  <c r="I136" i="16"/>
  <c r="J136" i="16"/>
  <c r="E137" i="16"/>
  <c r="F137" i="16"/>
  <c r="G137" i="16"/>
  <c r="H137" i="16"/>
  <c r="I137" i="16"/>
  <c r="J137" i="16"/>
  <c r="E138" i="16"/>
  <c r="F138" i="16"/>
  <c r="G138" i="16"/>
  <c r="H138" i="16"/>
  <c r="I138" i="16"/>
  <c r="J138" i="16"/>
  <c r="J5" i="16"/>
  <c r="I5" i="16"/>
  <c r="H5" i="16"/>
  <c r="F5" i="16"/>
  <c r="G5" i="16"/>
  <c r="E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5" i="16"/>
  <c r="P33" i="15"/>
  <c r="K30" i="15"/>
  <c r="K31" i="15"/>
  <c r="K32" i="15"/>
  <c r="K33" i="15"/>
  <c r="K34" i="15"/>
  <c r="K35" i="15"/>
  <c r="K36" i="15"/>
  <c r="L36" i="15" s="1"/>
  <c r="K37" i="15"/>
  <c r="L37" i="15" s="1"/>
  <c r="K38" i="15"/>
  <c r="K39" i="15"/>
  <c r="K40" i="15"/>
  <c r="K41" i="15"/>
  <c r="K42" i="15"/>
  <c r="K43" i="15"/>
  <c r="K44" i="15"/>
  <c r="L44" i="15" s="1"/>
  <c r="K45" i="15"/>
  <c r="L45" i="15" s="1"/>
  <c r="K46" i="15"/>
  <c r="K47" i="15"/>
  <c r="K48" i="15"/>
  <c r="K49" i="15"/>
  <c r="K50" i="15"/>
  <c r="K51" i="15"/>
  <c r="K52" i="15"/>
  <c r="L52" i="15" s="1"/>
  <c r="K53" i="15"/>
  <c r="L53" i="15" s="1"/>
  <c r="K54" i="15"/>
  <c r="K55" i="15"/>
  <c r="K56" i="15"/>
  <c r="K57" i="15"/>
  <c r="K58" i="15"/>
  <c r="K59" i="15"/>
  <c r="K60" i="15"/>
  <c r="L60" i="15" s="1"/>
  <c r="K61" i="15"/>
  <c r="L61" i="15" s="1"/>
  <c r="K62" i="15"/>
  <c r="K63" i="15"/>
  <c r="K64" i="15"/>
  <c r="K65" i="15"/>
  <c r="K66" i="15"/>
  <c r="K67" i="15"/>
  <c r="K68" i="15"/>
  <c r="L68" i="15" s="1"/>
  <c r="K69" i="15"/>
  <c r="L69" i="15" s="1"/>
  <c r="K70" i="15"/>
  <c r="K71" i="15"/>
  <c r="K72" i="15"/>
  <c r="K73" i="15"/>
  <c r="K74" i="15"/>
  <c r="K75" i="15"/>
  <c r="K76" i="15"/>
  <c r="L76" i="15" s="1"/>
  <c r="K77" i="15"/>
  <c r="L77" i="15" s="1"/>
  <c r="K78" i="15"/>
  <c r="K79" i="15"/>
  <c r="K80" i="15"/>
  <c r="K81" i="15"/>
  <c r="K82" i="15"/>
  <c r="K83" i="15"/>
  <c r="K84" i="15"/>
  <c r="L84" i="15" s="1"/>
  <c r="K85" i="15"/>
  <c r="L85" i="15" s="1"/>
  <c r="K86" i="15"/>
  <c r="K87" i="15"/>
  <c r="K88" i="15"/>
  <c r="K89" i="15"/>
  <c r="K90" i="15"/>
  <c r="K91" i="15"/>
  <c r="K92" i="15"/>
  <c r="L92" i="15" s="1"/>
  <c r="K93" i="15"/>
  <c r="L93" i="15" s="1"/>
  <c r="K94" i="15"/>
  <c r="K95" i="15"/>
  <c r="K96" i="15"/>
  <c r="K97" i="15"/>
  <c r="K98" i="15"/>
  <c r="K99" i="15"/>
  <c r="K100" i="15"/>
  <c r="L100" i="15" s="1"/>
  <c r="K101" i="15"/>
  <c r="L101" i="15" s="1"/>
  <c r="K102" i="15"/>
  <c r="K103" i="15"/>
  <c r="K104" i="15"/>
  <c r="K105" i="15"/>
  <c r="K106" i="15"/>
  <c r="K107" i="15"/>
  <c r="K108" i="15"/>
  <c r="L108" i="15" s="1"/>
  <c r="K109" i="15"/>
  <c r="L109" i="15" s="1"/>
  <c r="K110" i="15"/>
  <c r="K111" i="15"/>
  <c r="K112" i="15"/>
  <c r="K113" i="15"/>
  <c r="K114" i="15"/>
  <c r="K115" i="15"/>
  <c r="K116" i="15"/>
  <c r="L116" i="15" s="1"/>
  <c r="K117" i="15"/>
  <c r="L117" i="15" s="1"/>
  <c r="K118" i="15"/>
  <c r="K119" i="15"/>
  <c r="K120" i="15"/>
  <c r="K121" i="15"/>
  <c r="K122" i="15"/>
  <c r="K123" i="15"/>
  <c r="K124" i="15"/>
  <c r="L124" i="15" s="1"/>
  <c r="K125" i="15"/>
  <c r="L125" i="15" s="1"/>
  <c r="K126" i="15"/>
  <c r="K127" i="15"/>
  <c r="K128" i="15"/>
  <c r="K129" i="15"/>
  <c r="K130" i="15"/>
  <c r="K131" i="15"/>
  <c r="K132" i="15"/>
  <c r="L132" i="15" s="1"/>
  <c r="K133" i="15"/>
  <c r="L133" i="15" s="1"/>
  <c r="K134" i="15"/>
  <c r="K135" i="15"/>
  <c r="K136" i="15"/>
  <c r="K137" i="15"/>
  <c r="K138" i="15"/>
  <c r="K139" i="15"/>
  <c r="K140" i="15"/>
  <c r="L140" i="15" s="1"/>
  <c r="K141" i="15"/>
  <c r="L141" i="15" s="1"/>
  <c r="K142" i="15"/>
  <c r="K143" i="15"/>
  <c r="K144" i="15"/>
  <c r="K145" i="15"/>
  <c r="K146" i="15"/>
  <c r="K147" i="15"/>
  <c r="K148" i="15"/>
  <c r="L148" i="15" s="1"/>
  <c r="K149" i="15"/>
  <c r="L149" i="15" s="1"/>
  <c r="K150" i="15"/>
  <c r="K151" i="15"/>
  <c r="K152" i="15"/>
  <c r="K153" i="15"/>
  <c r="K154" i="15"/>
  <c r="K155" i="15"/>
  <c r="K156" i="15"/>
  <c r="L156" i="15" s="1"/>
  <c r="K157" i="15"/>
  <c r="L157" i="15" s="1"/>
  <c r="K158" i="15"/>
  <c r="K159" i="15"/>
  <c r="K160" i="15"/>
  <c r="K161" i="15"/>
  <c r="K29" i="15"/>
  <c r="L28" i="15"/>
  <c r="L30" i="15"/>
  <c r="L31" i="15"/>
  <c r="L32" i="15"/>
  <c r="L33" i="15"/>
  <c r="L34" i="15"/>
  <c r="L35" i="15"/>
  <c r="L38" i="15"/>
  <c r="L39" i="15"/>
  <c r="L40" i="15"/>
  <c r="L41" i="15"/>
  <c r="L42" i="15"/>
  <c r="L43" i="15"/>
  <c r="L46" i="15"/>
  <c r="L47" i="15"/>
  <c r="L48" i="15"/>
  <c r="L49" i="15"/>
  <c r="L50" i="15"/>
  <c r="L51" i="15"/>
  <c r="L54" i="15"/>
  <c r="L55" i="15"/>
  <c r="L56" i="15"/>
  <c r="L57" i="15"/>
  <c r="L58" i="15"/>
  <c r="L59" i="15"/>
  <c r="L62" i="15"/>
  <c r="L63" i="15"/>
  <c r="L64" i="15"/>
  <c r="L65" i="15"/>
  <c r="L66" i="15"/>
  <c r="L67" i="15"/>
  <c r="L70" i="15"/>
  <c r="L71" i="15"/>
  <c r="L72" i="15"/>
  <c r="L73" i="15"/>
  <c r="L74" i="15"/>
  <c r="L75" i="15"/>
  <c r="L78" i="15"/>
  <c r="L79" i="15"/>
  <c r="L80" i="15"/>
  <c r="L81" i="15"/>
  <c r="L82" i="15"/>
  <c r="L83" i="15"/>
  <c r="L86" i="15"/>
  <c r="L87" i="15"/>
  <c r="L88" i="15"/>
  <c r="L89" i="15"/>
  <c r="L90" i="15"/>
  <c r="L91" i="15"/>
  <c r="L94" i="15"/>
  <c r="L95" i="15"/>
  <c r="L96" i="15"/>
  <c r="L97" i="15"/>
  <c r="L98" i="15"/>
  <c r="L99" i="15"/>
  <c r="L102" i="15"/>
  <c r="L103" i="15"/>
  <c r="L104" i="15"/>
  <c r="L105" i="15"/>
  <c r="L106" i="15"/>
  <c r="L107" i="15"/>
  <c r="L110" i="15"/>
  <c r="L111" i="15"/>
  <c r="L112" i="15"/>
  <c r="L113" i="15"/>
  <c r="L114" i="15"/>
  <c r="L115" i="15"/>
  <c r="L118" i="15"/>
  <c r="L119" i="15"/>
  <c r="L120" i="15"/>
  <c r="L121" i="15"/>
  <c r="L122" i="15"/>
  <c r="L123" i="15"/>
  <c r="L126" i="15"/>
  <c r="L127" i="15"/>
  <c r="L128" i="15"/>
  <c r="L129" i="15"/>
  <c r="L130" i="15"/>
  <c r="L131" i="15"/>
  <c r="L134" i="15"/>
  <c r="L135" i="15"/>
  <c r="L136" i="15"/>
  <c r="L137" i="15"/>
  <c r="L138" i="15"/>
  <c r="L139" i="15"/>
  <c r="L142" i="15"/>
  <c r="L143" i="15"/>
  <c r="L144" i="15"/>
  <c r="L145" i="15"/>
  <c r="L146" i="15"/>
  <c r="L147" i="15"/>
  <c r="L150" i="15"/>
  <c r="L151" i="15"/>
  <c r="L152" i="15"/>
  <c r="L153" i="15"/>
  <c r="L154" i="15"/>
  <c r="L155" i="15"/>
  <c r="L158" i="15"/>
  <c r="L159" i="15"/>
  <c r="L160" i="15"/>
  <c r="L161" i="15"/>
  <c r="L29" i="15"/>
  <c r="O30" i="15" l="1"/>
  <c r="O31" i="15"/>
  <c r="X29" i="14" l="1"/>
  <c r="Y29" i="14" s="1"/>
  <c r="X30" i="14"/>
  <c r="Y30" i="14" s="1"/>
  <c r="X31" i="14"/>
  <c r="Y31" i="14" s="1"/>
  <c r="X28" i="14"/>
  <c r="U31" i="14"/>
  <c r="U30" i="14"/>
  <c r="U29" i="14"/>
  <c r="U28" i="14"/>
  <c r="N27" i="14"/>
  <c r="N26" i="14"/>
  <c r="N25" i="14"/>
  <c r="Z29" i="14" l="1"/>
  <c r="Y32" i="14"/>
  <c r="Z31" i="14"/>
  <c r="AA31" i="14" s="1"/>
  <c r="Z30" i="14"/>
  <c r="AA30" i="14" s="1"/>
  <c r="Z32" i="14" l="1"/>
  <c r="AA29" i="14"/>
  <c r="AA32" i="14" s="1"/>
  <c r="N30" i="13" l="1"/>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102" i="13"/>
  <c r="N103" i="13"/>
  <c r="N104" i="13"/>
  <c r="N105" i="13"/>
  <c r="N106" i="13"/>
  <c r="N107" i="13"/>
  <c r="N108" i="13"/>
  <c r="N109" i="13"/>
  <c r="N110" i="13"/>
  <c r="N111" i="13"/>
  <c r="N112" i="13"/>
  <c r="N113" i="13"/>
  <c r="N114" i="13"/>
  <c r="N115" i="13"/>
  <c r="N116" i="13"/>
  <c r="N117" i="13"/>
  <c r="N118" i="13"/>
  <c r="N119" i="13"/>
  <c r="N120" i="13"/>
  <c r="N121" i="13"/>
  <c r="N122" i="13"/>
  <c r="N123" i="13"/>
  <c r="N124" i="13"/>
  <c r="N125" i="13"/>
  <c r="N126" i="13"/>
  <c r="N127" i="13"/>
  <c r="N128" i="13"/>
  <c r="N129" i="13"/>
  <c r="N130" i="13"/>
  <c r="N131" i="13"/>
  <c r="N132" i="13"/>
  <c r="N133" i="13"/>
  <c r="N134" i="13"/>
  <c r="N135" i="13"/>
  <c r="N136" i="13"/>
  <c r="N137" i="13"/>
  <c r="N138" i="13"/>
  <c r="N139" i="13"/>
  <c r="N140" i="13"/>
  <c r="N141" i="13"/>
  <c r="N142" i="13"/>
  <c r="N143" i="13"/>
  <c r="N144" i="13"/>
  <c r="N145" i="13"/>
  <c r="N146" i="13"/>
  <c r="N147" i="13"/>
  <c r="N148" i="13"/>
  <c r="N149" i="13"/>
  <c r="N150" i="13"/>
  <c r="N151" i="13"/>
  <c r="N152" i="13"/>
  <c r="N153" i="13"/>
  <c r="N154" i="13"/>
  <c r="N155" i="13"/>
  <c r="N156" i="13"/>
  <c r="N157" i="13"/>
  <c r="N158" i="13"/>
  <c r="N159" i="13"/>
  <c r="N160" i="13"/>
  <c r="N161" i="13"/>
  <c r="N162" i="13"/>
  <c r="N29" i="13"/>
  <c r="L30" i="13"/>
  <c r="L31" i="13"/>
  <c r="L32" i="13"/>
  <c r="L33" i="13"/>
  <c r="L34" i="13"/>
  <c r="M34" i="13" s="1"/>
  <c r="L35" i="13"/>
  <c r="L36" i="13"/>
  <c r="L37" i="13"/>
  <c r="M37" i="13" s="1"/>
  <c r="L38" i="13"/>
  <c r="L39" i="13"/>
  <c r="L40" i="13"/>
  <c r="L41" i="13"/>
  <c r="L42" i="13"/>
  <c r="M42" i="13" s="1"/>
  <c r="L43" i="13"/>
  <c r="L44" i="13"/>
  <c r="L45" i="13"/>
  <c r="M45" i="13" s="1"/>
  <c r="L46" i="13"/>
  <c r="L47" i="13"/>
  <c r="L48" i="13"/>
  <c r="L49" i="13"/>
  <c r="L50" i="13"/>
  <c r="M50" i="13" s="1"/>
  <c r="L51" i="13"/>
  <c r="L52" i="13"/>
  <c r="L53" i="13"/>
  <c r="M53" i="13" s="1"/>
  <c r="L54" i="13"/>
  <c r="L55" i="13"/>
  <c r="L56" i="13"/>
  <c r="L57" i="13"/>
  <c r="L58" i="13"/>
  <c r="M58" i="13" s="1"/>
  <c r="L59" i="13"/>
  <c r="L60" i="13"/>
  <c r="L61" i="13"/>
  <c r="M61" i="13" s="1"/>
  <c r="L62" i="13"/>
  <c r="L63" i="13"/>
  <c r="L64" i="13"/>
  <c r="L65" i="13"/>
  <c r="L66" i="13"/>
  <c r="M66" i="13" s="1"/>
  <c r="L67" i="13"/>
  <c r="L68" i="13"/>
  <c r="L69" i="13"/>
  <c r="M69" i="13" s="1"/>
  <c r="L70" i="13"/>
  <c r="L71" i="13"/>
  <c r="L72" i="13"/>
  <c r="L73" i="13"/>
  <c r="L74" i="13"/>
  <c r="M74" i="13" s="1"/>
  <c r="L75" i="13"/>
  <c r="L76" i="13"/>
  <c r="L77" i="13"/>
  <c r="M77" i="13" s="1"/>
  <c r="L78" i="13"/>
  <c r="L79" i="13"/>
  <c r="L80" i="13"/>
  <c r="L81" i="13"/>
  <c r="L82" i="13"/>
  <c r="M82" i="13" s="1"/>
  <c r="L83" i="13"/>
  <c r="L84" i="13"/>
  <c r="L85" i="13"/>
  <c r="M85" i="13" s="1"/>
  <c r="L86" i="13"/>
  <c r="L87" i="13"/>
  <c r="L88" i="13"/>
  <c r="L89" i="13"/>
  <c r="L90" i="13"/>
  <c r="M90" i="13" s="1"/>
  <c r="L91" i="13"/>
  <c r="L92" i="13"/>
  <c r="L93" i="13"/>
  <c r="M93" i="13" s="1"/>
  <c r="L94" i="13"/>
  <c r="L95" i="13"/>
  <c r="L96" i="13"/>
  <c r="L97" i="13"/>
  <c r="L98" i="13"/>
  <c r="M98" i="13" s="1"/>
  <c r="L99" i="13"/>
  <c r="L100" i="13"/>
  <c r="L101" i="13"/>
  <c r="M101" i="13" s="1"/>
  <c r="L102" i="13"/>
  <c r="L103" i="13"/>
  <c r="L104" i="13"/>
  <c r="L105" i="13"/>
  <c r="L106" i="13"/>
  <c r="M106" i="13" s="1"/>
  <c r="L107" i="13"/>
  <c r="L108" i="13"/>
  <c r="L109" i="13"/>
  <c r="M109" i="13" s="1"/>
  <c r="L110" i="13"/>
  <c r="L111" i="13"/>
  <c r="L112" i="13"/>
  <c r="L113" i="13"/>
  <c r="L114" i="13"/>
  <c r="M114" i="13" s="1"/>
  <c r="L115" i="13"/>
  <c r="L116" i="13"/>
  <c r="L117" i="13"/>
  <c r="M117" i="13" s="1"/>
  <c r="L118" i="13"/>
  <c r="L119" i="13"/>
  <c r="L120" i="13"/>
  <c r="L121" i="13"/>
  <c r="L122" i="13"/>
  <c r="M122" i="13" s="1"/>
  <c r="L123" i="13"/>
  <c r="L124" i="13"/>
  <c r="L125" i="13"/>
  <c r="M125" i="13" s="1"/>
  <c r="L126" i="13"/>
  <c r="L127" i="13"/>
  <c r="L128" i="13"/>
  <c r="L129" i="13"/>
  <c r="L130" i="13"/>
  <c r="M130" i="13" s="1"/>
  <c r="L131" i="13"/>
  <c r="L132" i="13"/>
  <c r="L133" i="13"/>
  <c r="M133" i="13" s="1"/>
  <c r="L134" i="13"/>
  <c r="L135" i="13"/>
  <c r="L136" i="13"/>
  <c r="L137" i="13"/>
  <c r="L138" i="13"/>
  <c r="M138" i="13" s="1"/>
  <c r="L139" i="13"/>
  <c r="L140" i="13"/>
  <c r="L141" i="13"/>
  <c r="M141" i="13" s="1"/>
  <c r="L142" i="13"/>
  <c r="L143" i="13"/>
  <c r="L144" i="13"/>
  <c r="L145" i="13"/>
  <c r="L146" i="13"/>
  <c r="M146" i="13" s="1"/>
  <c r="L147" i="13"/>
  <c r="L148" i="13"/>
  <c r="L149" i="13"/>
  <c r="M149" i="13" s="1"/>
  <c r="L150" i="13"/>
  <c r="M150" i="13" s="1"/>
  <c r="L151" i="13"/>
  <c r="L152" i="13"/>
  <c r="L153" i="13"/>
  <c r="L154" i="13"/>
  <c r="M154" i="13" s="1"/>
  <c r="L155" i="13"/>
  <c r="L156" i="13"/>
  <c r="L157" i="13"/>
  <c r="M157" i="13" s="1"/>
  <c r="L158" i="13"/>
  <c r="M158" i="13" s="1"/>
  <c r="L159" i="13"/>
  <c r="L160" i="13"/>
  <c r="M160" i="13" s="1"/>
  <c r="L161" i="13"/>
  <c r="L162" i="13"/>
  <c r="M162" i="13" s="1"/>
  <c r="L29" i="13"/>
  <c r="M29" i="13" s="1"/>
  <c r="J163" i="13"/>
  <c r="M161" i="13"/>
  <c r="M159" i="13"/>
  <c r="M156" i="13"/>
  <c r="M155" i="13"/>
  <c r="M153" i="13"/>
  <c r="M152" i="13"/>
  <c r="M151" i="13"/>
  <c r="M148" i="13"/>
  <c r="M147" i="13"/>
  <c r="M145" i="13"/>
  <c r="M144" i="13"/>
  <c r="M143" i="13"/>
  <c r="M142" i="13"/>
  <c r="M140" i="13"/>
  <c r="M139" i="13"/>
  <c r="M137" i="13"/>
  <c r="M136" i="13"/>
  <c r="M135" i="13"/>
  <c r="M134" i="13"/>
  <c r="M132" i="13"/>
  <c r="M131" i="13"/>
  <c r="M129" i="13"/>
  <c r="M128" i="13"/>
  <c r="M127" i="13"/>
  <c r="M126" i="13"/>
  <c r="M124" i="13"/>
  <c r="M123" i="13"/>
  <c r="M121" i="13"/>
  <c r="M120" i="13"/>
  <c r="M119" i="13"/>
  <c r="M118" i="13"/>
  <c r="M116" i="13"/>
  <c r="M115" i="13"/>
  <c r="M113" i="13"/>
  <c r="M112" i="13"/>
  <c r="M111" i="13"/>
  <c r="M110" i="13"/>
  <c r="M108" i="13"/>
  <c r="M107" i="13"/>
  <c r="M105" i="13"/>
  <c r="M104" i="13"/>
  <c r="M103" i="13"/>
  <c r="M102" i="13"/>
  <c r="M100" i="13"/>
  <c r="M99" i="13"/>
  <c r="M97" i="13"/>
  <c r="M96" i="13"/>
  <c r="M95" i="13"/>
  <c r="M94" i="13"/>
  <c r="M92" i="13"/>
  <c r="M91" i="13"/>
  <c r="M89" i="13"/>
  <c r="M88" i="13"/>
  <c r="M87" i="13"/>
  <c r="M86" i="13"/>
  <c r="M84" i="13"/>
  <c r="M83" i="13"/>
  <c r="M81" i="13"/>
  <c r="M80" i="13"/>
  <c r="M79" i="13"/>
  <c r="M78" i="13"/>
  <c r="M76" i="13"/>
  <c r="M75" i="13"/>
  <c r="M73" i="13"/>
  <c r="M72" i="13"/>
  <c r="M71" i="13"/>
  <c r="M70" i="13"/>
  <c r="M68" i="13"/>
  <c r="M67" i="13"/>
  <c r="M65" i="13"/>
  <c r="M64" i="13"/>
  <c r="M63" i="13"/>
  <c r="M62" i="13"/>
  <c r="M60" i="13"/>
  <c r="M59" i="13"/>
  <c r="M57" i="13"/>
  <c r="M56" i="13"/>
  <c r="M55" i="13"/>
  <c r="M54" i="13"/>
  <c r="M52" i="13"/>
  <c r="M51" i="13"/>
  <c r="M49" i="13"/>
  <c r="M48" i="13"/>
  <c r="M47" i="13"/>
  <c r="M46" i="13"/>
  <c r="M44" i="13"/>
  <c r="M43" i="13"/>
  <c r="M41" i="13"/>
  <c r="M40" i="13"/>
  <c r="M39" i="13"/>
  <c r="M38" i="13"/>
  <c r="M36" i="13"/>
  <c r="M35" i="13"/>
  <c r="M33" i="13"/>
  <c r="M32" i="13"/>
  <c r="M31" i="13"/>
  <c r="M30" i="13"/>
  <c r="M164" i="13" l="1"/>
  <c r="M163" i="13"/>
</calcChain>
</file>

<file path=xl/sharedStrings.xml><?xml version="1.0" encoding="utf-8"?>
<sst xmlns="http://schemas.openxmlformats.org/spreadsheetml/2006/main" count="1663" uniqueCount="328">
  <si>
    <t>Afghanistan</t>
  </si>
  <si>
    <t>Algeria</t>
  </si>
  <si>
    <t>Angola</t>
  </si>
  <si>
    <t>Antigua and Barbuda</t>
  </si>
  <si>
    <t>Argentina</t>
  </si>
  <si>
    <t>Armenia</t>
  </si>
  <si>
    <t>Australia</t>
  </si>
  <si>
    <t>Austria</t>
  </si>
  <si>
    <t>Azerbaijan</t>
  </si>
  <si>
    <t>Bahamas</t>
  </si>
  <si>
    <t>Bahrain</t>
  </si>
  <si>
    <t>Bangladesh</t>
  </si>
  <si>
    <t>Belarus</t>
  </si>
  <si>
    <t>Belgium</t>
  </si>
  <si>
    <t>Belize</t>
  </si>
  <si>
    <t>Benin</t>
  </si>
  <si>
    <t>Bhutan</t>
  </si>
  <si>
    <t>Bolivia (Plurinational State of)</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</si>
  <si>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</si>
  <si>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</si>
  <si>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</si>
  <si>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</si>
  <si>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</si>
  <si>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</si>
  <si>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</si>
  <si>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</si>
  <si>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</si>
  <si>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</si>
  <si>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</si>
  <si>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</si>
  <si>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</si>
  <si>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</si>
  <si>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</si>
  <si>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</si>
  <si>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</si>
  <si>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</si>
  <si>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Costa Rica</t>
  </si>
  <si>
    <t>Côte d'Ivoire</t>
  </si>
  <si>
    <t>Croatia</t>
  </si>
  <si>
    <t>Cuba</t>
  </si>
  <si>
    <t>Cyprus</t>
  </si>
  <si>
    <t>Czechia</t>
  </si>
  <si>
    <t>Democratic Republic of the Congo</t>
  </si>
  <si>
    <t>Denmark</t>
  </si>
  <si>
    <t>Dominican Republic</t>
  </si>
  <si>
    <t>Ecuador</t>
  </si>
  <si>
    <t>Egypt</t>
  </si>
  <si>
    <t>El Salvador</t>
  </si>
  <si>
    <t>Estonia</t>
  </si>
  <si>
    <t>Eswatini</t>
  </si>
  <si>
    <t>Ethiopia</t>
  </si>
  <si>
    <t>Fiji</t>
  </si>
  <si>
    <t>Finland</t>
  </si>
  <si>
    <t>France</t>
  </si>
  <si>
    <t>Gabon</t>
  </si>
  <si>
    <t>Gambia</t>
  </si>
  <si>
    <t>Georgia</t>
  </si>
  <si>
    <t>Germany</t>
  </si>
  <si>
    <t>Ghana</t>
  </si>
  <si>
    <t>Greece</t>
  </si>
  <si>
    <t>Grenada</t>
  </si>
  <si>
    <t>Guatemala</t>
  </si>
  <si>
    <t>Guinea</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</si>
  <si>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</si>
  <si>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</si>
  <si>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</si>
  <si>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</si>
  <si>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</si>
  <si>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</si>
  <si>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</si>
  <si>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</si>
  <si>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</si>
  <si>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</si>
  <si>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</si>
  <si>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</si>
  <si>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</si>
  <si>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</si>
  <si>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</si>
  <si>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</si>
  <si>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</si>
  <si>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</si>
  <si>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</si>
  <si>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</si>
  <si>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</si>
  <si>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</si>
  <si>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</si>
  <si>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</si>
  <si>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</si>
  <si>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Lithuania</t>
  </si>
  <si>
    <t>Luxembourg</t>
  </si>
  <si>
    <t>Madagascar</t>
  </si>
  <si>
    <t>Malawi</t>
  </si>
  <si>
    <t>Malaysia</t>
  </si>
  <si>
    <t>Maldives</t>
  </si>
  <si>
    <t>Mali</t>
  </si>
  <si>
    <t>Malta</t>
  </si>
  <si>
    <t>Mauritania</t>
  </si>
  <si>
    <t>Mauritius</t>
  </si>
  <si>
    <t>Mexico</t>
  </si>
  <si>
    <t>Mongolia</t>
  </si>
  <si>
    <t>Montenegro</t>
  </si>
  <si>
    <t>Morocco</t>
  </si>
  <si>
    <t>Mozambique</t>
  </si>
  <si>
    <t>Myanmar</t>
  </si>
  <si>
    <t>Namibia</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</si>
  <si>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</si>
  <si>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</si>
  <si>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</si>
  <si>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</si>
  <si>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</si>
  <si>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</si>
  <si>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</si>
  <si>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</si>
  <si>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</si>
  <si>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</si>
  <si>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</si>
  <si>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</si>
  <si>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</si>
  <si>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</si>
  <si>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</si>
  <si>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</si>
  <si>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</si>
  <si>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</si>
  <si>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Republic of Korea</t>
  </si>
  <si>
    <t>Republic of Moldova</t>
  </si>
  <si>
    <t>Romania</t>
  </si>
  <si>
    <t>Russian Federation</t>
  </si>
  <si>
    <t>Rwanda</t>
  </si>
  <si>
    <t>Saint Lucia</t>
  </si>
  <si>
    <t>Saint Vincent and the Grenadines</t>
  </si>
  <si>
    <t>Samoa</t>
  </si>
  <si>
    <t>Sao Tome and Principe</t>
  </si>
  <si>
    <t>Senegal</t>
  </si>
  <si>
    <t>Serbia</t>
  </si>
  <si>
    <t>Seychelles</t>
  </si>
  <si>
    <t>Sierra Leone</t>
  </si>
  <si>
    <t>Singapore</t>
  </si>
  <si>
    <t>Slovakia</t>
  </si>
  <si>
    <t>Slovenia</t>
  </si>
  <si>
    <t>Solomon Islands</t>
  </si>
  <si>
    <t>South Africa</t>
  </si>
  <si>
    <t>Spain</t>
  </si>
  <si>
    <t>Sri Lanka</t>
  </si>
  <si>
    <t>Sudan</t>
  </si>
  <si>
    <t>Suriname</t>
  </si>
  <si>
    <t>Sweden</t>
  </si>
  <si>
    <t>Switzerland</t>
  </si>
  <si>
    <t>Tajikistan</t>
  </si>
  <si>
    <t>Thailand</t>
  </si>
  <si>
    <t>Togo</t>
  </si>
  <si>
    <t>Tunisia</t>
  </si>
  <si>
    <t>Turkey</t>
  </si>
  <si>
    <t>Turkmenistan</t>
  </si>
  <si>
    <t>Uganda</t>
  </si>
  <si>
    <t>Ukraine</t>
  </si>
  <si>
    <t>United Arab Emirates</t>
  </si>
  <si>
    <t>United Kingdom</t>
  </si>
  <si>
    <t>United Republic of Tanzania</t>
  </si>
  <si>
    <t>United States of America</t>
  </si>
  <si>
    <t>Uruguay</t>
  </si>
  <si>
    <t>Uzbekistan</t>
  </si>
  <si>
    <t>Vanuatu</t>
  </si>
  <si>
    <t>Venezuela (Bolivarian Republic of)</t>
  </si>
  <si>
    <t>Viet Nam</t>
  </si>
  <si>
    <t>Zambia</t>
  </si>
  <si>
    <t>Zimbabwe</t>
  </si>
  <si>
    <t>African Region</t>
  </si>
  <si>
    <t>Region of the Americas</t>
  </si>
  <si>
    <t>European Region</t>
  </si>
  <si>
    <t>Eastern Mediterranean Region</t>
  </si>
  <si>
    <t>Western Pacific Region</t>
  </si>
  <si>
    <r>
      <t>Adolescent birth rate</t>
    </r>
    <r>
      <rPr>
        <vertAlign val="superscript"/>
        <sz val="7"/>
        <color theme="1"/>
        <rFont val="Calibri"/>
        <family val="2"/>
        <scheme val="minor"/>
      </rPr>
      <t>n</t>
    </r>
    <r>
      <rPr>
        <sz val="7"/>
        <color theme="1"/>
        <rFont val="Calibri"/>
        <family val="2"/>
        <scheme val="minor"/>
      </rPr>
      <t xml:space="preserve"> (per 1000 women aged 15–19 years)</t>
    </r>
  </si>
  <si>
    <t>Guinea0Bissau</t>
  </si>
  <si>
    <t>Timor0Leste</t>
  </si>
  <si>
    <t>UHC: Service coverage index</t>
  </si>
  <si>
    <t>X1</t>
  </si>
  <si>
    <t>X2</t>
  </si>
  <si>
    <t>Status
Developing = 0
Developed = 1</t>
  </si>
  <si>
    <t>X3</t>
  </si>
  <si>
    <t>X4</t>
  </si>
  <si>
    <t>X5</t>
  </si>
  <si>
    <t>X6</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</si>
  <si>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</si>
  <si>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</si>
  <si>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</si>
  <si>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</si>
  <si>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</si>
  <si>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</si>
  <si>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</si>
  <si>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</si>
  <si>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</si>
  <si>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</si>
  <si>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</si>
  <si>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</si>
  <si>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</si>
  <si>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</si>
  <si>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</si>
  <si>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</si>
  <si>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</si>
  <si>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</si>
  <si>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</si>
  <si>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</si>
  <si>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</si>
  <si>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</si>
  <si>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</si>
  <si>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</si>
  <si>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</si>
  <si>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Countries</t>
  </si>
  <si>
    <r>
      <t>Total population</t>
    </r>
    <r>
      <rPr>
        <vertAlign val="superscript"/>
        <sz val="8"/>
        <color indexed="8"/>
        <rFont val="Aptos Display"/>
        <family val="2"/>
      </rPr>
      <t>a</t>
    </r>
    <r>
      <rPr>
        <sz val="8"/>
        <color theme="1"/>
        <rFont val="Aptos Display"/>
        <family val="2"/>
      </rPr>
      <t xml:space="preserve"> (000s)</t>
    </r>
  </si>
  <si>
    <r>
      <t>Density of medical doctors</t>
    </r>
    <r>
      <rPr>
        <vertAlign val="superscript"/>
        <sz val="8"/>
        <color theme="1"/>
        <rFont val="Aptos Display"/>
        <family val="2"/>
      </rPr>
      <t>w</t>
    </r>
    <r>
      <rPr>
        <sz val="8"/>
        <color theme="1"/>
        <rFont val="Aptos Display"/>
        <family val="2"/>
      </rPr>
      <t xml:space="preserve"> (per 10 000 population) </t>
    </r>
  </si>
  <si>
    <r>
      <t>Life expectancy at birth</t>
    </r>
    <r>
      <rPr>
        <vertAlign val="superscript"/>
        <sz val="8"/>
        <color indexed="8"/>
        <rFont val="Aptos Display"/>
        <family val="2"/>
      </rPr>
      <t>b</t>
    </r>
    <r>
      <rPr>
        <sz val="8"/>
        <color theme="1"/>
        <rFont val="Aptos Display"/>
        <family val="2"/>
      </rPr>
      <t xml:space="preserve"> (years)</t>
    </r>
  </si>
  <si>
    <t>Domestic general government health expenditure (%)</t>
  </si>
  <si>
    <r>
      <t>Total alcohol per capita (≥ 15 years of age) consumption</t>
    </r>
    <r>
      <rPr>
        <vertAlign val="superscript"/>
        <sz val="8"/>
        <color theme="1"/>
        <rFont val="Aptos Display"/>
        <family val="2"/>
      </rPr>
      <t xml:space="preserve"> </t>
    </r>
    <r>
      <rPr>
        <sz val="8"/>
        <color theme="1"/>
        <rFont val="Aptos Display"/>
        <family val="2"/>
      </rPr>
      <t>(litres of pure alcohol)</t>
    </r>
  </si>
  <si>
    <t>RESIDUAL OUTPUT</t>
  </si>
  <si>
    <t>Observation</t>
  </si>
  <si>
    <t>Predicted Y</t>
  </si>
  <si>
    <t>Residuals</t>
  </si>
  <si>
    <t>**</t>
  </si>
  <si>
    <t xml:space="preserve"> -</t>
  </si>
  <si>
    <t>*</t>
  </si>
  <si>
    <t>Standard Residuals</t>
  </si>
  <si>
    <t>X7</t>
  </si>
  <si>
    <t>The model is highly statistically significant</t>
  </si>
  <si>
    <t xml:space="preserve">variabilty is explained by the model </t>
  </si>
  <si>
    <t>Density of medical doctors</t>
  </si>
  <si>
    <t>Government health expenditure (%)</t>
  </si>
  <si>
    <t>Adolescent birth rate</t>
  </si>
  <si>
    <t>Life expectancy  (years)</t>
  </si>
  <si>
    <t>Y^</t>
  </si>
  <si>
    <t>Y = b0 + b1*X1 + b2*X2 + b3*X3 + b4*X4 + b5*X5 + b6*X6 + b7*X7 + u</t>
  </si>
  <si>
    <t xml:space="preserve">** </t>
  </si>
  <si>
    <t>Y = 55.86 + 0.00023*X1 + 1.6*X2 -0.1*X3 + 0.24*X4 + 0.04*X5 + 0.18*X6 - 0.03*X7 + u</t>
  </si>
  <si>
    <t>.</t>
  </si>
  <si>
    <t>ei = Y - Y'</t>
  </si>
  <si>
    <t>stand ei = ei / stdev ei</t>
  </si>
  <si>
    <t>Graph 1.1</t>
  </si>
  <si>
    <t>Graph 1.2</t>
  </si>
  <si>
    <t xml:space="preserve">Graph 1.3	</t>
  </si>
  <si>
    <t xml:space="preserve">Graph 1.4	</t>
  </si>
  <si>
    <t xml:space="preserve">Graph 1.5		</t>
  </si>
  <si>
    <t xml:space="preserve">Manually calculating the Predicted Y and standard residuals </t>
  </si>
  <si>
    <t>** High.stat.sig</t>
  </si>
  <si>
    <t xml:space="preserve">Correlation coeffitcients </t>
  </si>
  <si>
    <t xml:space="preserve">Y and X1 </t>
  </si>
  <si>
    <t>r&gt;0</t>
  </si>
  <si>
    <t>positive linear relationship</t>
  </si>
  <si>
    <t>Y and X3</t>
  </si>
  <si>
    <t>Y and X2</t>
  </si>
  <si>
    <t>r&lt;0</t>
  </si>
  <si>
    <t>negative linear relationship</t>
  </si>
  <si>
    <t>Coefficient of determination</t>
  </si>
  <si>
    <t xml:space="preserve">variability is explained by the model </t>
  </si>
  <si>
    <t>Adjusted coefficient of determination</t>
  </si>
  <si>
    <t>Rapid test interpretation</t>
  </si>
  <si>
    <t xml:space="preserve">With 95 % probability the average life expectancy lies on beteen 49.45 and 53.57 years when other factors are equal to 0. </t>
  </si>
  <si>
    <t xml:space="preserve"> We are 95% confident that true value of X1 lies between 0.27 and 0.33</t>
  </si>
  <si>
    <t xml:space="preserve"> We are 99% confident that true value of X1 lies between 0.2723 and 0.33</t>
  </si>
  <si>
    <t xml:space="preserve">All variables (Intercept, X Variable 1, X Variable 2, and X Variable 3) show statistical significance at both the 95% and 99% confidence levels </t>
  </si>
  <si>
    <t xml:space="preserve">Calculation of standardized coefficients or beta coefficients </t>
  </si>
  <si>
    <t>std(Y)</t>
  </si>
  <si>
    <t>std(X1)</t>
  </si>
  <si>
    <t>std(X2)</t>
  </si>
  <si>
    <t>std(X3)</t>
  </si>
  <si>
    <t>ABS(Bj)</t>
  </si>
  <si>
    <t>numerator</t>
  </si>
  <si>
    <t>denominator</t>
  </si>
  <si>
    <t>Beta coeff.</t>
  </si>
  <si>
    <t>Beta adjusted</t>
  </si>
  <si>
    <t>e(t-1)</t>
  </si>
  <si>
    <t>(e(t)-e(t-1))^2</t>
  </si>
  <si>
    <t>e(t)^2</t>
  </si>
  <si>
    <t>Residulas- e(t)</t>
  </si>
  <si>
    <t>Durbin-Watson test</t>
  </si>
  <si>
    <t>H0: no autocorrelation</t>
  </si>
  <si>
    <t>H1: autocorrelation</t>
  </si>
  <si>
    <t xml:space="preserve">sum </t>
  </si>
  <si>
    <t>d test.stat.</t>
  </si>
  <si>
    <t xml:space="preserve">Observations </t>
  </si>
  <si>
    <t>Num of variab</t>
  </si>
  <si>
    <t xml:space="preserve"> Auxiliary Regression</t>
  </si>
  <si>
    <t>X1^2</t>
  </si>
  <si>
    <t>X2^2</t>
  </si>
  <si>
    <t>X3^2</t>
  </si>
  <si>
    <t>X1*X2</t>
  </si>
  <si>
    <t>X1*X3</t>
  </si>
  <si>
    <t>X2*X3</t>
  </si>
  <si>
    <t>e^2=b0 + b1*X1 + b2*X2 + b3* X3 + b4*X1^2 + b5*X2^2 + b6*X1*X2 + ui</t>
  </si>
  <si>
    <t>The variance of the residuals is constant (homoscedasticity).</t>
  </si>
  <si>
    <t>Null Hypothesis (H0​):</t>
  </si>
  <si>
    <t>Alternative Hypothesis (H1​):</t>
  </si>
  <si>
    <t>The variance of the residuals is not constant (heteroscedasticity is present)</t>
  </si>
  <si>
    <t xml:space="preserve">p&gt;α: </t>
  </si>
  <si>
    <t xml:space="preserve">p≤α: </t>
  </si>
  <si>
    <t>Reject H0​ (heteroscedasticity detected)</t>
  </si>
  <si>
    <t>Fail to reject H0 (no heteroscedasticity)</t>
  </si>
  <si>
    <t>&gt;</t>
  </si>
  <si>
    <t>alpha</t>
  </si>
  <si>
    <t>&lt;</t>
  </si>
  <si>
    <t>It means that our  model is homoscedastic</t>
  </si>
  <si>
    <t>CHIINV(alfa, k-1)</t>
  </si>
  <si>
    <t>white test</t>
  </si>
  <si>
    <t>White Test Statistic &gt; Critical Value</t>
  </si>
  <si>
    <t xml:space="preserve"> =&gt;</t>
  </si>
  <si>
    <t>reject the null hypothesis (H0)</t>
  </si>
  <si>
    <t>White Test Statistic &lt; Critical Value</t>
  </si>
  <si>
    <t>accept the null hypothesis (H0)</t>
  </si>
  <si>
    <r>
      <t xml:space="preserve">The residuals are </t>
    </r>
    <r>
      <rPr>
        <b/>
        <sz val="11"/>
        <color theme="1"/>
        <rFont val="Calibri"/>
        <family val="2"/>
        <scheme val="minor"/>
      </rPr>
      <t>homoscedastic</t>
    </r>
    <r>
      <rPr>
        <sz val="11"/>
        <color theme="1"/>
        <rFont val="Calibri"/>
        <family val="2"/>
        <scheme val="minor"/>
      </rPr>
      <t xml:space="preserve"> (constant variance).</t>
    </r>
  </si>
  <si>
    <r>
      <t xml:space="preserve">The residuals are </t>
    </r>
    <r>
      <rPr>
        <b/>
        <sz val="11"/>
        <color theme="1"/>
        <rFont val="Calibri"/>
        <family val="2"/>
        <scheme val="minor"/>
      </rPr>
      <t>heteroscedastic</t>
    </r>
    <r>
      <rPr>
        <sz val="11"/>
        <color theme="1"/>
        <rFont val="Calibri"/>
        <family val="2"/>
        <scheme val="minor"/>
      </rPr>
      <t xml:space="preserve"> (non-constant variance).</t>
    </r>
  </si>
  <si>
    <t>X1 =b0 + b1* X2+ b2* X3</t>
  </si>
  <si>
    <t>X2 = b0 + b1*X1 + b2*X3</t>
  </si>
  <si>
    <t>X3 = b0 + b1*X2 + b2* X3</t>
  </si>
  <si>
    <t>VIF</t>
  </si>
  <si>
    <t>VIF Interpretation:</t>
  </si>
  <si>
    <r>
      <t>VIF = 1</t>
    </r>
    <r>
      <rPr>
        <sz val="11"/>
        <color theme="1"/>
        <rFont val="Calibri"/>
        <family val="2"/>
        <scheme val="minor"/>
      </rPr>
      <t>: No multicollinearity, the predictor is not correlated with other predictors.</t>
    </r>
  </si>
  <si>
    <r>
      <t>1 &lt; VIF ≤ 5</t>
    </r>
    <r>
      <rPr>
        <sz val="11"/>
        <color theme="1"/>
        <rFont val="Calibri"/>
        <family val="2"/>
        <scheme val="minor"/>
      </rPr>
      <t>: Low to moderate multicollinearity, generally acceptable.</t>
    </r>
  </si>
  <si>
    <r>
      <t>VIF &gt; 5</t>
    </r>
    <r>
      <rPr>
        <sz val="11"/>
        <color theme="1"/>
        <rFont val="Calibri"/>
        <family val="2"/>
        <scheme val="minor"/>
      </rPr>
      <t>: High multicollinearity, requires attention as it might affect model stability.</t>
    </r>
  </si>
  <si>
    <r>
      <t>VIF &gt; 10</t>
    </r>
    <r>
      <rPr>
        <sz val="11"/>
        <color theme="1"/>
        <rFont val="Calibri"/>
        <family val="2"/>
        <scheme val="minor"/>
      </rPr>
      <t>: Very high multicollinearity, a severe problem that could distort regression results.</t>
    </r>
  </si>
  <si>
    <r>
      <t xml:space="preserve">The predictors are </t>
    </r>
    <r>
      <rPr>
        <b/>
        <sz val="11"/>
        <color theme="1"/>
        <rFont val="Calibri"/>
        <family val="2"/>
        <scheme val="minor"/>
      </rPr>
      <t>mildly correlated</t>
    </r>
    <r>
      <rPr>
        <sz val="11"/>
        <color theme="1"/>
        <rFont val="Calibri"/>
        <family val="2"/>
        <scheme val="minor"/>
      </rPr>
      <t xml:space="preserve"> with each other, but the regression coefficients should still be reliable. The model should perform reasonably well.</t>
    </r>
  </si>
  <si>
    <t>ln(x2)</t>
  </si>
  <si>
    <t>ln(x3)</t>
  </si>
  <si>
    <t>ln(x4)</t>
  </si>
  <si>
    <t>ln(x5)</t>
  </si>
  <si>
    <t>ln(x6)</t>
  </si>
  <si>
    <t>ln(x7)</t>
  </si>
  <si>
    <t>ln(Y)</t>
  </si>
  <si>
    <t>Y=B0+b1*X1+b2*X2+b3*X3+b4*X4+…+ e</t>
  </si>
  <si>
    <t>Ln Y=b0+b1*X1+b2*X2+b3*X3+b4*ln X4+ …+ e</t>
  </si>
  <si>
    <t>ln()&gt;&gt;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</si>
</sst>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1" x14ac:knownFonts="1">
    <font>
      <sz val="11"/>
      <color theme="1"/>
      <name val="Calibri"/>
      <family val="2"/>
      <scheme val="minor"/>
    </font>
    <font>
      <b/>
      <sz val="11"/>
      <color theme="1"/>
      <name val="Calibri"/>
      <family val="2"/>
      <scheme val="minor"/>
    </font>
    <font>
      <sz val="7"/>
      <color theme="1"/>
      <name val="Calibri"/>
      <family val="2"/>
      <scheme val="minor"/>
    </font>
    <font>
      <vertAlign val="superscript"/>
      <sz val="7"/>
      <color theme="1"/>
      <name val="Calibri"/>
      <family val="2"/>
      <scheme val="minor"/>
    </font>
    <font>
      <sz val="11"/>
      <color theme="1"/>
      <name val="Calibri"/>
      <family val="2"/>
      <scheme val="minor"/>
    </font>
    <font>
      <sz val="8"/>
      <name val="Aptos Display"/>
      <family val="2"/>
    </font>
    <font>
      <i/>
      <sz val="11"/>
      <color theme="1"/>
      <name val="Calibri"/>
      <family val="2"/>
      <scheme val="minor"/>
    </font>
    <font>
      <sz val="8"/>
      <color theme="1"/>
      <name val="Aptos Display"/>
      <family val="2"/>
    </font>
    <font>
      <vertAlign val="superscript"/>
      <sz val="8"/>
      <color indexed="8"/>
      <name val="Aptos Display"/>
      <family val="2"/>
    </font>
    <font>
      <vertAlign val="superscript"/>
      <sz val="8"/>
      <color theme="1"/>
      <name val="Aptos Display"/>
      <family val="2"/>
    </font>
    <font>
      <sz val="8"/>
      <color theme="1"/>
      <name val="Calibri"/>
      <family val="2"/>
      <scheme val="minor"/>
    </font>
    <font>
      <sz val="18"/>
      <color theme="1"/>
      <name val="Calibri"/>
      <family val="2"/>
      <scheme val="minor"/>
    </font>
    <font>
      <b/>
      <sz val="11"/>
      <color rgb="FFFF0000"/>
      <name val="Calibri"/>
      <family val="2"/>
      <scheme val="minor"/>
    </font>
    <font>
      <b/>
      <sz val="8"/>
      <color theme="0"/>
      <name val="Calibri"/>
      <family val="2"/>
      <scheme val="minor"/>
    </font>
    <font>
      <sz val="8"/>
      <name val="Calibri"/>
      <family val="2"/>
      <scheme val="minor"/>
    </font>
    <font>
      <b/>
      <sz val="14"/>
      <color rgb="FFFF0000"/>
      <name val="Calibri"/>
      <family val="2"/>
      <scheme val="minor"/>
    </font>
    <font>
      <b/>
      <sz val="11"/>
      <name val="Calibri"/>
      <family val="2"/>
      <charset val="238"/>
      <scheme val="minor"/>
    </font>
    <font>
      <b/>
      <sz val="11"/>
      <color theme="0"/>
      <name val="Calibri"/>
      <family val="2"/>
      <scheme val="minor"/>
    </font>
    <font>
      <sz val="11"/>
      <color rgb="FFFF0000"/>
      <name val="Calibri"/>
      <family val="2"/>
      <scheme val="minor"/>
    </font>
    <font>
      <b/>
      <sz val="11"/>
      <color theme="1"/>
      <name val="Calibri"/>
      <family val="2"/>
      <charset val="238"/>
      <scheme val="minor"/>
    </font>
    <font>
      <b/>
      <sz val="14"/>
      <color theme="1"/>
      <name val="Calibri"/>
      <family val="2"/>
      <scheme val="minor"/>
    </font>
    <font>
      <b/>
      <sz val="12"/>
      <color theme="1"/>
      <name val="Calibri"/>
      <family val="2"/>
      <scheme val="minor"/>
    </font>
    <font>
      <sz val="12"/>
      <color theme="1"/>
      <name val="Calibri"/>
      <family val="2"/>
      <scheme val="minor"/>
    </font>
    <font>
      <b/>
      <sz val="14"/>
      <color rgb="FFFF0000"/>
      <name val="Calibri"/>
      <family val="2"/>
      <charset val="238"/>
      <scheme val="minor"/>
    </font>
    <font>
      <sz val="11"/>
      <color theme="1"/>
      <name val="Calibri"/>
      <family val="2"/>
      <charset val="238"/>
      <scheme val="minor"/>
    </font>
    <font>
      <b/>
      <sz val="13.5"/>
      <color theme="1"/>
      <name val="Calibri"/>
      <family val="2"/>
      <scheme val="minor"/>
    </font>
    <font>
      <i/>
      <sz val="11"/>
      <color theme="8"/>
      <name val="Calibri"/>
      <family val="2"/>
      <charset val="238"/>
      <scheme val="minor"/>
    </font>
    <font>
      <sz val="11"/>
      <color rgb="FF000000"/>
      <name val="Aptos Narrow"/>
      <family val="2"/>
    </font>
    <font>
      <b/>
      <sz val="12"/>
      <name val="Calibri"/>
      <family val="2"/>
      <scheme val="minor"/>
    </font>
    <font>
      <b/>
      <sz val="11"/>
      <color rgb="FF000000"/>
      <name val="Calibri"/>
      <family val="2"/>
      <scheme val="minor"/>
    </font>
    <font>
      <b/>
      <sz val="16"/>
      <color theme="1"/>
      <name val="Calibri"/>
      <family val="2"/>
      <scheme val="minor"/>
    </font>
  </fonts>
  <fills count="16">
    <fill>
      <patternFill patternType="none"/>
    </fill>
    <fill>
      <patternFill patternType="gray125"/>
    </fill>
    <fill>
      <patternFill patternType="solid">
        <fgColor theme="5"/>
        <bgColor theme="5"/>
      </patternFill>
    </fill>
    <fill>
      <patternFill patternType="solid">
        <fgColor theme="5" tint="0.79998168889431442"/>
        <bgColor theme="5" tint="0.79998168889431442"/>
      </patternFill>
    </fill>
    <fill>
      <patternFill patternType="solid">
        <fgColor rgb="FF7030A0"/>
        <bgColor indexed="64"/>
      </patternFill>
    </fill>
    <fill>
      <patternFill patternType="solid">
        <fgColor rgb="FF0070C0"/>
        <bgColor indexed="64"/>
      </patternFill>
    </fill>
    <fill>
      <patternFill patternType="solid">
        <fgColor rgb="FF00B0F0"/>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2"/>
        <bgColor indexed="64"/>
      </patternFill>
    </fill>
    <fill>
      <patternFill patternType="solid">
        <fgColor rgb="FF92D050"/>
        <bgColor indexed="64"/>
      </patternFill>
    </fill>
  </fills>
  <borders count="19">
    <border>
      <left/>
      <right/>
      <top/>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right/>
      <top/>
      <bottom style="medium">
        <color indexed="64"/>
      </bottom>
      <diagonal/>
    </border>
    <border>
      <left/>
      <right/>
      <top style="medium">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s>
  <cellStyleXfs count="4">
    <xf numFmtId="0" fontId="0" fillId="0" borderId="0"/>
    <xf numFmtId="9" fontId="4" fillId="0" borderId="0" applyFont="0" applyFill="0" applyBorder="0" applyAlignment="0" applyProtection="0"/>
    <xf numFmtId="0" fontId="24" fillId="0" borderId="0"/>
    <xf numFmtId="9" fontId="24" fillId="0" borderId="0" applyFont="0" applyFill="0" applyBorder="0" applyAlignment="0" applyProtection="0"/>
  </cellStyleXfs>
  <cellXfs count="107">
    <xf numFmtId="0" fontId="0" fillId="0" borderId="0" xfId="0"/>
    <xf numFmtId="0" fontId="1" fillId="0" borderId="0" xfId="0" applyFont="1"/>
    <xf numFmtId="0" fontId="0" fillId="0" borderId="0" xfId="0" applyAlignment="1">
      <alignment horizontal="right"/>
    </xf>
    <xf numFmtId="0" fontId="5" fillId="0" borderId="0" xfId="0" applyFont="1" applyAlignment="1">
      <alignment horizontal="center" vertical="center" wrapText="1"/>
    </xf>
    <xf numFmtId="0" fontId="0" fillId="0" borderId="0" xfId="0" applyFill="1" applyBorder="1" applyAlignment="1"/>
    <xf numFmtId="0" fontId="0" fillId="0" borderId="7" xfId="0" applyFill="1" applyBorder="1" applyAlignment="1"/>
    <xf numFmtId="0" fontId="6" fillId="0" borderId="8" xfId="0" applyFont="1" applyFill="1" applyBorder="1" applyAlignment="1">
      <alignment horizontal="center"/>
    </xf>
    <xf numFmtId="0" fontId="6" fillId="0" borderId="8" xfId="0" applyFont="1" applyFill="1" applyBorder="1" applyAlignment="1">
      <alignment horizontal="centerContinuous"/>
    </xf>
    <xf numFmtId="0" fontId="7" fillId="0" borderId="0" xfId="0" applyFont="1" applyAlignment="1">
      <alignment horizontal="center" vertical="center" wrapText="1"/>
    </xf>
    <xf numFmtId="0" fontId="10" fillId="11" borderId="0" xfId="0" applyFont="1" applyFill="1"/>
    <xf numFmtId="0" fontId="10" fillId="10" borderId="0" xfId="0" applyFont="1" applyFill="1"/>
    <xf numFmtId="0" fontId="10" fillId="9" borderId="0" xfId="0" applyFont="1" applyFill="1"/>
    <xf numFmtId="0" fontId="10" fillId="8" borderId="0" xfId="0" applyFont="1" applyFill="1"/>
    <xf numFmtId="0" fontId="10" fillId="7" borderId="0" xfId="0" applyFont="1" applyFill="1"/>
    <xf numFmtId="0" fontId="10" fillId="6" borderId="0" xfId="0" applyFont="1" applyFill="1"/>
    <xf numFmtId="0" fontId="10" fillId="5" borderId="0" xfId="0" applyFont="1" applyFill="1"/>
    <xf numFmtId="0" fontId="10" fillId="4" borderId="0" xfId="0" applyFont="1" applyFill="1"/>
    <xf numFmtId="0" fontId="10" fillId="0" borderId="0" xfId="0" applyFont="1"/>
    <xf numFmtId="9" fontId="12" fillId="0" borderId="0" xfId="1" applyFont="1" applyFill="1" applyBorder="1" applyAlignment="1"/>
    <xf numFmtId="0" fontId="12" fillId="0" borderId="0" xfId="0" applyFont="1" applyFill="1" applyBorder="1" applyAlignment="1"/>
    <xf numFmtId="0" fontId="12" fillId="0" borderId="0" xfId="0" applyFont="1"/>
    <xf numFmtId="0" fontId="0" fillId="0" borderId="0" xfId="0" applyBorder="1"/>
    <xf numFmtId="0" fontId="6" fillId="0" borderId="0" xfId="0" applyFont="1" applyFill="1" applyBorder="1" applyAlignment="1">
      <alignment horizontal="center"/>
    </xf>
    <xf numFmtId="0" fontId="13" fillId="12" borderId="9" xfId="0" applyFont="1" applyFill="1" applyBorder="1"/>
    <xf numFmtId="0" fontId="13" fillId="12" borderId="10" xfId="0" applyFont="1" applyFill="1" applyBorder="1" applyAlignment="1">
      <alignment vertical="center"/>
    </xf>
    <xf numFmtId="0" fontId="13" fillId="12" borderId="11" xfId="0" applyFont="1" applyFill="1" applyBorder="1" applyAlignment="1">
      <alignment vertical="center"/>
    </xf>
    <xf numFmtId="0" fontId="0" fillId="13" borderId="9" xfId="0" applyFont="1" applyFill="1" applyBorder="1"/>
    <xf numFmtId="0" fontId="0" fillId="0" borderId="9" xfId="0" applyFont="1" applyBorder="1"/>
    <xf numFmtId="9" fontId="0" fillId="0" borderId="0" xfId="1" applyFont="1" applyFill="1" applyBorder="1" applyAlignment="1"/>
    <xf numFmtId="0" fontId="0" fillId="0" borderId="0" xfId="0" applyFont="1" applyFill="1" applyBorder="1" applyAlignment="1"/>
    <xf numFmtId="0" fontId="2" fillId="0" borderId="0" xfId="0" applyFont="1" applyAlignment="1">
      <alignment horizontal="center" vertical="center" wrapText="1"/>
    </xf>
    <xf numFmtId="0" fontId="10" fillId="0" borderId="0" xfId="0" applyFont="1" applyBorder="1"/>
    <xf numFmtId="0" fontId="7" fillId="0" borderId="0" xfId="0" applyFont="1" applyBorder="1" applyAlignment="1">
      <alignment horizontal="center" vertical="center" wrapText="1"/>
    </xf>
    <xf numFmtId="0" fontId="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16" fillId="0" borderId="0" xfId="0" applyFont="1"/>
    <xf numFmtId="164" fontId="0" fillId="0" borderId="0" xfId="0" applyNumberFormat="1" applyFill="1" applyBorder="1" applyAlignment="1"/>
    <xf numFmtId="164" fontId="0" fillId="0" borderId="7" xfId="0" applyNumberFormat="1" applyFill="1" applyBorder="1" applyAlignment="1"/>
    <xf numFmtId="2" fontId="0" fillId="0" borderId="0" xfId="0" applyNumberFormat="1"/>
    <xf numFmtId="0" fontId="6" fillId="14" borderId="0" xfId="0" applyFont="1" applyFill="1" applyBorder="1" applyAlignment="1">
      <alignment horizontal="center"/>
    </xf>
    <xf numFmtId="0" fontId="0" fillId="14" borderId="0" xfId="0" applyFill="1"/>
    <xf numFmtId="0" fontId="0" fillId="14" borderId="0" xfId="0" applyFill="1" applyAlignment="1">
      <alignment wrapText="1"/>
    </xf>
    <xf numFmtId="2" fontId="0" fillId="14" borderId="12" xfId="0" applyNumberFormat="1" applyFill="1" applyBorder="1"/>
    <xf numFmtId="0" fontId="0" fillId="14" borderId="13" xfId="0" applyFill="1" applyBorder="1"/>
    <xf numFmtId="0" fontId="0" fillId="14" borderId="7" xfId="0" applyFill="1" applyBorder="1"/>
    <xf numFmtId="0" fontId="0" fillId="14" borderId="14" xfId="0" applyFill="1" applyBorder="1"/>
    <xf numFmtId="0" fontId="6" fillId="0" borderId="0" xfId="0" applyFont="1" applyFill="1" applyBorder="1" applyAlignment="1">
      <alignment horizontal="left"/>
    </xf>
    <xf numFmtId="0" fontId="0" fillId="0" borderId="12" xfId="0" applyBorder="1"/>
    <xf numFmtId="0" fontId="0" fillId="0" borderId="13" xfId="0" applyBorder="1"/>
    <xf numFmtId="0" fontId="0" fillId="0" borderId="16" xfId="0" applyBorder="1"/>
    <xf numFmtId="0" fontId="0" fillId="0" borderId="17" xfId="0" applyBorder="1"/>
    <xf numFmtId="0" fontId="0" fillId="0" borderId="18" xfId="0" applyBorder="1"/>
    <xf numFmtId="0" fontId="0" fillId="0" borderId="7" xfId="0" applyBorder="1"/>
    <xf numFmtId="0" fontId="0" fillId="0" borderId="14" xfId="0" applyBorder="1"/>
    <xf numFmtId="0" fontId="1" fillId="14" borderId="15" xfId="0" applyFont="1" applyFill="1" applyBorder="1"/>
    <xf numFmtId="0" fontId="0" fillId="14" borderId="12" xfId="0" applyFill="1" applyBorder="1"/>
    <xf numFmtId="0" fontId="0" fillId="14" borderId="16" xfId="0" applyFill="1" applyBorder="1"/>
    <xf numFmtId="0" fontId="0" fillId="14" borderId="0" xfId="0" applyFill="1" applyBorder="1"/>
    <xf numFmtId="0" fontId="0" fillId="14" borderId="17" xfId="0" applyFill="1" applyBorder="1"/>
    <xf numFmtId="0" fontId="1" fillId="14" borderId="16" xfId="0" applyFont="1" applyFill="1" applyBorder="1"/>
    <xf numFmtId="0" fontId="0" fillId="14" borderId="16" xfId="0" applyFill="1" applyBorder="1" applyAlignment="1"/>
    <xf numFmtId="9" fontId="0" fillId="14" borderId="0" xfId="1" applyFont="1" applyFill="1" applyBorder="1" applyAlignment="1"/>
    <xf numFmtId="0" fontId="0" fillId="14" borderId="18" xfId="0" applyFill="1" applyBorder="1"/>
    <xf numFmtId="0" fontId="0" fillId="14" borderId="7" xfId="0" applyFill="1" applyBorder="1" applyAlignment="1"/>
    <xf numFmtId="0" fontId="6" fillId="0" borderId="15" xfId="0" applyFont="1" applyFill="1" applyBorder="1" applyAlignment="1">
      <alignment horizontal="left"/>
    </xf>
    <xf numFmtId="9" fontId="0" fillId="0" borderId="0" xfId="0" applyNumberFormat="1"/>
    <xf numFmtId="0" fontId="0" fillId="0" borderId="15" xfId="0" applyBorder="1"/>
    <xf numFmtId="9" fontId="0" fillId="0" borderId="0" xfId="1" applyFont="1" applyBorder="1"/>
    <xf numFmtId="9" fontId="0" fillId="0" borderId="17" xfId="1" applyFont="1" applyBorder="1"/>
    <xf numFmtId="9" fontId="0" fillId="0" borderId="7" xfId="1" applyFont="1" applyBorder="1"/>
    <xf numFmtId="9" fontId="0" fillId="0" borderId="14" xfId="1" applyFont="1" applyBorder="1"/>
    <xf numFmtId="0" fontId="6" fillId="0" borderId="8" xfId="0" applyFont="1" applyFill="1" applyBorder="1" applyAlignment="1">
      <alignment horizontal="center"/>
    </xf>
    <xf numFmtId="0" fontId="19" fillId="0" borderId="0" xfId="0" applyFont="1" applyAlignment="1">
      <alignment horizontal="center"/>
    </xf>
    <xf numFmtId="0" fontId="20" fillId="0" borderId="0" xfId="0" applyFont="1"/>
    <xf numFmtId="0" fontId="21" fillId="0" borderId="0" xfId="0" applyFont="1"/>
    <xf numFmtId="0" fontId="22" fillId="0" borderId="0" xfId="0" applyFont="1"/>
    <xf numFmtId="0" fontId="25" fillId="0" borderId="0" xfId="0" applyFont="1" applyAlignment="1">
      <alignment vertical="center"/>
    </xf>
    <xf numFmtId="0" fontId="26" fillId="0" borderId="0" xfId="0" applyFont="1" applyAlignment="1">
      <alignment horizontal="right"/>
    </xf>
    <xf numFmtId="0" fontId="27" fillId="0" borderId="0" xfId="0" applyFont="1"/>
    <xf numFmtId="0" fontId="18" fillId="14" borderId="0" xfId="0" applyFont="1" applyFill="1"/>
    <xf numFmtId="0" fontId="0" fillId="15" borderId="0" xfId="0" applyFill="1" applyBorder="1" applyAlignment="1"/>
    <xf numFmtId="0" fontId="0" fillId="7" borderId="0" xfId="0" applyFill="1" applyBorder="1" applyAlignment="1"/>
    <xf numFmtId="0" fontId="0" fillId="6" borderId="0" xfId="0" applyFill="1" applyBorder="1" applyAlignment="1"/>
    <xf numFmtId="0" fontId="0" fillId="0" borderId="0" xfId="0" applyAlignment="1">
      <alignment horizontal="left" vertical="center" indent="1"/>
    </xf>
    <xf numFmtId="0" fontId="1" fillId="0" borderId="0" xfId="0" applyFont="1" applyAlignment="1">
      <alignment horizontal="left" vertical="center" indent="1"/>
    </xf>
    <xf numFmtId="0" fontId="0" fillId="3" borderId="1" xfId="0" applyFont="1" applyFill="1" applyBorder="1"/>
    <xf numFmtId="0" fontId="0" fillId="3" borderId="2" xfId="0" applyFont="1" applyFill="1" applyBorder="1"/>
    <xf numFmtId="0" fontId="0" fillId="3" borderId="3" xfId="0" applyFont="1" applyFill="1" applyBorder="1"/>
    <xf numFmtId="0" fontId="17" fillId="2" borderId="4" xfId="0" applyFont="1" applyFill="1" applyBorder="1"/>
    <xf numFmtId="0" fontId="17" fillId="2" borderId="5" xfId="0" applyFont="1" applyFill="1" applyBorder="1"/>
    <xf numFmtId="0" fontId="29" fillId="2" borderId="5" xfId="0" applyFont="1" applyFill="1" applyBorder="1"/>
    <xf numFmtId="0" fontId="17" fillId="2" borderId="6" xfId="0" applyFont="1" applyFill="1" applyBorder="1"/>
    <xf numFmtId="0" fontId="0" fillId="3" borderId="4" xfId="0" applyFont="1" applyFill="1" applyBorder="1"/>
    <xf numFmtId="0" fontId="0" fillId="3" borderId="5" xfId="0" applyFont="1" applyFill="1" applyBorder="1"/>
    <xf numFmtId="0" fontId="0" fillId="3" borderId="6" xfId="0" applyFont="1" applyFill="1" applyBorder="1"/>
    <xf numFmtId="0" fontId="0" fillId="0" borderId="4" xfId="0" applyFont="1" applyBorder="1"/>
    <xf numFmtId="0" fontId="0" fillId="0" borderId="5" xfId="0" applyFont="1" applyBorder="1"/>
    <xf numFmtId="0" fontId="0" fillId="0" borderId="6" xfId="0" applyFont="1" applyBorder="1"/>
    <xf numFmtId="0" fontId="11" fillId="0" borderId="0" xfId="0" applyFont="1" applyBorder="1" applyAlignment="1">
      <alignment horizontal="center" vertical="center"/>
    </xf>
    <xf numFmtId="0" fontId="15" fillId="0" borderId="0" xfId="0" applyFont="1" applyAlignment="1">
      <alignment horizontal="center" vertical="center"/>
    </xf>
    <xf numFmtId="0" fontId="0" fillId="0" borderId="0" xfId="0" applyAlignment="1">
      <alignment horizontal="center"/>
    </xf>
    <xf numFmtId="0" fontId="6" fillId="0" borderId="8" xfId="0" applyFont="1" applyFill="1" applyBorder="1" applyAlignment="1">
      <alignment horizontal="center"/>
    </xf>
    <xf numFmtId="0" fontId="23" fillId="0" borderId="0" xfId="0" applyFont="1" applyAlignment="1">
      <alignment horizontal="center" vertical="center"/>
    </xf>
    <xf numFmtId="165" fontId="23" fillId="0" borderId="0" xfId="0" applyNumberFormat="1" applyFont="1" applyAlignment="1">
      <alignment horizontal="center" vertical="center"/>
    </xf>
    <xf numFmtId="0" fontId="28" fillId="0" borderId="0" xfId="2" applyFont="1" applyAlignment="1">
      <alignment horizontal="center" vertical="center"/>
    </xf>
    <xf numFmtId="0" fontId="20" fillId="0" borderId="0" xfId="0" applyFont="1" applyAlignment="1">
      <alignment horizontal="center"/>
    </xf>
    <xf numFmtId="0" fontId="30" fillId="0" borderId="0" xfId="0" applyFont="1" applyAlignment="1">
      <alignment horizontal="center" vertical="center"/>
    </xf>
  </cellXfs>
  <cellStyles count="4">
    <cellStyle name="Normal" xfId="0" builtinId="0"/>
    <cellStyle name="Normal 2" xfId="2" xr:uid="{5C8B8E0E-3AED-4AF3-A686-DAAC43B7E7ED}"/>
    <cellStyle name="Percent" xfId="1" builtinId="5"/>
    <cellStyle name="Percent 2" xfId="3" xr:uid="{B95775C9-1CFF-4F08-8975-F47183E2AEB7}"/>
  </cellStyles>
  <dxfs count="4">
    <dxf>
      <font>
        <color rgb="FF9C5700"/>
      </font>
      <fill>
        <patternFill>
          <bgColor rgb="FFFFEB9C"/>
        </patternFill>
      </fill>
    </dxf>
    <dxf>
      <font>
        <color rgb="FF9C5700"/>
      </font>
      <fill>
        <patternFill>
          <bgColor rgb="FFFFEB9C"/>
        </patternFill>
      </fill>
    </dxf>
    <dxf>
      <fill>
        <patternFill>
          <bgColor rgb="FFFFC7CE"/>
        </patternFill>
      </fill>
    </dxf>
    <dxf>
      <fill>
        <patternFill>
          <bgColor rgb="FFFFC7CE"/>
        </patternFill>
      </fill>
    </dxf>
  </dxfs>
  <tableStyles count="0" defaultTableStyle="TableStyleMedium2" defaultPivotStyle="PivotStyleLight16"/>
  <colors>
    <mruColors>
      <color rgb="FF00639C"/>
      <color rgb="FF575756"/>
      <color rgb="FFF69F10"/>
      <color rgb="FFFBC500"/>
      <color rgb="FF3ABBE3"/>
      <color rgb="FFE6321C"/>
      <color rgb="FFE0A927"/>
      <color rgb="FFE1112E"/>
      <color rgb="FF4B9B34"/>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'Description of the model'!$W$40</c:f>
              <c:strCache>
                <c:ptCount val="1"/>
                <c:pt idx="0">
                  <c:v>Standard Residuals</c:v>
                </c:pt>
              </c:strCache>
            </c:strRef>
          </c:tx>
          <c:spPr>
            <a:ln w="19050" cap="rnd">
              <a:noFill/>
              <a:round/>
            </a:ln>
            <a:effectLst/>
          </c:spPr>
          <c:marker>
            <c:symbol val="circle"/>
            <c:size val="5"/>
            <c:spPr>
              <a:solidFill>
                <a:schemeClr val="accent1"/>
              </a:solidFill>
              <a:ln w="9525">
                <a:solidFill>
                  <a:schemeClr val="accent1"/>
                </a:solidFill>
              </a:ln>
              <a:effectLst/>
            </c:spPr>
          </c:marker>
          <c:dPt>
            <c:idx val="11"/>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1-F11B-4A92-84CC-CE21B415E570}"/>
              </c:ext>
            </c:extLst>
          </c:dPt>
          <c:dPt>
            <c:idx val="19"/>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2-F11B-4A92-84CC-CE21B415E570}"/>
              </c:ext>
            </c:extLst>
          </c:dPt>
          <c:dPt>
            <c:idx val="49"/>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4-F11B-4A92-84CC-CE21B415E570}"/>
              </c:ext>
            </c:extLst>
          </c:dPt>
          <c:dPt>
            <c:idx val="64"/>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3-F11B-4A92-84CC-CE21B415E570}"/>
              </c:ext>
            </c:extLst>
          </c:dPt>
          <c:dPt>
            <c:idx val="81"/>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5-F11B-4A92-84CC-CE21B415E570}"/>
              </c:ext>
            </c:extLst>
          </c:dPt>
          <c:dPt>
            <c:idx val="87"/>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6-F11B-4A92-84CC-CE21B415E570}"/>
              </c:ext>
            </c:extLst>
          </c:dPt>
          <c:dPt>
            <c:idx val="105"/>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7-F11B-4A92-84CC-CE21B415E570}"/>
              </c:ext>
            </c:extLst>
          </c:dPt>
          <c:dPt>
            <c:idx val="141"/>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8-F11B-4A92-84CC-CE21B415E570}"/>
              </c:ext>
            </c:extLst>
          </c:dPt>
          <c:dPt>
            <c:idx val="167"/>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9-F11B-4A92-84CC-CE21B415E570}"/>
              </c:ext>
            </c:extLst>
          </c:dPt>
          <c:yVal>
            <c:numRef>
              <c:f>'Description of the model'!$W$41:$W$213</c:f>
              <c:numCache>
                <c:formatCode>General</c:formatCode>
                <c:ptCount val="173"/>
                <c:pt idx="0">
                  <c:v>-0.15453636956066297</c:v>
                </c:pt>
                <c:pt idx="1">
                  <c:v>0.13681633867138998</c:v>
                </c:pt>
                <c:pt idx="2">
                  <c:v>1.0865136193345302</c:v>
                </c:pt>
                <c:pt idx="3">
                  <c:v>0.54699067189808925</c:v>
                </c:pt>
                <c:pt idx="4">
                  <c:v>0.16964805303781649</c:v>
                </c:pt>
                <c:pt idx="5">
                  <c:v>0.41543500868830219</c:v>
                </c:pt>
                <c:pt idx="6">
                  <c:v>0.20410720315415087</c:v>
                </c:pt>
                <c:pt idx="7">
                  <c:v>1.8744954447745786E-2</c:v>
                </c:pt>
                <c:pt idx="8">
                  <c:v>-0.37787924185229205</c:v>
                </c:pt>
                <c:pt idx="9">
                  <c:v>-0.72777657443252153</c:v>
                </c:pt>
                <c:pt idx="10">
                  <c:v>0.39631723683344028</c:v>
                </c:pt>
                <c:pt idx="11">
                  <c:v>2.5968038007454819</c:v>
                </c:pt>
                <c:pt idx="12">
                  <c:v>-0.63163743219046853</c:v>
                </c:pt>
                <c:pt idx="13">
                  <c:v>-0.46878481931059651</c:v>
                </c:pt>
                <c:pt idx="14">
                  <c:v>0.64984857254073425</c:v>
                </c:pt>
                <c:pt idx="15">
                  <c:v>0.51885162019226516</c:v>
                </c:pt>
                <c:pt idx="16">
                  <c:v>1.4937632118135915E-2</c:v>
                </c:pt>
                <c:pt idx="17">
                  <c:v>-0.12830899129783135</c:v>
                </c:pt>
                <c:pt idx="18">
                  <c:v>0.77757107559679861</c:v>
                </c:pt>
                <c:pt idx="19">
                  <c:v>-2.4809233441465892</c:v>
                </c:pt>
                <c:pt idx="20">
                  <c:v>0.33915011259182098</c:v>
                </c:pt>
                <c:pt idx="21">
                  <c:v>-0.76614065312857849</c:v>
                </c:pt>
                <c:pt idx="22">
                  <c:v>-0.33103278447947021</c:v>
                </c:pt>
                <c:pt idx="23">
                  <c:v>-1.5038493697650251E-3</c:v>
                </c:pt>
                <c:pt idx="24">
                  <c:v>-0.57462432769289529</c:v>
                </c:pt>
                <c:pt idx="25">
                  <c:v>0.51512244035275656</c:v>
                </c:pt>
                <c:pt idx="26">
                  <c:v>-0.12300292593272016</c:v>
                </c:pt>
                <c:pt idx="27">
                  <c:v>0.13891615621667733</c:v>
                </c:pt>
                <c:pt idx="28">
                  <c:v>0.33188880396775611</c:v>
                </c:pt>
                <c:pt idx="29">
                  <c:v>-1.6584477393653154</c:v>
                </c:pt>
                <c:pt idx="30">
                  <c:v>0.31620180849733315</c:v>
                </c:pt>
                <c:pt idx="31">
                  <c:v>0.75997434313492074</c:v>
                </c:pt>
                <c:pt idx="32">
                  <c:v>-0.3036421773214788</c:v>
                </c:pt>
                <c:pt idx="33">
                  <c:v>0.84280335005783102</c:v>
                </c:pt>
                <c:pt idx="34">
                  <c:v>0.423443861501274</c:v>
                </c:pt>
                <c:pt idx="35">
                  <c:v>1.1019971069338854</c:v>
                </c:pt>
                <c:pt idx="36">
                  <c:v>0.4794487422337832</c:v>
                </c:pt>
                <c:pt idx="37">
                  <c:v>-0.21730728127727553</c:v>
                </c:pt>
                <c:pt idx="38">
                  <c:v>0.18151739812954704</c:v>
                </c:pt>
                <c:pt idx="39">
                  <c:v>-0.69183916105299725</c:v>
                </c:pt>
                <c:pt idx="40">
                  <c:v>1.4558685823313755</c:v>
                </c:pt>
                <c:pt idx="41">
                  <c:v>-0.16155796226571428</c:v>
                </c:pt>
                <c:pt idx="42">
                  <c:v>-3.7505319115410059E-2</c:v>
                </c:pt>
                <c:pt idx="43">
                  <c:v>-0.35808327170866305</c:v>
                </c:pt>
                <c:pt idx="44">
                  <c:v>-0.16977240680108474</c:v>
                </c:pt>
                <c:pt idx="45">
                  <c:v>0.59443197870828557</c:v>
                </c:pt>
                <c:pt idx="46">
                  <c:v>-0.33343285588726423</c:v>
                </c:pt>
                <c:pt idx="47">
                  <c:v>-0.60658516901923287</c:v>
                </c:pt>
                <c:pt idx="48">
                  <c:v>0.43588373216553272</c:v>
                </c:pt>
                <c:pt idx="49">
                  <c:v>-3.5708837597260898</c:v>
                </c:pt>
                <c:pt idx="50">
                  <c:v>1.8337712236415753</c:v>
                </c:pt>
                <c:pt idx="51">
                  <c:v>-1.2638989940948688</c:v>
                </c:pt>
                <c:pt idx="52">
                  <c:v>0.64608915765240149</c:v>
                </c:pt>
                <c:pt idx="53">
                  <c:v>1.0902198702535797</c:v>
                </c:pt>
                <c:pt idx="54">
                  <c:v>0.1989238404750158</c:v>
                </c:pt>
                <c:pt idx="55">
                  <c:v>-0.14849703873315073</c:v>
                </c:pt>
                <c:pt idx="56">
                  <c:v>-0.22758368295015124</c:v>
                </c:pt>
                <c:pt idx="57">
                  <c:v>-0.38320321255577677</c:v>
                </c:pt>
                <c:pt idx="58">
                  <c:v>0.37834449371620632</c:v>
                </c:pt>
                <c:pt idx="59">
                  <c:v>1.0634058730302038</c:v>
                </c:pt>
                <c:pt idx="60">
                  <c:v>-0.14885825317828844</c:v>
                </c:pt>
                <c:pt idx="61">
                  <c:v>0.23878317474942035</c:v>
                </c:pt>
                <c:pt idx="62">
                  <c:v>-0.29378719886666821</c:v>
                </c:pt>
                <c:pt idx="63">
                  <c:v>-0.19168343586842027</c:v>
                </c:pt>
                <c:pt idx="64">
                  <c:v>-2.8019534351223601</c:v>
                </c:pt>
                <c:pt idx="65">
                  <c:v>-0.76866638032547774</c:v>
                </c:pt>
                <c:pt idx="66">
                  <c:v>0.70905357253342505</c:v>
                </c:pt>
                <c:pt idx="67">
                  <c:v>-0.5609958526514921</c:v>
                </c:pt>
                <c:pt idx="68">
                  <c:v>-0.14631947237586254</c:v>
                </c:pt>
                <c:pt idx="69">
                  <c:v>-0.15235085309926366</c:v>
                </c:pt>
                <c:pt idx="70">
                  <c:v>6.3006222902134895E-2</c:v>
                </c:pt>
                <c:pt idx="71">
                  <c:v>-0.40335410998050175</c:v>
                </c:pt>
                <c:pt idx="72">
                  <c:v>1.3442043586654002</c:v>
                </c:pt>
                <c:pt idx="73">
                  <c:v>2.5865534603031162E-2</c:v>
                </c:pt>
                <c:pt idx="74">
                  <c:v>0.98173378598774008</c:v>
                </c:pt>
                <c:pt idx="75">
                  <c:v>0.60633248389426797</c:v>
                </c:pt>
                <c:pt idx="76">
                  <c:v>0.83187658371178252</c:v>
                </c:pt>
                <c:pt idx="77">
                  <c:v>0.48508335517568346</c:v>
                </c:pt>
                <c:pt idx="78">
                  <c:v>1.6074863330825464</c:v>
                </c:pt>
                <c:pt idx="79">
                  <c:v>-0.89699179341764523</c:v>
                </c:pt>
                <c:pt idx="80">
                  <c:v>-0.73143319067610335</c:v>
                </c:pt>
                <c:pt idx="81">
                  <c:v>-2.9255493812871376</c:v>
                </c:pt>
                <c:pt idx="82">
                  <c:v>1.8344740904700068</c:v>
                </c:pt>
                <c:pt idx="83">
                  <c:v>0.14886057091555985</c:v>
                </c:pt>
                <c:pt idx="84">
                  <c:v>1.2050182043641999</c:v>
                </c:pt>
                <c:pt idx="85">
                  <c:v>-0.52726784645703428</c:v>
                </c:pt>
                <c:pt idx="86">
                  <c:v>-5.6545563225514642E-2</c:v>
                </c:pt>
                <c:pt idx="87">
                  <c:v>-5.1922367983759186</c:v>
                </c:pt>
                <c:pt idx="88">
                  <c:v>0.76639496749808689</c:v>
                </c:pt>
                <c:pt idx="89">
                  <c:v>-0.60129521495877447</c:v>
                </c:pt>
                <c:pt idx="90">
                  <c:v>0.59696281183319855</c:v>
                </c:pt>
                <c:pt idx="91">
                  <c:v>1.6617752337844247</c:v>
                </c:pt>
                <c:pt idx="92">
                  <c:v>0.10530740652321061</c:v>
                </c:pt>
                <c:pt idx="93">
                  <c:v>-0.75510247331750369</c:v>
                </c:pt>
                <c:pt idx="94">
                  <c:v>0.94992313100430237</c:v>
                </c:pt>
                <c:pt idx="95">
                  <c:v>0.49276753999305861</c:v>
                </c:pt>
                <c:pt idx="96">
                  <c:v>0.62658295380548834</c:v>
                </c:pt>
                <c:pt idx="97">
                  <c:v>1.4678280689733496</c:v>
                </c:pt>
                <c:pt idx="98">
                  <c:v>0.14392174873471059</c:v>
                </c:pt>
                <c:pt idx="99">
                  <c:v>0.63912652645206725</c:v>
                </c:pt>
                <c:pt idx="100">
                  <c:v>-1.6327798594434471</c:v>
                </c:pt>
                <c:pt idx="101">
                  <c:v>0.61965865262040509</c:v>
                </c:pt>
                <c:pt idx="102">
                  <c:v>-0.60395934921036964</c:v>
                </c:pt>
                <c:pt idx="103">
                  <c:v>-1.2911457645901354</c:v>
                </c:pt>
                <c:pt idx="104">
                  <c:v>-0.66133526696027389</c:v>
                </c:pt>
                <c:pt idx="105">
                  <c:v>-2.1465994510454074</c:v>
                </c:pt>
                <c:pt idx="106">
                  <c:v>1.0629387007315418</c:v>
                </c:pt>
                <c:pt idx="107">
                  <c:v>-0.20529402335547758</c:v>
                </c:pt>
                <c:pt idx="108">
                  <c:v>-7.1372963150101706E-2</c:v>
                </c:pt>
                <c:pt idx="109">
                  <c:v>0.66774468327312531</c:v>
                </c:pt>
                <c:pt idx="110">
                  <c:v>0.72524061106963278</c:v>
                </c:pt>
                <c:pt idx="111">
                  <c:v>-0.21694017439810875</c:v>
                </c:pt>
                <c:pt idx="112">
                  <c:v>-0.1476727449367774</c:v>
                </c:pt>
                <c:pt idx="113">
                  <c:v>-0.26765391438222585</c:v>
                </c:pt>
                <c:pt idx="114">
                  <c:v>-0.33305377409617548</c:v>
                </c:pt>
                <c:pt idx="115">
                  <c:v>-0.31152516518130968</c:v>
                </c:pt>
                <c:pt idx="116">
                  <c:v>0.95148159459225756</c:v>
                </c:pt>
                <c:pt idx="117">
                  <c:v>0.93476986948304663</c:v>
                </c:pt>
                <c:pt idx="118">
                  <c:v>1.740161213134354</c:v>
                </c:pt>
                <c:pt idx="119">
                  <c:v>1.3016589123116242</c:v>
                </c:pt>
                <c:pt idx="120">
                  <c:v>0.40076295508596443</c:v>
                </c:pt>
                <c:pt idx="121">
                  <c:v>0.13850737665688967</c:v>
                </c:pt>
                <c:pt idx="122">
                  <c:v>-2.0304819779149628E-2</c:v>
                </c:pt>
                <c:pt idx="123">
                  <c:v>0.37777863894705976</c:v>
                </c:pt>
                <c:pt idx="124">
                  <c:v>1.0609628309812722</c:v>
                </c:pt>
                <c:pt idx="125">
                  <c:v>-0.24543517710196161</c:v>
                </c:pt>
                <c:pt idx="126">
                  <c:v>-0.16048928660696768</c:v>
                </c:pt>
                <c:pt idx="127">
                  <c:v>-1.083229419095828</c:v>
                </c:pt>
                <c:pt idx="128">
                  <c:v>5.4516313179951544E-2</c:v>
                </c:pt>
                <c:pt idx="129">
                  <c:v>0.24901718127177294</c:v>
                </c:pt>
                <c:pt idx="130">
                  <c:v>-0.15982231480803294</c:v>
                </c:pt>
                <c:pt idx="131">
                  <c:v>0.32695738082991993</c:v>
                </c:pt>
                <c:pt idx="132">
                  <c:v>0.40473867909962324</c:v>
                </c:pt>
                <c:pt idx="133">
                  <c:v>0.81713511580407039</c:v>
                </c:pt>
                <c:pt idx="134">
                  <c:v>8.4681612592744426E-2</c:v>
                </c:pt>
                <c:pt idx="135">
                  <c:v>0.20909001793697368</c:v>
                </c:pt>
                <c:pt idx="136">
                  <c:v>-0.55263485366374299</c:v>
                </c:pt>
                <c:pt idx="137">
                  <c:v>0.32627457372211588</c:v>
                </c:pt>
                <c:pt idx="138">
                  <c:v>-4.3379751593198755E-2</c:v>
                </c:pt>
                <c:pt idx="139">
                  <c:v>0.48116452196143705</c:v>
                </c:pt>
                <c:pt idx="140">
                  <c:v>-0.7113858938233979</c:v>
                </c:pt>
                <c:pt idx="141">
                  <c:v>-2.6635315792117815</c:v>
                </c:pt>
                <c:pt idx="142">
                  <c:v>0.41744504102183472</c:v>
                </c:pt>
                <c:pt idx="143">
                  <c:v>1.1179188569651255</c:v>
                </c:pt>
                <c:pt idx="144">
                  <c:v>1.4741290248171579</c:v>
                </c:pt>
                <c:pt idx="145">
                  <c:v>-0.48426402741668484</c:v>
                </c:pt>
                <c:pt idx="146">
                  <c:v>-0.72841840929198276</c:v>
                </c:pt>
                <c:pt idx="147">
                  <c:v>0.56831778467880445</c:v>
                </c:pt>
                <c:pt idx="148">
                  <c:v>-1.0268784342420023</c:v>
                </c:pt>
                <c:pt idx="149">
                  <c:v>0.11067379043843951</c:v>
                </c:pt>
                <c:pt idx="150">
                  <c:v>0.19147426172718049</c:v>
                </c:pt>
                <c:pt idx="151">
                  <c:v>-0.13239683214071521</c:v>
                </c:pt>
                <c:pt idx="152">
                  <c:v>0.46019305725666543</c:v>
                </c:pt>
                <c:pt idx="153">
                  <c:v>0.4280235948179717</c:v>
                </c:pt>
                <c:pt idx="154">
                  <c:v>-1.967786250407126</c:v>
                </c:pt>
                <c:pt idx="155">
                  <c:v>1.2758967799556546</c:v>
                </c:pt>
                <c:pt idx="156">
                  <c:v>-0.79190695940985156</c:v>
                </c:pt>
                <c:pt idx="157">
                  <c:v>-0.37439622611276413</c:v>
                </c:pt>
                <c:pt idx="158">
                  <c:v>0.13708681969444023</c:v>
                </c:pt>
                <c:pt idx="159">
                  <c:v>1.5532188497760553</c:v>
                </c:pt>
                <c:pt idx="160">
                  <c:v>-1.0973209704930673</c:v>
                </c:pt>
                <c:pt idx="161">
                  <c:v>-0.7856250784451434</c:v>
                </c:pt>
                <c:pt idx="162">
                  <c:v>-0.72225175509010897</c:v>
                </c:pt>
                <c:pt idx="163">
                  <c:v>-0.45846672899198959</c:v>
                </c:pt>
                <c:pt idx="164">
                  <c:v>0.40434982628860888</c:v>
                </c:pt>
                <c:pt idx="165">
                  <c:v>4.2000505003185799E-2</c:v>
                </c:pt>
                <c:pt idx="166">
                  <c:v>-1.0416016360185711</c:v>
                </c:pt>
                <c:pt idx="167">
                  <c:v>-2.113171533273758</c:v>
                </c:pt>
                <c:pt idx="168">
                  <c:v>-0.66920063280985964</c:v>
                </c:pt>
                <c:pt idx="169">
                  <c:v>-0.33782588264670715</c:v>
                </c:pt>
                <c:pt idx="170">
                  <c:v>0.57417044542252971</c:v>
                </c:pt>
                <c:pt idx="171">
                  <c:v>6.0448293512950654E-2</c:v>
                </c:pt>
                <c:pt idx="172">
                  <c:v>0.37089381250648146</c:v>
                </c:pt>
              </c:numCache>
            </c:numRef>
          </c:yVal>
          <c:smooth val="0"/>
          <c:extLst>
            <c:ext xmlns:c16="http://schemas.microsoft.com/office/drawing/2014/chart" uri="{C3380CC4-5D6E-409C-BE32-E72D297353CC}">
              <c16:uniqueId val="{00000000-F11B-4A92-84CC-CE21B415E570}"/>
            </c:ext>
          </c:extLst>
        </c:ser>
        <c:dLbls>
          <c:showLegendKey val="0"/>
          <c:showVal val="0"/>
          <c:showCatName val="0"/>
          <c:showSerName val="0"/>
          <c:showPercent val="0"/>
          <c:showBubbleSize val="0"/>
        </c:dLbls>
        <c:axId val="642252559"/>
        <c:axId val="642245839"/>
      </c:scatterChart>
      <c:valAx>
        <c:axId val="6422525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45839"/>
        <c:crosses val="autoZero"/>
        <c:crossBetween val="midCat"/>
      </c:valAx>
      <c:valAx>
        <c:axId val="64224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52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e(t) vs e(t-1)</c:v>
          </c:tx>
          <c:spPr>
            <a:ln w="25400" cap="rnd">
              <a:noFill/>
              <a:round/>
            </a:ln>
            <a:effectLst/>
          </c:spPr>
          <c:marker>
            <c:symbol val="circle"/>
            <c:size val="5"/>
            <c:spPr>
              <a:solidFill>
                <a:schemeClr val="accent1"/>
              </a:solidFill>
              <a:ln w="9525">
                <a:solidFill>
                  <a:schemeClr val="accent1"/>
                </a:solidFill>
              </a:ln>
              <a:effectLst/>
            </c:spPr>
          </c:marker>
          <c:xVal>
            <c:numRef>
              <c:f>'Durbin-Watson'!$I$29:$I$161</c:f>
              <c:numCache>
                <c:formatCode>General</c:formatCode>
                <c:ptCount val="133"/>
                <c:pt idx="0">
                  <c:v>0.16209127872895124</c:v>
                </c:pt>
                <c:pt idx="1">
                  <c:v>1.6015747068570576</c:v>
                </c:pt>
                <c:pt idx="2">
                  <c:v>0.68250600817107454</c:v>
                </c:pt>
                <c:pt idx="3">
                  <c:v>-0.45463120873100138</c:v>
                </c:pt>
                <c:pt idx="4">
                  <c:v>2.3883215900246171</c:v>
                </c:pt>
                <c:pt idx="5">
                  <c:v>0.85311501460387262</c:v>
                </c:pt>
                <c:pt idx="6">
                  <c:v>1.034660799298976</c:v>
                </c:pt>
                <c:pt idx="7">
                  <c:v>-3.2422465679672996E-2</c:v>
                </c:pt>
                <c:pt idx="8">
                  <c:v>1.0416371989876296</c:v>
                </c:pt>
                <c:pt idx="9">
                  <c:v>-1.9227597788711108</c:v>
                </c:pt>
                <c:pt idx="10">
                  <c:v>-7.7084556967975004E-2</c:v>
                </c:pt>
                <c:pt idx="11">
                  <c:v>0.36180475576817628</c:v>
                </c:pt>
                <c:pt idx="12">
                  <c:v>1.549440488865045</c:v>
                </c:pt>
                <c:pt idx="13">
                  <c:v>0.10469451419494646</c:v>
                </c:pt>
                <c:pt idx="14">
                  <c:v>-2.0304400205459672</c:v>
                </c:pt>
                <c:pt idx="15">
                  <c:v>1.5714325131411329</c:v>
                </c:pt>
                <c:pt idx="16">
                  <c:v>-0.22782117767967236</c:v>
                </c:pt>
                <c:pt idx="17">
                  <c:v>-2.2214175583274027</c:v>
                </c:pt>
                <c:pt idx="18">
                  <c:v>-1.1777075455739805E-2</c:v>
                </c:pt>
                <c:pt idx="19">
                  <c:v>-1.9593057104190308</c:v>
                </c:pt>
                <c:pt idx="20">
                  <c:v>-2.1956726516474419</c:v>
                </c:pt>
                <c:pt idx="21">
                  <c:v>-0.11207094829819653</c:v>
                </c:pt>
                <c:pt idx="22">
                  <c:v>-1.2150091877559106</c:v>
                </c:pt>
                <c:pt idx="23">
                  <c:v>-0.13372129193913906</c:v>
                </c:pt>
                <c:pt idx="24">
                  <c:v>-1.2539848312677435</c:v>
                </c:pt>
                <c:pt idx="25">
                  <c:v>0.9929552554895551</c:v>
                </c:pt>
                <c:pt idx="26">
                  <c:v>0.4396042191666254</c:v>
                </c:pt>
                <c:pt idx="27">
                  <c:v>-1.2615008885529733</c:v>
                </c:pt>
                <c:pt idx="28">
                  <c:v>0.58485607037968634</c:v>
                </c:pt>
                <c:pt idx="29">
                  <c:v>2.1953680596529068</c:v>
                </c:pt>
                <c:pt idx="30">
                  <c:v>2.3648152877443209</c:v>
                </c:pt>
                <c:pt idx="31">
                  <c:v>-0.27562422731658387</c:v>
                </c:pt>
                <c:pt idx="32">
                  <c:v>-1.3451759773221212</c:v>
                </c:pt>
                <c:pt idx="33">
                  <c:v>1.8208374936063052</c:v>
                </c:pt>
                <c:pt idx="34">
                  <c:v>-1.2788972203032785</c:v>
                </c:pt>
                <c:pt idx="35">
                  <c:v>-7.4712867094945068E-2</c:v>
                </c:pt>
                <c:pt idx="36">
                  <c:v>7.5282371219358879E-2</c:v>
                </c:pt>
                <c:pt idx="37">
                  <c:v>-0.54894094338692412</c:v>
                </c:pt>
                <c:pt idx="38">
                  <c:v>-2.144929164268035</c:v>
                </c:pt>
                <c:pt idx="39">
                  <c:v>0.18022925783581911</c:v>
                </c:pt>
                <c:pt idx="40">
                  <c:v>-1.2715124945850107</c:v>
                </c:pt>
                <c:pt idx="41">
                  <c:v>0.37993681640045907</c:v>
                </c:pt>
                <c:pt idx="42">
                  <c:v>1.2282251409874192</c:v>
                </c:pt>
                <c:pt idx="43">
                  <c:v>1.5389785349212843</c:v>
                </c:pt>
                <c:pt idx="44">
                  <c:v>-0.64456563690626467</c:v>
                </c:pt>
                <c:pt idx="45">
                  <c:v>-0.45385118965997151</c:v>
                </c:pt>
                <c:pt idx="46">
                  <c:v>6.1237139341784541E-2</c:v>
                </c:pt>
                <c:pt idx="47">
                  <c:v>-1.2460248351144827</c:v>
                </c:pt>
                <c:pt idx="48">
                  <c:v>0.95078646653789178</c:v>
                </c:pt>
                <c:pt idx="49">
                  <c:v>-1.6798304510828785</c:v>
                </c:pt>
                <c:pt idx="50">
                  <c:v>-0.32058900535614043</c:v>
                </c:pt>
                <c:pt idx="51">
                  <c:v>-0.98613423913295861</c:v>
                </c:pt>
                <c:pt idx="52">
                  <c:v>-0.85704117470637442</c:v>
                </c:pt>
                <c:pt idx="53">
                  <c:v>-2.0274987711684815</c:v>
                </c:pt>
                <c:pt idx="54">
                  <c:v>0.22444001960427329</c:v>
                </c:pt>
                <c:pt idx="55">
                  <c:v>0.60910088664667228</c:v>
                </c:pt>
                <c:pt idx="56">
                  <c:v>1.0905323863866556E-2</c:v>
                </c:pt>
                <c:pt idx="57">
                  <c:v>0.10629050192241607</c:v>
                </c:pt>
                <c:pt idx="58">
                  <c:v>0.24908982019205439</c:v>
                </c:pt>
                <c:pt idx="59">
                  <c:v>-0.31540278060722926</c:v>
                </c:pt>
                <c:pt idx="60">
                  <c:v>2.4750562366728133</c:v>
                </c:pt>
                <c:pt idx="61">
                  <c:v>0.67616680011624908</c:v>
                </c:pt>
                <c:pt idx="62">
                  <c:v>0.45334988374733598</c:v>
                </c:pt>
                <c:pt idx="63">
                  <c:v>-2.3014256036345273</c:v>
                </c:pt>
                <c:pt idx="64">
                  <c:v>0.20998563438091367</c:v>
                </c:pt>
                <c:pt idx="65">
                  <c:v>2.2364328600149577</c:v>
                </c:pt>
                <c:pt idx="66">
                  <c:v>-0.57065533375987343</c:v>
                </c:pt>
                <c:pt idx="67">
                  <c:v>-0.37211741508923524</c:v>
                </c:pt>
                <c:pt idx="68">
                  <c:v>1.3617587578634911</c:v>
                </c:pt>
                <c:pt idx="69">
                  <c:v>-0.14357152714322297</c:v>
                </c:pt>
                <c:pt idx="70">
                  <c:v>1.9048690902111218</c:v>
                </c:pt>
                <c:pt idx="71">
                  <c:v>-0.77548185606980269</c:v>
                </c:pt>
                <c:pt idx="72">
                  <c:v>-2.0091984779984955</c:v>
                </c:pt>
                <c:pt idx="73">
                  <c:v>2.0618941799385198</c:v>
                </c:pt>
                <c:pt idx="74">
                  <c:v>0.33024889341388075</c:v>
                </c:pt>
                <c:pt idx="75">
                  <c:v>2.2135799277004935</c:v>
                </c:pt>
                <c:pt idx="76">
                  <c:v>0.56932333975916549</c:v>
                </c:pt>
                <c:pt idx="77">
                  <c:v>0.66581731134837696</c:v>
                </c:pt>
                <c:pt idx="78">
                  <c:v>1.1751556167425292</c:v>
                </c:pt>
                <c:pt idx="79">
                  <c:v>-2.1338880000112113</c:v>
                </c:pt>
                <c:pt idx="80">
                  <c:v>-1.4630666513722304</c:v>
                </c:pt>
                <c:pt idx="81">
                  <c:v>-0.11524127498690007</c:v>
                </c:pt>
                <c:pt idx="82">
                  <c:v>-0.44739296364096504</c:v>
                </c:pt>
                <c:pt idx="83">
                  <c:v>-0.65371413022364777</c:v>
                </c:pt>
                <c:pt idx="84">
                  <c:v>1.1317376380854896</c:v>
                </c:pt>
                <c:pt idx="85">
                  <c:v>-1.1380283236578137</c:v>
                </c:pt>
                <c:pt idx="86">
                  <c:v>-0.73441211821516106</c:v>
                </c:pt>
                <c:pt idx="87">
                  <c:v>0.27079230006935973</c:v>
                </c:pt>
                <c:pt idx="88">
                  <c:v>-0.57231081991852761</c:v>
                </c:pt>
                <c:pt idx="89">
                  <c:v>0.19931562030794225</c:v>
                </c:pt>
                <c:pt idx="90">
                  <c:v>-0.38732664053179633</c:v>
                </c:pt>
                <c:pt idx="91">
                  <c:v>1.535699893377128</c:v>
                </c:pt>
                <c:pt idx="92">
                  <c:v>0.85447942533785692</c:v>
                </c:pt>
                <c:pt idx="93">
                  <c:v>1.5304073229106478</c:v>
                </c:pt>
                <c:pt idx="94">
                  <c:v>1.0235824802982449</c:v>
                </c:pt>
                <c:pt idx="95">
                  <c:v>1.6152926346936169</c:v>
                </c:pt>
                <c:pt idx="96">
                  <c:v>1.5134894686699312</c:v>
                </c:pt>
                <c:pt idx="97">
                  <c:v>-1.4642677750548359</c:v>
                </c:pt>
                <c:pt idx="98">
                  <c:v>-0.15836286145086831</c:v>
                </c:pt>
                <c:pt idx="99">
                  <c:v>-0.57490175208039318</c:v>
                </c:pt>
                <c:pt idx="100">
                  <c:v>-0.77422658847120829</c:v>
                </c:pt>
                <c:pt idx="101">
                  <c:v>-2.0867737958254509</c:v>
                </c:pt>
                <c:pt idx="102">
                  <c:v>0.20506022752839215</c:v>
                </c:pt>
                <c:pt idx="103">
                  <c:v>-0.50785546355356814</c:v>
                </c:pt>
                <c:pt idx="104">
                  <c:v>2.5025925386311485</c:v>
                </c:pt>
                <c:pt idx="105">
                  <c:v>-0.18020466267994095</c:v>
                </c:pt>
                <c:pt idx="106">
                  <c:v>-0.83870758290181868</c:v>
                </c:pt>
                <c:pt idx="107">
                  <c:v>-2.0498202688123044</c:v>
                </c:pt>
                <c:pt idx="108">
                  <c:v>1.6865078721608029</c:v>
                </c:pt>
                <c:pt idx="109">
                  <c:v>0.38516264984743032</c:v>
                </c:pt>
                <c:pt idx="110">
                  <c:v>1.7327016438172365</c:v>
                </c:pt>
                <c:pt idx="111">
                  <c:v>1.5473100450289508</c:v>
                </c:pt>
                <c:pt idx="112">
                  <c:v>-0.56528720421499656</c:v>
                </c:pt>
                <c:pt idx="113">
                  <c:v>2.5103283425210634</c:v>
                </c:pt>
                <c:pt idx="114">
                  <c:v>-2.1371063469945284</c:v>
                </c:pt>
                <c:pt idx="115">
                  <c:v>1.3466753466859558</c:v>
                </c:pt>
                <c:pt idx="116">
                  <c:v>-0.42502609009308401</c:v>
                </c:pt>
                <c:pt idx="117">
                  <c:v>0.94300997975307155</c:v>
                </c:pt>
                <c:pt idx="118">
                  <c:v>0.83203870361936083</c:v>
                </c:pt>
                <c:pt idx="119">
                  <c:v>1.7797678955020189</c:v>
                </c:pt>
                <c:pt idx="120">
                  <c:v>-2.4566702109647025</c:v>
                </c:pt>
                <c:pt idx="121">
                  <c:v>-1.0148567429250477</c:v>
                </c:pt>
                <c:pt idx="122">
                  <c:v>-1.9617440122715806</c:v>
                </c:pt>
                <c:pt idx="123">
                  <c:v>2.0404895171135706</c:v>
                </c:pt>
                <c:pt idx="124">
                  <c:v>-1.9286341037963268</c:v>
                </c:pt>
                <c:pt idx="125">
                  <c:v>-1.7008878131722582</c:v>
                </c:pt>
                <c:pt idx="126">
                  <c:v>-0.30566230558117979</c:v>
                </c:pt>
                <c:pt idx="127">
                  <c:v>-1.2116130119430579</c:v>
                </c:pt>
                <c:pt idx="128">
                  <c:v>-1.5875490555271767</c:v>
                </c:pt>
                <c:pt idx="129">
                  <c:v>-1.3438865036659706</c:v>
                </c:pt>
                <c:pt idx="130">
                  <c:v>0.78221766300913487</c:v>
                </c:pt>
                <c:pt idx="131">
                  <c:v>-0.41167920610502051</c:v>
                </c:pt>
                <c:pt idx="132">
                  <c:v>-0.2439768229461805</c:v>
                </c:pt>
              </c:numCache>
            </c:numRef>
          </c:xVal>
          <c:yVal>
            <c:numRef>
              <c:f>'Durbin-Watson'!$J$29:$J$161</c:f>
              <c:numCache>
                <c:formatCode>General</c:formatCode>
                <c:ptCount val="133"/>
                <c:pt idx="0">
                  <c:v>0.6613663723990939</c:v>
                </c:pt>
                <c:pt idx="1">
                  <c:v>0.16209127872895124</c:v>
                </c:pt>
                <c:pt idx="2">
                  <c:v>1.6015747068570576</c:v>
                </c:pt>
                <c:pt idx="3">
                  <c:v>0.68250600817107454</c:v>
                </c:pt>
                <c:pt idx="4">
                  <c:v>-0.45463120873100138</c:v>
                </c:pt>
                <c:pt idx="5">
                  <c:v>2.3883215900246171</c:v>
                </c:pt>
                <c:pt idx="6">
                  <c:v>0.85311501460387262</c:v>
                </c:pt>
                <c:pt idx="7">
                  <c:v>1.034660799298976</c:v>
                </c:pt>
                <c:pt idx="8">
                  <c:v>-3.2422465679672996E-2</c:v>
                </c:pt>
                <c:pt idx="9">
                  <c:v>1.0416371989876296</c:v>
                </c:pt>
                <c:pt idx="10">
                  <c:v>-1.9227597788711108</c:v>
                </c:pt>
                <c:pt idx="11">
                  <c:v>-7.7084556967975004E-2</c:v>
                </c:pt>
                <c:pt idx="12">
                  <c:v>0.36180475576817628</c:v>
                </c:pt>
                <c:pt idx="13">
                  <c:v>1.549440488865045</c:v>
                </c:pt>
                <c:pt idx="14">
                  <c:v>0.10469451419494646</c:v>
                </c:pt>
                <c:pt idx="15">
                  <c:v>-2.0304400205459672</c:v>
                </c:pt>
                <c:pt idx="16">
                  <c:v>1.5714325131411329</c:v>
                </c:pt>
                <c:pt idx="17">
                  <c:v>-0.22782117767967236</c:v>
                </c:pt>
                <c:pt idx="18">
                  <c:v>-2.2214175583274027</c:v>
                </c:pt>
                <c:pt idx="19">
                  <c:v>-1.1777075455739805E-2</c:v>
                </c:pt>
                <c:pt idx="20">
                  <c:v>-1.9593057104190308</c:v>
                </c:pt>
                <c:pt idx="21">
                  <c:v>-2.1956726516474419</c:v>
                </c:pt>
                <c:pt idx="22">
                  <c:v>-0.11207094829819653</c:v>
                </c:pt>
                <c:pt idx="23">
                  <c:v>-1.2150091877559106</c:v>
                </c:pt>
                <c:pt idx="24">
                  <c:v>-0.13372129193913906</c:v>
                </c:pt>
                <c:pt idx="25">
                  <c:v>-1.2539848312677435</c:v>
                </c:pt>
                <c:pt idx="26">
                  <c:v>0.9929552554895551</c:v>
                </c:pt>
                <c:pt idx="27">
                  <c:v>0.4396042191666254</c:v>
                </c:pt>
                <c:pt idx="28">
                  <c:v>-1.2615008885529733</c:v>
                </c:pt>
                <c:pt idx="29">
                  <c:v>0.58485607037968634</c:v>
                </c:pt>
                <c:pt idx="30">
                  <c:v>2.1953680596529068</c:v>
                </c:pt>
                <c:pt idx="31">
                  <c:v>2.3648152877443209</c:v>
                </c:pt>
                <c:pt idx="32">
                  <c:v>-0.27562422731658387</c:v>
                </c:pt>
                <c:pt idx="33">
                  <c:v>-1.3451759773221212</c:v>
                </c:pt>
                <c:pt idx="34">
                  <c:v>1.8208374936063052</c:v>
                </c:pt>
                <c:pt idx="35">
                  <c:v>-1.2788972203032785</c:v>
                </c:pt>
                <c:pt idx="36">
                  <c:v>-7.4712867094945068E-2</c:v>
                </c:pt>
                <c:pt idx="37">
                  <c:v>7.5282371219358879E-2</c:v>
                </c:pt>
                <c:pt idx="38">
                  <c:v>-0.54894094338692412</c:v>
                </c:pt>
                <c:pt idx="39">
                  <c:v>-2.144929164268035</c:v>
                </c:pt>
                <c:pt idx="40">
                  <c:v>0.18022925783581911</c:v>
                </c:pt>
                <c:pt idx="41">
                  <c:v>-1.2715124945850107</c:v>
                </c:pt>
                <c:pt idx="42">
                  <c:v>0.37993681640045907</c:v>
                </c:pt>
                <c:pt idx="43">
                  <c:v>1.2282251409874192</c:v>
                </c:pt>
                <c:pt idx="44">
                  <c:v>1.5389785349212843</c:v>
                </c:pt>
                <c:pt idx="45">
                  <c:v>-0.64456563690626467</c:v>
                </c:pt>
                <c:pt idx="46">
                  <c:v>-0.45385118965997151</c:v>
                </c:pt>
                <c:pt idx="47">
                  <c:v>6.1237139341784541E-2</c:v>
                </c:pt>
                <c:pt idx="48">
                  <c:v>-1.2460248351144827</c:v>
                </c:pt>
                <c:pt idx="49">
                  <c:v>0.95078646653789178</c:v>
                </c:pt>
                <c:pt idx="50">
                  <c:v>-1.6798304510828785</c:v>
                </c:pt>
                <c:pt idx="51">
                  <c:v>-0.32058900535614043</c:v>
                </c:pt>
                <c:pt idx="52">
                  <c:v>-0.98613423913295861</c:v>
                </c:pt>
                <c:pt idx="53">
                  <c:v>-0.85704117470637442</c:v>
                </c:pt>
                <c:pt idx="54">
                  <c:v>-2.0274987711684815</c:v>
                </c:pt>
                <c:pt idx="55">
                  <c:v>0.22444001960427329</c:v>
                </c:pt>
                <c:pt idx="56">
                  <c:v>0.60910088664667228</c:v>
                </c:pt>
                <c:pt idx="57">
                  <c:v>1.0905323863866556E-2</c:v>
                </c:pt>
                <c:pt idx="58">
                  <c:v>0.10629050192241607</c:v>
                </c:pt>
                <c:pt idx="59">
                  <c:v>0.24908982019205439</c:v>
                </c:pt>
                <c:pt idx="60">
                  <c:v>-0.31540278060722926</c:v>
                </c:pt>
                <c:pt idx="61">
                  <c:v>2.4750562366728133</c:v>
                </c:pt>
                <c:pt idx="62">
                  <c:v>0.67616680011624908</c:v>
                </c:pt>
                <c:pt idx="63">
                  <c:v>0.45334988374733598</c:v>
                </c:pt>
                <c:pt idx="64">
                  <c:v>-2.3014256036345273</c:v>
                </c:pt>
                <c:pt idx="65">
                  <c:v>0.20998563438091367</c:v>
                </c:pt>
                <c:pt idx="66">
                  <c:v>2.2364328600149577</c:v>
                </c:pt>
                <c:pt idx="67">
                  <c:v>-0.57065533375987343</c:v>
                </c:pt>
                <c:pt idx="68">
                  <c:v>-0.37211741508923524</c:v>
                </c:pt>
                <c:pt idx="69">
                  <c:v>1.3617587578634911</c:v>
                </c:pt>
                <c:pt idx="70">
                  <c:v>-0.14357152714322297</c:v>
                </c:pt>
                <c:pt idx="71">
                  <c:v>1.9048690902111218</c:v>
                </c:pt>
                <c:pt idx="72">
                  <c:v>-0.77548185606980269</c:v>
                </c:pt>
                <c:pt idx="73">
                  <c:v>-2.0091984779984955</c:v>
                </c:pt>
                <c:pt idx="74">
                  <c:v>2.0618941799385198</c:v>
                </c:pt>
                <c:pt idx="75">
                  <c:v>0.33024889341388075</c:v>
                </c:pt>
                <c:pt idx="76">
                  <c:v>2.2135799277004935</c:v>
                </c:pt>
                <c:pt idx="77">
                  <c:v>0.56932333975916549</c:v>
                </c:pt>
                <c:pt idx="78">
                  <c:v>0.66581731134837696</c:v>
                </c:pt>
                <c:pt idx="79">
                  <c:v>1.1751556167425292</c:v>
                </c:pt>
                <c:pt idx="80">
                  <c:v>-2.1338880000112113</c:v>
                </c:pt>
                <c:pt idx="81">
                  <c:v>-1.4630666513722304</c:v>
                </c:pt>
                <c:pt idx="82">
                  <c:v>-0.11524127498690007</c:v>
                </c:pt>
                <c:pt idx="83">
                  <c:v>-0.44739296364096504</c:v>
                </c:pt>
                <c:pt idx="84">
                  <c:v>-0.65371413022364777</c:v>
                </c:pt>
                <c:pt idx="85">
                  <c:v>1.1317376380854896</c:v>
                </c:pt>
                <c:pt idx="86">
                  <c:v>-1.1380283236578137</c:v>
                </c:pt>
                <c:pt idx="87">
                  <c:v>-0.73441211821516106</c:v>
                </c:pt>
                <c:pt idx="88">
                  <c:v>0.27079230006935973</c:v>
                </c:pt>
                <c:pt idx="89">
                  <c:v>-0.57231081991852761</c:v>
                </c:pt>
                <c:pt idx="90">
                  <c:v>0.19931562030794225</c:v>
                </c:pt>
                <c:pt idx="91">
                  <c:v>-0.38732664053179633</c:v>
                </c:pt>
                <c:pt idx="92">
                  <c:v>1.535699893377128</c:v>
                </c:pt>
                <c:pt idx="93">
                  <c:v>0.85447942533785692</c:v>
                </c:pt>
                <c:pt idx="94">
                  <c:v>1.5304073229106478</c:v>
                </c:pt>
                <c:pt idx="95">
                  <c:v>1.0235824802982449</c:v>
                </c:pt>
                <c:pt idx="96">
                  <c:v>1.6152926346936169</c:v>
                </c:pt>
                <c:pt idx="97">
                  <c:v>1.5134894686699312</c:v>
                </c:pt>
                <c:pt idx="98">
                  <c:v>-1.4642677750548359</c:v>
                </c:pt>
                <c:pt idx="99">
                  <c:v>-0.15836286145086831</c:v>
                </c:pt>
                <c:pt idx="100">
                  <c:v>-0.57490175208039318</c:v>
                </c:pt>
                <c:pt idx="101">
                  <c:v>-0.77422658847120829</c:v>
                </c:pt>
                <c:pt idx="102">
                  <c:v>-2.0867737958254509</c:v>
                </c:pt>
                <c:pt idx="103">
                  <c:v>0.20506022752839215</c:v>
                </c:pt>
                <c:pt idx="104">
                  <c:v>-0.50785546355356814</c:v>
                </c:pt>
                <c:pt idx="105">
                  <c:v>2.5025925386311485</c:v>
                </c:pt>
                <c:pt idx="106">
                  <c:v>-0.18020466267994095</c:v>
                </c:pt>
                <c:pt idx="107">
                  <c:v>-0.83870758290181868</c:v>
                </c:pt>
                <c:pt idx="108">
                  <c:v>-2.0498202688123044</c:v>
                </c:pt>
                <c:pt idx="109">
                  <c:v>1.6865078721608029</c:v>
                </c:pt>
                <c:pt idx="110">
                  <c:v>0.38516264984743032</c:v>
                </c:pt>
                <c:pt idx="111">
                  <c:v>1.7327016438172365</c:v>
                </c:pt>
                <c:pt idx="112">
                  <c:v>1.5473100450289508</c:v>
                </c:pt>
                <c:pt idx="113">
                  <c:v>-0.56528720421499656</c:v>
                </c:pt>
                <c:pt idx="114">
                  <c:v>2.5103283425210634</c:v>
                </c:pt>
                <c:pt idx="115">
                  <c:v>-2.1371063469945284</c:v>
                </c:pt>
                <c:pt idx="116">
                  <c:v>1.3466753466859558</c:v>
                </c:pt>
                <c:pt idx="117">
                  <c:v>-0.42502609009308401</c:v>
                </c:pt>
                <c:pt idx="118">
                  <c:v>0.94300997975307155</c:v>
                </c:pt>
                <c:pt idx="119">
                  <c:v>0.83203870361936083</c:v>
                </c:pt>
                <c:pt idx="120">
                  <c:v>1.7797678955020189</c:v>
                </c:pt>
                <c:pt idx="121">
                  <c:v>-2.4566702109647025</c:v>
                </c:pt>
                <c:pt idx="122">
                  <c:v>-1.0148567429250477</c:v>
                </c:pt>
                <c:pt idx="123">
                  <c:v>-1.9617440122715806</c:v>
                </c:pt>
                <c:pt idx="124">
                  <c:v>2.0404895171135706</c:v>
                </c:pt>
                <c:pt idx="125">
                  <c:v>-1.9286341037963268</c:v>
                </c:pt>
                <c:pt idx="126">
                  <c:v>-1.7008878131722582</c:v>
                </c:pt>
                <c:pt idx="127">
                  <c:v>-0.30566230558117979</c:v>
                </c:pt>
                <c:pt idx="128">
                  <c:v>-1.2116130119430579</c:v>
                </c:pt>
                <c:pt idx="129">
                  <c:v>-1.5875490555271767</c:v>
                </c:pt>
                <c:pt idx="130">
                  <c:v>-1.3438865036659706</c:v>
                </c:pt>
                <c:pt idx="131">
                  <c:v>0.78221766300913487</c:v>
                </c:pt>
                <c:pt idx="132">
                  <c:v>-0.41167920610502051</c:v>
                </c:pt>
              </c:numCache>
            </c:numRef>
          </c:yVal>
          <c:smooth val="0"/>
          <c:extLst>
            <c:ext xmlns:c16="http://schemas.microsoft.com/office/drawing/2014/chart" uri="{C3380CC4-5D6E-409C-BE32-E72D297353CC}">
              <c16:uniqueId val="{00000001-8E5C-4445-A149-442D85AF9693}"/>
            </c:ext>
          </c:extLst>
        </c:ser>
        <c:dLbls>
          <c:showLegendKey val="0"/>
          <c:showVal val="0"/>
          <c:showCatName val="0"/>
          <c:showSerName val="0"/>
          <c:showPercent val="0"/>
          <c:showBubbleSize val="0"/>
        </c:dLbls>
        <c:axId val="298405839"/>
        <c:axId val="298406319"/>
      </c:scatterChart>
      <c:valAx>
        <c:axId val="298405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06319"/>
        <c:crosses val="autoZero"/>
        <c:crossBetween val="midCat"/>
      </c:valAx>
      <c:valAx>
        <c:axId val="29840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0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 vs Predicted 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Y</c:v>
          </c:tx>
          <c:spPr>
            <a:ln w="25400" cap="rnd">
              <a:noFill/>
              <a:round/>
            </a:ln>
            <a:effectLst/>
          </c:spPr>
          <c:marker>
            <c:symbol val="circle"/>
            <c:size val="5"/>
            <c:spPr>
              <a:solidFill>
                <a:schemeClr val="accent1"/>
              </a:solidFill>
              <a:ln w="9525">
                <a:solidFill>
                  <a:schemeClr val="accent1"/>
                </a:solidFill>
              </a:ln>
              <a:effectLst/>
            </c:spPr>
          </c:marker>
          <c:yVal>
            <c:numRef>
              <c:f>'Durbin-Watson'!$E$3:$E$136</c:f>
              <c:numCache>
                <c:formatCode>General</c:formatCode>
                <c:ptCount val="134"/>
                <c:pt idx="0">
                  <c:v>63.2</c:v>
                </c:pt>
                <c:pt idx="1">
                  <c:v>77.099999999999994</c:v>
                </c:pt>
                <c:pt idx="2">
                  <c:v>63.1</c:v>
                </c:pt>
                <c:pt idx="3">
                  <c:v>76.5</c:v>
                </c:pt>
                <c:pt idx="4">
                  <c:v>76.599999999999994</c:v>
                </c:pt>
                <c:pt idx="5">
                  <c:v>76</c:v>
                </c:pt>
                <c:pt idx="6">
                  <c:v>83</c:v>
                </c:pt>
                <c:pt idx="7">
                  <c:v>81.599999999999994</c:v>
                </c:pt>
                <c:pt idx="8">
                  <c:v>71.400000000000006</c:v>
                </c:pt>
                <c:pt idx="9">
                  <c:v>75.8</c:v>
                </c:pt>
                <c:pt idx="10">
                  <c:v>74.8</c:v>
                </c:pt>
                <c:pt idx="11">
                  <c:v>81.400000000000006</c:v>
                </c:pt>
                <c:pt idx="12">
                  <c:v>74.400000000000006</c:v>
                </c:pt>
                <c:pt idx="13">
                  <c:v>63.4</c:v>
                </c:pt>
                <c:pt idx="14">
                  <c:v>73.099999999999994</c:v>
                </c:pt>
                <c:pt idx="15">
                  <c:v>72.099999999999994</c:v>
                </c:pt>
                <c:pt idx="16">
                  <c:v>76.8</c:v>
                </c:pt>
                <c:pt idx="17">
                  <c:v>75.900000000000006</c:v>
                </c:pt>
                <c:pt idx="18">
                  <c:v>74.3</c:v>
                </c:pt>
                <c:pt idx="19">
                  <c:v>75.099999999999994</c:v>
                </c:pt>
                <c:pt idx="20">
                  <c:v>62.7</c:v>
                </c:pt>
                <c:pt idx="21">
                  <c:v>63.8</c:v>
                </c:pt>
                <c:pt idx="22">
                  <c:v>74</c:v>
                </c:pt>
                <c:pt idx="23">
                  <c:v>70.099999999999994</c:v>
                </c:pt>
                <c:pt idx="24">
                  <c:v>62.4</c:v>
                </c:pt>
                <c:pt idx="25">
                  <c:v>82.2</c:v>
                </c:pt>
                <c:pt idx="26">
                  <c:v>59.6</c:v>
                </c:pt>
                <c:pt idx="27">
                  <c:v>80.7</c:v>
                </c:pt>
                <c:pt idx="28">
                  <c:v>77.400000000000006</c:v>
                </c:pt>
                <c:pt idx="29">
                  <c:v>79.3</c:v>
                </c:pt>
                <c:pt idx="30">
                  <c:v>67.400000000000006</c:v>
                </c:pt>
                <c:pt idx="31">
                  <c:v>64.7</c:v>
                </c:pt>
                <c:pt idx="32">
                  <c:v>80.8</c:v>
                </c:pt>
                <c:pt idx="33">
                  <c:v>62.9</c:v>
                </c:pt>
                <c:pt idx="34">
                  <c:v>78.599999999999994</c:v>
                </c:pt>
                <c:pt idx="35">
                  <c:v>77.8</c:v>
                </c:pt>
                <c:pt idx="36">
                  <c:v>79.099999999999994</c:v>
                </c:pt>
                <c:pt idx="37">
                  <c:v>62.4</c:v>
                </c:pt>
                <c:pt idx="38">
                  <c:v>81.3</c:v>
                </c:pt>
                <c:pt idx="39">
                  <c:v>72.8</c:v>
                </c:pt>
                <c:pt idx="40">
                  <c:v>78.400000000000006</c:v>
                </c:pt>
                <c:pt idx="41">
                  <c:v>71.8</c:v>
                </c:pt>
                <c:pt idx="42">
                  <c:v>78.900000000000006</c:v>
                </c:pt>
                <c:pt idx="43">
                  <c:v>81.599999999999994</c:v>
                </c:pt>
                <c:pt idx="44">
                  <c:v>82.5</c:v>
                </c:pt>
                <c:pt idx="45">
                  <c:v>66.5</c:v>
                </c:pt>
                <c:pt idx="46">
                  <c:v>65.5</c:v>
                </c:pt>
                <c:pt idx="47">
                  <c:v>73.3</c:v>
                </c:pt>
                <c:pt idx="48">
                  <c:v>81.7</c:v>
                </c:pt>
                <c:pt idx="49">
                  <c:v>66.3</c:v>
                </c:pt>
                <c:pt idx="50">
                  <c:v>72.900000000000006</c:v>
                </c:pt>
                <c:pt idx="51">
                  <c:v>72</c:v>
                </c:pt>
                <c:pt idx="52">
                  <c:v>61</c:v>
                </c:pt>
                <c:pt idx="53">
                  <c:v>60.2</c:v>
                </c:pt>
                <c:pt idx="54">
                  <c:v>64.099999999999994</c:v>
                </c:pt>
                <c:pt idx="55">
                  <c:v>71.900000000000006</c:v>
                </c:pt>
                <c:pt idx="56">
                  <c:v>76.400000000000006</c:v>
                </c:pt>
                <c:pt idx="57">
                  <c:v>82.3</c:v>
                </c:pt>
                <c:pt idx="58">
                  <c:v>70.8</c:v>
                </c:pt>
                <c:pt idx="59">
                  <c:v>71.3</c:v>
                </c:pt>
                <c:pt idx="60">
                  <c:v>81.8</c:v>
                </c:pt>
                <c:pt idx="61">
                  <c:v>82.6</c:v>
                </c:pt>
                <c:pt idx="62">
                  <c:v>76</c:v>
                </c:pt>
                <c:pt idx="63">
                  <c:v>84.3</c:v>
                </c:pt>
                <c:pt idx="64">
                  <c:v>74</c:v>
                </c:pt>
                <c:pt idx="65">
                  <c:v>74.2</c:v>
                </c:pt>
                <c:pt idx="66">
                  <c:v>68.5</c:v>
                </c:pt>
                <c:pt idx="67">
                  <c:v>75.400000000000006</c:v>
                </c:pt>
                <c:pt idx="68">
                  <c:v>76.400000000000006</c:v>
                </c:pt>
                <c:pt idx="69">
                  <c:v>64.099999999999994</c:v>
                </c:pt>
                <c:pt idx="70">
                  <c:v>76</c:v>
                </c:pt>
                <c:pt idx="71">
                  <c:v>82.4</c:v>
                </c:pt>
                <c:pt idx="72">
                  <c:v>65.599999999999994</c:v>
                </c:pt>
                <c:pt idx="73">
                  <c:v>74.7</c:v>
                </c:pt>
                <c:pt idx="74">
                  <c:v>79.599999999999994</c:v>
                </c:pt>
                <c:pt idx="75">
                  <c:v>62.8</c:v>
                </c:pt>
                <c:pt idx="76">
                  <c:v>81.900000000000006</c:v>
                </c:pt>
                <c:pt idx="77">
                  <c:v>74.099999999999994</c:v>
                </c:pt>
                <c:pt idx="78">
                  <c:v>76</c:v>
                </c:pt>
                <c:pt idx="79">
                  <c:v>75.900000000000006</c:v>
                </c:pt>
                <c:pt idx="80">
                  <c:v>73</c:v>
                </c:pt>
                <c:pt idx="81">
                  <c:v>69.099999999999994</c:v>
                </c:pt>
                <c:pt idx="82">
                  <c:v>81.8</c:v>
                </c:pt>
                <c:pt idx="83">
                  <c:v>82</c:v>
                </c:pt>
                <c:pt idx="84">
                  <c:v>75</c:v>
                </c:pt>
                <c:pt idx="85">
                  <c:v>63.3</c:v>
                </c:pt>
                <c:pt idx="86">
                  <c:v>62.6</c:v>
                </c:pt>
                <c:pt idx="87">
                  <c:v>74.8</c:v>
                </c:pt>
                <c:pt idx="88">
                  <c:v>82.6</c:v>
                </c:pt>
                <c:pt idx="89">
                  <c:v>73.900000000000006</c:v>
                </c:pt>
                <c:pt idx="90">
                  <c:v>65.599999999999994</c:v>
                </c:pt>
                <c:pt idx="91">
                  <c:v>79.3</c:v>
                </c:pt>
                <c:pt idx="92">
                  <c:v>79.900000000000006</c:v>
                </c:pt>
                <c:pt idx="93">
                  <c:v>70.400000000000006</c:v>
                </c:pt>
                <c:pt idx="94">
                  <c:v>78.3</c:v>
                </c:pt>
                <c:pt idx="95">
                  <c:v>81.599999999999994</c:v>
                </c:pt>
                <c:pt idx="96">
                  <c:v>77.2</c:v>
                </c:pt>
                <c:pt idx="97">
                  <c:v>83.3</c:v>
                </c:pt>
                <c:pt idx="98">
                  <c:v>73.3</c:v>
                </c:pt>
                <c:pt idx="99">
                  <c:v>75.599999999999994</c:v>
                </c:pt>
                <c:pt idx="100">
                  <c:v>69.099999999999994</c:v>
                </c:pt>
                <c:pt idx="101">
                  <c:v>74.3</c:v>
                </c:pt>
                <c:pt idx="102">
                  <c:v>73.2</c:v>
                </c:pt>
                <c:pt idx="103">
                  <c:v>70.5</c:v>
                </c:pt>
                <c:pt idx="104">
                  <c:v>70.400000000000006</c:v>
                </c:pt>
                <c:pt idx="105">
                  <c:v>68.599999999999994</c:v>
                </c:pt>
                <c:pt idx="106">
                  <c:v>75.900000000000006</c:v>
                </c:pt>
                <c:pt idx="107">
                  <c:v>73.3</c:v>
                </c:pt>
                <c:pt idx="108">
                  <c:v>60.8</c:v>
                </c:pt>
                <c:pt idx="109">
                  <c:v>83.2</c:v>
                </c:pt>
                <c:pt idx="110">
                  <c:v>78.2</c:v>
                </c:pt>
                <c:pt idx="111">
                  <c:v>81.3</c:v>
                </c:pt>
                <c:pt idx="112">
                  <c:v>83.2</c:v>
                </c:pt>
                <c:pt idx="113">
                  <c:v>82.4</c:v>
                </c:pt>
                <c:pt idx="114">
                  <c:v>83.4</c:v>
                </c:pt>
                <c:pt idx="115">
                  <c:v>77.7</c:v>
                </c:pt>
                <c:pt idx="116">
                  <c:v>69.599999999999994</c:v>
                </c:pt>
                <c:pt idx="117">
                  <c:v>64.3</c:v>
                </c:pt>
                <c:pt idx="118">
                  <c:v>77</c:v>
                </c:pt>
                <c:pt idx="119">
                  <c:v>78.599999999999994</c:v>
                </c:pt>
                <c:pt idx="120">
                  <c:v>66.7</c:v>
                </c:pt>
                <c:pt idx="121">
                  <c:v>73</c:v>
                </c:pt>
                <c:pt idx="122">
                  <c:v>76.099999999999994</c:v>
                </c:pt>
                <c:pt idx="123">
                  <c:v>81.400000000000006</c:v>
                </c:pt>
                <c:pt idx="124">
                  <c:v>67.3</c:v>
                </c:pt>
                <c:pt idx="125">
                  <c:v>73</c:v>
                </c:pt>
                <c:pt idx="126">
                  <c:v>65.3</c:v>
                </c:pt>
                <c:pt idx="127">
                  <c:v>73.900000000000006</c:v>
                </c:pt>
                <c:pt idx="128">
                  <c:v>73.7</c:v>
                </c:pt>
                <c:pt idx="129">
                  <c:v>64.5</c:v>
                </c:pt>
                <c:pt idx="130">
                  <c:v>77.2</c:v>
                </c:pt>
                <c:pt idx="131">
                  <c:v>78.2</c:v>
                </c:pt>
                <c:pt idx="132">
                  <c:v>69.7</c:v>
                </c:pt>
                <c:pt idx="133">
                  <c:v>77.7</c:v>
                </c:pt>
              </c:numCache>
            </c:numRef>
          </c:yVal>
          <c:smooth val="0"/>
          <c:extLst>
            <c:ext xmlns:c16="http://schemas.microsoft.com/office/drawing/2014/chart" uri="{C3380CC4-5D6E-409C-BE32-E72D297353CC}">
              <c16:uniqueId val="{00000000-ECE3-44F0-B34E-6DAF13AB5C4F}"/>
            </c:ext>
          </c:extLst>
        </c:ser>
        <c:ser>
          <c:idx val="1"/>
          <c:order val="1"/>
          <c:tx>
            <c:v>Predicted Y</c:v>
          </c:tx>
          <c:spPr>
            <a:ln w="25400" cap="rnd">
              <a:noFill/>
              <a:round/>
            </a:ln>
            <a:effectLst/>
          </c:spPr>
          <c:marker>
            <c:symbol val="circle"/>
            <c:size val="5"/>
            <c:spPr>
              <a:solidFill>
                <a:schemeClr val="accent2"/>
              </a:solidFill>
              <a:ln w="9525">
                <a:solidFill>
                  <a:schemeClr val="accent2"/>
                </a:solidFill>
              </a:ln>
              <a:effectLst/>
            </c:spPr>
          </c:marker>
          <c:yVal>
            <c:numRef>
              <c:f>'Durbin-Watson'!$H$28:$H$161</c:f>
              <c:numCache>
                <c:formatCode>General</c:formatCode>
                <c:ptCount val="134"/>
                <c:pt idx="0">
                  <c:v>62.538633627600909</c:v>
                </c:pt>
                <c:pt idx="1">
                  <c:v>76.937908721271043</c:v>
                </c:pt>
                <c:pt idx="2">
                  <c:v>61.498425293142944</c:v>
                </c:pt>
                <c:pt idx="3">
                  <c:v>75.817493991828925</c:v>
                </c:pt>
                <c:pt idx="4">
                  <c:v>77.054631208730996</c:v>
                </c:pt>
                <c:pt idx="5">
                  <c:v>73.611678409975383</c:v>
                </c:pt>
                <c:pt idx="6">
                  <c:v>82.146884985396127</c:v>
                </c:pt>
                <c:pt idx="7">
                  <c:v>80.565339200701018</c:v>
                </c:pt>
                <c:pt idx="8">
                  <c:v>71.432422465679679</c:v>
                </c:pt>
                <c:pt idx="9">
                  <c:v>74.758362801012368</c:v>
                </c:pt>
                <c:pt idx="10">
                  <c:v>76.722759778871108</c:v>
                </c:pt>
                <c:pt idx="11">
                  <c:v>81.477084556967981</c:v>
                </c:pt>
                <c:pt idx="12">
                  <c:v>74.038195244231829</c:v>
                </c:pt>
                <c:pt idx="13">
                  <c:v>61.850559511134954</c:v>
                </c:pt>
                <c:pt idx="14">
                  <c:v>72.995305485805048</c:v>
                </c:pt>
                <c:pt idx="15">
                  <c:v>74.130440020545961</c:v>
                </c:pt>
                <c:pt idx="16">
                  <c:v>75.228567486858864</c:v>
                </c:pt>
                <c:pt idx="17">
                  <c:v>76.127821177679678</c:v>
                </c:pt>
                <c:pt idx="18">
                  <c:v>76.5214175583274</c:v>
                </c:pt>
                <c:pt idx="19">
                  <c:v>75.111777075455734</c:v>
                </c:pt>
                <c:pt idx="20">
                  <c:v>64.659305710419034</c:v>
                </c:pt>
                <c:pt idx="21">
                  <c:v>65.995672651647439</c:v>
                </c:pt>
                <c:pt idx="22">
                  <c:v>74.112070948298197</c:v>
                </c:pt>
                <c:pt idx="23">
                  <c:v>71.315009187755905</c:v>
                </c:pt>
                <c:pt idx="24">
                  <c:v>62.533721291939138</c:v>
                </c:pt>
                <c:pt idx="25">
                  <c:v>83.453984831267746</c:v>
                </c:pt>
                <c:pt idx="26">
                  <c:v>58.607044744510446</c:v>
                </c:pt>
                <c:pt idx="27">
                  <c:v>80.260395780833377</c:v>
                </c:pt>
                <c:pt idx="28">
                  <c:v>78.661500888552979</c:v>
                </c:pt>
                <c:pt idx="29">
                  <c:v>78.715143929620311</c:v>
                </c:pt>
                <c:pt idx="30">
                  <c:v>65.204631940347099</c:v>
                </c:pt>
                <c:pt idx="31">
                  <c:v>62.335184712255682</c:v>
                </c:pt>
                <c:pt idx="32">
                  <c:v>81.075624227316581</c:v>
                </c:pt>
                <c:pt idx="33">
                  <c:v>64.24517597732212</c:v>
                </c:pt>
                <c:pt idx="34">
                  <c:v>76.779162506393689</c:v>
                </c:pt>
                <c:pt idx="35">
                  <c:v>79.078897220303276</c:v>
                </c:pt>
                <c:pt idx="36">
                  <c:v>79.174712867094939</c:v>
                </c:pt>
                <c:pt idx="37">
                  <c:v>62.32471762878064</c:v>
                </c:pt>
                <c:pt idx="38">
                  <c:v>81.848940943386921</c:v>
                </c:pt>
                <c:pt idx="39">
                  <c:v>74.944929164268032</c:v>
                </c:pt>
                <c:pt idx="40">
                  <c:v>78.219770742164187</c:v>
                </c:pt>
                <c:pt idx="41">
                  <c:v>73.071512494585008</c:v>
                </c:pt>
                <c:pt idx="42">
                  <c:v>78.520063183599547</c:v>
                </c:pt>
                <c:pt idx="43">
                  <c:v>80.371774859012575</c:v>
                </c:pt>
                <c:pt idx="44">
                  <c:v>80.961021465078716</c:v>
                </c:pt>
                <c:pt idx="45">
                  <c:v>67.144565636906265</c:v>
                </c:pt>
                <c:pt idx="46">
                  <c:v>65.953851189659972</c:v>
                </c:pt>
                <c:pt idx="47">
                  <c:v>73.238762860658213</c:v>
                </c:pt>
                <c:pt idx="48">
                  <c:v>82.946024835114486</c:v>
                </c:pt>
                <c:pt idx="49">
                  <c:v>65.349213533462105</c:v>
                </c:pt>
                <c:pt idx="50">
                  <c:v>74.579830451082884</c:v>
                </c:pt>
                <c:pt idx="51">
                  <c:v>72.32058900535614</c:v>
                </c:pt>
                <c:pt idx="52">
                  <c:v>61.986134239132959</c:v>
                </c:pt>
                <c:pt idx="53">
                  <c:v>61.057041174706377</c:v>
                </c:pt>
                <c:pt idx="54">
                  <c:v>66.127498771168476</c:v>
                </c:pt>
                <c:pt idx="55">
                  <c:v>71.675559980395732</c:v>
                </c:pt>
                <c:pt idx="56">
                  <c:v>75.790899113353333</c:v>
                </c:pt>
                <c:pt idx="57">
                  <c:v>82.289094676136131</c:v>
                </c:pt>
                <c:pt idx="58">
                  <c:v>70.693709498077581</c:v>
                </c:pt>
                <c:pt idx="59">
                  <c:v>71.050910179807943</c:v>
                </c:pt>
                <c:pt idx="60">
                  <c:v>82.115402780607226</c:v>
                </c:pt>
                <c:pt idx="61">
                  <c:v>80.124943763327181</c:v>
                </c:pt>
                <c:pt idx="62">
                  <c:v>75.323833199883751</c:v>
                </c:pt>
                <c:pt idx="63">
                  <c:v>83.846650116252661</c:v>
                </c:pt>
                <c:pt idx="64">
                  <c:v>76.301425603634527</c:v>
                </c:pt>
                <c:pt idx="65">
                  <c:v>73.990014365619089</c:v>
                </c:pt>
                <c:pt idx="66">
                  <c:v>66.263567139985042</c:v>
                </c:pt>
                <c:pt idx="67">
                  <c:v>75.970655333759879</c:v>
                </c:pt>
                <c:pt idx="68">
                  <c:v>76.772117415089241</c:v>
                </c:pt>
                <c:pt idx="69">
                  <c:v>62.738241242136503</c:v>
                </c:pt>
                <c:pt idx="70">
                  <c:v>76.143571527143223</c:v>
                </c:pt>
                <c:pt idx="71">
                  <c:v>80.495130909788884</c:v>
                </c:pt>
                <c:pt idx="72">
                  <c:v>66.375481856069797</c:v>
                </c:pt>
                <c:pt idx="73">
                  <c:v>76.709198477998498</c:v>
                </c:pt>
                <c:pt idx="74">
                  <c:v>77.538105820061475</c:v>
                </c:pt>
                <c:pt idx="75">
                  <c:v>62.469751106586116</c:v>
                </c:pt>
                <c:pt idx="76">
                  <c:v>79.686420072299512</c:v>
                </c:pt>
                <c:pt idx="77">
                  <c:v>73.530676660240829</c:v>
                </c:pt>
                <c:pt idx="78">
                  <c:v>75.334182688651623</c:v>
                </c:pt>
                <c:pt idx="79">
                  <c:v>74.724844383257476</c:v>
                </c:pt>
                <c:pt idx="80">
                  <c:v>75.133888000011211</c:v>
                </c:pt>
                <c:pt idx="81">
                  <c:v>70.563066651372225</c:v>
                </c:pt>
                <c:pt idx="82">
                  <c:v>81.915241274986897</c:v>
                </c:pt>
                <c:pt idx="83">
                  <c:v>82.447392963640965</c:v>
                </c:pt>
                <c:pt idx="84">
                  <c:v>75.653714130223648</c:v>
                </c:pt>
                <c:pt idx="85">
                  <c:v>62.168262361914508</c:v>
                </c:pt>
                <c:pt idx="86">
                  <c:v>63.738028323657815</c:v>
                </c:pt>
                <c:pt idx="87">
                  <c:v>75.534412118215158</c:v>
                </c:pt>
                <c:pt idx="88">
                  <c:v>82.329207699930635</c:v>
                </c:pt>
                <c:pt idx="89">
                  <c:v>74.472310819918533</c:v>
                </c:pt>
                <c:pt idx="90">
                  <c:v>65.400684379692052</c:v>
                </c:pt>
                <c:pt idx="91">
                  <c:v>79.687326640531793</c:v>
                </c:pt>
                <c:pt idx="92">
                  <c:v>78.364300106622878</c:v>
                </c:pt>
                <c:pt idx="93">
                  <c:v>69.545520574662149</c:v>
                </c:pt>
                <c:pt idx="94">
                  <c:v>76.769592677089349</c:v>
                </c:pt>
                <c:pt idx="95">
                  <c:v>80.576417519701749</c:v>
                </c:pt>
                <c:pt idx="96">
                  <c:v>75.584707365306386</c:v>
                </c:pt>
                <c:pt idx="97">
                  <c:v>81.786510531330066</c:v>
                </c:pt>
                <c:pt idx="98">
                  <c:v>74.764267775054833</c:v>
                </c:pt>
                <c:pt idx="99">
                  <c:v>75.758362861450863</c:v>
                </c:pt>
                <c:pt idx="100">
                  <c:v>69.674901752080387</c:v>
                </c:pt>
                <c:pt idx="101">
                  <c:v>75.074226588471205</c:v>
                </c:pt>
                <c:pt idx="102">
                  <c:v>75.286773795825454</c:v>
                </c:pt>
                <c:pt idx="103">
                  <c:v>70.294939772471608</c:v>
                </c:pt>
                <c:pt idx="104">
                  <c:v>70.907855463553574</c:v>
                </c:pt>
                <c:pt idx="105">
                  <c:v>66.097407461368846</c:v>
                </c:pt>
                <c:pt idx="106">
                  <c:v>76.080204662679947</c:v>
                </c:pt>
                <c:pt idx="107">
                  <c:v>74.138707582901816</c:v>
                </c:pt>
                <c:pt idx="108">
                  <c:v>62.849820268812302</c:v>
                </c:pt>
                <c:pt idx="109">
                  <c:v>81.5134921278392</c:v>
                </c:pt>
                <c:pt idx="110">
                  <c:v>77.814837350152573</c:v>
                </c:pt>
                <c:pt idx="111">
                  <c:v>79.567298356182761</c:v>
                </c:pt>
                <c:pt idx="112">
                  <c:v>81.652689954971052</c:v>
                </c:pt>
                <c:pt idx="113">
                  <c:v>82.965287204215002</c:v>
                </c:pt>
                <c:pt idx="114">
                  <c:v>80.889671657478942</c:v>
                </c:pt>
                <c:pt idx="115">
                  <c:v>79.837106346994531</c:v>
                </c:pt>
                <c:pt idx="116">
                  <c:v>68.253324653314039</c:v>
                </c:pt>
                <c:pt idx="117">
                  <c:v>64.725026090093081</c:v>
                </c:pt>
                <c:pt idx="118">
                  <c:v>76.056990020246928</c:v>
                </c:pt>
                <c:pt idx="119">
                  <c:v>77.767961296380633</c:v>
                </c:pt>
                <c:pt idx="120">
                  <c:v>64.920232104497984</c:v>
                </c:pt>
                <c:pt idx="121">
                  <c:v>75.456670210964703</c:v>
                </c:pt>
                <c:pt idx="122">
                  <c:v>77.114856742925042</c:v>
                </c:pt>
                <c:pt idx="123">
                  <c:v>83.361744012271586</c:v>
                </c:pt>
                <c:pt idx="124">
                  <c:v>65.259510482886427</c:v>
                </c:pt>
                <c:pt idx="125">
                  <c:v>74.928634103796327</c:v>
                </c:pt>
                <c:pt idx="126">
                  <c:v>67.000887813172255</c:v>
                </c:pt>
                <c:pt idx="127">
                  <c:v>74.205662305581185</c:v>
                </c:pt>
                <c:pt idx="128">
                  <c:v>74.911613011943061</c:v>
                </c:pt>
                <c:pt idx="129">
                  <c:v>66.087549055527177</c:v>
                </c:pt>
                <c:pt idx="130">
                  <c:v>78.543886503665973</c:v>
                </c:pt>
                <c:pt idx="131">
                  <c:v>77.417782336990868</c:v>
                </c:pt>
                <c:pt idx="132">
                  <c:v>70.111679206105023</c:v>
                </c:pt>
                <c:pt idx="133">
                  <c:v>77.943976822946183</c:v>
                </c:pt>
              </c:numCache>
            </c:numRef>
          </c:yVal>
          <c:smooth val="0"/>
          <c:extLst>
            <c:ext xmlns:c16="http://schemas.microsoft.com/office/drawing/2014/chart" uri="{C3380CC4-5D6E-409C-BE32-E72D297353CC}">
              <c16:uniqueId val="{00000001-ECE3-44F0-B34E-6DAF13AB5C4F}"/>
            </c:ext>
          </c:extLst>
        </c:ser>
        <c:dLbls>
          <c:showLegendKey val="0"/>
          <c:showVal val="0"/>
          <c:showCatName val="0"/>
          <c:showSerName val="0"/>
          <c:showPercent val="0"/>
          <c:showBubbleSize val="0"/>
        </c:dLbls>
        <c:axId val="788582863"/>
        <c:axId val="788579503"/>
      </c:scatterChart>
      <c:valAx>
        <c:axId val="788582863"/>
        <c:scaling>
          <c:orientation val="minMax"/>
          <c:max val="14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579503"/>
        <c:crosses val="autoZero"/>
        <c:crossBetween val="midCat"/>
      </c:valAx>
      <c:valAx>
        <c:axId val="788579503"/>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5828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'Excluding unsig'!$L$30</c:f>
              <c:strCache>
                <c:ptCount val="1"/>
                <c:pt idx="0">
                  <c:v>Standard Residuals</c:v>
                </c:pt>
              </c:strCache>
            </c:strRef>
          </c:tx>
          <c:spPr>
            <a:ln w="19050" cap="rnd">
              <a:noFill/>
              <a:round/>
            </a:ln>
            <a:effectLst/>
          </c:spPr>
          <c:marker>
            <c:symbol val="circle"/>
            <c:size val="5"/>
            <c:spPr>
              <a:solidFill>
                <a:schemeClr val="accent1"/>
              </a:solidFill>
              <a:ln w="9525">
                <a:solidFill>
                  <a:schemeClr val="accent1"/>
                </a:solidFill>
              </a:ln>
              <a:effectLst/>
            </c:spPr>
          </c:marker>
          <c:dPt>
            <c:idx val="11"/>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1-46D1-4D7D-BAD3-F0C983FC09EC}"/>
              </c:ext>
            </c:extLst>
          </c:dPt>
          <c:dPt>
            <c:idx val="19"/>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2-46D1-4D7D-BAD3-F0C983FC09EC}"/>
              </c:ext>
            </c:extLst>
          </c:dPt>
          <c:dPt>
            <c:idx val="49"/>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3-46D1-4D7D-BAD3-F0C983FC09EC}"/>
              </c:ext>
            </c:extLst>
          </c:dPt>
          <c:dPt>
            <c:idx val="64"/>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4-46D1-4D7D-BAD3-F0C983FC09EC}"/>
              </c:ext>
            </c:extLst>
          </c:dPt>
          <c:dPt>
            <c:idx val="81"/>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5-46D1-4D7D-BAD3-F0C983FC09EC}"/>
              </c:ext>
            </c:extLst>
          </c:dPt>
          <c:dPt>
            <c:idx val="87"/>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6-46D1-4D7D-BAD3-F0C983FC09EC}"/>
              </c:ext>
            </c:extLst>
          </c:dPt>
          <c:dPt>
            <c:idx val="105"/>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7-46D1-4D7D-BAD3-F0C983FC09EC}"/>
              </c:ext>
            </c:extLst>
          </c:dPt>
          <c:dPt>
            <c:idx val="141"/>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8-46D1-4D7D-BAD3-F0C983FC09EC}"/>
              </c:ext>
            </c:extLst>
          </c:dPt>
          <c:dPt>
            <c:idx val="167"/>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9-46D1-4D7D-BAD3-F0C983FC09EC}"/>
              </c:ext>
            </c:extLst>
          </c:dPt>
          <c:yVal>
            <c:numRef>
              <c:f>'Excluding unsig'!$L$31:$L$203</c:f>
              <c:numCache>
                <c:formatCode>General</c:formatCode>
                <c:ptCount val="173"/>
                <c:pt idx="0">
                  <c:v>-6.1178643380915818E-2</c:v>
                </c:pt>
                <c:pt idx="1">
                  <c:v>0.28969669599006215</c:v>
                </c:pt>
                <c:pt idx="2">
                  <c:v>0.96424503056257838</c:v>
                </c:pt>
                <c:pt idx="3">
                  <c:v>0.40541136098956937</c:v>
                </c:pt>
                <c:pt idx="4">
                  <c:v>8.6120203700210674E-2</c:v>
                </c:pt>
                <c:pt idx="5">
                  <c:v>0.45082268328270086</c:v>
                </c:pt>
                <c:pt idx="6">
                  <c:v>0.22754499286661437</c:v>
                </c:pt>
                <c:pt idx="7">
                  <c:v>2.4969287553921571E-3</c:v>
                </c:pt>
                <c:pt idx="8">
                  <c:v>-0.22619377064178775</c:v>
                </c:pt>
                <c:pt idx="9">
                  <c:v>-0.69861141786657033</c:v>
                </c:pt>
                <c:pt idx="10">
                  <c:v>0.48792439295348444</c:v>
                </c:pt>
                <c:pt idx="11">
                  <c:v>2.7185628512260016</c:v>
                </c:pt>
                <c:pt idx="12">
                  <c:v>-0.79369542293801776</c:v>
                </c:pt>
                <c:pt idx="13">
                  <c:v>-0.41870468484770362</c:v>
                </c:pt>
                <c:pt idx="14">
                  <c:v>0.59247587624296161</c:v>
                </c:pt>
                <c:pt idx="15">
                  <c:v>0.55505807079129654</c:v>
                </c:pt>
                <c:pt idx="16">
                  <c:v>0.12945072758392692</c:v>
                </c:pt>
                <c:pt idx="17">
                  <c:v>-7.2124820634192885E-2</c:v>
                </c:pt>
                <c:pt idx="18">
                  <c:v>0.67238802935683906</c:v>
                </c:pt>
                <c:pt idx="19">
                  <c:v>-2.5522992951981922</c:v>
                </c:pt>
                <c:pt idx="20">
                  <c:v>0.29607667879280686</c:v>
                </c:pt>
                <c:pt idx="21">
                  <c:v>-0.62419740418327418</c:v>
                </c:pt>
                <c:pt idx="22">
                  <c:v>-0.40235374618086056</c:v>
                </c:pt>
                <c:pt idx="23">
                  <c:v>-0.24235045621052284</c:v>
                </c:pt>
                <c:pt idx="24">
                  <c:v>-0.73219909452733867</c:v>
                </c:pt>
                <c:pt idx="25">
                  <c:v>0.44966714677033082</c:v>
                </c:pt>
                <c:pt idx="26">
                  <c:v>-0.29313628236948258</c:v>
                </c:pt>
                <c:pt idx="27">
                  <c:v>6.4523984840801921E-2</c:v>
                </c:pt>
                <c:pt idx="28">
                  <c:v>0.24610285147589867</c:v>
                </c:pt>
                <c:pt idx="29">
                  <c:v>-1.5414452834898809</c:v>
                </c:pt>
                <c:pt idx="30">
                  <c:v>0.40025093851581528</c:v>
                </c:pt>
                <c:pt idx="31">
                  <c:v>0.67199296468874525</c:v>
                </c:pt>
                <c:pt idx="32">
                  <c:v>-0.22516346259334788</c:v>
                </c:pt>
                <c:pt idx="33">
                  <c:v>0.8828720361087854</c:v>
                </c:pt>
                <c:pt idx="34">
                  <c:v>0.46646667524601487</c:v>
                </c:pt>
                <c:pt idx="35">
                  <c:v>0.88162540899132091</c:v>
                </c:pt>
                <c:pt idx="36">
                  <c:v>0.60835320536651638</c:v>
                </c:pt>
                <c:pt idx="37">
                  <c:v>-0.1777557342319494</c:v>
                </c:pt>
                <c:pt idx="38">
                  <c:v>0.21444246808903991</c:v>
                </c:pt>
                <c:pt idx="39">
                  <c:v>-0.53498552900550789</c:v>
                </c:pt>
                <c:pt idx="40">
                  <c:v>1.393301229599508</c:v>
                </c:pt>
                <c:pt idx="41">
                  <c:v>-0.29482481660597298</c:v>
                </c:pt>
                <c:pt idx="42">
                  <c:v>6.1308682424049618E-2</c:v>
                </c:pt>
                <c:pt idx="43">
                  <c:v>-0.32462237018350076</c:v>
                </c:pt>
                <c:pt idx="44">
                  <c:v>-0.21110985774688942</c:v>
                </c:pt>
                <c:pt idx="45">
                  <c:v>0.7039468096308229</c:v>
                </c:pt>
                <c:pt idx="46">
                  <c:v>-0.18444681380952019</c:v>
                </c:pt>
                <c:pt idx="47">
                  <c:v>-0.49985461104649143</c:v>
                </c:pt>
                <c:pt idx="48">
                  <c:v>0.25977956300250998</c:v>
                </c:pt>
                <c:pt idx="49">
                  <c:v>-3.7104386380739802</c:v>
                </c:pt>
                <c:pt idx="50">
                  <c:v>1.851515062601977</c:v>
                </c:pt>
                <c:pt idx="51">
                  <c:v>-1.2609197709784266</c:v>
                </c:pt>
                <c:pt idx="52">
                  <c:v>0.50744049960570425</c:v>
                </c:pt>
                <c:pt idx="53">
                  <c:v>0.87540758788891659</c:v>
                </c:pt>
                <c:pt idx="54">
                  <c:v>6.0881316573249911E-2</c:v>
                </c:pt>
                <c:pt idx="55">
                  <c:v>-0.16519366358734275</c:v>
                </c:pt>
                <c:pt idx="56">
                  <c:v>-0.33266442430989429</c:v>
                </c:pt>
                <c:pt idx="57">
                  <c:v>-0.41933238347582868</c:v>
                </c:pt>
                <c:pt idx="58">
                  <c:v>0.39804535119799234</c:v>
                </c:pt>
                <c:pt idx="59">
                  <c:v>0.94078059559358418</c:v>
                </c:pt>
                <c:pt idx="60">
                  <c:v>-0.30884540778803937</c:v>
                </c:pt>
                <c:pt idx="61">
                  <c:v>0.37916612583353443</c:v>
                </c:pt>
                <c:pt idx="62">
                  <c:v>-0.19100541588945893</c:v>
                </c:pt>
                <c:pt idx="63">
                  <c:v>-0.26655142285899847</c:v>
                </c:pt>
                <c:pt idx="64">
                  <c:v>-2.7798056280307835</c:v>
                </c:pt>
                <c:pt idx="65">
                  <c:v>-0.76657726336675891</c:v>
                </c:pt>
                <c:pt idx="66">
                  <c:v>0.74903832364270317</c:v>
                </c:pt>
                <c:pt idx="67">
                  <c:v>-0.55334839095921018</c:v>
                </c:pt>
                <c:pt idx="68">
                  <c:v>-8.0361939346727099E-2</c:v>
                </c:pt>
                <c:pt idx="69">
                  <c:v>-0.14721619804508659</c:v>
                </c:pt>
                <c:pt idx="70">
                  <c:v>0.20975491303845833</c:v>
                </c:pt>
                <c:pt idx="71">
                  <c:v>-0.20469629125741115</c:v>
                </c:pt>
                <c:pt idx="72">
                  <c:v>1.4715843049666995</c:v>
                </c:pt>
                <c:pt idx="73">
                  <c:v>-4.1572561370706911E-2</c:v>
                </c:pt>
                <c:pt idx="74">
                  <c:v>1.0466724914373882</c:v>
                </c:pt>
                <c:pt idx="75">
                  <c:v>0.69277089734884989</c:v>
                </c:pt>
                <c:pt idx="76">
                  <c:v>0.84774543049525586</c:v>
                </c:pt>
                <c:pt idx="77">
                  <c:v>0.51307805067061218</c:v>
                </c:pt>
                <c:pt idx="78">
                  <c:v>1.7715256527309329</c:v>
                </c:pt>
                <c:pt idx="79">
                  <c:v>-0.84662580287667288</c:v>
                </c:pt>
                <c:pt idx="80">
                  <c:v>-0.65237601555035685</c:v>
                </c:pt>
                <c:pt idx="81">
                  <c:v>-2.8743641933508015</c:v>
                </c:pt>
                <c:pt idx="82">
                  <c:v>1.9913100098021275</c:v>
                </c:pt>
                <c:pt idx="83">
                  <c:v>0.14544338545816565</c:v>
                </c:pt>
                <c:pt idx="84">
                  <c:v>0.88297409437991548</c:v>
                </c:pt>
                <c:pt idx="85">
                  <c:v>-0.66392082842570177</c:v>
                </c:pt>
                <c:pt idx="86">
                  <c:v>7.9556742513478051E-2</c:v>
                </c:pt>
                <c:pt idx="87">
                  <c:v>-5.1936563753060314</c:v>
                </c:pt>
                <c:pt idx="88">
                  <c:v>0.70302941501436134</c:v>
                </c:pt>
                <c:pt idx="89">
                  <c:v>-0.67550032134113391</c:v>
                </c:pt>
                <c:pt idx="90">
                  <c:v>0.48995005257519836</c:v>
                </c:pt>
                <c:pt idx="91">
                  <c:v>1.7450117554420148</c:v>
                </c:pt>
                <c:pt idx="92">
                  <c:v>0.10470745150681444</c:v>
                </c:pt>
                <c:pt idx="93">
                  <c:v>-0.60496249410611047</c:v>
                </c:pt>
                <c:pt idx="94">
                  <c:v>1.0424459904985783</c:v>
                </c:pt>
                <c:pt idx="95">
                  <c:v>0.61662987300911465</c:v>
                </c:pt>
                <c:pt idx="96">
                  <c:v>0.67831219655860253</c:v>
                </c:pt>
                <c:pt idx="97">
                  <c:v>1.5809064652014559</c:v>
                </c:pt>
                <c:pt idx="98">
                  <c:v>0.15400222329761232</c:v>
                </c:pt>
                <c:pt idx="99">
                  <c:v>0.6872844486265266</c:v>
                </c:pt>
                <c:pt idx="100">
                  <c:v>-1.6392792585387765</c:v>
                </c:pt>
                <c:pt idx="101">
                  <c:v>0.35275211166328346</c:v>
                </c:pt>
                <c:pt idx="102">
                  <c:v>-0.47635819471732077</c:v>
                </c:pt>
                <c:pt idx="103">
                  <c:v>-1.1898420287559954</c:v>
                </c:pt>
                <c:pt idx="104">
                  <c:v>-0.62236217338462896</c:v>
                </c:pt>
                <c:pt idx="105">
                  <c:v>-2.082788653793076</c:v>
                </c:pt>
                <c:pt idx="106">
                  <c:v>1.165409130111575</c:v>
                </c:pt>
                <c:pt idx="107">
                  <c:v>-0.16172265282878884</c:v>
                </c:pt>
                <c:pt idx="108">
                  <c:v>-5.921257541406251E-2</c:v>
                </c:pt>
                <c:pt idx="109">
                  <c:v>0.73340858638089512</c:v>
                </c:pt>
                <c:pt idx="110">
                  <c:v>0.87621357155682489</c:v>
                </c:pt>
                <c:pt idx="111">
                  <c:v>-0.29276189809129155</c:v>
                </c:pt>
                <c:pt idx="112">
                  <c:v>-0.17827451862489024</c:v>
                </c:pt>
                <c:pt idx="113">
                  <c:v>-0.10047647532265812</c:v>
                </c:pt>
                <c:pt idx="114">
                  <c:v>-0.21247808080798075</c:v>
                </c:pt>
                <c:pt idx="115">
                  <c:v>-0.18118636887894202</c:v>
                </c:pt>
                <c:pt idx="116">
                  <c:v>0.91891629608444392</c:v>
                </c:pt>
                <c:pt idx="117">
                  <c:v>0.94849507986446824</c:v>
                </c:pt>
                <c:pt idx="118">
                  <c:v>1.6653974990700768</c:v>
                </c:pt>
                <c:pt idx="119">
                  <c:v>1.2590845908130714</c:v>
                </c:pt>
                <c:pt idx="120">
                  <c:v>0.27539659219991169</c:v>
                </c:pt>
                <c:pt idx="121">
                  <c:v>6.1028238226194402E-2</c:v>
                </c:pt>
                <c:pt idx="122">
                  <c:v>-4.2842265211115005E-2</c:v>
                </c:pt>
                <c:pt idx="123">
                  <c:v>0.4888652172768338</c:v>
                </c:pt>
                <c:pt idx="124">
                  <c:v>0.95931803581022446</c:v>
                </c:pt>
                <c:pt idx="125">
                  <c:v>-0.51448904979601595</c:v>
                </c:pt>
                <c:pt idx="126">
                  <c:v>-0.24876781242522916</c:v>
                </c:pt>
                <c:pt idx="127">
                  <c:v>-1.22862573246535</c:v>
                </c:pt>
                <c:pt idx="128">
                  <c:v>-0.12685325944429179</c:v>
                </c:pt>
                <c:pt idx="129">
                  <c:v>3.6402588651237612E-2</c:v>
                </c:pt>
                <c:pt idx="130">
                  <c:v>-0.25283623842968522</c:v>
                </c:pt>
                <c:pt idx="131">
                  <c:v>0.38036524958046142</c:v>
                </c:pt>
                <c:pt idx="132">
                  <c:v>0.36290047225398969</c:v>
                </c:pt>
                <c:pt idx="133">
                  <c:v>0.90021793321033639</c:v>
                </c:pt>
                <c:pt idx="134">
                  <c:v>-3.8058702101635991E-2</c:v>
                </c:pt>
                <c:pt idx="135">
                  <c:v>9.8422464249940861E-2</c:v>
                </c:pt>
                <c:pt idx="136">
                  <c:v>-0.61768267692334977</c:v>
                </c:pt>
                <c:pt idx="137">
                  <c:v>0.60456956524785965</c:v>
                </c:pt>
                <c:pt idx="138">
                  <c:v>-7.4198757125470874E-2</c:v>
                </c:pt>
                <c:pt idx="139">
                  <c:v>0.39773997824101776</c:v>
                </c:pt>
                <c:pt idx="140">
                  <c:v>-0.6232141895797626</c:v>
                </c:pt>
                <c:pt idx="141">
                  <c:v>-2.8105520392168812</c:v>
                </c:pt>
                <c:pt idx="142">
                  <c:v>0.35689945065261247</c:v>
                </c:pt>
                <c:pt idx="143">
                  <c:v>1.1555446167203804</c:v>
                </c:pt>
                <c:pt idx="144">
                  <c:v>1.5937063740215356</c:v>
                </c:pt>
                <c:pt idx="145">
                  <c:v>-0.5625027726184495</c:v>
                </c:pt>
                <c:pt idx="146">
                  <c:v>-0.57284812901840454</c:v>
                </c:pt>
                <c:pt idx="147">
                  <c:v>0.53908578727701584</c:v>
                </c:pt>
                <c:pt idx="148">
                  <c:v>-0.8863215386933806</c:v>
                </c:pt>
                <c:pt idx="149">
                  <c:v>-4.9373850364287115E-3</c:v>
                </c:pt>
                <c:pt idx="150">
                  <c:v>0.28081350358753232</c:v>
                </c:pt>
                <c:pt idx="151">
                  <c:v>-0.11476203326255557</c:v>
                </c:pt>
                <c:pt idx="152">
                  <c:v>0.54401794997902542</c:v>
                </c:pt>
                <c:pt idx="153">
                  <c:v>0.5455145500457067</c:v>
                </c:pt>
                <c:pt idx="154">
                  <c:v>-1.8882307655172805</c:v>
                </c:pt>
                <c:pt idx="155">
                  <c:v>0.96109171870414245</c:v>
                </c:pt>
                <c:pt idx="156">
                  <c:v>-0.89971335688060261</c:v>
                </c:pt>
                <c:pt idx="157">
                  <c:v>-0.33301100223077806</c:v>
                </c:pt>
                <c:pt idx="158">
                  <c:v>-2.1517862955585287E-2</c:v>
                </c:pt>
                <c:pt idx="159">
                  <c:v>1.2821835646082225</c:v>
                </c:pt>
                <c:pt idx="160">
                  <c:v>-1.0366091260255295</c:v>
                </c:pt>
                <c:pt idx="161">
                  <c:v>-0.72875698140381551</c:v>
                </c:pt>
                <c:pt idx="162">
                  <c:v>-0.63361134747160619</c:v>
                </c:pt>
                <c:pt idx="163">
                  <c:v>-0.40427892778777857</c:v>
                </c:pt>
                <c:pt idx="164">
                  <c:v>0.49010340782304546</c:v>
                </c:pt>
                <c:pt idx="165">
                  <c:v>-8.7135105324255988E-2</c:v>
                </c:pt>
                <c:pt idx="166">
                  <c:v>-1.022225873247222</c:v>
                </c:pt>
                <c:pt idx="167">
                  <c:v>-2.0968703630683825</c:v>
                </c:pt>
                <c:pt idx="168">
                  <c:v>-0.54679326360951519</c:v>
                </c:pt>
                <c:pt idx="169">
                  <c:v>-0.18829031528086382</c:v>
                </c:pt>
                <c:pt idx="170">
                  <c:v>0.77159160976653562</c:v>
                </c:pt>
                <c:pt idx="171">
                  <c:v>-3.3942269647616367E-2</c:v>
                </c:pt>
                <c:pt idx="172">
                  <c:v>0.2830760399115006</c:v>
                </c:pt>
              </c:numCache>
            </c:numRef>
          </c:yVal>
          <c:smooth val="0"/>
          <c:extLst>
            <c:ext xmlns:c16="http://schemas.microsoft.com/office/drawing/2014/chart" uri="{C3380CC4-5D6E-409C-BE32-E72D297353CC}">
              <c16:uniqueId val="{00000000-46D1-4D7D-BAD3-F0C983FC09EC}"/>
            </c:ext>
          </c:extLst>
        </c:ser>
        <c:dLbls>
          <c:showLegendKey val="0"/>
          <c:showVal val="0"/>
          <c:showCatName val="0"/>
          <c:showSerName val="0"/>
          <c:showPercent val="0"/>
          <c:showBubbleSize val="0"/>
        </c:dLbls>
        <c:axId val="1392879919"/>
        <c:axId val="1392887119"/>
      </c:scatterChart>
      <c:valAx>
        <c:axId val="139287991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87119"/>
        <c:crosses val="autoZero"/>
        <c:crossBetween val="midCat"/>
      </c:valAx>
      <c:valAx>
        <c:axId val="139288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799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'Excluding unsig'!$AF$28</c:f>
              <c:strCache>
                <c:ptCount val="1"/>
                <c:pt idx="0">
                  <c:v>Standard Residuals</c:v>
                </c:pt>
              </c:strCache>
            </c:strRef>
          </c:tx>
          <c:spPr>
            <a:ln w="19050" cap="rnd">
              <a:noFill/>
              <a:round/>
            </a:ln>
            <a:effectLst/>
          </c:spPr>
          <c:marker>
            <c:symbol val="circle"/>
            <c:size val="5"/>
            <c:spPr>
              <a:solidFill>
                <a:schemeClr val="accent1"/>
              </a:solidFill>
              <a:ln w="9525">
                <a:solidFill>
                  <a:schemeClr val="accent1"/>
                </a:solidFill>
              </a:ln>
              <a:effectLst/>
            </c:spPr>
          </c:marker>
          <c:dPt>
            <c:idx val="11"/>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1-E409-4D57-97CD-6209A42AF427}"/>
              </c:ext>
            </c:extLst>
          </c:dPt>
          <c:dPt>
            <c:idx val="19"/>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2-E409-4D57-97CD-6209A42AF427}"/>
              </c:ext>
            </c:extLst>
          </c:dPt>
          <c:dPt>
            <c:idx val="49"/>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3-E409-4D57-97CD-6209A42AF427}"/>
              </c:ext>
            </c:extLst>
          </c:dPt>
          <c:dPt>
            <c:idx val="64"/>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4-E409-4D57-97CD-6209A42AF427}"/>
              </c:ext>
            </c:extLst>
          </c:dPt>
          <c:dPt>
            <c:idx val="81"/>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5-E409-4D57-97CD-6209A42AF427}"/>
              </c:ext>
            </c:extLst>
          </c:dPt>
          <c:dPt>
            <c:idx val="87"/>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6-E409-4D57-97CD-6209A42AF427}"/>
              </c:ext>
            </c:extLst>
          </c:dPt>
          <c:dPt>
            <c:idx val="105"/>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7-E409-4D57-97CD-6209A42AF427}"/>
              </c:ext>
            </c:extLst>
          </c:dPt>
          <c:dPt>
            <c:idx val="141"/>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8-E409-4D57-97CD-6209A42AF427}"/>
              </c:ext>
            </c:extLst>
          </c:dPt>
          <c:dPt>
            <c:idx val="154"/>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9-E409-4D57-97CD-6209A42AF427}"/>
              </c:ext>
            </c:extLst>
          </c:dPt>
          <c:dPt>
            <c:idx val="167"/>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A-E409-4D57-97CD-6209A42AF427}"/>
              </c:ext>
            </c:extLst>
          </c:dPt>
          <c:yVal>
            <c:numRef>
              <c:f>'Excluding unsig'!$AF$29:$AF$201</c:f>
              <c:numCache>
                <c:formatCode>General</c:formatCode>
                <c:ptCount val="173"/>
                <c:pt idx="0">
                  <c:v>3.9684533156815527E-2</c:v>
                </c:pt>
                <c:pt idx="1">
                  <c:v>3.2800578347971746E-2</c:v>
                </c:pt>
                <c:pt idx="2">
                  <c:v>1.1183046683409188</c:v>
                </c:pt>
                <c:pt idx="3">
                  <c:v>0.32607890474897616</c:v>
                </c:pt>
                <c:pt idx="4">
                  <c:v>0.1446497596744073</c:v>
                </c:pt>
                <c:pt idx="5">
                  <c:v>0.63453460217652335</c:v>
                </c:pt>
                <c:pt idx="6">
                  <c:v>0.49309050627148759</c:v>
                </c:pt>
                <c:pt idx="7">
                  <c:v>0.47289948822393807</c:v>
                </c:pt>
                <c:pt idx="8">
                  <c:v>-9.2493269163515482E-2</c:v>
                </c:pt>
                <c:pt idx="9">
                  <c:v>-0.86202162429140083</c:v>
                </c:pt>
                <c:pt idx="10">
                  <c:v>0.19918977744959643</c:v>
                </c:pt>
                <c:pt idx="11">
                  <c:v>2.6654006274200976</c:v>
                </c:pt>
                <c:pt idx="12">
                  <c:v>-0.66429244729263981</c:v>
                </c:pt>
                <c:pt idx="13">
                  <c:v>0.12718167878227407</c:v>
                </c:pt>
                <c:pt idx="14">
                  <c:v>0.3765453399661513</c:v>
                </c:pt>
                <c:pt idx="15">
                  <c:v>0.66064711748992078</c:v>
                </c:pt>
                <c:pt idx="16">
                  <c:v>-0.13291122875334854</c:v>
                </c:pt>
                <c:pt idx="17">
                  <c:v>-0.27018032224801081</c:v>
                </c:pt>
                <c:pt idx="18">
                  <c:v>0.53354739935624973</c:v>
                </c:pt>
                <c:pt idx="19">
                  <c:v>-2.6480854068796584</c:v>
                </c:pt>
                <c:pt idx="20">
                  <c:v>0.15709259822912941</c:v>
                </c:pt>
                <c:pt idx="21">
                  <c:v>-0.86647411145199904</c:v>
                </c:pt>
                <c:pt idx="22">
                  <c:v>0.14829939710167056</c:v>
                </c:pt>
                <c:pt idx="23">
                  <c:v>-0.19399000071283995</c:v>
                </c:pt>
                <c:pt idx="24">
                  <c:v>-0.75307284259283813</c:v>
                </c:pt>
                <c:pt idx="25">
                  <c:v>0.20009914283256044</c:v>
                </c:pt>
                <c:pt idx="26">
                  <c:v>-0.52067402527686513</c:v>
                </c:pt>
                <c:pt idx="27">
                  <c:v>0.16481959725418349</c:v>
                </c:pt>
                <c:pt idx="28">
                  <c:v>-0.14149899398262175</c:v>
                </c:pt>
                <c:pt idx="29">
                  <c:v>-1.2329951190025663</c:v>
                </c:pt>
                <c:pt idx="30">
                  <c:v>0.64511226830781776</c:v>
                </c:pt>
                <c:pt idx="31">
                  <c:v>0.44545075906165105</c:v>
                </c:pt>
                <c:pt idx="32">
                  <c:v>-0.47575102619804804</c:v>
                </c:pt>
                <c:pt idx="33">
                  <c:v>0.65389813266108654</c:v>
                </c:pt>
                <c:pt idx="34">
                  <c:v>0.44776803940172077</c:v>
                </c:pt>
                <c:pt idx="35">
                  <c:v>0.96693871829206446</c:v>
                </c:pt>
                <c:pt idx="36">
                  <c:v>0.430064967296931</c:v>
                </c:pt>
                <c:pt idx="37">
                  <c:v>-0.11943270172788965</c:v>
                </c:pt>
                <c:pt idx="38">
                  <c:v>0.58469127368633622</c:v>
                </c:pt>
                <c:pt idx="39">
                  <c:v>1.178884038995338E-2</c:v>
                </c:pt>
                <c:pt idx="40">
                  <c:v>1.639768990482545</c:v>
                </c:pt>
                <c:pt idx="41">
                  <c:v>9.3915541588640211E-2</c:v>
                </c:pt>
                <c:pt idx="42">
                  <c:v>0.20413824930452462</c:v>
                </c:pt>
                <c:pt idx="43">
                  <c:v>-2.4308321505015589E-2</c:v>
                </c:pt>
                <c:pt idx="44">
                  <c:v>-0.38532439402231383</c:v>
                </c:pt>
                <c:pt idx="45">
                  <c:v>0.47762426948683756</c:v>
                </c:pt>
                <c:pt idx="46">
                  <c:v>-0.40806685929984421</c:v>
                </c:pt>
                <c:pt idx="47">
                  <c:v>-0.60493800063899228</c:v>
                </c:pt>
                <c:pt idx="48">
                  <c:v>0.16686248406476029</c:v>
                </c:pt>
                <c:pt idx="49">
                  <c:v>-3.7786475616877833</c:v>
                </c:pt>
                <c:pt idx="50">
                  <c:v>1.8812832225294107</c:v>
                </c:pt>
                <c:pt idx="51">
                  <c:v>-1.3982300403552943</c:v>
                </c:pt>
                <c:pt idx="52">
                  <c:v>0.48593174007916534</c:v>
                </c:pt>
                <c:pt idx="53">
                  <c:v>0.65753195026482925</c:v>
                </c:pt>
                <c:pt idx="54">
                  <c:v>6.613243746338314E-2</c:v>
                </c:pt>
                <c:pt idx="55">
                  <c:v>-0.20524041683060326</c:v>
                </c:pt>
                <c:pt idx="56">
                  <c:v>-1.4321665317175623E-2</c:v>
                </c:pt>
                <c:pt idx="57">
                  <c:v>-0.12025119569991603</c:v>
                </c:pt>
                <c:pt idx="58">
                  <c:v>0.38754887932965276</c:v>
                </c:pt>
                <c:pt idx="59">
                  <c:v>1.2205405832303486</c:v>
                </c:pt>
                <c:pt idx="60">
                  <c:v>-0.49187478701396181</c:v>
                </c:pt>
                <c:pt idx="61">
                  <c:v>0.26810114274153662</c:v>
                </c:pt>
                <c:pt idx="62">
                  <c:v>-4.0027646993055235E-2</c:v>
                </c:pt>
                <c:pt idx="63">
                  <c:v>-9.0521857539950221E-2</c:v>
                </c:pt>
                <c:pt idx="64">
                  <c:v>-2.918863646941968</c:v>
                </c:pt>
                <c:pt idx="65">
                  <c:v>-0.78063414403898279</c:v>
                </c:pt>
                <c:pt idx="66">
                  <c:v>0.55849848356117726</c:v>
                </c:pt>
                <c:pt idx="67">
                  <c:v>0.19274002710565108</c:v>
                </c:pt>
                <c:pt idx="68">
                  <c:v>0.18782965107704094</c:v>
                </c:pt>
                <c:pt idx="69">
                  <c:v>-0.30399055156805271</c:v>
                </c:pt>
                <c:pt idx="70">
                  <c:v>3.9010298787073766E-2</c:v>
                </c:pt>
                <c:pt idx="71">
                  <c:v>-0.55068746087158993</c:v>
                </c:pt>
                <c:pt idx="72">
                  <c:v>1.4161689029109819</c:v>
                </c:pt>
                <c:pt idx="73">
                  <c:v>0.16150879597150669</c:v>
                </c:pt>
                <c:pt idx="74">
                  <c:v>0.89255992705063447</c:v>
                </c:pt>
                <c:pt idx="75">
                  <c:v>0.98508905966850868</c:v>
                </c:pt>
                <c:pt idx="76">
                  <c:v>0.5111160253739635</c:v>
                </c:pt>
                <c:pt idx="77">
                  <c:v>0.52162541000754747</c:v>
                </c:pt>
                <c:pt idx="78">
                  <c:v>1.7611693609400663</c:v>
                </c:pt>
                <c:pt idx="79">
                  <c:v>-0.76020668136188774</c:v>
                </c:pt>
                <c:pt idx="80">
                  <c:v>-0.76896747856408354</c:v>
                </c:pt>
                <c:pt idx="81">
                  <c:v>-2.9021384498643861</c:v>
                </c:pt>
                <c:pt idx="82">
                  <c:v>1.8297021594532223</c:v>
                </c:pt>
                <c:pt idx="83">
                  <c:v>6.1328261626558994E-2</c:v>
                </c:pt>
                <c:pt idx="84">
                  <c:v>0.84671031871125202</c:v>
                </c:pt>
                <c:pt idx="85">
                  <c:v>-0.25349333318364126</c:v>
                </c:pt>
                <c:pt idx="86">
                  <c:v>-9.852007491585256E-2</c:v>
                </c:pt>
                <c:pt idx="87">
                  <c:v>-5.0584157656952158</c:v>
                </c:pt>
                <c:pt idx="88">
                  <c:v>0.78031783980519509</c:v>
                </c:pt>
                <c:pt idx="89">
                  <c:v>-5.6035233617576993E-2</c:v>
                </c:pt>
                <c:pt idx="90">
                  <c:v>0.65501637766783594</c:v>
                </c:pt>
                <c:pt idx="91">
                  <c:v>1.8882451275157297</c:v>
                </c:pt>
                <c:pt idx="92">
                  <c:v>6.4873341986029467E-2</c:v>
                </c:pt>
                <c:pt idx="93">
                  <c:v>-0.76658541309651618</c:v>
                </c:pt>
                <c:pt idx="94">
                  <c:v>0.80329837640573487</c:v>
                </c:pt>
                <c:pt idx="95">
                  <c:v>0.735360157457564</c:v>
                </c:pt>
                <c:pt idx="96">
                  <c:v>0.8608750045734791</c:v>
                </c:pt>
                <c:pt idx="97">
                  <c:v>1.6011107760757533</c:v>
                </c:pt>
                <c:pt idx="98">
                  <c:v>0.15179373468203841</c:v>
                </c:pt>
                <c:pt idx="99">
                  <c:v>0.59071729104537873</c:v>
                </c:pt>
                <c:pt idx="100">
                  <c:v>-1.4023082262034157</c:v>
                </c:pt>
                <c:pt idx="101">
                  <c:v>0.3021994548754669</c:v>
                </c:pt>
                <c:pt idx="102">
                  <c:v>-0.77479313688207174</c:v>
                </c:pt>
                <c:pt idx="103">
                  <c:v>-1.0667535749986663</c:v>
                </c:pt>
                <c:pt idx="104">
                  <c:v>-0.75775653822634903</c:v>
                </c:pt>
                <c:pt idx="105">
                  <c:v>-2.2138735712315509</c:v>
                </c:pt>
                <c:pt idx="106">
                  <c:v>1.1320484263435944</c:v>
                </c:pt>
                <c:pt idx="107">
                  <c:v>0.11300253781004012</c:v>
                </c:pt>
                <c:pt idx="108">
                  <c:v>0.14728411769473249</c:v>
                </c:pt>
                <c:pt idx="109">
                  <c:v>0.56180288968182845</c:v>
                </c:pt>
                <c:pt idx="110">
                  <c:v>0.99177086489993038</c:v>
                </c:pt>
                <c:pt idx="111">
                  <c:v>-0.19525577856515472</c:v>
                </c:pt>
                <c:pt idx="112">
                  <c:v>-0.2203956304065384</c:v>
                </c:pt>
                <c:pt idx="113">
                  <c:v>0.28150029517835384</c:v>
                </c:pt>
                <c:pt idx="114">
                  <c:v>-0.36861775129745861</c:v>
                </c:pt>
                <c:pt idx="115">
                  <c:v>-7.4895708743393338E-2</c:v>
                </c:pt>
                <c:pt idx="116">
                  <c:v>0.58737428135106207</c:v>
                </c:pt>
                <c:pt idx="117">
                  <c:v>1.0335661166242769</c:v>
                </c:pt>
                <c:pt idx="118">
                  <c:v>1.4874874025706923</c:v>
                </c:pt>
                <c:pt idx="119">
                  <c:v>0.90919989184478833</c:v>
                </c:pt>
                <c:pt idx="120">
                  <c:v>0.17374817957586008</c:v>
                </c:pt>
                <c:pt idx="121">
                  <c:v>0.470341287391288</c:v>
                </c:pt>
                <c:pt idx="122">
                  <c:v>0.4479756800627076</c:v>
                </c:pt>
                <c:pt idx="123">
                  <c:v>0.35945934143765901</c:v>
                </c:pt>
                <c:pt idx="124">
                  <c:v>0.60629089582967288</c:v>
                </c:pt>
                <c:pt idx="125">
                  <c:v>-0.49375391686529485</c:v>
                </c:pt>
                <c:pt idx="126">
                  <c:v>0.1234907795820024</c:v>
                </c:pt>
                <c:pt idx="127">
                  <c:v>-1.1771564023412078</c:v>
                </c:pt>
                <c:pt idx="128">
                  <c:v>-0.30191436793658616</c:v>
                </c:pt>
                <c:pt idx="129">
                  <c:v>-0.28032938655332429</c:v>
                </c:pt>
                <c:pt idx="130">
                  <c:v>-0.52016513276737442</c:v>
                </c:pt>
                <c:pt idx="131">
                  <c:v>0.25150062499616394</c:v>
                </c:pt>
                <c:pt idx="132">
                  <c:v>0.20374765404272435</c:v>
                </c:pt>
                <c:pt idx="133">
                  <c:v>0.83120803156357648</c:v>
                </c:pt>
                <c:pt idx="134">
                  <c:v>-7.945917448436933E-2</c:v>
                </c:pt>
                <c:pt idx="135">
                  <c:v>3.7248590277112484E-2</c:v>
                </c:pt>
                <c:pt idx="136">
                  <c:v>-0.51453192557096827</c:v>
                </c:pt>
                <c:pt idx="137">
                  <c:v>0.66936233803229461</c:v>
                </c:pt>
                <c:pt idx="138">
                  <c:v>0.28618019059645378</c:v>
                </c:pt>
                <c:pt idx="139">
                  <c:v>0.64098455341072902</c:v>
                </c:pt>
                <c:pt idx="140">
                  <c:v>-0.68971163223003185</c:v>
                </c:pt>
                <c:pt idx="141">
                  <c:v>-3.0115164045342118</c:v>
                </c:pt>
                <c:pt idx="142">
                  <c:v>0.67228197828453562</c:v>
                </c:pt>
                <c:pt idx="143">
                  <c:v>0.92607549875255823</c:v>
                </c:pt>
                <c:pt idx="144">
                  <c:v>1.5917075046538887</c:v>
                </c:pt>
                <c:pt idx="145">
                  <c:v>-0.8067919664766362</c:v>
                </c:pt>
                <c:pt idx="146">
                  <c:v>5.4827533432925013E-2</c:v>
                </c:pt>
                <c:pt idx="147">
                  <c:v>0.85816640341710593</c:v>
                </c:pt>
                <c:pt idx="148">
                  <c:v>-0.9429483430227239</c:v>
                </c:pt>
                <c:pt idx="149">
                  <c:v>-0.43956248947631943</c:v>
                </c:pt>
                <c:pt idx="150">
                  <c:v>0.21648007153653542</c:v>
                </c:pt>
                <c:pt idx="151">
                  <c:v>-0.10266823668460839</c:v>
                </c:pt>
                <c:pt idx="152">
                  <c:v>0.26295267497479713</c:v>
                </c:pt>
                <c:pt idx="153">
                  <c:v>0.27589949246598944</c:v>
                </c:pt>
                <c:pt idx="154">
                  <c:v>-1.9775590003000172</c:v>
                </c:pt>
                <c:pt idx="155">
                  <c:v>0.96205771025150688</c:v>
                </c:pt>
                <c:pt idx="156">
                  <c:v>-0.92046070337811381</c:v>
                </c:pt>
                <c:pt idx="157">
                  <c:v>-0.48281434348111546</c:v>
                </c:pt>
                <c:pt idx="158">
                  <c:v>-0.32478251427581012</c:v>
                </c:pt>
                <c:pt idx="159">
                  <c:v>1.270776304515548</c:v>
                </c:pt>
                <c:pt idx="160">
                  <c:v>-0.92000909111994245</c:v>
                </c:pt>
                <c:pt idx="161">
                  <c:v>-0.65090601184595931</c:v>
                </c:pt>
                <c:pt idx="162">
                  <c:v>-0.71556615302436344</c:v>
                </c:pt>
                <c:pt idx="163">
                  <c:v>-0.45694138450554445</c:v>
                </c:pt>
                <c:pt idx="164">
                  <c:v>0.36189784277572568</c:v>
                </c:pt>
                <c:pt idx="165">
                  <c:v>-0.36489810865953454</c:v>
                </c:pt>
                <c:pt idx="166">
                  <c:v>-1.0503664056143207</c:v>
                </c:pt>
                <c:pt idx="167">
                  <c:v>-2.1318553771091118</c:v>
                </c:pt>
                <c:pt idx="168">
                  <c:v>-0.55085084422277963</c:v>
                </c:pt>
                <c:pt idx="169">
                  <c:v>-0.39491906611974104</c:v>
                </c:pt>
                <c:pt idx="170">
                  <c:v>0.75620270447819748</c:v>
                </c:pt>
                <c:pt idx="171">
                  <c:v>-9.5898010225536165E-2</c:v>
                </c:pt>
                <c:pt idx="172">
                  <c:v>4.2427348419290807E-2</c:v>
                </c:pt>
              </c:numCache>
            </c:numRef>
          </c:yVal>
          <c:smooth val="0"/>
          <c:extLst>
            <c:ext xmlns:c16="http://schemas.microsoft.com/office/drawing/2014/chart" uri="{C3380CC4-5D6E-409C-BE32-E72D297353CC}">
              <c16:uniqueId val="{00000000-E409-4D57-97CD-6209A42AF427}"/>
            </c:ext>
          </c:extLst>
        </c:ser>
        <c:dLbls>
          <c:showLegendKey val="0"/>
          <c:showVal val="0"/>
          <c:showCatName val="0"/>
          <c:showSerName val="0"/>
          <c:showPercent val="0"/>
          <c:showBubbleSize val="0"/>
        </c:dLbls>
        <c:axId val="51741263"/>
        <c:axId val="51738383"/>
      </c:scatterChart>
      <c:valAx>
        <c:axId val="5174126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8383"/>
        <c:crosses val="autoZero"/>
        <c:crossBetween val="midCat"/>
      </c:valAx>
      <c:valAx>
        <c:axId val="5173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412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Y' vs Y / fitted (pred.) Y' vs obs Y</a:t>
            </a:r>
          </a:p>
        </c:rich>
      </c:tx>
      <c:layout>
        <c:manualLayout>
          <c:xMode val="edge"/>
          <c:yMode val="edge"/>
          <c:x val="0.31961990238292975"/>
          <c:y val="3.77274751377424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'Graphical analysis'!$L$29:$L$162</c:f>
              <c:numCache>
                <c:formatCode>General</c:formatCode>
                <c:ptCount val="134"/>
                <c:pt idx="0">
                  <c:v>62.538633627600909</c:v>
                </c:pt>
                <c:pt idx="1">
                  <c:v>76.937908721271043</c:v>
                </c:pt>
                <c:pt idx="2">
                  <c:v>61.498425293142944</c:v>
                </c:pt>
                <c:pt idx="3">
                  <c:v>75.817493991828925</c:v>
                </c:pt>
                <c:pt idx="4">
                  <c:v>77.054631208730996</c:v>
                </c:pt>
                <c:pt idx="5">
                  <c:v>73.611678409975383</c:v>
                </c:pt>
                <c:pt idx="6">
                  <c:v>82.146884985396127</c:v>
                </c:pt>
                <c:pt idx="7">
                  <c:v>80.565339200701018</c:v>
                </c:pt>
                <c:pt idx="8">
                  <c:v>71.432422465679679</c:v>
                </c:pt>
                <c:pt idx="9">
                  <c:v>74.758362801012368</c:v>
                </c:pt>
                <c:pt idx="10">
                  <c:v>76.722759778871108</c:v>
                </c:pt>
                <c:pt idx="11">
                  <c:v>81.477084556967981</c:v>
                </c:pt>
                <c:pt idx="12">
                  <c:v>74.038195244231829</c:v>
                </c:pt>
                <c:pt idx="13">
                  <c:v>61.850559511134954</c:v>
                </c:pt>
                <c:pt idx="14">
                  <c:v>72.995305485805048</c:v>
                </c:pt>
                <c:pt idx="15">
                  <c:v>74.130440020545961</c:v>
                </c:pt>
                <c:pt idx="16">
                  <c:v>75.228567486858864</c:v>
                </c:pt>
                <c:pt idx="17">
                  <c:v>76.127821177679678</c:v>
                </c:pt>
                <c:pt idx="18">
                  <c:v>76.5214175583274</c:v>
                </c:pt>
                <c:pt idx="19">
                  <c:v>75.111777075455734</c:v>
                </c:pt>
                <c:pt idx="20">
                  <c:v>64.659305710419034</c:v>
                </c:pt>
                <c:pt idx="21">
                  <c:v>65.995672651647439</c:v>
                </c:pt>
                <c:pt idx="22">
                  <c:v>74.112070948298197</c:v>
                </c:pt>
                <c:pt idx="23">
                  <c:v>71.315009187755905</c:v>
                </c:pt>
                <c:pt idx="24">
                  <c:v>62.533721291939138</c:v>
                </c:pt>
                <c:pt idx="25">
                  <c:v>83.453984831267746</c:v>
                </c:pt>
                <c:pt idx="26">
                  <c:v>58.607044744510446</c:v>
                </c:pt>
                <c:pt idx="27">
                  <c:v>80.260395780833377</c:v>
                </c:pt>
                <c:pt idx="28">
                  <c:v>78.661500888552979</c:v>
                </c:pt>
                <c:pt idx="29">
                  <c:v>78.715143929620311</c:v>
                </c:pt>
                <c:pt idx="30">
                  <c:v>65.204631940347099</c:v>
                </c:pt>
                <c:pt idx="31">
                  <c:v>62.335184712255682</c:v>
                </c:pt>
                <c:pt idx="32">
                  <c:v>81.075624227316581</c:v>
                </c:pt>
                <c:pt idx="33">
                  <c:v>64.24517597732212</c:v>
                </c:pt>
                <c:pt idx="34">
                  <c:v>76.779162506393689</c:v>
                </c:pt>
                <c:pt idx="35">
                  <c:v>79.078897220303276</c:v>
                </c:pt>
                <c:pt idx="36">
                  <c:v>79.174712867094939</c:v>
                </c:pt>
                <c:pt idx="37">
                  <c:v>62.32471762878064</c:v>
                </c:pt>
                <c:pt idx="38">
                  <c:v>81.848940943386921</c:v>
                </c:pt>
                <c:pt idx="39">
                  <c:v>74.944929164268032</c:v>
                </c:pt>
                <c:pt idx="40">
                  <c:v>78.219770742164187</c:v>
                </c:pt>
                <c:pt idx="41">
                  <c:v>73.071512494585008</c:v>
                </c:pt>
                <c:pt idx="42">
                  <c:v>78.520063183599547</c:v>
                </c:pt>
                <c:pt idx="43">
                  <c:v>80.371774859012575</c:v>
                </c:pt>
                <c:pt idx="44">
                  <c:v>80.961021465078716</c:v>
                </c:pt>
                <c:pt idx="45">
                  <c:v>67.144565636906265</c:v>
                </c:pt>
                <c:pt idx="46">
                  <c:v>65.953851189659972</c:v>
                </c:pt>
                <c:pt idx="47">
                  <c:v>73.238762860658213</c:v>
                </c:pt>
                <c:pt idx="48">
                  <c:v>82.946024835114486</c:v>
                </c:pt>
                <c:pt idx="49">
                  <c:v>65.349213533462105</c:v>
                </c:pt>
                <c:pt idx="50">
                  <c:v>74.579830451082884</c:v>
                </c:pt>
                <c:pt idx="51">
                  <c:v>72.32058900535614</c:v>
                </c:pt>
                <c:pt idx="52">
                  <c:v>61.986134239132959</c:v>
                </c:pt>
                <c:pt idx="53">
                  <c:v>61.057041174706377</c:v>
                </c:pt>
                <c:pt idx="54">
                  <c:v>66.127498771168476</c:v>
                </c:pt>
                <c:pt idx="55">
                  <c:v>71.675559980395732</c:v>
                </c:pt>
                <c:pt idx="56">
                  <c:v>75.790899113353333</c:v>
                </c:pt>
                <c:pt idx="57">
                  <c:v>82.289094676136131</c:v>
                </c:pt>
                <c:pt idx="58">
                  <c:v>70.693709498077581</c:v>
                </c:pt>
                <c:pt idx="59">
                  <c:v>71.050910179807943</c:v>
                </c:pt>
                <c:pt idx="60">
                  <c:v>82.115402780607226</c:v>
                </c:pt>
                <c:pt idx="61">
                  <c:v>80.124943763327181</c:v>
                </c:pt>
                <c:pt idx="62">
                  <c:v>75.323833199883751</c:v>
                </c:pt>
                <c:pt idx="63">
                  <c:v>83.846650116252661</c:v>
                </c:pt>
                <c:pt idx="64">
                  <c:v>76.301425603634527</c:v>
                </c:pt>
                <c:pt idx="65">
                  <c:v>73.990014365619089</c:v>
                </c:pt>
                <c:pt idx="66">
                  <c:v>66.263567139985042</c:v>
                </c:pt>
                <c:pt idx="67">
                  <c:v>75.970655333759879</c:v>
                </c:pt>
                <c:pt idx="68">
                  <c:v>76.772117415089241</c:v>
                </c:pt>
                <c:pt idx="69">
                  <c:v>62.738241242136503</c:v>
                </c:pt>
                <c:pt idx="70">
                  <c:v>76.143571527143223</c:v>
                </c:pt>
                <c:pt idx="71">
                  <c:v>80.495130909788884</c:v>
                </c:pt>
                <c:pt idx="72">
                  <c:v>66.375481856069797</c:v>
                </c:pt>
                <c:pt idx="73">
                  <c:v>76.709198477998498</c:v>
                </c:pt>
                <c:pt idx="74">
                  <c:v>77.538105820061475</c:v>
                </c:pt>
                <c:pt idx="75">
                  <c:v>62.469751106586116</c:v>
                </c:pt>
                <c:pt idx="76">
                  <c:v>79.686420072299512</c:v>
                </c:pt>
                <c:pt idx="77">
                  <c:v>73.530676660240829</c:v>
                </c:pt>
                <c:pt idx="78">
                  <c:v>75.334182688651623</c:v>
                </c:pt>
                <c:pt idx="79">
                  <c:v>74.724844383257476</c:v>
                </c:pt>
                <c:pt idx="80">
                  <c:v>75.133888000011211</c:v>
                </c:pt>
                <c:pt idx="81">
                  <c:v>70.563066651372225</c:v>
                </c:pt>
                <c:pt idx="82">
                  <c:v>81.915241274986897</c:v>
                </c:pt>
                <c:pt idx="83">
                  <c:v>82.447392963640965</c:v>
                </c:pt>
                <c:pt idx="84">
                  <c:v>75.653714130223648</c:v>
                </c:pt>
                <c:pt idx="85">
                  <c:v>62.168262361914508</c:v>
                </c:pt>
                <c:pt idx="86">
                  <c:v>63.738028323657815</c:v>
                </c:pt>
                <c:pt idx="87">
                  <c:v>75.534412118215158</c:v>
                </c:pt>
                <c:pt idx="88">
                  <c:v>82.329207699930635</c:v>
                </c:pt>
                <c:pt idx="89">
                  <c:v>74.472310819918533</c:v>
                </c:pt>
                <c:pt idx="90">
                  <c:v>65.400684379692052</c:v>
                </c:pt>
                <c:pt idx="91">
                  <c:v>79.687326640531793</c:v>
                </c:pt>
                <c:pt idx="92">
                  <c:v>78.364300106622878</c:v>
                </c:pt>
                <c:pt idx="93">
                  <c:v>69.545520574662149</c:v>
                </c:pt>
                <c:pt idx="94">
                  <c:v>76.769592677089349</c:v>
                </c:pt>
                <c:pt idx="95">
                  <c:v>80.576417519701749</c:v>
                </c:pt>
                <c:pt idx="96">
                  <c:v>75.584707365306386</c:v>
                </c:pt>
                <c:pt idx="97">
                  <c:v>81.786510531330066</c:v>
                </c:pt>
                <c:pt idx="98">
                  <c:v>74.764267775054833</c:v>
                </c:pt>
                <c:pt idx="99">
                  <c:v>75.758362861450863</c:v>
                </c:pt>
                <c:pt idx="100">
                  <c:v>69.674901752080387</c:v>
                </c:pt>
                <c:pt idx="101">
                  <c:v>75.074226588471205</c:v>
                </c:pt>
                <c:pt idx="102">
                  <c:v>75.286773795825454</c:v>
                </c:pt>
                <c:pt idx="103">
                  <c:v>70.294939772471608</c:v>
                </c:pt>
                <c:pt idx="104">
                  <c:v>70.907855463553574</c:v>
                </c:pt>
                <c:pt idx="105">
                  <c:v>66.097407461368846</c:v>
                </c:pt>
                <c:pt idx="106">
                  <c:v>76.080204662679947</c:v>
                </c:pt>
                <c:pt idx="107">
                  <c:v>74.138707582901816</c:v>
                </c:pt>
                <c:pt idx="108">
                  <c:v>62.849820268812302</c:v>
                </c:pt>
                <c:pt idx="109">
                  <c:v>81.5134921278392</c:v>
                </c:pt>
                <c:pt idx="110">
                  <c:v>77.814837350152573</c:v>
                </c:pt>
                <c:pt idx="111">
                  <c:v>79.567298356182761</c:v>
                </c:pt>
                <c:pt idx="112">
                  <c:v>81.652689954971052</c:v>
                </c:pt>
                <c:pt idx="113">
                  <c:v>82.965287204215002</c:v>
                </c:pt>
                <c:pt idx="114">
                  <c:v>80.889671657478942</c:v>
                </c:pt>
                <c:pt idx="115">
                  <c:v>79.837106346994531</c:v>
                </c:pt>
                <c:pt idx="116">
                  <c:v>68.253324653314039</c:v>
                </c:pt>
                <c:pt idx="117">
                  <c:v>64.725026090093081</c:v>
                </c:pt>
                <c:pt idx="118">
                  <c:v>76.056990020246928</c:v>
                </c:pt>
                <c:pt idx="119">
                  <c:v>77.767961296380633</c:v>
                </c:pt>
                <c:pt idx="120">
                  <c:v>64.920232104497984</c:v>
                </c:pt>
                <c:pt idx="121">
                  <c:v>75.456670210964703</c:v>
                </c:pt>
                <c:pt idx="122">
                  <c:v>77.114856742925042</c:v>
                </c:pt>
                <c:pt idx="123">
                  <c:v>83.361744012271586</c:v>
                </c:pt>
                <c:pt idx="124">
                  <c:v>65.259510482886427</c:v>
                </c:pt>
                <c:pt idx="125">
                  <c:v>74.928634103796327</c:v>
                </c:pt>
                <c:pt idx="126">
                  <c:v>67.000887813172255</c:v>
                </c:pt>
                <c:pt idx="127">
                  <c:v>74.205662305581185</c:v>
                </c:pt>
                <c:pt idx="128">
                  <c:v>74.911613011943061</c:v>
                </c:pt>
                <c:pt idx="129">
                  <c:v>66.087549055527177</c:v>
                </c:pt>
                <c:pt idx="130">
                  <c:v>78.543886503665973</c:v>
                </c:pt>
                <c:pt idx="131">
                  <c:v>77.417782336990868</c:v>
                </c:pt>
                <c:pt idx="132">
                  <c:v>70.111679206105023</c:v>
                </c:pt>
                <c:pt idx="133">
                  <c:v>77.943976822946183</c:v>
                </c:pt>
              </c:numCache>
            </c:numRef>
          </c:xVal>
          <c:yVal>
            <c:numRef>
              <c:f>'Graphical analysis'!$E$4:$E$137</c:f>
              <c:numCache>
                <c:formatCode>General</c:formatCode>
                <c:ptCount val="134"/>
                <c:pt idx="0">
                  <c:v>63.2</c:v>
                </c:pt>
                <c:pt idx="1">
                  <c:v>77.099999999999994</c:v>
                </c:pt>
                <c:pt idx="2">
                  <c:v>63.1</c:v>
                </c:pt>
                <c:pt idx="3">
                  <c:v>76.5</c:v>
                </c:pt>
                <c:pt idx="4">
                  <c:v>76.599999999999994</c:v>
                </c:pt>
                <c:pt idx="5">
                  <c:v>76</c:v>
                </c:pt>
                <c:pt idx="6">
                  <c:v>83</c:v>
                </c:pt>
                <c:pt idx="7">
                  <c:v>81.599999999999994</c:v>
                </c:pt>
                <c:pt idx="8">
                  <c:v>71.400000000000006</c:v>
                </c:pt>
                <c:pt idx="9">
                  <c:v>75.8</c:v>
                </c:pt>
                <c:pt idx="10">
                  <c:v>74.8</c:v>
                </c:pt>
                <c:pt idx="11">
                  <c:v>81.400000000000006</c:v>
                </c:pt>
                <c:pt idx="12">
                  <c:v>74.400000000000006</c:v>
                </c:pt>
                <c:pt idx="13">
                  <c:v>63.4</c:v>
                </c:pt>
                <c:pt idx="14">
                  <c:v>73.099999999999994</c:v>
                </c:pt>
                <c:pt idx="15">
                  <c:v>72.099999999999994</c:v>
                </c:pt>
                <c:pt idx="16">
                  <c:v>76.8</c:v>
                </c:pt>
                <c:pt idx="17">
                  <c:v>75.900000000000006</c:v>
                </c:pt>
                <c:pt idx="18">
                  <c:v>74.3</c:v>
                </c:pt>
                <c:pt idx="19">
                  <c:v>75.099999999999994</c:v>
                </c:pt>
                <c:pt idx="20">
                  <c:v>62.7</c:v>
                </c:pt>
                <c:pt idx="21">
                  <c:v>63.8</c:v>
                </c:pt>
                <c:pt idx="22">
                  <c:v>74</c:v>
                </c:pt>
                <c:pt idx="23">
                  <c:v>70.099999999999994</c:v>
                </c:pt>
                <c:pt idx="24">
                  <c:v>62.4</c:v>
                </c:pt>
                <c:pt idx="25">
                  <c:v>82.2</c:v>
                </c:pt>
                <c:pt idx="26">
                  <c:v>59.6</c:v>
                </c:pt>
                <c:pt idx="27">
                  <c:v>80.7</c:v>
                </c:pt>
                <c:pt idx="28">
                  <c:v>77.400000000000006</c:v>
                </c:pt>
                <c:pt idx="29">
                  <c:v>79.3</c:v>
                </c:pt>
                <c:pt idx="30">
                  <c:v>67.400000000000006</c:v>
                </c:pt>
                <c:pt idx="31">
                  <c:v>64.7</c:v>
                </c:pt>
                <c:pt idx="32">
                  <c:v>80.8</c:v>
                </c:pt>
                <c:pt idx="33">
                  <c:v>62.9</c:v>
                </c:pt>
                <c:pt idx="34">
                  <c:v>78.599999999999994</c:v>
                </c:pt>
                <c:pt idx="35">
                  <c:v>77.8</c:v>
                </c:pt>
                <c:pt idx="36">
                  <c:v>79.099999999999994</c:v>
                </c:pt>
                <c:pt idx="37">
                  <c:v>62.4</c:v>
                </c:pt>
                <c:pt idx="38">
                  <c:v>81.3</c:v>
                </c:pt>
                <c:pt idx="39">
                  <c:v>72.8</c:v>
                </c:pt>
                <c:pt idx="40">
                  <c:v>78.400000000000006</c:v>
                </c:pt>
                <c:pt idx="41">
                  <c:v>71.8</c:v>
                </c:pt>
                <c:pt idx="42">
                  <c:v>78.900000000000006</c:v>
                </c:pt>
                <c:pt idx="43">
                  <c:v>81.599999999999994</c:v>
                </c:pt>
                <c:pt idx="44">
                  <c:v>82.5</c:v>
                </c:pt>
                <c:pt idx="45">
                  <c:v>66.5</c:v>
                </c:pt>
                <c:pt idx="46">
                  <c:v>65.5</c:v>
                </c:pt>
                <c:pt idx="47">
                  <c:v>73.3</c:v>
                </c:pt>
                <c:pt idx="48">
                  <c:v>81.7</c:v>
                </c:pt>
                <c:pt idx="49">
                  <c:v>66.3</c:v>
                </c:pt>
                <c:pt idx="50">
                  <c:v>72.900000000000006</c:v>
                </c:pt>
                <c:pt idx="51">
                  <c:v>72</c:v>
                </c:pt>
                <c:pt idx="52">
                  <c:v>61</c:v>
                </c:pt>
                <c:pt idx="53">
                  <c:v>60.2</c:v>
                </c:pt>
                <c:pt idx="54">
                  <c:v>64.099999999999994</c:v>
                </c:pt>
                <c:pt idx="55">
                  <c:v>71.900000000000006</c:v>
                </c:pt>
                <c:pt idx="56">
                  <c:v>76.400000000000006</c:v>
                </c:pt>
                <c:pt idx="57">
                  <c:v>82.3</c:v>
                </c:pt>
                <c:pt idx="58">
                  <c:v>70.8</c:v>
                </c:pt>
                <c:pt idx="59">
                  <c:v>71.3</c:v>
                </c:pt>
                <c:pt idx="60">
                  <c:v>81.8</c:v>
                </c:pt>
                <c:pt idx="61">
                  <c:v>82.6</c:v>
                </c:pt>
                <c:pt idx="62">
                  <c:v>76</c:v>
                </c:pt>
                <c:pt idx="63">
                  <c:v>84.3</c:v>
                </c:pt>
                <c:pt idx="64">
                  <c:v>74</c:v>
                </c:pt>
                <c:pt idx="65">
                  <c:v>74.2</c:v>
                </c:pt>
                <c:pt idx="66">
                  <c:v>68.5</c:v>
                </c:pt>
                <c:pt idx="67">
                  <c:v>75.400000000000006</c:v>
                </c:pt>
                <c:pt idx="68">
                  <c:v>76.400000000000006</c:v>
                </c:pt>
                <c:pt idx="69">
                  <c:v>64.099999999999994</c:v>
                </c:pt>
                <c:pt idx="70">
                  <c:v>76</c:v>
                </c:pt>
                <c:pt idx="71">
                  <c:v>82.4</c:v>
                </c:pt>
                <c:pt idx="72">
                  <c:v>65.599999999999994</c:v>
                </c:pt>
                <c:pt idx="73">
                  <c:v>74.7</c:v>
                </c:pt>
                <c:pt idx="74">
                  <c:v>79.599999999999994</c:v>
                </c:pt>
                <c:pt idx="75">
                  <c:v>62.8</c:v>
                </c:pt>
                <c:pt idx="76">
                  <c:v>81.900000000000006</c:v>
                </c:pt>
                <c:pt idx="77">
                  <c:v>74.099999999999994</c:v>
                </c:pt>
                <c:pt idx="78">
                  <c:v>76</c:v>
                </c:pt>
                <c:pt idx="79">
                  <c:v>75.900000000000006</c:v>
                </c:pt>
                <c:pt idx="80">
                  <c:v>73</c:v>
                </c:pt>
                <c:pt idx="81">
                  <c:v>69.099999999999994</c:v>
                </c:pt>
                <c:pt idx="82">
                  <c:v>81.8</c:v>
                </c:pt>
                <c:pt idx="83">
                  <c:v>82</c:v>
                </c:pt>
                <c:pt idx="84">
                  <c:v>75</c:v>
                </c:pt>
                <c:pt idx="85">
                  <c:v>63.3</c:v>
                </c:pt>
                <c:pt idx="86">
                  <c:v>62.6</c:v>
                </c:pt>
                <c:pt idx="87">
                  <c:v>74.8</c:v>
                </c:pt>
                <c:pt idx="88">
                  <c:v>82.6</c:v>
                </c:pt>
                <c:pt idx="89">
                  <c:v>73.900000000000006</c:v>
                </c:pt>
                <c:pt idx="90">
                  <c:v>65.599999999999994</c:v>
                </c:pt>
                <c:pt idx="91">
                  <c:v>79.3</c:v>
                </c:pt>
                <c:pt idx="92">
                  <c:v>79.900000000000006</c:v>
                </c:pt>
                <c:pt idx="93">
                  <c:v>70.400000000000006</c:v>
                </c:pt>
                <c:pt idx="94">
                  <c:v>78.3</c:v>
                </c:pt>
                <c:pt idx="95">
                  <c:v>81.599999999999994</c:v>
                </c:pt>
                <c:pt idx="96">
                  <c:v>77.2</c:v>
                </c:pt>
                <c:pt idx="97">
                  <c:v>83.3</c:v>
                </c:pt>
                <c:pt idx="98">
                  <c:v>73.3</c:v>
                </c:pt>
                <c:pt idx="99">
                  <c:v>75.599999999999994</c:v>
                </c:pt>
                <c:pt idx="100">
                  <c:v>69.099999999999994</c:v>
                </c:pt>
                <c:pt idx="101">
                  <c:v>74.3</c:v>
                </c:pt>
                <c:pt idx="102">
                  <c:v>73.2</c:v>
                </c:pt>
                <c:pt idx="103">
                  <c:v>70.5</c:v>
                </c:pt>
                <c:pt idx="104">
                  <c:v>70.400000000000006</c:v>
                </c:pt>
                <c:pt idx="105">
                  <c:v>68.599999999999994</c:v>
                </c:pt>
                <c:pt idx="106">
                  <c:v>75.900000000000006</c:v>
                </c:pt>
                <c:pt idx="107">
                  <c:v>73.3</c:v>
                </c:pt>
                <c:pt idx="108">
                  <c:v>60.8</c:v>
                </c:pt>
                <c:pt idx="109">
                  <c:v>83.2</c:v>
                </c:pt>
                <c:pt idx="110">
                  <c:v>78.2</c:v>
                </c:pt>
                <c:pt idx="111">
                  <c:v>81.3</c:v>
                </c:pt>
                <c:pt idx="112">
                  <c:v>83.2</c:v>
                </c:pt>
                <c:pt idx="113">
                  <c:v>82.4</c:v>
                </c:pt>
                <c:pt idx="114">
                  <c:v>83.4</c:v>
                </c:pt>
                <c:pt idx="115">
                  <c:v>77.7</c:v>
                </c:pt>
                <c:pt idx="116">
                  <c:v>69.599999999999994</c:v>
                </c:pt>
                <c:pt idx="117">
                  <c:v>64.3</c:v>
                </c:pt>
                <c:pt idx="118">
                  <c:v>77</c:v>
                </c:pt>
                <c:pt idx="119">
                  <c:v>78.599999999999994</c:v>
                </c:pt>
                <c:pt idx="120">
                  <c:v>66.7</c:v>
                </c:pt>
                <c:pt idx="121">
                  <c:v>73</c:v>
                </c:pt>
                <c:pt idx="122">
                  <c:v>76.099999999999994</c:v>
                </c:pt>
                <c:pt idx="123">
                  <c:v>81.400000000000006</c:v>
                </c:pt>
                <c:pt idx="124">
                  <c:v>67.3</c:v>
                </c:pt>
                <c:pt idx="125">
                  <c:v>73</c:v>
                </c:pt>
                <c:pt idx="126">
                  <c:v>65.3</c:v>
                </c:pt>
                <c:pt idx="127">
                  <c:v>73.900000000000006</c:v>
                </c:pt>
                <c:pt idx="128">
                  <c:v>73.7</c:v>
                </c:pt>
                <c:pt idx="129">
                  <c:v>64.5</c:v>
                </c:pt>
                <c:pt idx="130">
                  <c:v>77.2</c:v>
                </c:pt>
                <c:pt idx="131">
                  <c:v>78.2</c:v>
                </c:pt>
                <c:pt idx="132">
                  <c:v>69.7</c:v>
                </c:pt>
                <c:pt idx="133">
                  <c:v>77.7</c:v>
                </c:pt>
              </c:numCache>
            </c:numRef>
          </c:yVal>
          <c:smooth val="0"/>
          <c:extLst>
            <c:ext xmlns:c16="http://schemas.microsoft.com/office/drawing/2014/chart" uri="{C3380CC4-5D6E-409C-BE32-E72D297353CC}">
              <c16:uniqueId val="{00000002-C937-4DC0-8F57-7B60EAB56732}"/>
            </c:ext>
          </c:extLst>
        </c:ser>
        <c:dLbls>
          <c:showLegendKey val="0"/>
          <c:showVal val="0"/>
          <c:showCatName val="0"/>
          <c:showSerName val="0"/>
          <c:showPercent val="0"/>
          <c:showBubbleSize val="0"/>
        </c:dLbls>
        <c:axId val="1392881359"/>
        <c:axId val="1392887119"/>
      </c:scatterChart>
      <c:valAx>
        <c:axId val="1392881359"/>
        <c:scaling>
          <c:orientation val="minMax"/>
          <c:max val="85"/>
          <c:min val="5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87119"/>
        <c:crosses val="autoZero"/>
        <c:crossBetween val="midCat"/>
      </c:valAx>
      <c:valAx>
        <c:axId val="1392887119"/>
        <c:scaling>
          <c:orientation val="minMax"/>
          <c:min val="5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813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UHC service coverage</a:t>
            </a:r>
            <a:r>
              <a:rPr lang="en-US" baseline="0"/>
              <a:t> vs Life expectancy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'Graphical analysis'!$B$4:$B$137</c:f>
              <c:numCache>
                <c:formatCode>General</c:formatCode>
                <c:ptCount val="134"/>
                <c:pt idx="0">
                  <c:v>37</c:v>
                </c:pt>
                <c:pt idx="1">
                  <c:v>75</c:v>
                </c:pt>
                <c:pt idx="2">
                  <c:v>39</c:v>
                </c:pt>
                <c:pt idx="3">
                  <c:v>72</c:v>
                </c:pt>
                <c:pt idx="4">
                  <c:v>73</c:v>
                </c:pt>
                <c:pt idx="5">
                  <c:v>69</c:v>
                </c:pt>
                <c:pt idx="6">
                  <c:v>87</c:v>
                </c:pt>
                <c:pt idx="7">
                  <c:v>82</c:v>
                </c:pt>
                <c:pt idx="8">
                  <c:v>65</c:v>
                </c:pt>
                <c:pt idx="9">
                  <c:v>71</c:v>
                </c:pt>
                <c:pt idx="10">
                  <c:v>74</c:v>
                </c:pt>
                <c:pt idx="11">
                  <c:v>85</c:v>
                </c:pt>
                <c:pt idx="12">
                  <c:v>67</c:v>
                </c:pt>
                <c:pt idx="13">
                  <c:v>38</c:v>
                </c:pt>
                <c:pt idx="14">
                  <c:v>62</c:v>
                </c:pt>
                <c:pt idx="15">
                  <c:v>67</c:v>
                </c:pt>
                <c:pt idx="16">
                  <c:v>65</c:v>
                </c:pt>
                <c:pt idx="17">
                  <c:v>75</c:v>
                </c:pt>
                <c:pt idx="18">
                  <c:v>77</c:v>
                </c:pt>
                <c:pt idx="19">
                  <c:v>70</c:v>
                </c:pt>
                <c:pt idx="20">
                  <c:v>43</c:v>
                </c:pt>
                <c:pt idx="21">
                  <c:v>44</c:v>
                </c:pt>
                <c:pt idx="22">
                  <c:v>69</c:v>
                </c:pt>
                <c:pt idx="23">
                  <c:v>61</c:v>
                </c:pt>
                <c:pt idx="24">
                  <c:v>44</c:v>
                </c:pt>
                <c:pt idx="25">
                  <c:v>89</c:v>
                </c:pt>
                <c:pt idx="26">
                  <c:v>28</c:v>
                </c:pt>
                <c:pt idx="27">
                  <c:v>80</c:v>
                </c:pt>
                <c:pt idx="28">
                  <c:v>82</c:v>
                </c:pt>
                <c:pt idx="29">
                  <c:v>78</c:v>
                </c:pt>
                <c:pt idx="30">
                  <c:v>44</c:v>
                </c:pt>
                <c:pt idx="31">
                  <c:v>40</c:v>
                </c:pt>
                <c:pt idx="32">
                  <c:v>78</c:v>
                </c:pt>
                <c:pt idx="33">
                  <c:v>45</c:v>
                </c:pt>
                <c:pt idx="34">
                  <c:v>73</c:v>
                </c:pt>
                <c:pt idx="35">
                  <c:v>80</c:v>
                </c:pt>
                <c:pt idx="36">
                  <c:v>78</c:v>
                </c:pt>
                <c:pt idx="37">
                  <c:v>39</c:v>
                </c:pt>
                <c:pt idx="38">
                  <c:v>85</c:v>
                </c:pt>
                <c:pt idx="39">
                  <c:v>66</c:v>
                </c:pt>
                <c:pt idx="40">
                  <c:v>80</c:v>
                </c:pt>
                <c:pt idx="41">
                  <c:v>70</c:v>
                </c:pt>
                <c:pt idx="42">
                  <c:v>78</c:v>
                </c:pt>
                <c:pt idx="43">
                  <c:v>83</c:v>
                </c:pt>
                <c:pt idx="44">
                  <c:v>84</c:v>
                </c:pt>
                <c:pt idx="45">
                  <c:v>49</c:v>
                </c:pt>
                <c:pt idx="46">
                  <c:v>48</c:v>
                </c:pt>
                <c:pt idx="47">
                  <c:v>65</c:v>
                </c:pt>
                <c:pt idx="48">
                  <c:v>86</c:v>
                </c:pt>
                <c:pt idx="49">
                  <c:v>45</c:v>
                </c:pt>
                <c:pt idx="50">
                  <c:v>70</c:v>
                </c:pt>
                <c:pt idx="51">
                  <c:v>57</c:v>
                </c:pt>
                <c:pt idx="52">
                  <c:v>37</c:v>
                </c:pt>
                <c:pt idx="53">
                  <c:v>37</c:v>
                </c:pt>
                <c:pt idx="54">
                  <c:v>47</c:v>
                </c:pt>
                <c:pt idx="55">
                  <c:v>63</c:v>
                </c:pt>
                <c:pt idx="56">
                  <c:v>73</c:v>
                </c:pt>
                <c:pt idx="57">
                  <c:v>87</c:v>
                </c:pt>
                <c:pt idx="58">
                  <c:v>61</c:v>
                </c:pt>
                <c:pt idx="59">
                  <c:v>59</c:v>
                </c:pt>
                <c:pt idx="60">
                  <c:v>83</c:v>
                </c:pt>
                <c:pt idx="61">
                  <c:v>84</c:v>
                </c:pt>
                <c:pt idx="62">
                  <c:v>70</c:v>
                </c:pt>
                <c:pt idx="63">
                  <c:v>85</c:v>
                </c:pt>
                <c:pt idx="64">
                  <c:v>76</c:v>
                </c:pt>
                <c:pt idx="65">
                  <c:v>70</c:v>
                </c:pt>
                <c:pt idx="66">
                  <c:v>50</c:v>
                </c:pt>
                <c:pt idx="67">
                  <c:v>72</c:v>
                </c:pt>
                <c:pt idx="68">
                  <c:v>72</c:v>
                </c:pt>
                <c:pt idx="69">
                  <c:v>42</c:v>
                </c:pt>
                <c:pt idx="70">
                  <c:v>70</c:v>
                </c:pt>
                <c:pt idx="71">
                  <c:v>86</c:v>
                </c:pt>
                <c:pt idx="72">
                  <c:v>48</c:v>
                </c:pt>
                <c:pt idx="73">
                  <c:v>76</c:v>
                </c:pt>
                <c:pt idx="74">
                  <c:v>69</c:v>
                </c:pt>
                <c:pt idx="75">
                  <c:v>42</c:v>
                </c:pt>
                <c:pt idx="76">
                  <c:v>81</c:v>
                </c:pt>
                <c:pt idx="77">
                  <c:v>65</c:v>
                </c:pt>
                <c:pt idx="78">
                  <c:v>74</c:v>
                </c:pt>
                <c:pt idx="79">
                  <c:v>67</c:v>
                </c:pt>
                <c:pt idx="80">
                  <c:v>73</c:v>
                </c:pt>
                <c:pt idx="81">
                  <c:v>61</c:v>
                </c:pt>
                <c:pt idx="82">
                  <c:v>86</c:v>
                </c:pt>
                <c:pt idx="83">
                  <c:v>86</c:v>
                </c:pt>
                <c:pt idx="84">
                  <c:v>70</c:v>
                </c:pt>
                <c:pt idx="85">
                  <c:v>37</c:v>
                </c:pt>
                <c:pt idx="86">
                  <c:v>44</c:v>
                </c:pt>
                <c:pt idx="87">
                  <c:v>68</c:v>
                </c:pt>
                <c:pt idx="88">
                  <c:v>86</c:v>
                </c:pt>
                <c:pt idx="89">
                  <c:v>69</c:v>
                </c:pt>
                <c:pt idx="90">
                  <c:v>45</c:v>
                </c:pt>
                <c:pt idx="91">
                  <c:v>77</c:v>
                </c:pt>
                <c:pt idx="92">
                  <c:v>78</c:v>
                </c:pt>
                <c:pt idx="93">
                  <c:v>55</c:v>
                </c:pt>
                <c:pt idx="94">
                  <c:v>74</c:v>
                </c:pt>
                <c:pt idx="95">
                  <c:v>84</c:v>
                </c:pt>
                <c:pt idx="96">
                  <c:v>74</c:v>
                </c:pt>
                <c:pt idx="97">
                  <c:v>87</c:v>
                </c:pt>
                <c:pt idx="98">
                  <c:v>67</c:v>
                </c:pt>
                <c:pt idx="99">
                  <c:v>71</c:v>
                </c:pt>
                <c:pt idx="100">
                  <c:v>54</c:v>
                </c:pt>
                <c:pt idx="101">
                  <c:v>72</c:v>
                </c:pt>
                <c:pt idx="102">
                  <c:v>73</c:v>
                </c:pt>
                <c:pt idx="103">
                  <c:v>53</c:v>
                </c:pt>
                <c:pt idx="104">
                  <c:v>60</c:v>
                </c:pt>
                <c:pt idx="105">
                  <c:v>49</c:v>
                </c:pt>
                <c:pt idx="106">
                  <c:v>71</c:v>
                </c:pt>
                <c:pt idx="107">
                  <c:v>70</c:v>
                </c:pt>
                <c:pt idx="108">
                  <c:v>39</c:v>
                </c:pt>
                <c:pt idx="109">
                  <c:v>86</c:v>
                </c:pt>
                <c:pt idx="110">
                  <c:v>77</c:v>
                </c:pt>
                <c:pt idx="111">
                  <c:v>80</c:v>
                </c:pt>
                <c:pt idx="112">
                  <c:v>86</c:v>
                </c:pt>
                <c:pt idx="113">
                  <c:v>87</c:v>
                </c:pt>
                <c:pt idx="114">
                  <c:v>87</c:v>
                </c:pt>
                <c:pt idx="115">
                  <c:v>83</c:v>
                </c:pt>
                <c:pt idx="116">
                  <c:v>53</c:v>
                </c:pt>
                <c:pt idx="117">
                  <c:v>44</c:v>
                </c:pt>
                <c:pt idx="118">
                  <c:v>70</c:v>
                </c:pt>
                <c:pt idx="119">
                  <c:v>79</c:v>
                </c:pt>
                <c:pt idx="120">
                  <c:v>50</c:v>
                </c:pt>
                <c:pt idx="121">
                  <c:v>73</c:v>
                </c:pt>
                <c:pt idx="122">
                  <c:v>78</c:v>
                </c:pt>
                <c:pt idx="123">
                  <c:v>88</c:v>
                </c:pt>
                <c:pt idx="124">
                  <c:v>46</c:v>
                </c:pt>
                <c:pt idx="125">
                  <c:v>71</c:v>
                </c:pt>
                <c:pt idx="126">
                  <c:v>52</c:v>
                </c:pt>
                <c:pt idx="127">
                  <c:v>70</c:v>
                </c:pt>
                <c:pt idx="128">
                  <c:v>70</c:v>
                </c:pt>
                <c:pt idx="129">
                  <c:v>46</c:v>
                </c:pt>
                <c:pt idx="130">
                  <c:v>77</c:v>
                </c:pt>
                <c:pt idx="131">
                  <c:v>79</c:v>
                </c:pt>
                <c:pt idx="132">
                  <c:v>57</c:v>
                </c:pt>
                <c:pt idx="133">
                  <c:v>80</c:v>
                </c:pt>
              </c:numCache>
            </c:numRef>
          </c:xVal>
          <c:yVal>
            <c:numRef>
              <c:f>'Graphical analysis'!$E$4:$E$137</c:f>
              <c:numCache>
                <c:formatCode>General</c:formatCode>
                <c:ptCount val="134"/>
                <c:pt idx="0">
                  <c:v>63.2</c:v>
                </c:pt>
                <c:pt idx="1">
                  <c:v>77.099999999999994</c:v>
                </c:pt>
                <c:pt idx="2">
                  <c:v>63.1</c:v>
                </c:pt>
                <c:pt idx="3">
                  <c:v>76.5</c:v>
                </c:pt>
                <c:pt idx="4">
                  <c:v>76.599999999999994</c:v>
                </c:pt>
                <c:pt idx="5">
                  <c:v>76</c:v>
                </c:pt>
                <c:pt idx="6">
                  <c:v>83</c:v>
                </c:pt>
                <c:pt idx="7">
                  <c:v>81.599999999999994</c:v>
                </c:pt>
                <c:pt idx="8">
                  <c:v>71.400000000000006</c:v>
                </c:pt>
                <c:pt idx="9">
                  <c:v>75.8</c:v>
                </c:pt>
                <c:pt idx="10">
                  <c:v>74.8</c:v>
                </c:pt>
                <c:pt idx="11">
                  <c:v>81.400000000000006</c:v>
                </c:pt>
                <c:pt idx="12">
                  <c:v>74.400000000000006</c:v>
                </c:pt>
                <c:pt idx="13">
                  <c:v>63.4</c:v>
                </c:pt>
                <c:pt idx="14">
                  <c:v>73.099999999999994</c:v>
                </c:pt>
                <c:pt idx="15">
                  <c:v>72.099999999999994</c:v>
                </c:pt>
                <c:pt idx="16">
                  <c:v>76.8</c:v>
                </c:pt>
                <c:pt idx="17">
                  <c:v>75.900000000000006</c:v>
                </c:pt>
                <c:pt idx="18">
                  <c:v>74.3</c:v>
                </c:pt>
                <c:pt idx="19">
                  <c:v>75.099999999999994</c:v>
                </c:pt>
                <c:pt idx="20">
                  <c:v>62.7</c:v>
                </c:pt>
                <c:pt idx="21">
                  <c:v>63.8</c:v>
                </c:pt>
                <c:pt idx="22">
                  <c:v>74</c:v>
                </c:pt>
                <c:pt idx="23">
                  <c:v>70.099999999999994</c:v>
                </c:pt>
                <c:pt idx="24">
                  <c:v>62.4</c:v>
                </c:pt>
                <c:pt idx="25">
                  <c:v>82.2</c:v>
                </c:pt>
                <c:pt idx="26">
                  <c:v>59.6</c:v>
                </c:pt>
                <c:pt idx="27">
                  <c:v>80.7</c:v>
                </c:pt>
                <c:pt idx="28">
                  <c:v>77.400000000000006</c:v>
                </c:pt>
                <c:pt idx="29">
                  <c:v>79.3</c:v>
                </c:pt>
                <c:pt idx="30">
                  <c:v>67.400000000000006</c:v>
                </c:pt>
                <c:pt idx="31">
                  <c:v>64.7</c:v>
                </c:pt>
                <c:pt idx="32">
                  <c:v>80.8</c:v>
                </c:pt>
                <c:pt idx="33">
                  <c:v>62.9</c:v>
                </c:pt>
                <c:pt idx="34">
                  <c:v>78.599999999999994</c:v>
                </c:pt>
                <c:pt idx="35">
                  <c:v>77.8</c:v>
                </c:pt>
                <c:pt idx="36">
                  <c:v>79.099999999999994</c:v>
                </c:pt>
                <c:pt idx="37">
                  <c:v>62.4</c:v>
                </c:pt>
                <c:pt idx="38">
                  <c:v>81.3</c:v>
                </c:pt>
                <c:pt idx="39">
                  <c:v>72.8</c:v>
                </c:pt>
                <c:pt idx="40">
                  <c:v>78.400000000000006</c:v>
                </c:pt>
                <c:pt idx="41">
                  <c:v>71.8</c:v>
                </c:pt>
                <c:pt idx="42">
                  <c:v>78.900000000000006</c:v>
                </c:pt>
                <c:pt idx="43">
                  <c:v>81.599999999999994</c:v>
                </c:pt>
                <c:pt idx="44">
                  <c:v>82.5</c:v>
                </c:pt>
                <c:pt idx="45">
                  <c:v>66.5</c:v>
                </c:pt>
                <c:pt idx="46">
                  <c:v>65.5</c:v>
                </c:pt>
                <c:pt idx="47">
                  <c:v>73.3</c:v>
                </c:pt>
                <c:pt idx="48">
                  <c:v>81.7</c:v>
                </c:pt>
                <c:pt idx="49">
                  <c:v>66.3</c:v>
                </c:pt>
                <c:pt idx="50">
                  <c:v>72.900000000000006</c:v>
                </c:pt>
                <c:pt idx="51">
                  <c:v>72</c:v>
                </c:pt>
                <c:pt idx="52">
                  <c:v>61</c:v>
                </c:pt>
                <c:pt idx="53">
                  <c:v>60.2</c:v>
                </c:pt>
                <c:pt idx="54">
                  <c:v>64.099999999999994</c:v>
                </c:pt>
                <c:pt idx="55">
                  <c:v>71.900000000000006</c:v>
                </c:pt>
                <c:pt idx="56">
                  <c:v>76.400000000000006</c:v>
                </c:pt>
                <c:pt idx="57">
                  <c:v>82.3</c:v>
                </c:pt>
                <c:pt idx="58">
                  <c:v>70.8</c:v>
                </c:pt>
                <c:pt idx="59">
                  <c:v>71.3</c:v>
                </c:pt>
                <c:pt idx="60">
                  <c:v>81.8</c:v>
                </c:pt>
                <c:pt idx="61">
                  <c:v>82.6</c:v>
                </c:pt>
                <c:pt idx="62">
                  <c:v>76</c:v>
                </c:pt>
                <c:pt idx="63">
                  <c:v>84.3</c:v>
                </c:pt>
                <c:pt idx="64">
                  <c:v>74</c:v>
                </c:pt>
                <c:pt idx="65">
                  <c:v>74.2</c:v>
                </c:pt>
                <c:pt idx="66">
                  <c:v>68.5</c:v>
                </c:pt>
                <c:pt idx="67">
                  <c:v>75.400000000000006</c:v>
                </c:pt>
                <c:pt idx="68">
                  <c:v>76.400000000000006</c:v>
                </c:pt>
                <c:pt idx="69">
                  <c:v>64.099999999999994</c:v>
                </c:pt>
                <c:pt idx="70">
                  <c:v>76</c:v>
                </c:pt>
                <c:pt idx="71">
                  <c:v>82.4</c:v>
                </c:pt>
                <c:pt idx="72">
                  <c:v>65.599999999999994</c:v>
                </c:pt>
                <c:pt idx="73">
                  <c:v>74.7</c:v>
                </c:pt>
                <c:pt idx="74">
                  <c:v>79.599999999999994</c:v>
                </c:pt>
                <c:pt idx="75">
                  <c:v>62.8</c:v>
                </c:pt>
                <c:pt idx="76">
                  <c:v>81.900000000000006</c:v>
                </c:pt>
                <c:pt idx="77">
                  <c:v>74.099999999999994</c:v>
                </c:pt>
                <c:pt idx="78">
                  <c:v>76</c:v>
                </c:pt>
                <c:pt idx="79">
                  <c:v>75.900000000000006</c:v>
                </c:pt>
                <c:pt idx="80">
                  <c:v>73</c:v>
                </c:pt>
                <c:pt idx="81">
                  <c:v>69.099999999999994</c:v>
                </c:pt>
                <c:pt idx="82">
                  <c:v>81.8</c:v>
                </c:pt>
                <c:pt idx="83">
                  <c:v>82</c:v>
                </c:pt>
                <c:pt idx="84">
                  <c:v>75</c:v>
                </c:pt>
                <c:pt idx="85">
                  <c:v>63.3</c:v>
                </c:pt>
                <c:pt idx="86">
                  <c:v>62.6</c:v>
                </c:pt>
                <c:pt idx="87">
                  <c:v>74.8</c:v>
                </c:pt>
                <c:pt idx="88">
                  <c:v>82.6</c:v>
                </c:pt>
                <c:pt idx="89">
                  <c:v>73.900000000000006</c:v>
                </c:pt>
                <c:pt idx="90">
                  <c:v>65.599999999999994</c:v>
                </c:pt>
                <c:pt idx="91">
                  <c:v>79.3</c:v>
                </c:pt>
                <c:pt idx="92">
                  <c:v>79.900000000000006</c:v>
                </c:pt>
                <c:pt idx="93">
                  <c:v>70.400000000000006</c:v>
                </c:pt>
                <c:pt idx="94">
                  <c:v>78.3</c:v>
                </c:pt>
                <c:pt idx="95">
                  <c:v>81.599999999999994</c:v>
                </c:pt>
                <c:pt idx="96">
                  <c:v>77.2</c:v>
                </c:pt>
                <c:pt idx="97">
                  <c:v>83.3</c:v>
                </c:pt>
                <c:pt idx="98">
                  <c:v>73.3</c:v>
                </c:pt>
                <c:pt idx="99">
                  <c:v>75.599999999999994</c:v>
                </c:pt>
                <c:pt idx="100">
                  <c:v>69.099999999999994</c:v>
                </c:pt>
                <c:pt idx="101">
                  <c:v>74.3</c:v>
                </c:pt>
                <c:pt idx="102">
                  <c:v>73.2</c:v>
                </c:pt>
                <c:pt idx="103">
                  <c:v>70.5</c:v>
                </c:pt>
                <c:pt idx="104">
                  <c:v>70.400000000000006</c:v>
                </c:pt>
                <c:pt idx="105">
                  <c:v>68.599999999999994</c:v>
                </c:pt>
                <c:pt idx="106">
                  <c:v>75.900000000000006</c:v>
                </c:pt>
                <c:pt idx="107">
                  <c:v>73.3</c:v>
                </c:pt>
                <c:pt idx="108">
                  <c:v>60.8</c:v>
                </c:pt>
                <c:pt idx="109">
                  <c:v>83.2</c:v>
                </c:pt>
                <c:pt idx="110">
                  <c:v>78.2</c:v>
                </c:pt>
                <c:pt idx="111">
                  <c:v>81.3</c:v>
                </c:pt>
                <c:pt idx="112">
                  <c:v>83.2</c:v>
                </c:pt>
                <c:pt idx="113">
                  <c:v>82.4</c:v>
                </c:pt>
                <c:pt idx="114">
                  <c:v>83.4</c:v>
                </c:pt>
                <c:pt idx="115">
                  <c:v>77.7</c:v>
                </c:pt>
                <c:pt idx="116">
                  <c:v>69.599999999999994</c:v>
                </c:pt>
                <c:pt idx="117">
                  <c:v>64.3</c:v>
                </c:pt>
                <c:pt idx="118">
                  <c:v>77</c:v>
                </c:pt>
                <c:pt idx="119">
                  <c:v>78.599999999999994</c:v>
                </c:pt>
                <c:pt idx="120">
                  <c:v>66.7</c:v>
                </c:pt>
                <c:pt idx="121">
                  <c:v>73</c:v>
                </c:pt>
                <c:pt idx="122">
                  <c:v>76.099999999999994</c:v>
                </c:pt>
                <c:pt idx="123">
                  <c:v>81.400000000000006</c:v>
                </c:pt>
                <c:pt idx="124">
                  <c:v>67.3</c:v>
                </c:pt>
                <c:pt idx="125">
                  <c:v>73</c:v>
                </c:pt>
                <c:pt idx="126">
                  <c:v>65.3</c:v>
                </c:pt>
                <c:pt idx="127">
                  <c:v>73.900000000000006</c:v>
                </c:pt>
                <c:pt idx="128">
                  <c:v>73.7</c:v>
                </c:pt>
                <c:pt idx="129">
                  <c:v>64.5</c:v>
                </c:pt>
                <c:pt idx="130">
                  <c:v>77.2</c:v>
                </c:pt>
                <c:pt idx="131">
                  <c:v>78.2</c:v>
                </c:pt>
                <c:pt idx="132">
                  <c:v>69.7</c:v>
                </c:pt>
                <c:pt idx="133">
                  <c:v>77.7</c:v>
                </c:pt>
              </c:numCache>
            </c:numRef>
          </c:yVal>
          <c:smooth val="0"/>
          <c:extLst>
            <c:ext xmlns:c16="http://schemas.microsoft.com/office/drawing/2014/chart" uri="{C3380CC4-5D6E-409C-BE32-E72D297353CC}">
              <c16:uniqueId val="{00000001-BB92-4396-A913-2D00033CE92D}"/>
            </c:ext>
          </c:extLst>
        </c:ser>
        <c:dLbls>
          <c:showLegendKey val="0"/>
          <c:showVal val="0"/>
          <c:showCatName val="0"/>
          <c:showSerName val="0"/>
          <c:showPercent val="0"/>
          <c:showBubbleSize val="0"/>
        </c:dLbls>
        <c:axId val="1422853407"/>
        <c:axId val="1422845727"/>
      </c:scatterChart>
      <c:valAx>
        <c:axId val="1422853407"/>
        <c:scaling>
          <c:orientation val="minMax"/>
          <c:max val="9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UHC</a:t>
                </a:r>
                <a:r>
                  <a:rPr lang="en-US" baseline="0"/>
                  <a:t> Service Coverage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45727"/>
        <c:crosses val="autoZero"/>
        <c:crossBetween val="midCat"/>
      </c:valAx>
      <c:valAx>
        <c:axId val="1422845727"/>
        <c:scaling>
          <c:orientation val="minMax"/>
          <c:min val="5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Life  expectancy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53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Governmnet expenditure</a:t>
            </a:r>
            <a:r>
              <a:rPr lang="en-US" baseline="0"/>
              <a:t> vs Life expectancy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'Graphical analysis'!$C$4:$C$137</c:f>
              <c:numCache>
                <c:formatCode>General</c:formatCode>
                <c:ptCount val="134"/>
                <c:pt idx="0">
                  <c:v>3.9</c:v>
                </c:pt>
                <c:pt idx="1">
                  <c:v>10.7</c:v>
                </c:pt>
                <c:pt idx="2">
                  <c:v>5.4</c:v>
                </c:pt>
                <c:pt idx="3">
                  <c:v>11.3</c:v>
                </c:pt>
                <c:pt idx="4">
                  <c:v>15.5</c:v>
                </c:pt>
                <c:pt idx="5">
                  <c:v>5.7</c:v>
                </c:pt>
                <c:pt idx="6">
                  <c:v>16.2</c:v>
                </c:pt>
                <c:pt idx="7">
                  <c:v>15.7</c:v>
                </c:pt>
                <c:pt idx="8">
                  <c:v>3.9</c:v>
                </c:pt>
                <c:pt idx="9">
                  <c:v>7.2</c:v>
                </c:pt>
                <c:pt idx="10">
                  <c:v>11</c:v>
                </c:pt>
                <c:pt idx="11">
                  <c:v>15.7</c:v>
                </c:pt>
                <c:pt idx="12">
                  <c:v>12.2</c:v>
                </c:pt>
                <c:pt idx="13">
                  <c:v>3.7</c:v>
                </c:pt>
                <c:pt idx="14">
                  <c:v>10.4</c:v>
                </c:pt>
                <c:pt idx="15">
                  <c:v>13.7</c:v>
                </c:pt>
                <c:pt idx="16">
                  <c:v>15.4</c:v>
                </c:pt>
                <c:pt idx="17">
                  <c:v>10.5</c:v>
                </c:pt>
                <c:pt idx="18">
                  <c:v>6.8</c:v>
                </c:pt>
                <c:pt idx="19">
                  <c:v>11.6</c:v>
                </c:pt>
                <c:pt idx="20">
                  <c:v>9.6</c:v>
                </c:pt>
                <c:pt idx="21">
                  <c:v>8.5</c:v>
                </c:pt>
                <c:pt idx="22">
                  <c:v>10.4</c:v>
                </c:pt>
                <c:pt idx="23">
                  <c:v>7</c:v>
                </c:pt>
                <c:pt idx="24">
                  <c:v>0.6</c:v>
                </c:pt>
                <c:pt idx="25">
                  <c:v>18.600000000000001</c:v>
                </c:pt>
                <c:pt idx="26">
                  <c:v>5.2</c:v>
                </c:pt>
                <c:pt idx="27">
                  <c:v>18.100000000000001</c:v>
                </c:pt>
                <c:pt idx="28">
                  <c:v>8.8000000000000007</c:v>
                </c:pt>
                <c:pt idx="29">
                  <c:v>16.899999999999999</c:v>
                </c:pt>
                <c:pt idx="30">
                  <c:v>4.0999999999999996</c:v>
                </c:pt>
                <c:pt idx="31">
                  <c:v>3.5</c:v>
                </c:pt>
                <c:pt idx="32">
                  <c:v>24.1</c:v>
                </c:pt>
                <c:pt idx="33">
                  <c:v>5.5</c:v>
                </c:pt>
                <c:pt idx="34">
                  <c:v>12.1</c:v>
                </c:pt>
                <c:pt idx="35">
                  <c:v>15.9</c:v>
                </c:pt>
                <c:pt idx="36">
                  <c:v>15.4</c:v>
                </c:pt>
                <c:pt idx="37">
                  <c:v>4.4000000000000004</c:v>
                </c:pt>
                <c:pt idx="38">
                  <c:v>16.8</c:v>
                </c:pt>
                <c:pt idx="39">
                  <c:v>16.3</c:v>
                </c:pt>
                <c:pt idx="40">
                  <c:v>13.3</c:v>
                </c:pt>
                <c:pt idx="41">
                  <c:v>4.7</c:v>
                </c:pt>
                <c:pt idx="42">
                  <c:v>12.9</c:v>
                </c:pt>
                <c:pt idx="43">
                  <c:v>13.8</c:v>
                </c:pt>
                <c:pt idx="44">
                  <c:v>15.1</c:v>
                </c:pt>
                <c:pt idx="45">
                  <c:v>9.6</c:v>
                </c:pt>
                <c:pt idx="46">
                  <c:v>4.4000000000000004</c:v>
                </c:pt>
                <c:pt idx="47">
                  <c:v>9.4</c:v>
                </c:pt>
                <c:pt idx="48">
                  <c:v>20.100000000000001</c:v>
                </c:pt>
                <c:pt idx="49">
                  <c:v>6.5</c:v>
                </c:pt>
                <c:pt idx="50">
                  <c:v>9.4</c:v>
                </c:pt>
                <c:pt idx="51">
                  <c:v>17.600000000000001</c:v>
                </c:pt>
                <c:pt idx="52">
                  <c:v>6.2</c:v>
                </c:pt>
                <c:pt idx="53">
                  <c:v>2.8</c:v>
                </c:pt>
                <c:pt idx="54">
                  <c:v>5.4</c:v>
                </c:pt>
                <c:pt idx="55">
                  <c:v>11.1</c:v>
                </c:pt>
                <c:pt idx="56">
                  <c:v>9.4</c:v>
                </c:pt>
                <c:pt idx="57">
                  <c:v>16.399999999999999</c:v>
                </c:pt>
                <c:pt idx="58">
                  <c:v>3.4</c:v>
                </c:pt>
                <c:pt idx="59">
                  <c:v>8.6999999999999993</c:v>
                </c:pt>
                <c:pt idx="60">
                  <c:v>20.3</c:v>
                </c:pt>
                <c:pt idx="61">
                  <c:v>12.1</c:v>
                </c:pt>
                <c:pt idx="62">
                  <c:v>13.3</c:v>
                </c:pt>
                <c:pt idx="63">
                  <c:v>24.2</c:v>
                </c:pt>
                <c:pt idx="64">
                  <c:v>8.1999999999999993</c:v>
                </c:pt>
                <c:pt idx="65">
                  <c:v>7.1</c:v>
                </c:pt>
                <c:pt idx="66">
                  <c:v>4.7</c:v>
                </c:pt>
                <c:pt idx="67">
                  <c:v>10.4</c:v>
                </c:pt>
                <c:pt idx="68">
                  <c:v>13.4</c:v>
                </c:pt>
                <c:pt idx="69">
                  <c:v>4</c:v>
                </c:pt>
                <c:pt idx="70">
                  <c:v>13.2</c:v>
                </c:pt>
                <c:pt idx="71">
                  <c:v>10.9</c:v>
                </c:pt>
                <c:pt idx="72">
                  <c:v>8.6999999999999993</c:v>
                </c:pt>
                <c:pt idx="73">
                  <c:v>8.5</c:v>
                </c:pt>
                <c:pt idx="74">
                  <c:v>19.100000000000001</c:v>
                </c:pt>
                <c:pt idx="75">
                  <c:v>5.7</c:v>
                </c:pt>
                <c:pt idx="76">
                  <c:v>14.1</c:v>
                </c:pt>
                <c:pt idx="77">
                  <c:v>10.199999999999999</c:v>
                </c:pt>
                <c:pt idx="78">
                  <c:v>10.3</c:v>
                </c:pt>
                <c:pt idx="79">
                  <c:v>11.3</c:v>
                </c:pt>
                <c:pt idx="80">
                  <c:v>7.1</c:v>
                </c:pt>
                <c:pt idx="81">
                  <c:v>3.6</c:v>
                </c:pt>
                <c:pt idx="82">
                  <c:v>16</c:v>
                </c:pt>
                <c:pt idx="83">
                  <c:v>18.7</c:v>
                </c:pt>
                <c:pt idx="84">
                  <c:v>18.3</c:v>
                </c:pt>
                <c:pt idx="85">
                  <c:v>9.4</c:v>
                </c:pt>
                <c:pt idx="86">
                  <c:v>3.8</c:v>
                </c:pt>
                <c:pt idx="87">
                  <c:v>13.6</c:v>
                </c:pt>
                <c:pt idx="88">
                  <c:v>17.5</c:v>
                </c:pt>
                <c:pt idx="89">
                  <c:v>8</c:v>
                </c:pt>
                <c:pt idx="90">
                  <c:v>4.9000000000000004</c:v>
                </c:pt>
                <c:pt idx="91">
                  <c:v>22.7</c:v>
                </c:pt>
                <c:pt idx="92">
                  <c:v>15.4</c:v>
                </c:pt>
                <c:pt idx="93">
                  <c:v>7.6</c:v>
                </c:pt>
                <c:pt idx="94">
                  <c:v>11</c:v>
                </c:pt>
                <c:pt idx="95">
                  <c:v>13.7</c:v>
                </c:pt>
                <c:pt idx="96">
                  <c:v>6.5</c:v>
                </c:pt>
                <c:pt idx="97">
                  <c:v>14.3</c:v>
                </c:pt>
                <c:pt idx="98">
                  <c:v>12.1</c:v>
                </c:pt>
                <c:pt idx="99">
                  <c:v>12.7</c:v>
                </c:pt>
                <c:pt idx="100">
                  <c:v>8.9</c:v>
                </c:pt>
                <c:pt idx="101">
                  <c:v>8.1999999999999993</c:v>
                </c:pt>
                <c:pt idx="102">
                  <c:v>9.5</c:v>
                </c:pt>
                <c:pt idx="103">
                  <c:v>14</c:v>
                </c:pt>
                <c:pt idx="104">
                  <c:v>10.8</c:v>
                </c:pt>
                <c:pt idx="105">
                  <c:v>4.3</c:v>
                </c:pt>
                <c:pt idx="106">
                  <c:v>12</c:v>
                </c:pt>
                <c:pt idx="107">
                  <c:v>10.199999999999999</c:v>
                </c:pt>
                <c:pt idx="108">
                  <c:v>5.8</c:v>
                </c:pt>
                <c:pt idx="109">
                  <c:v>14.5</c:v>
                </c:pt>
                <c:pt idx="110">
                  <c:v>12.8</c:v>
                </c:pt>
                <c:pt idx="111">
                  <c:v>14.2</c:v>
                </c:pt>
                <c:pt idx="112">
                  <c:v>15.3</c:v>
                </c:pt>
                <c:pt idx="113">
                  <c:v>18.8</c:v>
                </c:pt>
                <c:pt idx="114">
                  <c:v>11.1</c:v>
                </c:pt>
                <c:pt idx="115">
                  <c:v>13.9</c:v>
                </c:pt>
                <c:pt idx="116">
                  <c:v>4.8</c:v>
                </c:pt>
                <c:pt idx="117">
                  <c:v>5.4</c:v>
                </c:pt>
                <c:pt idx="118">
                  <c:v>12.6</c:v>
                </c:pt>
                <c:pt idx="119">
                  <c:v>9.5</c:v>
                </c:pt>
                <c:pt idx="120">
                  <c:v>3.1</c:v>
                </c:pt>
                <c:pt idx="121">
                  <c:v>7.7</c:v>
                </c:pt>
                <c:pt idx="122">
                  <c:v>7.4</c:v>
                </c:pt>
                <c:pt idx="123">
                  <c:v>19.7</c:v>
                </c:pt>
                <c:pt idx="124">
                  <c:v>9.6</c:v>
                </c:pt>
                <c:pt idx="125">
                  <c:v>8.3000000000000007</c:v>
                </c:pt>
                <c:pt idx="126">
                  <c:v>5</c:v>
                </c:pt>
                <c:pt idx="127">
                  <c:v>11.6</c:v>
                </c:pt>
                <c:pt idx="128">
                  <c:v>10.1</c:v>
                </c:pt>
                <c:pt idx="129">
                  <c:v>6.9</c:v>
                </c:pt>
                <c:pt idx="130">
                  <c:v>14</c:v>
                </c:pt>
                <c:pt idx="131">
                  <c:v>12.6</c:v>
                </c:pt>
                <c:pt idx="132">
                  <c:v>8.6</c:v>
                </c:pt>
                <c:pt idx="133">
                  <c:v>10.1</c:v>
                </c:pt>
              </c:numCache>
            </c:numRef>
          </c:xVal>
          <c:yVal>
            <c:numRef>
              <c:f>'Graphical analysis'!$E$4:$E$137</c:f>
              <c:numCache>
                <c:formatCode>General</c:formatCode>
                <c:ptCount val="134"/>
                <c:pt idx="0">
                  <c:v>63.2</c:v>
                </c:pt>
                <c:pt idx="1">
                  <c:v>77.099999999999994</c:v>
                </c:pt>
                <c:pt idx="2">
                  <c:v>63.1</c:v>
                </c:pt>
                <c:pt idx="3">
                  <c:v>76.5</c:v>
                </c:pt>
                <c:pt idx="4">
                  <c:v>76.599999999999994</c:v>
                </c:pt>
                <c:pt idx="5">
                  <c:v>76</c:v>
                </c:pt>
                <c:pt idx="6">
                  <c:v>83</c:v>
                </c:pt>
                <c:pt idx="7">
                  <c:v>81.599999999999994</c:v>
                </c:pt>
                <c:pt idx="8">
                  <c:v>71.400000000000006</c:v>
                </c:pt>
                <c:pt idx="9">
                  <c:v>75.8</c:v>
                </c:pt>
                <c:pt idx="10">
                  <c:v>74.8</c:v>
                </c:pt>
                <c:pt idx="11">
                  <c:v>81.400000000000006</c:v>
                </c:pt>
                <c:pt idx="12">
                  <c:v>74.400000000000006</c:v>
                </c:pt>
                <c:pt idx="13">
                  <c:v>63.4</c:v>
                </c:pt>
                <c:pt idx="14">
                  <c:v>73.099999999999994</c:v>
                </c:pt>
                <c:pt idx="15">
                  <c:v>72.099999999999994</c:v>
                </c:pt>
                <c:pt idx="16">
                  <c:v>76.8</c:v>
                </c:pt>
                <c:pt idx="17">
                  <c:v>75.900000000000006</c:v>
                </c:pt>
                <c:pt idx="18">
                  <c:v>74.3</c:v>
                </c:pt>
                <c:pt idx="19">
                  <c:v>75.099999999999994</c:v>
                </c:pt>
                <c:pt idx="20">
                  <c:v>62.7</c:v>
                </c:pt>
                <c:pt idx="21">
                  <c:v>63.8</c:v>
                </c:pt>
                <c:pt idx="22">
                  <c:v>74</c:v>
                </c:pt>
                <c:pt idx="23">
                  <c:v>70.099999999999994</c:v>
                </c:pt>
                <c:pt idx="24">
                  <c:v>62.4</c:v>
                </c:pt>
                <c:pt idx="25">
                  <c:v>82.2</c:v>
                </c:pt>
                <c:pt idx="26">
                  <c:v>59.6</c:v>
                </c:pt>
                <c:pt idx="27">
                  <c:v>80.7</c:v>
                </c:pt>
                <c:pt idx="28">
                  <c:v>77.400000000000006</c:v>
                </c:pt>
                <c:pt idx="29">
                  <c:v>79.3</c:v>
                </c:pt>
                <c:pt idx="30">
                  <c:v>67.400000000000006</c:v>
                </c:pt>
                <c:pt idx="31">
                  <c:v>64.7</c:v>
                </c:pt>
                <c:pt idx="32">
                  <c:v>80.8</c:v>
                </c:pt>
                <c:pt idx="33">
                  <c:v>62.9</c:v>
                </c:pt>
                <c:pt idx="34">
                  <c:v>78.599999999999994</c:v>
                </c:pt>
                <c:pt idx="35">
                  <c:v>77.8</c:v>
                </c:pt>
                <c:pt idx="36">
                  <c:v>79.099999999999994</c:v>
                </c:pt>
                <c:pt idx="37">
                  <c:v>62.4</c:v>
                </c:pt>
                <c:pt idx="38">
                  <c:v>81.3</c:v>
                </c:pt>
                <c:pt idx="39">
                  <c:v>72.8</c:v>
                </c:pt>
                <c:pt idx="40">
                  <c:v>78.400000000000006</c:v>
                </c:pt>
                <c:pt idx="41">
                  <c:v>71.8</c:v>
                </c:pt>
                <c:pt idx="42">
                  <c:v>78.900000000000006</c:v>
                </c:pt>
                <c:pt idx="43">
                  <c:v>81.599999999999994</c:v>
                </c:pt>
                <c:pt idx="44">
                  <c:v>82.5</c:v>
                </c:pt>
                <c:pt idx="45">
                  <c:v>66.5</c:v>
                </c:pt>
                <c:pt idx="46">
                  <c:v>65.5</c:v>
                </c:pt>
                <c:pt idx="47">
                  <c:v>73.3</c:v>
                </c:pt>
                <c:pt idx="48">
                  <c:v>81.7</c:v>
                </c:pt>
                <c:pt idx="49">
                  <c:v>66.3</c:v>
                </c:pt>
                <c:pt idx="50">
                  <c:v>72.900000000000006</c:v>
                </c:pt>
                <c:pt idx="51">
                  <c:v>72</c:v>
                </c:pt>
                <c:pt idx="52">
                  <c:v>61</c:v>
                </c:pt>
                <c:pt idx="53">
                  <c:v>60.2</c:v>
                </c:pt>
                <c:pt idx="54">
                  <c:v>64.099999999999994</c:v>
                </c:pt>
                <c:pt idx="55">
                  <c:v>71.900000000000006</c:v>
                </c:pt>
                <c:pt idx="56">
                  <c:v>76.400000000000006</c:v>
                </c:pt>
                <c:pt idx="57">
                  <c:v>82.3</c:v>
                </c:pt>
                <c:pt idx="58">
                  <c:v>70.8</c:v>
                </c:pt>
                <c:pt idx="59">
                  <c:v>71.3</c:v>
                </c:pt>
                <c:pt idx="60">
                  <c:v>81.8</c:v>
                </c:pt>
                <c:pt idx="61">
                  <c:v>82.6</c:v>
                </c:pt>
                <c:pt idx="62">
                  <c:v>76</c:v>
                </c:pt>
                <c:pt idx="63">
                  <c:v>84.3</c:v>
                </c:pt>
                <c:pt idx="64">
                  <c:v>74</c:v>
                </c:pt>
                <c:pt idx="65">
                  <c:v>74.2</c:v>
                </c:pt>
                <c:pt idx="66">
                  <c:v>68.5</c:v>
                </c:pt>
                <c:pt idx="67">
                  <c:v>75.400000000000006</c:v>
                </c:pt>
                <c:pt idx="68">
                  <c:v>76.400000000000006</c:v>
                </c:pt>
                <c:pt idx="69">
                  <c:v>64.099999999999994</c:v>
                </c:pt>
                <c:pt idx="70">
                  <c:v>76</c:v>
                </c:pt>
                <c:pt idx="71">
                  <c:v>82.4</c:v>
                </c:pt>
                <c:pt idx="72">
                  <c:v>65.599999999999994</c:v>
                </c:pt>
                <c:pt idx="73">
                  <c:v>74.7</c:v>
                </c:pt>
                <c:pt idx="74">
                  <c:v>79.599999999999994</c:v>
                </c:pt>
                <c:pt idx="75">
                  <c:v>62.8</c:v>
                </c:pt>
                <c:pt idx="76">
                  <c:v>81.900000000000006</c:v>
                </c:pt>
                <c:pt idx="77">
                  <c:v>74.099999999999994</c:v>
                </c:pt>
                <c:pt idx="78">
                  <c:v>76</c:v>
                </c:pt>
                <c:pt idx="79">
                  <c:v>75.900000000000006</c:v>
                </c:pt>
                <c:pt idx="80">
                  <c:v>73</c:v>
                </c:pt>
                <c:pt idx="81">
                  <c:v>69.099999999999994</c:v>
                </c:pt>
                <c:pt idx="82">
                  <c:v>81.8</c:v>
                </c:pt>
                <c:pt idx="83">
                  <c:v>82</c:v>
                </c:pt>
                <c:pt idx="84">
                  <c:v>75</c:v>
                </c:pt>
                <c:pt idx="85">
                  <c:v>63.3</c:v>
                </c:pt>
                <c:pt idx="86">
                  <c:v>62.6</c:v>
                </c:pt>
                <c:pt idx="87">
                  <c:v>74.8</c:v>
                </c:pt>
                <c:pt idx="88">
                  <c:v>82.6</c:v>
                </c:pt>
                <c:pt idx="89">
                  <c:v>73.900000000000006</c:v>
                </c:pt>
                <c:pt idx="90">
                  <c:v>65.599999999999994</c:v>
                </c:pt>
                <c:pt idx="91">
                  <c:v>79.3</c:v>
                </c:pt>
                <c:pt idx="92">
                  <c:v>79.900000000000006</c:v>
                </c:pt>
                <c:pt idx="93">
                  <c:v>70.400000000000006</c:v>
                </c:pt>
                <c:pt idx="94">
                  <c:v>78.3</c:v>
                </c:pt>
                <c:pt idx="95">
                  <c:v>81.599999999999994</c:v>
                </c:pt>
                <c:pt idx="96">
                  <c:v>77.2</c:v>
                </c:pt>
                <c:pt idx="97">
                  <c:v>83.3</c:v>
                </c:pt>
                <c:pt idx="98">
                  <c:v>73.3</c:v>
                </c:pt>
                <c:pt idx="99">
                  <c:v>75.599999999999994</c:v>
                </c:pt>
                <c:pt idx="100">
                  <c:v>69.099999999999994</c:v>
                </c:pt>
                <c:pt idx="101">
                  <c:v>74.3</c:v>
                </c:pt>
                <c:pt idx="102">
                  <c:v>73.2</c:v>
                </c:pt>
                <c:pt idx="103">
                  <c:v>70.5</c:v>
                </c:pt>
                <c:pt idx="104">
                  <c:v>70.400000000000006</c:v>
                </c:pt>
                <c:pt idx="105">
                  <c:v>68.599999999999994</c:v>
                </c:pt>
                <c:pt idx="106">
                  <c:v>75.900000000000006</c:v>
                </c:pt>
                <c:pt idx="107">
                  <c:v>73.3</c:v>
                </c:pt>
                <c:pt idx="108">
                  <c:v>60.8</c:v>
                </c:pt>
                <c:pt idx="109">
                  <c:v>83.2</c:v>
                </c:pt>
                <c:pt idx="110">
                  <c:v>78.2</c:v>
                </c:pt>
                <c:pt idx="111">
                  <c:v>81.3</c:v>
                </c:pt>
                <c:pt idx="112">
                  <c:v>83.2</c:v>
                </c:pt>
                <c:pt idx="113">
                  <c:v>82.4</c:v>
                </c:pt>
                <c:pt idx="114">
                  <c:v>83.4</c:v>
                </c:pt>
                <c:pt idx="115">
                  <c:v>77.7</c:v>
                </c:pt>
                <c:pt idx="116">
                  <c:v>69.599999999999994</c:v>
                </c:pt>
                <c:pt idx="117">
                  <c:v>64.3</c:v>
                </c:pt>
                <c:pt idx="118">
                  <c:v>77</c:v>
                </c:pt>
                <c:pt idx="119">
                  <c:v>78.599999999999994</c:v>
                </c:pt>
                <c:pt idx="120">
                  <c:v>66.7</c:v>
                </c:pt>
                <c:pt idx="121">
                  <c:v>73</c:v>
                </c:pt>
                <c:pt idx="122">
                  <c:v>76.099999999999994</c:v>
                </c:pt>
                <c:pt idx="123">
                  <c:v>81.400000000000006</c:v>
                </c:pt>
                <c:pt idx="124">
                  <c:v>67.3</c:v>
                </c:pt>
                <c:pt idx="125">
                  <c:v>73</c:v>
                </c:pt>
                <c:pt idx="126">
                  <c:v>65.3</c:v>
                </c:pt>
                <c:pt idx="127">
                  <c:v>73.900000000000006</c:v>
                </c:pt>
                <c:pt idx="128">
                  <c:v>73.7</c:v>
                </c:pt>
                <c:pt idx="129">
                  <c:v>64.5</c:v>
                </c:pt>
                <c:pt idx="130">
                  <c:v>77.2</c:v>
                </c:pt>
                <c:pt idx="131">
                  <c:v>78.2</c:v>
                </c:pt>
                <c:pt idx="132">
                  <c:v>69.7</c:v>
                </c:pt>
                <c:pt idx="133">
                  <c:v>77.7</c:v>
                </c:pt>
              </c:numCache>
            </c:numRef>
          </c:yVal>
          <c:smooth val="0"/>
          <c:extLst>
            <c:ext xmlns:c16="http://schemas.microsoft.com/office/drawing/2014/chart" uri="{C3380CC4-5D6E-409C-BE32-E72D297353CC}">
              <c16:uniqueId val="{00000001-57CD-4301-B6C2-B18F619CDB68}"/>
            </c:ext>
          </c:extLst>
        </c:ser>
        <c:dLbls>
          <c:showLegendKey val="0"/>
          <c:showVal val="0"/>
          <c:showCatName val="0"/>
          <c:showSerName val="0"/>
          <c:showPercent val="0"/>
          <c:showBubbleSize val="0"/>
        </c:dLbls>
        <c:axId val="1422874527"/>
        <c:axId val="1422875007"/>
      </c:scatterChart>
      <c:valAx>
        <c:axId val="1422874527"/>
        <c:scaling>
          <c:orientation val="minMax"/>
          <c:max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Government</a:t>
                </a:r>
                <a:r>
                  <a:rPr lang="en-US" baseline="0"/>
                  <a:t> expenditure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75007"/>
        <c:crosses val="autoZero"/>
        <c:crossBetween val="midCat"/>
      </c:valAx>
      <c:valAx>
        <c:axId val="1422875007"/>
        <c:scaling>
          <c:orientation val="minMax"/>
          <c:min val="5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Life expectancy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74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Adolecent birth rate vs Life expectancy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48742719987838"/>
          <c:y val="0.17378178468299524"/>
          <c:w val="0.8486691611130347"/>
          <c:h val="0.64159764298149857"/>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'Graphical analysis'!$D$4:$D$137</c:f>
              <c:numCache>
                <c:formatCode>General</c:formatCode>
                <c:ptCount val="134"/>
                <c:pt idx="0">
                  <c:v>62</c:v>
                </c:pt>
                <c:pt idx="1">
                  <c:v>12</c:v>
                </c:pt>
                <c:pt idx="2">
                  <c:v>163</c:v>
                </c:pt>
                <c:pt idx="3">
                  <c:v>30.4</c:v>
                </c:pt>
                <c:pt idx="4">
                  <c:v>40.9</c:v>
                </c:pt>
                <c:pt idx="5">
                  <c:v>18.899999999999999</c:v>
                </c:pt>
                <c:pt idx="6">
                  <c:v>8.6999999999999993</c:v>
                </c:pt>
                <c:pt idx="7">
                  <c:v>5.2</c:v>
                </c:pt>
                <c:pt idx="8">
                  <c:v>42.2</c:v>
                </c:pt>
                <c:pt idx="9">
                  <c:v>12.5</c:v>
                </c:pt>
                <c:pt idx="10">
                  <c:v>11.7</c:v>
                </c:pt>
                <c:pt idx="11">
                  <c:v>5.0999999999999996</c:v>
                </c:pt>
                <c:pt idx="12">
                  <c:v>55.4</c:v>
                </c:pt>
                <c:pt idx="13">
                  <c:v>108</c:v>
                </c:pt>
                <c:pt idx="14">
                  <c:v>8</c:v>
                </c:pt>
                <c:pt idx="15">
                  <c:v>71</c:v>
                </c:pt>
                <c:pt idx="16">
                  <c:v>10.1</c:v>
                </c:pt>
                <c:pt idx="17">
                  <c:v>49.1</c:v>
                </c:pt>
                <c:pt idx="18">
                  <c:v>9.9</c:v>
                </c:pt>
                <c:pt idx="19">
                  <c:v>39.299999999999997</c:v>
                </c:pt>
                <c:pt idx="20">
                  <c:v>123.7</c:v>
                </c:pt>
                <c:pt idx="21">
                  <c:v>58.2</c:v>
                </c:pt>
                <c:pt idx="22">
                  <c:v>57.4</c:v>
                </c:pt>
                <c:pt idx="23">
                  <c:v>30</c:v>
                </c:pt>
                <c:pt idx="24">
                  <c:v>122.2</c:v>
                </c:pt>
                <c:pt idx="25">
                  <c:v>6.5</c:v>
                </c:pt>
                <c:pt idx="26">
                  <c:v>138.5</c:v>
                </c:pt>
                <c:pt idx="27">
                  <c:v>22.6</c:v>
                </c:pt>
                <c:pt idx="28">
                  <c:v>6.1</c:v>
                </c:pt>
                <c:pt idx="29">
                  <c:v>52.6</c:v>
                </c:pt>
                <c:pt idx="30">
                  <c:v>38</c:v>
                </c:pt>
                <c:pt idx="31">
                  <c:v>111.3</c:v>
                </c:pt>
                <c:pt idx="32">
                  <c:v>33.299999999999997</c:v>
                </c:pt>
                <c:pt idx="33">
                  <c:v>118.8</c:v>
                </c:pt>
                <c:pt idx="34">
                  <c:v>8.8000000000000007</c:v>
                </c:pt>
                <c:pt idx="35">
                  <c:v>51.1</c:v>
                </c:pt>
                <c:pt idx="36">
                  <c:v>9.9</c:v>
                </c:pt>
                <c:pt idx="37">
                  <c:v>109</c:v>
                </c:pt>
                <c:pt idx="38">
                  <c:v>1.6</c:v>
                </c:pt>
                <c:pt idx="39">
                  <c:v>51</c:v>
                </c:pt>
                <c:pt idx="40">
                  <c:v>58.4</c:v>
                </c:pt>
                <c:pt idx="41">
                  <c:v>46.9</c:v>
                </c:pt>
                <c:pt idx="42">
                  <c:v>8.5</c:v>
                </c:pt>
                <c:pt idx="43">
                  <c:v>4.0999999999999996</c:v>
                </c:pt>
                <c:pt idx="44">
                  <c:v>7.5</c:v>
                </c:pt>
                <c:pt idx="45">
                  <c:v>91</c:v>
                </c:pt>
                <c:pt idx="46">
                  <c:v>64.8</c:v>
                </c:pt>
                <c:pt idx="47">
                  <c:v>27.3</c:v>
                </c:pt>
                <c:pt idx="48">
                  <c:v>6.9</c:v>
                </c:pt>
                <c:pt idx="49">
                  <c:v>78</c:v>
                </c:pt>
                <c:pt idx="50">
                  <c:v>35.9</c:v>
                </c:pt>
                <c:pt idx="51">
                  <c:v>63.3</c:v>
                </c:pt>
                <c:pt idx="52">
                  <c:v>120</c:v>
                </c:pt>
                <c:pt idx="53">
                  <c:v>120</c:v>
                </c:pt>
                <c:pt idx="54">
                  <c:v>54.8</c:v>
                </c:pt>
                <c:pt idx="55">
                  <c:v>97.1</c:v>
                </c:pt>
                <c:pt idx="56">
                  <c:v>21.1</c:v>
                </c:pt>
                <c:pt idx="57">
                  <c:v>4.4000000000000004</c:v>
                </c:pt>
                <c:pt idx="58">
                  <c:v>12.2</c:v>
                </c:pt>
                <c:pt idx="59">
                  <c:v>36</c:v>
                </c:pt>
                <c:pt idx="60">
                  <c:v>5.7</c:v>
                </c:pt>
                <c:pt idx="61">
                  <c:v>8.3000000000000007</c:v>
                </c:pt>
                <c:pt idx="62">
                  <c:v>51.7</c:v>
                </c:pt>
                <c:pt idx="63">
                  <c:v>2.8</c:v>
                </c:pt>
                <c:pt idx="64">
                  <c:v>24.6</c:v>
                </c:pt>
                <c:pt idx="65">
                  <c:v>34</c:v>
                </c:pt>
                <c:pt idx="66">
                  <c:v>83.4</c:v>
                </c:pt>
                <c:pt idx="67">
                  <c:v>10.8</c:v>
                </c:pt>
                <c:pt idx="68">
                  <c:v>11.7</c:v>
                </c:pt>
                <c:pt idx="69">
                  <c:v>128</c:v>
                </c:pt>
                <c:pt idx="70">
                  <c:v>10.1</c:v>
                </c:pt>
                <c:pt idx="71">
                  <c:v>3.8</c:v>
                </c:pt>
                <c:pt idx="72">
                  <c:v>101.8</c:v>
                </c:pt>
                <c:pt idx="73">
                  <c:v>8.6</c:v>
                </c:pt>
                <c:pt idx="74">
                  <c:v>5.9</c:v>
                </c:pt>
                <c:pt idx="75">
                  <c:v>164</c:v>
                </c:pt>
                <c:pt idx="76">
                  <c:v>12</c:v>
                </c:pt>
                <c:pt idx="77">
                  <c:v>23.7</c:v>
                </c:pt>
                <c:pt idx="78">
                  <c:v>70.5</c:v>
                </c:pt>
                <c:pt idx="79">
                  <c:v>9.6</c:v>
                </c:pt>
                <c:pt idx="80">
                  <c:v>22.5</c:v>
                </c:pt>
                <c:pt idx="81">
                  <c:v>21.3</c:v>
                </c:pt>
                <c:pt idx="82">
                  <c:v>2.5</c:v>
                </c:pt>
                <c:pt idx="83">
                  <c:v>12.6</c:v>
                </c:pt>
                <c:pt idx="84">
                  <c:v>102.6</c:v>
                </c:pt>
                <c:pt idx="85">
                  <c:v>154</c:v>
                </c:pt>
                <c:pt idx="86">
                  <c:v>106</c:v>
                </c:pt>
                <c:pt idx="87">
                  <c:v>15.6</c:v>
                </c:pt>
                <c:pt idx="88">
                  <c:v>2.2999999999999998</c:v>
                </c:pt>
                <c:pt idx="89">
                  <c:v>7.5</c:v>
                </c:pt>
                <c:pt idx="90">
                  <c:v>54</c:v>
                </c:pt>
                <c:pt idx="91">
                  <c:v>67.8</c:v>
                </c:pt>
                <c:pt idx="92">
                  <c:v>49.7</c:v>
                </c:pt>
                <c:pt idx="93">
                  <c:v>35.6</c:v>
                </c:pt>
                <c:pt idx="94">
                  <c:v>9.4</c:v>
                </c:pt>
                <c:pt idx="95">
                  <c:v>7.6</c:v>
                </c:pt>
                <c:pt idx="96">
                  <c:v>7.2</c:v>
                </c:pt>
                <c:pt idx="97">
                  <c:v>0.9</c:v>
                </c:pt>
                <c:pt idx="98">
                  <c:v>18.399999999999999</c:v>
                </c:pt>
                <c:pt idx="99">
                  <c:v>37.200000000000003</c:v>
                </c:pt>
                <c:pt idx="100">
                  <c:v>31.8</c:v>
                </c:pt>
                <c:pt idx="101">
                  <c:v>25.3</c:v>
                </c:pt>
                <c:pt idx="102">
                  <c:v>47.2</c:v>
                </c:pt>
                <c:pt idx="103">
                  <c:v>54.9</c:v>
                </c:pt>
                <c:pt idx="104">
                  <c:v>86.1</c:v>
                </c:pt>
                <c:pt idx="105">
                  <c:v>71.3</c:v>
                </c:pt>
                <c:pt idx="106">
                  <c:v>12</c:v>
                </c:pt>
                <c:pt idx="107">
                  <c:v>68.3</c:v>
                </c:pt>
                <c:pt idx="108">
                  <c:v>102</c:v>
                </c:pt>
                <c:pt idx="109">
                  <c:v>2.1</c:v>
                </c:pt>
                <c:pt idx="110">
                  <c:v>26.9</c:v>
                </c:pt>
                <c:pt idx="111">
                  <c:v>4.3</c:v>
                </c:pt>
                <c:pt idx="112">
                  <c:v>6</c:v>
                </c:pt>
                <c:pt idx="113">
                  <c:v>3.4</c:v>
                </c:pt>
                <c:pt idx="114">
                  <c:v>2</c:v>
                </c:pt>
                <c:pt idx="115">
                  <c:v>31.7</c:v>
                </c:pt>
                <c:pt idx="116">
                  <c:v>31.7</c:v>
                </c:pt>
                <c:pt idx="117">
                  <c:v>79</c:v>
                </c:pt>
                <c:pt idx="118">
                  <c:v>6.3</c:v>
                </c:pt>
                <c:pt idx="119">
                  <c:v>14.7</c:v>
                </c:pt>
                <c:pt idx="120">
                  <c:v>127.9</c:v>
                </c:pt>
                <c:pt idx="121">
                  <c:v>14.7</c:v>
                </c:pt>
                <c:pt idx="122">
                  <c:v>3.7</c:v>
                </c:pt>
                <c:pt idx="123">
                  <c:v>10.9</c:v>
                </c:pt>
                <c:pt idx="124">
                  <c:v>138.9</c:v>
                </c:pt>
                <c:pt idx="125">
                  <c:v>18.899999999999999</c:v>
                </c:pt>
                <c:pt idx="126">
                  <c:v>81</c:v>
                </c:pt>
                <c:pt idx="127">
                  <c:v>83.8</c:v>
                </c:pt>
                <c:pt idx="128">
                  <c:v>29</c:v>
                </c:pt>
                <c:pt idx="129">
                  <c:v>62</c:v>
                </c:pt>
                <c:pt idx="130">
                  <c:v>7.2</c:v>
                </c:pt>
                <c:pt idx="131">
                  <c:v>73.5</c:v>
                </c:pt>
                <c:pt idx="132">
                  <c:v>51</c:v>
                </c:pt>
                <c:pt idx="133">
                  <c:v>29</c:v>
                </c:pt>
              </c:numCache>
            </c:numRef>
          </c:xVal>
          <c:yVal>
            <c:numRef>
              <c:f>'Graphical analysis'!$E$4:$E$137</c:f>
              <c:numCache>
                <c:formatCode>General</c:formatCode>
                <c:ptCount val="134"/>
                <c:pt idx="0">
                  <c:v>63.2</c:v>
                </c:pt>
                <c:pt idx="1">
                  <c:v>77.099999999999994</c:v>
                </c:pt>
                <c:pt idx="2">
                  <c:v>63.1</c:v>
                </c:pt>
                <c:pt idx="3">
                  <c:v>76.5</c:v>
                </c:pt>
                <c:pt idx="4">
                  <c:v>76.599999999999994</c:v>
                </c:pt>
                <c:pt idx="5">
                  <c:v>76</c:v>
                </c:pt>
                <c:pt idx="6">
                  <c:v>83</c:v>
                </c:pt>
                <c:pt idx="7">
                  <c:v>81.599999999999994</c:v>
                </c:pt>
                <c:pt idx="8">
                  <c:v>71.400000000000006</c:v>
                </c:pt>
                <c:pt idx="9">
                  <c:v>75.8</c:v>
                </c:pt>
                <c:pt idx="10">
                  <c:v>74.8</c:v>
                </c:pt>
                <c:pt idx="11">
                  <c:v>81.400000000000006</c:v>
                </c:pt>
                <c:pt idx="12">
                  <c:v>74.400000000000006</c:v>
                </c:pt>
                <c:pt idx="13">
                  <c:v>63.4</c:v>
                </c:pt>
                <c:pt idx="14">
                  <c:v>73.099999999999994</c:v>
                </c:pt>
                <c:pt idx="15">
                  <c:v>72.099999999999994</c:v>
                </c:pt>
                <c:pt idx="16">
                  <c:v>76.8</c:v>
                </c:pt>
                <c:pt idx="17">
                  <c:v>75.900000000000006</c:v>
                </c:pt>
                <c:pt idx="18">
                  <c:v>74.3</c:v>
                </c:pt>
                <c:pt idx="19">
                  <c:v>75.099999999999994</c:v>
                </c:pt>
                <c:pt idx="20">
                  <c:v>62.7</c:v>
                </c:pt>
                <c:pt idx="21">
                  <c:v>63.8</c:v>
                </c:pt>
                <c:pt idx="22">
                  <c:v>74</c:v>
                </c:pt>
                <c:pt idx="23">
                  <c:v>70.099999999999994</c:v>
                </c:pt>
                <c:pt idx="24">
                  <c:v>62.4</c:v>
                </c:pt>
                <c:pt idx="25">
                  <c:v>82.2</c:v>
                </c:pt>
                <c:pt idx="26">
                  <c:v>59.6</c:v>
                </c:pt>
                <c:pt idx="27">
                  <c:v>80.7</c:v>
                </c:pt>
                <c:pt idx="28">
                  <c:v>77.400000000000006</c:v>
                </c:pt>
                <c:pt idx="29">
                  <c:v>79.3</c:v>
                </c:pt>
                <c:pt idx="30">
                  <c:v>67.400000000000006</c:v>
                </c:pt>
                <c:pt idx="31">
                  <c:v>64.7</c:v>
                </c:pt>
                <c:pt idx="32">
                  <c:v>80.8</c:v>
                </c:pt>
                <c:pt idx="33">
                  <c:v>62.9</c:v>
                </c:pt>
                <c:pt idx="34">
                  <c:v>78.599999999999994</c:v>
                </c:pt>
                <c:pt idx="35">
                  <c:v>77.8</c:v>
                </c:pt>
                <c:pt idx="36">
                  <c:v>79.099999999999994</c:v>
                </c:pt>
                <c:pt idx="37">
                  <c:v>62.4</c:v>
                </c:pt>
                <c:pt idx="38">
                  <c:v>81.3</c:v>
                </c:pt>
                <c:pt idx="39">
                  <c:v>72.8</c:v>
                </c:pt>
                <c:pt idx="40">
                  <c:v>78.400000000000006</c:v>
                </c:pt>
                <c:pt idx="41">
                  <c:v>71.8</c:v>
                </c:pt>
                <c:pt idx="42">
                  <c:v>78.900000000000006</c:v>
                </c:pt>
                <c:pt idx="43">
                  <c:v>81.599999999999994</c:v>
                </c:pt>
                <c:pt idx="44">
                  <c:v>82.5</c:v>
                </c:pt>
                <c:pt idx="45">
                  <c:v>66.5</c:v>
                </c:pt>
                <c:pt idx="46">
                  <c:v>65.5</c:v>
                </c:pt>
                <c:pt idx="47">
                  <c:v>73.3</c:v>
                </c:pt>
                <c:pt idx="48">
                  <c:v>81.7</c:v>
                </c:pt>
                <c:pt idx="49">
                  <c:v>66.3</c:v>
                </c:pt>
                <c:pt idx="50">
                  <c:v>72.900000000000006</c:v>
                </c:pt>
                <c:pt idx="51">
                  <c:v>72</c:v>
                </c:pt>
                <c:pt idx="52">
                  <c:v>61</c:v>
                </c:pt>
                <c:pt idx="53">
                  <c:v>60.2</c:v>
                </c:pt>
                <c:pt idx="54">
                  <c:v>64.099999999999994</c:v>
                </c:pt>
                <c:pt idx="55">
                  <c:v>71.900000000000006</c:v>
                </c:pt>
                <c:pt idx="56">
                  <c:v>76.400000000000006</c:v>
                </c:pt>
                <c:pt idx="57">
                  <c:v>82.3</c:v>
                </c:pt>
                <c:pt idx="58">
                  <c:v>70.8</c:v>
                </c:pt>
                <c:pt idx="59">
                  <c:v>71.3</c:v>
                </c:pt>
                <c:pt idx="60">
                  <c:v>81.8</c:v>
                </c:pt>
                <c:pt idx="61">
                  <c:v>82.6</c:v>
                </c:pt>
                <c:pt idx="62">
                  <c:v>76</c:v>
                </c:pt>
                <c:pt idx="63">
                  <c:v>84.3</c:v>
                </c:pt>
                <c:pt idx="64">
                  <c:v>74</c:v>
                </c:pt>
                <c:pt idx="65">
                  <c:v>74.2</c:v>
                </c:pt>
                <c:pt idx="66">
                  <c:v>68.5</c:v>
                </c:pt>
                <c:pt idx="67">
                  <c:v>75.400000000000006</c:v>
                </c:pt>
                <c:pt idx="68">
                  <c:v>76.400000000000006</c:v>
                </c:pt>
                <c:pt idx="69">
                  <c:v>64.099999999999994</c:v>
                </c:pt>
                <c:pt idx="70">
                  <c:v>76</c:v>
                </c:pt>
                <c:pt idx="71">
                  <c:v>82.4</c:v>
                </c:pt>
                <c:pt idx="72">
                  <c:v>65.599999999999994</c:v>
                </c:pt>
                <c:pt idx="73">
                  <c:v>74.7</c:v>
                </c:pt>
                <c:pt idx="74">
                  <c:v>79.599999999999994</c:v>
                </c:pt>
                <c:pt idx="75">
                  <c:v>62.8</c:v>
                </c:pt>
                <c:pt idx="76">
                  <c:v>81.900000000000006</c:v>
                </c:pt>
                <c:pt idx="77">
                  <c:v>74.099999999999994</c:v>
                </c:pt>
                <c:pt idx="78">
                  <c:v>76</c:v>
                </c:pt>
                <c:pt idx="79">
                  <c:v>75.900000000000006</c:v>
                </c:pt>
                <c:pt idx="80">
                  <c:v>73</c:v>
                </c:pt>
                <c:pt idx="81">
                  <c:v>69.099999999999994</c:v>
                </c:pt>
                <c:pt idx="82">
                  <c:v>81.8</c:v>
                </c:pt>
                <c:pt idx="83">
                  <c:v>82</c:v>
                </c:pt>
                <c:pt idx="84">
                  <c:v>75</c:v>
                </c:pt>
                <c:pt idx="85">
                  <c:v>63.3</c:v>
                </c:pt>
                <c:pt idx="86">
                  <c:v>62.6</c:v>
                </c:pt>
                <c:pt idx="87">
                  <c:v>74.8</c:v>
                </c:pt>
                <c:pt idx="88">
                  <c:v>82.6</c:v>
                </c:pt>
                <c:pt idx="89">
                  <c:v>73.900000000000006</c:v>
                </c:pt>
                <c:pt idx="90">
                  <c:v>65.599999999999994</c:v>
                </c:pt>
                <c:pt idx="91">
                  <c:v>79.3</c:v>
                </c:pt>
                <c:pt idx="92">
                  <c:v>79.900000000000006</c:v>
                </c:pt>
                <c:pt idx="93">
                  <c:v>70.400000000000006</c:v>
                </c:pt>
                <c:pt idx="94">
                  <c:v>78.3</c:v>
                </c:pt>
                <c:pt idx="95">
                  <c:v>81.599999999999994</c:v>
                </c:pt>
                <c:pt idx="96">
                  <c:v>77.2</c:v>
                </c:pt>
                <c:pt idx="97">
                  <c:v>83.3</c:v>
                </c:pt>
                <c:pt idx="98">
                  <c:v>73.3</c:v>
                </c:pt>
                <c:pt idx="99">
                  <c:v>75.599999999999994</c:v>
                </c:pt>
                <c:pt idx="100">
                  <c:v>69.099999999999994</c:v>
                </c:pt>
                <c:pt idx="101">
                  <c:v>74.3</c:v>
                </c:pt>
                <c:pt idx="102">
                  <c:v>73.2</c:v>
                </c:pt>
                <c:pt idx="103">
                  <c:v>70.5</c:v>
                </c:pt>
                <c:pt idx="104">
                  <c:v>70.400000000000006</c:v>
                </c:pt>
                <c:pt idx="105">
                  <c:v>68.599999999999994</c:v>
                </c:pt>
                <c:pt idx="106">
                  <c:v>75.900000000000006</c:v>
                </c:pt>
                <c:pt idx="107">
                  <c:v>73.3</c:v>
                </c:pt>
                <c:pt idx="108">
                  <c:v>60.8</c:v>
                </c:pt>
                <c:pt idx="109">
                  <c:v>83.2</c:v>
                </c:pt>
                <c:pt idx="110">
                  <c:v>78.2</c:v>
                </c:pt>
                <c:pt idx="111">
                  <c:v>81.3</c:v>
                </c:pt>
                <c:pt idx="112">
                  <c:v>83.2</c:v>
                </c:pt>
                <c:pt idx="113">
                  <c:v>82.4</c:v>
                </c:pt>
                <c:pt idx="114">
                  <c:v>83.4</c:v>
                </c:pt>
                <c:pt idx="115">
                  <c:v>77.7</c:v>
                </c:pt>
                <c:pt idx="116">
                  <c:v>69.599999999999994</c:v>
                </c:pt>
                <c:pt idx="117">
                  <c:v>64.3</c:v>
                </c:pt>
                <c:pt idx="118">
                  <c:v>77</c:v>
                </c:pt>
                <c:pt idx="119">
                  <c:v>78.599999999999994</c:v>
                </c:pt>
                <c:pt idx="120">
                  <c:v>66.7</c:v>
                </c:pt>
                <c:pt idx="121">
                  <c:v>73</c:v>
                </c:pt>
                <c:pt idx="122">
                  <c:v>76.099999999999994</c:v>
                </c:pt>
                <c:pt idx="123">
                  <c:v>81.400000000000006</c:v>
                </c:pt>
                <c:pt idx="124">
                  <c:v>67.3</c:v>
                </c:pt>
                <c:pt idx="125">
                  <c:v>73</c:v>
                </c:pt>
                <c:pt idx="126">
                  <c:v>65.3</c:v>
                </c:pt>
                <c:pt idx="127">
                  <c:v>73.900000000000006</c:v>
                </c:pt>
                <c:pt idx="128">
                  <c:v>73.7</c:v>
                </c:pt>
                <c:pt idx="129">
                  <c:v>64.5</c:v>
                </c:pt>
                <c:pt idx="130">
                  <c:v>77.2</c:v>
                </c:pt>
                <c:pt idx="131">
                  <c:v>78.2</c:v>
                </c:pt>
                <c:pt idx="132">
                  <c:v>69.7</c:v>
                </c:pt>
                <c:pt idx="133">
                  <c:v>77.7</c:v>
                </c:pt>
              </c:numCache>
            </c:numRef>
          </c:yVal>
          <c:smooth val="0"/>
          <c:extLst>
            <c:ext xmlns:c16="http://schemas.microsoft.com/office/drawing/2014/chart" uri="{C3380CC4-5D6E-409C-BE32-E72D297353CC}">
              <c16:uniqueId val="{00000002-97D7-4406-8A69-98A144AD140D}"/>
            </c:ext>
          </c:extLst>
        </c:ser>
        <c:dLbls>
          <c:showLegendKey val="0"/>
          <c:showVal val="0"/>
          <c:showCatName val="0"/>
          <c:showSerName val="0"/>
          <c:showPercent val="0"/>
          <c:showBubbleSize val="0"/>
        </c:dLbls>
        <c:axId val="1422891807"/>
        <c:axId val="1422880287"/>
      </c:scatterChart>
      <c:valAx>
        <c:axId val="14228918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Adolecent birth</a:t>
                </a:r>
                <a:r>
                  <a:rPr lang="en-US" baseline="0"/>
                  <a:t>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80287"/>
        <c:crosses val="autoZero"/>
        <c:crossBetween val="midCat"/>
      </c:valAx>
      <c:valAx>
        <c:axId val="1422880287"/>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Life expectancy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918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'Graphical analysis'!$K$28</c:f>
              <c:strCache>
                <c:ptCount val="1"/>
                <c:pt idx="0">
                  <c:v>Standard Residuals</c:v>
                </c:pt>
              </c:strCache>
            </c:strRef>
          </c:tx>
          <c:spPr>
            <a:ln w="19050" cap="rnd">
              <a:noFill/>
              <a:round/>
            </a:ln>
            <a:effectLst/>
          </c:spPr>
          <c:marker>
            <c:symbol val="circle"/>
            <c:size val="5"/>
            <c:spPr>
              <a:solidFill>
                <a:schemeClr val="accent1"/>
              </a:solidFill>
              <a:ln w="9525">
                <a:solidFill>
                  <a:schemeClr val="accent1"/>
                </a:solidFill>
              </a:ln>
              <a:effectLst/>
            </c:spPr>
          </c:marker>
          <c:yVal>
            <c:numRef>
              <c:f>'Graphical analysis'!$K$29:$K$162</c:f>
              <c:numCache>
                <c:formatCode>General</c:formatCode>
                <c:ptCount val="134"/>
                <c:pt idx="0">
                  <c:v>0.51367492084519428</c:v>
                </c:pt>
                <c:pt idx="1">
                  <c:v>0.12589425202971571</c:v>
                </c:pt>
                <c:pt idx="2">
                  <c:v>1.2439228771008972</c:v>
                </c:pt>
                <c:pt idx="3">
                  <c:v>0.53009380935396122</c:v>
                </c:pt>
                <c:pt idx="4">
                  <c:v>-0.35310632639442624</c:v>
                </c:pt>
                <c:pt idx="5">
                  <c:v>1.8549792594662686</c:v>
                </c:pt>
                <c:pt idx="6">
                  <c:v>0.6626036730728273</c:v>
                </c:pt>
                <c:pt idx="7">
                  <c:v>0.80360799454256482</c:v>
                </c:pt>
                <c:pt idx="8">
                  <c:v>-2.5182120208497721E-2</c:v>
                </c:pt>
                <c:pt idx="9">
                  <c:v>0.80902647620024892</c:v>
                </c:pt>
                <c:pt idx="10">
                  <c:v>-1.4933832720178595</c:v>
                </c:pt>
                <c:pt idx="11">
                  <c:v>-5.9870603271339952E-2</c:v>
                </c:pt>
                <c:pt idx="12">
                  <c:v>0.28100919102745631</c:v>
                </c:pt>
                <c:pt idx="13">
                  <c:v>1.2034308874594688</c:v>
                </c:pt>
                <c:pt idx="14">
                  <c:v>8.1314908855938783E-2</c:v>
                </c:pt>
                <c:pt idx="15">
                  <c:v>-1.5770171577539571</c:v>
                </c:pt>
                <c:pt idx="16">
                  <c:v>1.2205118153697678</c:v>
                </c:pt>
                <c:pt idx="17">
                  <c:v>-0.17694583561446428</c:v>
                </c:pt>
                <c:pt idx="18">
                  <c:v>-1.7253470029005009</c:v>
                </c:pt>
                <c:pt idx="19">
                  <c:v>-9.1471059838894708E-3</c:v>
                </c:pt>
                <c:pt idx="20">
                  <c:v>-1.5217680361645367</c:v>
                </c:pt>
                <c:pt idx="21">
                  <c:v>-1.7053512585553143</c:v>
                </c:pt>
                <c:pt idx="22">
                  <c:v>-8.704409219854195E-2</c:v>
                </c:pt>
                <c:pt idx="23">
                  <c:v>-0.94368231345467213</c:v>
                </c:pt>
                <c:pt idx="24">
                  <c:v>-0.10385964106851296</c:v>
                </c:pt>
                <c:pt idx="25">
                  <c:v>-0.97395420424223389</c:v>
                </c:pt>
                <c:pt idx="26">
                  <c:v>0.77121582462107596</c:v>
                </c:pt>
                <c:pt idx="27">
                  <c:v>0.34143505310754607</c:v>
                </c:pt>
                <c:pt idx="28">
                  <c:v>-0.97979183114947033</c:v>
                </c:pt>
                <c:pt idx="29">
                  <c:v>0.45425033415038557</c:v>
                </c:pt>
                <c:pt idx="30">
                  <c:v>1.7051146857944173</c:v>
                </c:pt>
                <c:pt idx="31">
                  <c:v>1.836722210926903</c:v>
                </c:pt>
                <c:pt idx="32">
                  <c:v>-0.21407386141554302</c:v>
                </c:pt>
                <c:pt idx="33">
                  <c:v>-1.0447812173565298</c:v>
                </c:pt>
                <c:pt idx="34">
                  <c:v>1.4142215184109383</c:v>
                </c:pt>
                <c:pt idx="35">
                  <c:v>-0.99330334263200826</c:v>
                </c:pt>
                <c:pt idx="36">
                  <c:v>-5.8028541656718204E-2</c:v>
                </c:pt>
                <c:pt idx="37">
                  <c:v>5.8470868328042741E-2</c:v>
                </c:pt>
                <c:pt idx="38">
                  <c:v>-0.42635550794652227</c:v>
                </c:pt>
                <c:pt idx="39">
                  <c:v>-1.6659394318419705</c:v>
                </c:pt>
                <c:pt idx="40">
                  <c:v>0.13998179166106228</c:v>
                </c:pt>
                <c:pt idx="41">
                  <c:v>-0.98756771929658771</c:v>
                </c:pt>
                <c:pt idx="42">
                  <c:v>0.29509213385423144</c:v>
                </c:pt>
                <c:pt idx="43">
                  <c:v>0.95394697766108327</c:v>
                </c:pt>
                <c:pt idx="44">
                  <c:v>1.1953052197687255</c:v>
                </c:pt>
                <c:pt idx="45">
                  <c:v>-0.50062600146467828</c:v>
                </c:pt>
                <c:pt idx="46">
                  <c:v>-0.35250049541890272</c:v>
                </c:pt>
                <c:pt idx="47">
                  <c:v>4.7562113855398068E-2</c:v>
                </c:pt>
                <c:pt idx="48">
                  <c:v>-0.96777177561478178</c:v>
                </c:pt>
                <c:pt idx="49">
                  <c:v>0.73846385803966619</c:v>
                </c:pt>
                <c:pt idx="50">
                  <c:v>-1.3047031267453759</c:v>
                </c:pt>
                <c:pt idx="51">
                  <c:v>-0.24899743746085359</c:v>
                </c:pt>
                <c:pt idx="52">
                  <c:v>-0.76591802723783653</c:v>
                </c:pt>
                <c:pt idx="53">
                  <c:v>-0.66565307211100699</c:v>
                </c:pt>
                <c:pt idx="54">
                  <c:v>-1.5747327264550308</c:v>
                </c:pt>
                <c:pt idx="55">
                  <c:v>0.1743197327776275</c:v>
                </c:pt>
                <c:pt idx="56">
                  <c:v>0.47308097718969494</c:v>
                </c:pt>
                <c:pt idx="57">
                  <c:v>8.4700275162803776E-3</c:v>
                </c:pt>
                <c:pt idx="58">
                  <c:v>8.255449239660774E-2</c:v>
                </c:pt>
                <c:pt idx="59">
                  <c:v>0.19346492203157636</c:v>
                </c:pt>
                <c:pt idx="60">
                  <c:v>-0.24496936210268472</c:v>
                </c:pt>
                <c:pt idx="61">
                  <c:v>1.9223449656934108</c:v>
                </c:pt>
                <c:pt idx="62">
                  <c:v>0.52517022640254574</c:v>
                </c:pt>
                <c:pt idx="63">
                  <c:v>0.35211113743860778</c:v>
                </c:pt>
                <c:pt idx="64">
                  <c:v>-1.787488242696279</c:v>
                </c:pt>
                <c:pt idx="65">
                  <c:v>0.16309319406120973</c:v>
                </c:pt>
                <c:pt idx="66">
                  <c:v>1.737009198360852</c:v>
                </c:pt>
                <c:pt idx="67">
                  <c:v>-0.44322080110553935</c:v>
                </c:pt>
                <c:pt idx="68">
                  <c:v>-0.28901890346752546</c:v>
                </c:pt>
                <c:pt idx="69">
                  <c:v>1.0576608538749122</c:v>
                </c:pt>
                <c:pt idx="70">
                  <c:v>-0.11151019452863212</c:v>
                </c:pt>
                <c:pt idx="71">
                  <c:v>1.4794877997579845</c:v>
                </c:pt>
                <c:pt idx="72">
                  <c:v>-0.60230697788360366</c:v>
                </c:pt>
                <c:pt idx="73">
                  <c:v>-1.560519119537829</c:v>
                </c:pt>
                <c:pt idx="74">
                  <c:v>1.6014472066807139</c:v>
                </c:pt>
                <c:pt idx="75">
                  <c:v>0.25650015069290599</c:v>
                </c:pt>
                <c:pt idx="76">
                  <c:v>1.7192596140341949</c:v>
                </c:pt>
                <c:pt idx="77">
                  <c:v>0.44218625816317908</c:v>
                </c:pt>
                <c:pt idx="78">
                  <c:v>0.51713190899559891</c:v>
                </c:pt>
                <c:pt idx="79">
                  <c:v>0.91272854744834186</c:v>
                </c:pt>
                <c:pt idx="80">
                  <c:v>-1.6573638988055852</c:v>
                </c:pt>
                <c:pt idx="81">
                  <c:v>-1.1363454171530893</c:v>
                </c:pt>
                <c:pt idx="82">
                  <c:v>-8.9506444956160669E-2</c:v>
                </c:pt>
                <c:pt idx="83">
                  <c:v>-0.34748447271566241</c:v>
                </c:pt>
                <c:pt idx="84">
                  <c:v>-0.50773152085117612</c:v>
                </c:pt>
                <c:pt idx="85">
                  <c:v>0.8790063509764976</c:v>
                </c:pt>
                <c:pt idx="86">
                  <c:v>-0.88389224712767911</c:v>
                </c:pt>
                <c:pt idx="87">
                  <c:v>-0.5704086304289413</c:v>
                </c:pt>
                <c:pt idx="88">
                  <c:v>0.21032096445883194</c:v>
                </c:pt>
                <c:pt idx="89">
                  <c:v>-0.44450659632736517</c:v>
                </c:pt>
                <c:pt idx="90">
                  <c:v>0.15480592869198817</c:v>
                </c:pt>
                <c:pt idx="91">
                  <c:v>-0.30083171706278616</c:v>
                </c:pt>
                <c:pt idx="92">
                  <c:v>1.1927587402288526</c:v>
                </c:pt>
                <c:pt idx="93">
                  <c:v>0.66366339368311078</c:v>
                </c:pt>
                <c:pt idx="94">
                  <c:v>1.1886480674929909</c:v>
                </c:pt>
                <c:pt idx="95">
                  <c:v>0.79500360388515112</c:v>
                </c:pt>
                <c:pt idx="96">
                  <c:v>1.2545774186525691</c:v>
                </c:pt>
                <c:pt idx="97">
                  <c:v>1.1755081834579939</c:v>
                </c:pt>
                <c:pt idx="98">
                  <c:v>-1.137278314769806</c:v>
                </c:pt>
                <c:pt idx="99">
                  <c:v>-0.12299843734949577</c:v>
                </c:pt>
                <c:pt idx="100">
                  <c:v>-0.44651894066282594</c:v>
                </c:pt>
                <c:pt idx="101">
                  <c:v>-0.60133202737015601</c:v>
                </c:pt>
                <c:pt idx="102">
                  <c:v>-1.6207708905792753</c:v>
                </c:pt>
                <c:pt idx="103">
                  <c:v>0.15926769267395047</c:v>
                </c:pt>
                <c:pt idx="104">
                  <c:v>-0.3944449338955171</c:v>
                </c:pt>
                <c:pt idx="105">
                  <c:v>1.9437320641597382</c:v>
                </c:pt>
                <c:pt idx="106">
                  <c:v>-0.13996268891366515</c:v>
                </c:pt>
                <c:pt idx="107">
                  <c:v>-0.65141360256426928</c:v>
                </c:pt>
                <c:pt idx="108">
                  <c:v>-1.5920695521750083</c:v>
                </c:pt>
                <c:pt idx="109">
                  <c:v>1.3098893954865738</c:v>
                </c:pt>
                <c:pt idx="110">
                  <c:v>0.29915097278867198</c:v>
                </c:pt>
                <c:pt idx="111">
                  <c:v>1.3457675153750777</c:v>
                </c:pt>
                <c:pt idx="112">
                  <c:v>1.2017761985993425</c:v>
                </c:pt>
                <c:pt idx="113">
                  <c:v>-0.43905144258637446</c:v>
                </c:pt>
                <c:pt idx="114">
                  <c:v>1.9497403654835741</c:v>
                </c:pt>
                <c:pt idx="115">
                  <c:v>-1.6598635483204387</c:v>
                </c:pt>
                <c:pt idx="116">
                  <c:v>1.0459457586326331</c:v>
                </c:pt>
                <c:pt idx="117">
                  <c:v>-0.3301124041032456</c:v>
                </c:pt>
                <c:pt idx="118">
                  <c:v>0.73242395882441591</c:v>
                </c:pt>
                <c:pt idx="119">
                  <c:v>0.64623396812788836</c:v>
                </c:pt>
                <c:pt idx="120">
                  <c:v>1.3823232794986144</c:v>
                </c:pt>
                <c:pt idx="121">
                  <c:v>-1.9080647713950343</c:v>
                </c:pt>
                <c:pt idx="122">
                  <c:v>-0.78822643370905943</c:v>
                </c:pt>
                <c:pt idx="123">
                  <c:v>-1.523661834463597</c:v>
                </c:pt>
                <c:pt idx="124">
                  <c:v>1.5848224750022051</c:v>
                </c:pt>
                <c:pt idx="125">
                  <c:v>-1.497945786105223</c:v>
                </c:pt>
                <c:pt idx="126">
                  <c:v>-1.3210581143224334</c:v>
                </c:pt>
                <c:pt idx="127">
                  <c:v>-0.23740405798864173</c:v>
                </c:pt>
                <c:pt idx="128">
                  <c:v>-0.94104454653054614</c:v>
                </c:pt>
                <c:pt idx="129">
                  <c:v>-1.2330293305927125</c:v>
                </c:pt>
                <c:pt idx="130">
                  <c:v>-1.0437796994295565</c:v>
                </c:pt>
                <c:pt idx="131">
                  <c:v>0.60753859418704348</c:v>
                </c:pt>
                <c:pt idx="132">
                  <c:v>-0.319746047629407</c:v>
                </c:pt>
                <c:pt idx="133">
                  <c:v>-0.1894937215515328</c:v>
                </c:pt>
              </c:numCache>
            </c:numRef>
          </c:yVal>
          <c:smooth val="0"/>
          <c:extLst>
            <c:ext xmlns:c16="http://schemas.microsoft.com/office/drawing/2014/chart" uri="{C3380CC4-5D6E-409C-BE32-E72D297353CC}">
              <c16:uniqueId val="{00000000-1643-4631-8910-8670F60AD4A5}"/>
            </c:ext>
          </c:extLst>
        </c:ser>
        <c:dLbls>
          <c:showLegendKey val="0"/>
          <c:showVal val="0"/>
          <c:showCatName val="0"/>
          <c:showSerName val="0"/>
          <c:showPercent val="0"/>
          <c:showBubbleSize val="0"/>
        </c:dLbls>
        <c:axId val="1422856287"/>
        <c:axId val="1422869727"/>
      </c:scatterChart>
      <c:valAx>
        <c:axId val="142285628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69727"/>
        <c:crosses val="autoZero"/>
        <c:crossBetween val="midCat"/>
      </c:valAx>
      <c:valAx>
        <c:axId val="142286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562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'Durbin-Watson'!$I$27</c:f>
              <c:strCache>
                <c:ptCount val="1"/>
                <c:pt idx="0">
                  <c:v>Residulas- e(t)</c:v>
                </c:pt>
              </c:strCache>
            </c:strRef>
          </c:tx>
          <c:spPr>
            <a:ln w="19050" cap="rnd">
              <a:noFill/>
              <a:round/>
            </a:ln>
            <a:effectLst/>
          </c:spPr>
          <c:marker>
            <c:symbol val="circle"/>
            <c:size val="5"/>
            <c:spPr>
              <a:solidFill>
                <a:schemeClr val="accent1"/>
              </a:solidFill>
              <a:ln w="9525">
                <a:solidFill>
                  <a:schemeClr val="accent1"/>
                </a:solidFill>
              </a:ln>
              <a:effectLst/>
            </c:spPr>
          </c:marker>
          <c:yVal>
            <c:numRef>
              <c:f>'Durbin-Watson'!$I$28:$I$161</c:f>
              <c:numCache>
                <c:formatCode>General</c:formatCode>
                <c:ptCount val="134"/>
                <c:pt idx="0">
                  <c:v>0.6613663723990939</c:v>
                </c:pt>
                <c:pt idx="1">
                  <c:v>0.16209127872895124</c:v>
                </c:pt>
                <c:pt idx="2">
                  <c:v>1.6015747068570576</c:v>
                </c:pt>
                <c:pt idx="3">
                  <c:v>0.68250600817107454</c:v>
                </c:pt>
                <c:pt idx="4">
                  <c:v>-0.45463120873100138</c:v>
                </c:pt>
                <c:pt idx="5">
                  <c:v>2.3883215900246171</c:v>
                </c:pt>
                <c:pt idx="6">
                  <c:v>0.85311501460387262</c:v>
                </c:pt>
                <c:pt idx="7">
                  <c:v>1.034660799298976</c:v>
                </c:pt>
                <c:pt idx="8">
                  <c:v>-3.2422465679672996E-2</c:v>
                </c:pt>
                <c:pt idx="9">
                  <c:v>1.0416371989876296</c:v>
                </c:pt>
                <c:pt idx="10">
                  <c:v>-1.9227597788711108</c:v>
                </c:pt>
                <c:pt idx="11">
                  <c:v>-7.7084556967975004E-2</c:v>
                </c:pt>
                <c:pt idx="12">
                  <c:v>0.36180475576817628</c:v>
                </c:pt>
                <c:pt idx="13">
                  <c:v>1.549440488865045</c:v>
                </c:pt>
                <c:pt idx="14">
                  <c:v>0.10469451419494646</c:v>
                </c:pt>
                <c:pt idx="15">
                  <c:v>-2.0304400205459672</c:v>
                </c:pt>
                <c:pt idx="16">
                  <c:v>1.5714325131411329</c:v>
                </c:pt>
                <c:pt idx="17">
                  <c:v>-0.22782117767967236</c:v>
                </c:pt>
                <c:pt idx="18">
                  <c:v>-2.2214175583274027</c:v>
                </c:pt>
                <c:pt idx="19">
                  <c:v>-1.1777075455739805E-2</c:v>
                </c:pt>
                <c:pt idx="20">
                  <c:v>-1.9593057104190308</c:v>
                </c:pt>
                <c:pt idx="21">
                  <c:v>-2.1956726516474419</c:v>
                </c:pt>
                <c:pt idx="22">
                  <c:v>-0.11207094829819653</c:v>
                </c:pt>
                <c:pt idx="23">
                  <c:v>-1.2150091877559106</c:v>
                </c:pt>
                <c:pt idx="24">
                  <c:v>-0.13372129193913906</c:v>
                </c:pt>
                <c:pt idx="25">
                  <c:v>-1.2539848312677435</c:v>
                </c:pt>
                <c:pt idx="26">
                  <c:v>0.9929552554895551</c:v>
                </c:pt>
                <c:pt idx="27">
                  <c:v>0.4396042191666254</c:v>
                </c:pt>
                <c:pt idx="28">
                  <c:v>-1.2615008885529733</c:v>
                </c:pt>
                <c:pt idx="29">
                  <c:v>0.58485607037968634</c:v>
                </c:pt>
                <c:pt idx="30">
                  <c:v>2.1953680596529068</c:v>
                </c:pt>
                <c:pt idx="31">
                  <c:v>2.3648152877443209</c:v>
                </c:pt>
                <c:pt idx="32">
                  <c:v>-0.27562422731658387</c:v>
                </c:pt>
                <c:pt idx="33">
                  <c:v>-1.3451759773221212</c:v>
                </c:pt>
                <c:pt idx="34">
                  <c:v>1.8208374936063052</c:v>
                </c:pt>
                <c:pt idx="35">
                  <c:v>-1.2788972203032785</c:v>
                </c:pt>
                <c:pt idx="36">
                  <c:v>-7.4712867094945068E-2</c:v>
                </c:pt>
                <c:pt idx="37">
                  <c:v>7.5282371219358879E-2</c:v>
                </c:pt>
                <c:pt idx="38">
                  <c:v>-0.54894094338692412</c:v>
                </c:pt>
                <c:pt idx="39">
                  <c:v>-2.144929164268035</c:v>
                </c:pt>
                <c:pt idx="40">
                  <c:v>0.18022925783581911</c:v>
                </c:pt>
                <c:pt idx="41">
                  <c:v>-1.2715124945850107</c:v>
                </c:pt>
                <c:pt idx="42">
                  <c:v>0.37993681640045907</c:v>
                </c:pt>
                <c:pt idx="43">
                  <c:v>1.2282251409874192</c:v>
                </c:pt>
                <c:pt idx="44">
                  <c:v>1.5389785349212843</c:v>
                </c:pt>
                <c:pt idx="45">
                  <c:v>-0.64456563690626467</c:v>
                </c:pt>
                <c:pt idx="46">
                  <c:v>-0.45385118965997151</c:v>
                </c:pt>
                <c:pt idx="47">
                  <c:v>6.1237139341784541E-2</c:v>
                </c:pt>
                <c:pt idx="48">
                  <c:v>-1.2460248351144827</c:v>
                </c:pt>
                <c:pt idx="49">
                  <c:v>0.95078646653789178</c:v>
                </c:pt>
                <c:pt idx="50">
                  <c:v>-1.6798304510828785</c:v>
                </c:pt>
                <c:pt idx="51">
                  <c:v>-0.32058900535614043</c:v>
                </c:pt>
                <c:pt idx="52">
                  <c:v>-0.98613423913295861</c:v>
                </c:pt>
                <c:pt idx="53">
                  <c:v>-0.85704117470637442</c:v>
                </c:pt>
                <c:pt idx="54">
                  <c:v>-2.0274987711684815</c:v>
                </c:pt>
                <c:pt idx="55">
                  <c:v>0.22444001960427329</c:v>
                </c:pt>
                <c:pt idx="56">
                  <c:v>0.60910088664667228</c:v>
                </c:pt>
                <c:pt idx="57">
                  <c:v>1.0905323863866556E-2</c:v>
                </c:pt>
                <c:pt idx="58">
                  <c:v>0.10629050192241607</c:v>
                </c:pt>
                <c:pt idx="59">
                  <c:v>0.24908982019205439</c:v>
                </c:pt>
                <c:pt idx="60">
                  <c:v>-0.31540278060722926</c:v>
                </c:pt>
                <c:pt idx="61">
                  <c:v>2.4750562366728133</c:v>
                </c:pt>
                <c:pt idx="62">
                  <c:v>0.67616680011624908</c:v>
                </c:pt>
                <c:pt idx="63">
                  <c:v>0.45334988374733598</c:v>
                </c:pt>
                <c:pt idx="64">
                  <c:v>-2.3014256036345273</c:v>
                </c:pt>
                <c:pt idx="65">
                  <c:v>0.20998563438091367</c:v>
                </c:pt>
                <c:pt idx="66">
                  <c:v>2.2364328600149577</c:v>
                </c:pt>
                <c:pt idx="67">
                  <c:v>-0.57065533375987343</c:v>
                </c:pt>
                <c:pt idx="68">
                  <c:v>-0.37211741508923524</c:v>
                </c:pt>
                <c:pt idx="69">
                  <c:v>1.3617587578634911</c:v>
                </c:pt>
                <c:pt idx="70">
                  <c:v>-0.14357152714322297</c:v>
                </c:pt>
                <c:pt idx="71">
                  <c:v>1.9048690902111218</c:v>
                </c:pt>
                <c:pt idx="72">
                  <c:v>-0.77548185606980269</c:v>
                </c:pt>
                <c:pt idx="73">
                  <c:v>-2.0091984779984955</c:v>
                </c:pt>
                <c:pt idx="74">
                  <c:v>2.0618941799385198</c:v>
                </c:pt>
                <c:pt idx="75">
                  <c:v>0.33024889341388075</c:v>
                </c:pt>
                <c:pt idx="76">
                  <c:v>2.2135799277004935</c:v>
                </c:pt>
                <c:pt idx="77">
                  <c:v>0.56932333975916549</c:v>
                </c:pt>
                <c:pt idx="78">
                  <c:v>0.66581731134837696</c:v>
                </c:pt>
                <c:pt idx="79">
                  <c:v>1.1751556167425292</c:v>
                </c:pt>
                <c:pt idx="80">
                  <c:v>-2.1338880000112113</c:v>
                </c:pt>
                <c:pt idx="81">
                  <c:v>-1.4630666513722304</c:v>
                </c:pt>
                <c:pt idx="82">
                  <c:v>-0.11524127498690007</c:v>
                </c:pt>
                <c:pt idx="83">
                  <c:v>-0.44739296364096504</c:v>
                </c:pt>
                <c:pt idx="84">
                  <c:v>-0.65371413022364777</c:v>
                </c:pt>
                <c:pt idx="85">
                  <c:v>1.1317376380854896</c:v>
                </c:pt>
                <c:pt idx="86">
                  <c:v>-1.1380283236578137</c:v>
                </c:pt>
                <c:pt idx="87">
                  <c:v>-0.73441211821516106</c:v>
                </c:pt>
                <c:pt idx="88">
                  <c:v>0.27079230006935973</c:v>
                </c:pt>
                <c:pt idx="89">
                  <c:v>-0.57231081991852761</c:v>
                </c:pt>
                <c:pt idx="90">
                  <c:v>0.19931562030794225</c:v>
                </c:pt>
                <c:pt idx="91">
                  <c:v>-0.38732664053179633</c:v>
                </c:pt>
                <c:pt idx="92">
                  <c:v>1.535699893377128</c:v>
                </c:pt>
                <c:pt idx="93">
                  <c:v>0.85447942533785692</c:v>
                </c:pt>
                <c:pt idx="94">
                  <c:v>1.5304073229106478</c:v>
                </c:pt>
                <c:pt idx="95">
                  <c:v>1.0235824802982449</c:v>
                </c:pt>
                <c:pt idx="96">
                  <c:v>1.6152926346936169</c:v>
                </c:pt>
                <c:pt idx="97">
                  <c:v>1.5134894686699312</c:v>
                </c:pt>
                <c:pt idx="98">
                  <c:v>-1.4642677750548359</c:v>
                </c:pt>
                <c:pt idx="99">
                  <c:v>-0.15836286145086831</c:v>
                </c:pt>
                <c:pt idx="100">
                  <c:v>-0.57490175208039318</c:v>
                </c:pt>
                <c:pt idx="101">
                  <c:v>-0.77422658847120829</c:v>
                </c:pt>
                <c:pt idx="102">
                  <c:v>-2.0867737958254509</c:v>
                </c:pt>
                <c:pt idx="103">
                  <c:v>0.20506022752839215</c:v>
                </c:pt>
                <c:pt idx="104">
                  <c:v>-0.50785546355356814</c:v>
                </c:pt>
                <c:pt idx="105">
                  <c:v>2.5025925386311485</c:v>
                </c:pt>
                <c:pt idx="106">
                  <c:v>-0.18020466267994095</c:v>
                </c:pt>
                <c:pt idx="107">
                  <c:v>-0.83870758290181868</c:v>
                </c:pt>
                <c:pt idx="108">
                  <c:v>-2.0498202688123044</c:v>
                </c:pt>
                <c:pt idx="109">
                  <c:v>1.6865078721608029</c:v>
                </c:pt>
                <c:pt idx="110">
                  <c:v>0.38516264984743032</c:v>
                </c:pt>
                <c:pt idx="111">
                  <c:v>1.7327016438172365</c:v>
                </c:pt>
                <c:pt idx="112">
                  <c:v>1.5473100450289508</c:v>
                </c:pt>
                <c:pt idx="113">
                  <c:v>-0.56528720421499656</c:v>
                </c:pt>
                <c:pt idx="114">
                  <c:v>2.5103283425210634</c:v>
                </c:pt>
                <c:pt idx="115">
                  <c:v>-2.1371063469945284</c:v>
                </c:pt>
                <c:pt idx="116">
                  <c:v>1.3466753466859558</c:v>
                </c:pt>
                <c:pt idx="117">
                  <c:v>-0.42502609009308401</c:v>
                </c:pt>
                <c:pt idx="118">
                  <c:v>0.94300997975307155</c:v>
                </c:pt>
                <c:pt idx="119">
                  <c:v>0.83203870361936083</c:v>
                </c:pt>
                <c:pt idx="120">
                  <c:v>1.7797678955020189</c:v>
                </c:pt>
                <c:pt idx="121">
                  <c:v>-2.4566702109647025</c:v>
                </c:pt>
                <c:pt idx="122">
                  <c:v>-1.0148567429250477</c:v>
                </c:pt>
                <c:pt idx="123">
                  <c:v>-1.9617440122715806</c:v>
                </c:pt>
                <c:pt idx="124">
                  <c:v>2.0404895171135706</c:v>
                </c:pt>
                <c:pt idx="125">
                  <c:v>-1.9286341037963268</c:v>
                </c:pt>
                <c:pt idx="126">
                  <c:v>-1.7008878131722582</c:v>
                </c:pt>
                <c:pt idx="127">
                  <c:v>-0.30566230558117979</c:v>
                </c:pt>
                <c:pt idx="128">
                  <c:v>-1.2116130119430579</c:v>
                </c:pt>
                <c:pt idx="129">
                  <c:v>-1.5875490555271767</c:v>
                </c:pt>
                <c:pt idx="130">
                  <c:v>-1.3438865036659706</c:v>
                </c:pt>
                <c:pt idx="131">
                  <c:v>0.78221766300913487</c:v>
                </c:pt>
                <c:pt idx="132">
                  <c:v>-0.41167920610502051</c:v>
                </c:pt>
                <c:pt idx="133">
                  <c:v>-0.2439768229461805</c:v>
                </c:pt>
              </c:numCache>
            </c:numRef>
          </c:yVal>
          <c:smooth val="0"/>
          <c:extLst>
            <c:ext xmlns:c16="http://schemas.microsoft.com/office/drawing/2014/chart" uri="{C3380CC4-5D6E-409C-BE32-E72D297353CC}">
              <c16:uniqueId val="{00000000-FAC5-4B5F-BCF7-EE6BAC53B438}"/>
            </c:ext>
          </c:extLst>
        </c:ser>
        <c:dLbls>
          <c:showLegendKey val="0"/>
          <c:showVal val="0"/>
          <c:showCatName val="0"/>
          <c:showSerName val="0"/>
          <c:showPercent val="0"/>
          <c:showBubbleSize val="0"/>
        </c:dLbls>
        <c:axId val="330793023"/>
        <c:axId val="330790623"/>
      </c:scatterChart>
      <c:valAx>
        <c:axId val="33079302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790623"/>
        <c:crosses val="autoZero"/>
        <c:crossBetween val="midCat"/>
      </c:valAx>
      <c:valAx>
        <c:axId val="33079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793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image" Target="../media/image2.png"/><Relationship Id="rId4"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0</xdr:col>
      <xdr:colOff>293251</xdr:colOff>
      <xdr:row>1</xdr:row>
      <xdr:rowOff>171265</xdr:rowOff>
    </xdr:from>
    <xdr:ext cx="4869410" cy="405432"/>
    <xdr:sp macro="" textlink="">
      <xdr:nvSpPr>
        <xdr:cNvPr id="4" name="Rectangle 3">
          <a:extLst>
            <a:ext uri="{FF2B5EF4-FFF2-40B4-BE49-F238E27FC236}">
              <a16:creationId xmlns:a16="http://schemas.microsoft.com/office/drawing/2014/main" id="{00000000-0008-0000-0000-000004000000}"/>
            </a:ext>
          </a:extLst>
        </xdr:cNvPr>
        <xdr:cNvSpPr/>
      </xdr:nvSpPr>
      <xdr:spPr>
        <a:xfrm>
          <a:off x="902851" y="234018"/>
          <a:ext cx="4869410" cy="405432"/>
        </a:xfrm>
        <a:prstGeom prst="rect">
          <a:avLst/>
        </a:prstGeom>
        <a:noFill/>
      </xdr:spPr>
      <xdr:txBody>
        <a:bodyPr wrap="none" lIns="91440" tIns="45720" rIns="91440" bIns="45720">
          <a:spAutoFit/>
        </a:bodyPr>
        <a:lstStyle/>
        <a:p>
          <a:pPr algn="ctr"/>
          <a:r>
            <a:rPr lang="en-US" sz="2000" b="0" cap="none" spc="0">
              <a:ln w="0"/>
              <a:solidFill>
                <a:schemeClr val="accent1"/>
              </a:solidFill>
              <a:effectLst>
                <a:outerShdw blurRad="38100" dist="25400" dir="5400000" algn="ctr" rotWithShape="0">
                  <a:srgbClr val="6E747A">
                    <a:alpha val="43000"/>
                  </a:srgbClr>
                </a:outerShdw>
              </a:effectLst>
            </a:rPr>
            <a:t>Table of average life expectancy by countries</a:t>
          </a:r>
        </a:p>
      </xdr:txBody>
    </xdr:sp>
    <xdr:clientData/>
  </xdr:oneCellAnchor>
  <xdr:twoCellAnchor>
    <xdr:from>
      <xdr:col>0</xdr:col>
      <xdr:colOff>0</xdr:colOff>
      <xdr:row>2</xdr:row>
      <xdr:rowOff>170329</xdr:rowOff>
    </xdr:from>
    <xdr:to>
      <xdr:col>9</xdr:col>
      <xdr:colOff>0</xdr:colOff>
      <xdr:row>41</xdr:row>
      <xdr:rowOff>17929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887505"/>
          <a:ext cx="5486400" cy="6902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a:t>
          </a:r>
          <a:r>
            <a:rPr lang="en-US" sz="1100" b="0">
              <a:ln>
                <a:solidFill>
                  <a:schemeClr val="accent1"/>
                </a:solidFill>
              </a:ln>
              <a:solidFill>
                <a:schemeClr val="dk1"/>
              </a:solidFill>
              <a:effectLst/>
              <a:latin typeface="+mn-lt"/>
              <a:ea typeface="+mn-ea"/>
              <a:cs typeface="+mn-cs"/>
            </a:rPr>
            <a:t>Explanatory description of the model </a:t>
          </a:r>
        </a:p>
        <a:p>
          <a:r>
            <a:rPr lang="en-US" sz="1100">
              <a:solidFill>
                <a:schemeClr val="dk1"/>
              </a:solidFill>
              <a:effectLst/>
              <a:latin typeface="+mn-lt"/>
              <a:ea typeface="+mn-ea"/>
              <a:cs typeface="+mn-cs"/>
            </a:rPr>
            <a:t> </a:t>
          </a:r>
        </a:p>
        <a:p>
          <a:r>
            <a:rPr lang="en-CA" sz="1100">
              <a:solidFill>
                <a:schemeClr val="dk1"/>
              </a:solidFill>
              <a:effectLst/>
              <a:latin typeface="+mn-lt"/>
              <a:ea typeface="+mn-ea"/>
              <a:cs typeface="+mn-cs"/>
            </a:rPr>
            <a:t>The statistics shown below represent official WHO statistics for selected health-related SDG indicators.</a:t>
          </a:r>
          <a:r>
            <a:rPr lang="en-CA" sz="1100" baseline="0">
              <a:solidFill>
                <a:schemeClr val="dk1"/>
              </a:solidFill>
              <a:effectLst/>
              <a:latin typeface="+mn-lt"/>
              <a:ea typeface="+mn-ea"/>
              <a:cs typeface="+mn-cs"/>
            </a:rPr>
            <a:t> Special characters indicates following variables: </a:t>
          </a:r>
        </a:p>
        <a:p>
          <a:endParaRPr lang="en-CA" sz="1100" baseline="0">
            <a:solidFill>
              <a:schemeClr val="dk1"/>
            </a:solidFill>
            <a:effectLst/>
            <a:latin typeface="+mn-lt"/>
            <a:ea typeface="+mn-ea"/>
            <a:cs typeface="+mn-cs"/>
          </a:endParaRPr>
        </a:p>
        <a:p>
          <a:r>
            <a:rPr lang="en-CA" sz="1100" baseline="0">
              <a:solidFill>
                <a:schemeClr val="dk1"/>
              </a:solidFill>
              <a:effectLst/>
              <a:latin typeface="+mn-lt"/>
              <a:ea typeface="+mn-ea"/>
              <a:cs typeface="+mn-cs"/>
            </a:rPr>
            <a:t>X1 - Total populationa (000s);</a:t>
          </a:r>
        </a:p>
        <a:p>
          <a:r>
            <a:rPr lang="en-CA" sz="1100" baseline="0">
              <a:solidFill>
                <a:schemeClr val="dk1"/>
              </a:solidFill>
              <a:effectLst/>
              <a:latin typeface="+mn-lt"/>
              <a:ea typeface="+mn-ea"/>
              <a:cs typeface="+mn-cs"/>
            </a:rPr>
            <a:t>X2 - Country status (Developing = 0, Developed = 1);X3 - Total alcohol per capita (≥ 15 years of age) consumption (litres of pure alcohol);</a:t>
          </a:r>
        </a:p>
        <a:p>
          <a:r>
            <a:rPr lang="en-CA" sz="1100" baseline="0">
              <a:solidFill>
                <a:schemeClr val="dk1"/>
              </a:solidFill>
              <a:effectLst/>
              <a:latin typeface="+mn-lt"/>
              <a:ea typeface="+mn-ea"/>
              <a:cs typeface="+mn-cs"/>
            </a:rPr>
            <a:t>X4 - </a:t>
          </a:r>
          <a:r>
            <a:rPr lang="en-US" sz="1100" b="0" i="0" u="none" strike="noStrike">
              <a:solidFill>
                <a:schemeClr val="dk1"/>
              </a:solidFill>
              <a:effectLst/>
              <a:latin typeface="+mn-lt"/>
              <a:ea typeface="+mn-ea"/>
              <a:cs typeface="+mn-cs"/>
            </a:rPr>
            <a:t>Universal Health Coverage</a:t>
          </a:r>
          <a:r>
            <a:rPr lang="en-US" sz="1100" b="0" i="0" u="none" strike="noStrike" baseline="0">
              <a:solidFill>
                <a:schemeClr val="dk1"/>
              </a:solidFill>
              <a:effectLst/>
              <a:latin typeface="+mn-lt"/>
              <a:ea typeface="+mn-ea"/>
              <a:cs typeface="+mn-cs"/>
            </a:rPr>
            <a:t> (UHC) </a:t>
          </a:r>
          <a:r>
            <a:rPr lang="en-US" sz="1100" b="0" i="0" u="none" strike="noStrike">
              <a:solidFill>
                <a:schemeClr val="dk1"/>
              </a:solidFill>
              <a:effectLst/>
              <a:latin typeface="+mn-lt"/>
              <a:ea typeface="+mn-ea"/>
              <a:cs typeface="+mn-cs"/>
            </a:rPr>
            <a:t>index;</a:t>
          </a:r>
        </a:p>
        <a:p>
          <a:r>
            <a:rPr lang="en-US" sz="1100" b="0" i="0" u="none" strike="noStrike" baseline="0">
              <a:solidFill>
                <a:schemeClr val="dk1"/>
              </a:solidFill>
              <a:effectLst/>
              <a:latin typeface="+mn-lt"/>
              <a:ea typeface="+mn-ea"/>
              <a:cs typeface="+mn-cs"/>
            </a:rPr>
            <a:t>X5 - Density of medical doctors (per 10 000 population);</a:t>
          </a:r>
        </a:p>
        <a:p>
          <a:r>
            <a:rPr lang="en-US" sz="1100" b="0" i="0" u="none" strike="noStrike" baseline="0">
              <a:solidFill>
                <a:schemeClr val="dk1"/>
              </a:solidFill>
              <a:effectLst/>
              <a:latin typeface="+mn-lt"/>
              <a:ea typeface="+mn-ea"/>
              <a:cs typeface="+mn-cs"/>
            </a:rPr>
            <a:t>X6 - Domestic general government health expenditure (GGHE-D) as percentage of general government expenditure (GGE) (%);</a:t>
          </a:r>
        </a:p>
        <a:p>
          <a:r>
            <a:rPr lang="en-US" sz="1100" b="0" i="0" u="none" strike="noStrike" baseline="0">
              <a:solidFill>
                <a:schemeClr val="dk1"/>
              </a:solidFill>
              <a:effectLst/>
              <a:latin typeface="+mn-lt"/>
              <a:ea typeface="+mn-ea"/>
              <a:cs typeface="+mn-cs"/>
            </a:rPr>
            <a:t>X7 - </a:t>
          </a:r>
          <a:r>
            <a:rPr lang="en-US" sz="1100" b="0" i="0" u="none" strike="noStrike">
              <a:solidFill>
                <a:schemeClr val="dk1"/>
              </a:solidFill>
              <a:effectLst/>
              <a:latin typeface="+mn-lt"/>
              <a:ea typeface="+mn-ea"/>
              <a:cs typeface="+mn-cs"/>
            </a:rPr>
            <a:t>Adolescent birth rate (per 1000 women aged 15–19 years);</a:t>
          </a:r>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Y - Life expectancy at birth (years);</a:t>
          </a:r>
          <a:endParaRPr lang="en-CA" sz="1100" baseline="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solidFill>
                  <a:srgbClr val="5B9BD5"/>
                </a:solidFill>
              </a:ln>
              <a:solidFill>
                <a:prstClr val="black"/>
              </a:solidFill>
              <a:effectLst/>
              <a:uLnTx/>
              <a:uFillTx/>
              <a:latin typeface="+mn-lt"/>
              <a:ea typeface="+mn-ea"/>
              <a:cs typeface="+mn-cs"/>
            </a:rPr>
            <a:t>Statment of  hypothesis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solidFill>
                <a:srgbClr val="5B9BD5"/>
              </a:solidFill>
            </a:ln>
            <a:solidFill>
              <a:prstClr val="black"/>
            </a:solidFill>
            <a:effectLst/>
            <a:uLnTx/>
            <a:uFillTx/>
            <a:latin typeface="+mn-lt"/>
            <a:ea typeface="+mn-ea"/>
            <a:cs typeface="+mn-cs"/>
          </a:endParaRPr>
        </a:p>
        <a:p>
          <a:r>
            <a:rPr lang="en-CA" sz="1100">
              <a:solidFill>
                <a:schemeClr val="dk1"/>
              </a:solidFill>
              <a:effectLst/>
              <a:latin typeface="+mn-lt"/>
              <a:ea typeface="+mn-ea"/>
              <a:cs typeface="+mn-cs"/>
            </a:rPr>
            <a:t>From</a:t>
          </a:r>
          <a:r>
            <a:rPr lang="en-CA" sz="1100" baseline="0">
              <a:solidFill>
                <a:schemeClr val="dk1"/>
              </a:solidFill>
              <a:effectLst/>
              <a:latin typeface="+mn-lt"/>
              <a:ea typeface="+mn-ea"/>
              <a:cs typeface="+mn-cs"/>
            </a:rPr>
            <a:t> this research it is hypothesed that life expectancy rate(Y) in countries is depend on countries:</a:t>
          </a:r>
        </a:p>
        <a:p>
          <a:r>
            <a:rPr lang="en-CA" sz="1100" baseline="0">
              <a:solidFill>
                <a:schemeClr val="dk1"/>
              </a:solidFill>
              <a:effectLst/>
              <a:latin typeface="+mn-lt"/>
              <a:ea typeface="+mn-ea"/>
              <a:cs typeface="+mn-cs"/>
            </a:rPr>
            <a:t>- Total population (X1), </a:t>
          </a:r>
        </a:p>
        <a:p>
          <a:r>
            <a:rPr lang="en-CA" sz="1100" baseline="0">
              <a:solidFill>
                <a:schemeClr val="dk1"/>
              </a:solidFill>
              <a:effectLst/>
              <a:latin typeface="+mn-lt"/>
              <a:ea typeface="+mn-ea"/>
              <a:cs typeface="+mn-cs"/>
            </a:rPr>
            <a:t>- Status(X2), </a:t>
          </a:r>
        </a:p>
        <a:p>
          <a:r>
            <a:rPr lang="en-CA" sz="1100" baseline="0">
              <a:solidFill>
                <a:schemeClr val="dk1"/>
              </a:solidFill>
              <a:effectLst/>
              <a:latin typeface="+mn-lt"/>
              <a:ea typeface="+mn-ea"/>
              <a:cs typeface="+mn-cs"/>
            </a:rPr>
            <a:t>- Ammount of alcohol(X3), </a:t>
          </a:r>
        </a:p>
        <a:p>
          <a:r>
            <a:rPr lang="en-CA" sz="1100" baseline="0">
              <a:solidFill>
                <a:schemeClr val="dk1"/>
              </a:solidFill>
              <a:effectLst/>
              <a:latin typeface="+mn-lt"/>
              <a:ea typeface="+mn-ea"/>
              <a:cs typeface="+mn-cs"/>
            </a:rPr>
            <a:t>- UHC index(X4), </a:t>
          </a:r>
        </a:p>
        <a:p>
          <a:r>
            <a:rPr lang="en-CA" sz="1100" baseline="0">
              <a:solidFill>
                <a:schemeClr val="dk1"/>
              </a:solidFill>
              <a:effectLst/>
              <a:latin typeface="+mn-lt"/>
              <a:ea typeface="+mn-ea"/>
              <a:cs typeface="+mn-cs"/>
            </a:rPr>
            <a:t>- Dencity of medical doctors(X5), </a:t>
          </a:r>
        </a:p>
        <a:p>
          <a:r>
            <a:rPr lang="en-CA" sz="1100" baseline="0">
              <a:solidFill>
                <a:schemeClr val="dk1"/>
              </a:solidFill>
              <a:effectLst/>
              <a:latin typeface="+mn-lt"/>
              <a:ea typeface="+mn-ea"/>
              <a:cs typeface="+mn-cs"/>
            </a:rPr>
            <a:t>- Money spent on Healthcare(X6), </a:t>
          </a:r>
        </a:p>
        <a:p>
          <a:r>
            <a:rPr lang="en-CA" sz="1100" baseline="0">
              <a:solidFill>
                <a:schemeClr val="dk1"/>
              </a:solidFill>
              <a:effectLst/>
              <a:latin typeface="+mn-lt"/>
              <a:ea typeface="+mn-ea"/>
              <a:cs typeface="+mn-cs"/>
            </a:rPr>
            <a:t>- Adolesent birth rate(X7)</a:t>
          </a:r>
        </a:p>
        <a:p>
          <a:pPr marL="0" marR="0" lvl="0" indent="0" defTabSz="914400" eaLnBrk="1" fontAlgn="auto" latinLnBrk="0" hangingPunct="1">
            <a:lnSpc>
              <a:spcPct val="100000"/>
            </a:lnSpc>
            <a:spcBef>
              <a:spcPts val="0"/>
            </a:spcBef>
            <a:spcAft>
              <a:spcPts val="0"/>
            </a:spcAft>
            <a:buClrTx/>
            <a:buSzTx/>
            <a:buFontTx/>
            <a:buNone/>
            <a:tabLst/>
            <a:defRPr/>
          </a:pPr>
          <a:br>
            <a:rPr lang="en-CA" sz="1100">
              <a:solidFill>
                <a:schemeClr val="dk1"/>
              </a:solidFill>
              <a:effectLst/>
              <a:latin typeface="+mn-lt"/>
              <a:ea typeface="+mn-ea"/>
              <a:cs typeface="+mn-cs"/>
            </a:rPr>
          </a:br>
          <a:r>
            <a:rPr kumimoji="0" lang="en-US" sz="1100" b="0" i="0" u="none" strike="noStrike" kern="0" cap="none" spc="0" normalizeH="0" baseline="0" noProof="0">
              <a:ln>
                <a:solidFill>
                  <a:srgbClr val="5B9BD5"/>
                </a:solidFill>
              </a:ln>
              <a:solidFill>
                <a:prstClr val="black"/>
              </a:solidFill>
              <a:effectLst/>
              <a:uLnTx/>
              <a:uFillTx/>
              <a:latin typeface="+mn-lt"/>
              <a:ea typeface="+mn-ea"/>
              <a:cs typeface="+mn-cs"/>
            </a:rPr>
            <a:t>Detailed information about the data</a:t>
          </a:r>
        </a:p>
        <a:p>
          <a:endParaRPr lang="en-US" sz="1100">
            <a:solidFill>
              <a:sysClr val="windowText" lastClr="000000"/>
            </a:solidFill>
            <a:effectLst/>
            <a:latin typeface="+mn-lt"/>
            <a:ea typeface="+mn-ea"/>
            <a:cs typeface="+mn-cs"/>
          </a:endParaRPr>
        </a:p>
        <a:p>
          <a:r>
            <a:rPr lang="en-US"/>
            <a:t>The data is</a:t>
          </a:r>
          <a:r>
            <a:rPr lang="en-US" baseline="0"/>
            <a:t> </a:t>
          </a:r>
          <a:r>
            <a:rPr lang="en-US"/>
            <a:t>derived from the World Health Statistics 2022, compiled from various sources including WHO and other international organizations. The dataset is cross-sectional, rely</a:t>
          </a:r>
          <a:r>
            <a:rPr lang="en-US" baseline="0"/>
            <a:t> on 2019 year informations</a:t>
          </a:r>
          <a:r>
            <a:rPr lang="en-US"/>
            <a:t> to provide a comprehensive overview of health-related SDG indicators</a:t>
          </a:r>
          <a:r>
            <a:rPr lang="en-US" baseline="0"/>
            <a:t>. For this research only some parts of the </a:t>
          </a:r>
          <a:r>
            <a:rPr lang="en-US" sz="1100">
              <a:solidFill>
                <a:schemeClr val="dk1"/>
              </a:solidFill>
              <a:effectLst/>
              <a:latin typeface="+mn-lt"/>
              <a:ea typeface="+mn-ea"/>
              <a:cs typeface="+mn-cs"/>
            </a:rPr>
            <a:t>World Health Statistics 2022 data is used to identfy</a:t>
          </a:r>
          <a:r>
            <a:rPr lang="en-US" sz="1100" baseline="0">
              <a:solidFill>
                <a:schemeClr val="dk1"/>
              </a:solidFill>
              <a:effectLst/>
              <a:latin typeface="+mn-lt"/>
              <a:ea typeface="+mn-ea"/>
              <a:cs typeface="+mn-cs"/>
            </a:rPr>
            <a:t> which variables effect life expectancy years in countries. </a:t>
          </a:r>
        </a:p>
        <a:p>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For more information, please see: </a:t>
          </a:r>
        </a:p>
        <a:p>
          <a:r>
            <a:rPr lang="en-CA" sz="1100" i="0">
              <a:solidFill>
                <a:schemeClr val="dk1"/>
              </a:solidFill>
              <a:effectLst/>
              <a:latin typeface="+mn-lt"/>
              <a:ea typeface="+mn-ea"/>
              <a:cs typeface="+mn-cs"/>
            </a:rPr>
            <a:t>World health statistics 2022: </a:t>
          </a:r>
          <a:r>
            <a:rPr lang="en-US" sz="1050" b="0" i="0">
              <a:solidFill>
                <a:srgbClr val="000000"/>
              </a:solidFill>
              <a:effectLst/>
              <a:latin typeface="Calibri body"/>
            </a:rPr>
            <a:t>Official WHO statistics for selected health-related SDG indicators and selected Thirteenth General Programme of Work indicators, based on data available in early 2022</a:t>
          </a:r>
          <a:r>
            <a:rPr lang="en-US" sz="1050" b="0" i="0" baseline="0">
              <a:solidFill>
                <a:srgbClr val="000000"/>
              </a:solidFill>
              <a:effectLst/>
              <a:latin typeface="Calibri body"/>
            </a:rPr>
            <a:t> </a:t>
          </a:r>
          <a:r>
            <a:rPr lang="en-US" sz="1050" b="0" i="1">
              <a:solidFill>
                <a:srgbClr val="000000"/>
              </a:solidFill>
              <a:effectLst/>
              <a:latin typeface="Calibri body"/>
              <a:ea typeface="+mn-ea"/>
              <a:cs typeface="+mn-cs"/>
            </a:rPr>
            <a:t>(https://data.who.int/indicators/i/E3CAF2B/2322814?m49=004?m49=004?m49=004)</a:t>
          </a:r>
          <a:endParaRPr lang="en-US" sz="1050" i="1">
            <a:solidFill>
              <a:schemeClr val="dk1"/>
            </a:solidFill>
            <a:effectLst/>
            <a:latin typeface="Calibri body"/>
            <a:ea typeface="+mn-ea"/>
            <a:cs typeface="+mn-cs"/>
          </a:endParaRPr>
        </a:p>
        <a:p>
          <a:endParaRPr lang="en-US" sz="1100">
            <a:solidFill>
              <a:schemeClr val="dk1"/>
            </a:solidFill>
            <a:effectLst/>
            <a:latin typeface="+mn-lt"/>
            <a:ea typeface="+mn-ea"/>
            <a:cs typeface="+mn-cs"/>
          </a:endParaRPr>
        </a:p>
        <a:p>
          <a:endParaRPr lang="en-US" sz="1100"/>
        </a:p>
      </xdr:txBody>
    </xdr:sp>
    <xdr:clientData/>
  </xdr:twoCellAnchor>
  <xdr:twoCellAnchor>
    <xdr:from>
      <xdr:col>23</xdr:col>
      <xdr:colOff>448235</xdr:colOff>
      <xdr:row>38</xdr:row>
      <xdr:rowOff>116541</xdr:rowOff>
    </xdr:from>
    <xdr:to>
      <xdr:col>31</xdr:col>
      <xdr:colOff>143435</xdr:colOff>
      <xdr:row>53</xdr:row>
      <xdr:rowOff>161365</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109943</xdr:colOff>
      <xdr:row>3</xdr:row>
      <xdr:rowOff>1344</xdr:rowOff>
    </xdr:from>
    <xdr:to>
      <xdr:col>30</xdr:col>
      <xdr:colOff>327595</xdr:colOff>
      <xdr:row>13</xdr:row>
      <xdr:rowOff>78890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7461772" y="806887"/>
          <a:ext cx="6313652" cy="19390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effectLst/>
              <a:latin typeface="+mn-lt"/>
              <a:ea typeface="+mn-ea"/>
              <a:cs typeface="+mn-cs"/>
            </a:rPr>
            <a:t> </a:t>
          </a:r>
          <a:r>
            <a:rPr lang="en-US" sz="1400" b="0">
              <a:ln>
                <a:solidFill>
                  <a:schemeClr val="accent1"/>
                </a:solidFill>
              </a:ln>
              <a:solidFill>
                <a:schemeClr val="dk1"/>
              </a:solidFill>
              <a:effectLst/>
              <a:latin typeface="+mn-lt"/>
              <a:ea typeface="+mn-ea"/>
              <a:cs typeface="+mn-cs"/>
            </a:rPr>
            <a:t>Excluding</a:t>
          </a:r>
          <a:r>
            <a:rPr lang="en-US" sz="1400" b="0" baseline="0">
              <a:ln>
                <a:solidFill>
                  <a:schemeClr val="accent1"/>
                </a:solidFill>
              </a:ln>
              <a:solidFill>
                <a:schemeClr val="dk1"/>
              </a:solidFill>
              <a:effectLst/>
              <a:latin typeface="+mn-lt"/>
              <a:ea typeface="+mn-ea"/>
              <a:cs typeface="+mn-cs"/>
            </a:rPr>
            <a:t> unsignificant independent variables from the model</a:t>
          </a:r>
          <a:endParaRPr lang="en-US" sz="1400" b="0">
            <a:ln>
              <a:solidFill>
                <a:schemeClr val="accent1"/>
              </a:solidFill>
            </a:ln>
            <a:solidFill>
              <a:schemeClr val="dk1"/>
            </a:solidFill>
            <a:effectLst/>
            <a:latin typeface="+mn-lt"/>
            <a:ea typeface="+mn-ea"/>
            <a:cs typeface="+mn-cs"/>
          </a:endParaRPr>
        </a:p>
        <a:p>
          <a:r>
            <a:rPr lang="en-US" sz="1400">
              <a:solidFill>
                <a:schemeClr val="dk1"/>
              </a:solidFill>
              <a:effectLst/>
              <a:latin typeface="+mn-lt"/>
              <a:ea typeface="+mn-ea"/>
              <a:cs typeface="+mn-cs"/>
            </a:rPr>
            <a:t> </a:t>
          </a:r>
        </a:p>
        <a:p>
          <a:r>
            <a:rPr lang="en-CA" sz="1400">
              <a:solidFill>
                <a:schemeClr val="dk1"/>
              </a:solidFill>
              <a:effectLst/>
              <a:latin typeface="+mn-lt"/>
              <a:ea typeface="+mn-ea"/>
              <a:cs typeface="+mn-cs"/>
            </a:rPr>
            <a:t>From the firs</a:t>
          </a:r>
          <a:r>
            <a:rPr lang="en-CA" sz="1400" baseline="0">
              <a:solidFill>
                <a:schemeClr val="dk1"/>
              </a:solidFill>
              <a:effectLst/>
              <a:latin typeface="+mn-lt"/>
              <a:ea typeface="+mn-ea"/>
              <a:cs typeface="+mn-cs"/>
            </a:rPr>
            <a:t>t regression analysis, we have identified that </a:t>
          </a:r>
          <a:r>
            <a:rPr lang="en-CA" sz="1400" b="1" i="1" baseline="0">
              <a:solidFill>
                <a:schemeClr val="dk1"/>
              </a:solidFill>
              <a:effectLst/>
              <a:latin typeface="+mn-lt"/>
              <a:ea typeface="+mn-ea"/>
              <a:cs typeface="+mn-cs"/>
            </a:rPr>
            <a:t>the population</a:t>
          </a:r>
          <a:r>
            <a:rPr lang="en-CA" sz="1400" baseline="0">
              <a:solidFill>
                <a:schemeClr val="dk1"/>
              </a:solidFill>
              <a:effectLst/>
              <a:latin typeface="+mn-lt"/>
              <a:ea typeface="+mn-ea"/>
              <a:cs typeface="+mn-cs"/>
            </a:rPr>
            <a:t> and </a:t>
          </a:r>
          <a:r>
            <a:rPr lang="en-CA" sz="1400" b="1" i="1" baseline="0">
              <a:solidFill>
                <a:schemeClr val="dk1"/>
              </a:solidFill>
              <a:effectLst/>
              <a:latin typeface="+mn-lt"/>
              <a:ea typeface="+mn-ea"/>
              <a:cs typeface="+mn-cs"/>
            </a:rPr>
            <a:t>alchohol ammount </a:t>
          </a:r>
          <a:r>
            <a:rPr lang="en-CA" sz="1400" baseline="0">
              <a:solidFill>
                <a:schemeClr val="dk1"/>
              </a:solidFill>
              <a:effectLst/>
              <a:latin typeface="+mn-lt"/>
              <a:ea typeface="+mn-ea"/>
              <a:cs typeface="+mn-cs"/>
            </a:rPr>
            <a:t>variables in countries are not statistically significant(X1 and X3). </a:t>
          </a:r>
          <a:r>
            <a:rPr lang="en-US" sz="1400" baseline="0">
              <a:solidFill>
                <a:schemeClr val="dk1"/>
              </a:solidFill>
              <a:effectLst/>
              <a:latin typeface="+mn-lt"/>
              <a:ea typeface="+mn-ea"/>
              <a:cs typeface="+mn-cs"/>
            </a:rPr>
            <a:t>It</a:t>
          </a:r>
          <a:r>
            <a:rPr lang="en-US" sz="1400"/>
            <a:t> means, that there is not enough evidence to conclude that there is a reliable effect or relationship between that variable and the dependent variable. In</a:t>
          </a:r>
          <a:r>
            <a:rPr lang="en-US" sz="1400" baseline="0"/>
            <a:t> the next sheet, these two variables are excluded from analysis for that reason</a:t>
          </a:r>
          <a:endParaRPr lang="en-CA" sz="1400" baseline="0">
            <a:solidFill>
              <a:schemeClr val="dk1"/>
            </a:solidFill>
            <a:effectLst/>
            <a:latin typeface="+mn-lt"/>
            <a:ea typeface="+mn-ea"/>
            <a:cs typeface="+mn-cs"/>
          </a:endParaRPr>
        </a:p>
        <a:p>
          <a:r>
            <a:rPr lang="en-CA" sz="1400">
              <a:solidFill>
                <a:schemeClr val="dk1"/>
              </a:solidFill>
              <a:effectLst/>
              <a:latin typeface="+mn-lt"/>
              <a:ea typeface="+mn-ea"/>
              <a:cs typeface="+mn-cs"/>
            </a:rPr>
            <a:t> </a:t>
          </a:r>
          <a:endParaRPr lang="en-US" sz="1400">
            <a:solidFill>
              <a:schemeClr val="dk1"/>
            </a:solidFill>
            <a:effectLst/>
            <a:latin typeface="+mn-lt"/>
            <a:ea typeface="+mn-ea"/>
            <a:cs typeface="+mn-cs"/>
          </a:endParaRPr>
        </a:p>
        <a:p>
          <a:endParaRPr lang="en-US" sz="1400">
            <a:solidFill>
              <a:schemeClr val="dk1"/>
            </a:solidFill>
            <a:effectLst/>
            <a:latin typeface="+mn-lt"/>
            <a:ea typeface="+mn-ea"/>
            <a:cs typeface="+mn-cs"/>
          </a:endParaRPr>
        </a:p>
        <a:p>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182880</xdr:colOff>
      <xdr:row>29</xdr:row>
      <xdr:rowOff>7620</xdr:rowOff>
    </xdr:from>
    <xdr:to>
      <xdr:col>20</xdr:col>
      <xdr:colOff>487680</xdr:colOff>
      <xdr:row>44</xdr:row>
      <xdr:rowOff>7620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598713</xdr:colOff>
      <xdr:row>3</xdr:row>
      <xdr:rowOff>1</xdr:rowOff>
    </xdr:from>
    <xdr:to>
      <xdr:col>20</xdr:col>
      <xdr:colOff>88173</xdr:colOff>
      <xdr:row>10</xdr:row>
      <xdr:rowOff>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7075713" y="870858"/>
          <a:ext cx="5585460" cy="131717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mn-lt"/>
              <a:ea typeface="+mn-ea"/>
              <a:cs typeface="+mn-cs"/>
            </a:rPr>
            <a:t> </a:t>
          </a:r>
          <a:r>
            <a:rPr lang="en-US" sz="1200" b="0">
              <a:ln>
                <a:solidFill>
                  <a:schemeClr val="accent1"/>
                </a:solidFill>
              </a:ln>
              <a:solidFill>
                <a:schemeClr val="dk1"/>
              </a:solidFill>
              <a:effectLst/>
              <a:latin typeface="+mn-lt"/>
              <a:ea typeface="+mn-ea"/>
              <a:cs typeface="+mn-cs"/>
            </a:rPr>
            <a:t>Excluding</a:t>
          </a:r>
          <a:r>
            <a:rPr lang="en-US" sz="1200" b="0" baseline="0">
              <a:ln>
                <a:solidFill>
                  <a:schemeClr val="accent1"/>
                </a:solidFill>
              </a:ln>
              <a:solidFill>
                <a:schemeClr val="dk1"/>
              </a:solidFill>
              <a:effectLst/>
              <a:latin typeface="+mn-lt"/>
              <a:ea typeface="+mn-ea"/>
              <a:cs typeface="+mn-cs"/>
            </a:rPr>
            <a:t> unsignificant variables again                                                                                &gt;&gt;</a:t>
          </a:r>
          <a:endParaRPr lang="en-US" sz="1200" b="0">
            <a:ln>
              <a:solidFill>
                <a:schemeClr val="accent1"/>
              </a:solidFill>
            </a:ln>
            <a:solidFill>
              <a:schemeClr val="dk1"/>
            </a:solidFill>
            <a:effectLst/>
            <a:latin typeface="+mn-lt"/>
            <a:ea typeface="+mn-ea"/>
            <a:cs typeface="+mn-cs"/>
          </a:endParaRPr>
        </a:p>
        <a:p>
          <a:r>
            <a:rPr lang="en-US" sz="1200">
              <a:solidFill>
                <a:schemeClr val="dk1"/>
              </a:solidFill>
              <a:effectLst/>
              <a:latin typeface="+mn-lt"/>
              <a:ea typeface="+mn-ea"/>
              <a:cs typeface="+mn-cs"/>
            </a:rPr>
            <a:t> </a:t>
          </a:r>
        </a:p>
        <a:p>
          <a:r>
            <a:rPr lang="en-CA" sz="1200">
              <a:solidFill>
                <a:schemeClr val="dk1"/>
              </a:solidFill>
              <a:effectLst/>
              <a:latin typeface="+mn-lt"/>
              <a:ea typeface="+mn-ea"/>
              <a:cs typeface="+mn-cs"/>
            </a:rPr>
            <a:t>In this</a:t>
          </a:r>
          <a:r>
            <a:rPr lang="en-CA" sz="1200" baseline="0">
              <a:solidFill>
                <a:schemeClr val="dk1"/>
              </a:solidFill>
              <a:effectLst/>
              <a:latin typeface="+mn-lt"/>
              <a:ea typeface="+mn-ea"/>
              <a:cs typeface="+mn-cs"/>
            </a:rPr>
            <a:t> analysis, we got again two unsignificant variables,  namly status(X1) and dencity of medical doctors(X3). Meaningly, also these variables doesn't affect to peoples life expectancy rate within country. We will do a regression analysis again without these two variables. </a:t>
          </a:r>
        </a:p>
        <a:p>
          <a:r>
            <a:rPr lang="en-CA" sz="1200">
              <a:solidFill>
                <a:schemeClr val="dk1"/>
              </a:solidFill>
              <a:effectLst/>
              <a:latin typeface="+mn-lt"/>
              <a:ea typeface="+mn-ea"/>
              <a:cs typeface="+mn-cs"/>
            </a:rPr>
            <a:t> </a:t>
          </a:r>
          <a:endParaRPr lang="en-US" sz="1200">
            <a:solidFill>
              <a:schemeClr val="dk1"/>
            </a:solidFill>
            <a:effectLst/>
            <a:latin typeface="+mn-lt"/>
            <a:ea typeface="+mn-ea"/>
            <a:cs typeface="+mn-cs"/>
          </a:endParaRPr>
        </a:p>
        <a:p>
          <a:endParaRPr lang="en-US" sz="1200">
            <a:solidFill>
              <a:schemeClr val="dk1"/>
            </a:solidFill>
            <a:effectLst/>
            <a:latin typeface="+mn-lt"/>
            <a:ea typeface="+mn-ea"/>
            <a:cs typeface="+mn-cs"/>
          </a:endParaRPr>
        </a:p>
        <a:p>
          <a:endParaRPr lang="en-US" sz="1200"/>
        </a:p>
      </xdr:txBody>
    </xdr:sp>
    <xdr:clientData/>
  </xdr:twoCellAnchor>
  <xdr:twoCellAnchor>
    <xdr:from>
      <xdr:col>32</xdr:col>
      <xdr:colOff>421277</xdr:colOff>
      <xdr:row>26</xdr:row>
      <xdr:rowOff>141515</xdr:rowOff>
    </xdr:from>
    <xdr:to>
      <xdr:col>40</xdr:col>
      <xdr:colOff>116477</xdr:colOff>
      <xdr:row>41</xdr:row>
      <xdr:rowOff>130629</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10885</xdr:colOff>
      <xdr:row>3</xdr:row>
      <xdr:rowOff>10887</xdr:rowOff>
    </xdr:from>
    <xdr:to>
      <xdr:col>40</xdr:col>
      <xdr:colOff>10885</xdr:colOff>
      <xdr:row>10</xdr:row>
      <xdr:rowOff>0</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19637828" y="816430"/>
          <a:ext cx="5595257" cy="130628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mn-lt"/>
              <a:ea typeface="+mn-ea"/>
              <a:cs typeface="+mn-cs"/>
            </a:rPr>
            <a:t> </a:t>
          </a:r>
          <a:r>
            <a:rPr lang="en-US" sz="1200" b="0">
              <a:ln>
                <a:solidFill>
                  <a:schemeClr val="accent1"/>
                </a:solidFill>
              </a:ln>
              <a:solidFill>
                <a:schemeClr val="dk1"/>
              </a:solidFill>
              <a:effectLst/>
              <a:latin typeface="+mn-lt"/>
              <a:ea typeface="+mn-ea"/>
              <a:cs typeface="+mn-cs"/>
            </a:rPr>
            <a:t>Excluding</a:t>
          </a:r>
          <a:r>
            <a:rPr lang="en-US" sz="1200" b="0" baseline="0">
              <a:ln>
                <a:solidFill>
                  <a:schemeClr val="accent1"/>
                </a:solidFill>
              </a:ln>
              <a:solidFill>
                <a:schemeClr val="dk1"/>
              </a:solidFill>
              <a:effectLst/>
              <a:latin typeface="+mn-lt"/>
              <a:ea typeface="+mn-ea"/>
              <a:cs typeface="+mn-cs"/>
            </a:rPr>
            <a:t> Outlayers                                                                     Graphical analysis sheet  &gt;&gt;</a:t>
          </a:r>
          <a:endParaRPr lang="en-US" sz="1200" b="0">
            <a:ln>
              <a:solidFill>
                <a:schemeClr val="accent1"/>
              </a:solidFill>
            </a:ln>
            <a:solidFill>
              <a:schemeClr val="dk1"/>
            </a:solidFill>
            <a:effectLst/>
            <a:latin typeface="+mn-lt"/>
            <a:ea typeface="+mn-ea"/>
            <a:cs typeface="+mn-cs"/>
          </a:endParaRPr>
        </a:p>
        <a:p>
          <a:r>
            <a:rPr lang="en-US" sz="1200">
              <a:solidFill>
                <a:schemeClr val="dk1"/>
              </a:solidFill>
              <a:effectLst/>
              <a:latin typeface="+mn-lt"/>
              <a:ea typeface="+mn-ea"/>
              <a:cs typeface="+mn-cs"/>
            </a:rPr>
            <a:t> </a:t>
          </a:r>
        </a:p>
        <a:p>
          <a:r>
            <a:rPr lang="en-CA" sz="1200">
              <a:solidFill>
                <a:schemeClr val="dk1"/>
              </a:solidFill>
              <a:effectLst/>
              <a:latin typeface="+mn-lt"/>
              <a:ea typeface="+mn-ea"/>
              <a:cs typeface="+mn-cs"/>
            </a:rPr>
            <a:t>According</a:t>
          </a:r>
          <a:r>
            <a:rPr lang="en-CA" sz="1200" baseline="0">
              <a:solidFill>
                <a:schemeClr val="dk1"/>
              </a:solidFill>
              <a:effectLst/>
              <a:latin typeface="+mn-lt"/>
              <a:ea typeface="+mn-ea"/>
              <a:cs typeface="+mn-cs"/>
            </a:rPr>
            <a:t> to analysis, the model has 10 oulayers. This </a:t>
          </a:r>
          <a:r>
            <a:rPr lang="en-US" sz="1200"/>
            <a:t>suggests that there is potential issues with model fit.</a:t>
          </a:r>
          <a:r>
            <a:rPr lang="en-US" sz="1200" baseline="0"/>
            <a:t> Outlayers are lighlited with yellow background. We will exclude these exteme values from our model.</a:t>
          </a:r>
          <a:endParaRPr lang="en-US" sz="1200">
            <a:solidFill>
              <a:schemeClr val="dk1"/>
            </a:solidFill>
            <a:effectLst/>
            <a:latin typeface="+mn-lt"/>
            <a:ea typeface="+mn-ea"/>
            <a:cs typeface="+mn-cs"/>
          </a:endParaRPr>
        </a:p>
        <a:p>
          <a:endParaRPr lang="en-US" sz="1200">
            <a:solidFill>
              <a:schemeClr val="dk1"/>
            </a:solidFill>
            <a:effectLst/>
            <a:latin typeface="+mn-lt"/>
            <a:ea typeface="+mn-ea"/>
            <a:cs typeface="+mn-cs"/>
          </a:endParaRPr>
        </a:p>
        <a:p>
          <a:endParaRPr 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606199</xdr:colOff>
      <xdr:row>69</xdr:row>
      <xdr:rowOff>53193</xdr:rowOff>
    </xdr:from>
    <xdr:to>
      <xdr:col>27</xdr:col>
      <xdr:colOff>540328</xdr:colOff>
      <xdr:row>88</xdr:row>
      <xdr:rowOff>12037</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446311</xdr:colOff>
      <xdr:row>1</xdr:row>
      <xdr:rowOff>134468</xdr:rowOff>
    </xdr:from>
    <xdr:to>
      <xdr:col>12</xdr:col>
      <xdr:colOff>657560</xdr:colOff>
      <xdr:row>10</xdr:row>
      <xdr:rowOff>98611</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856076" y="161362"/>
          <a:ext cx="3528190" cy="183776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mn-lt"/>
              <a:ea typeface="+mn-ea"/>
              <a:cs typeface="+mn-cs"/>
            </a:rPr>
            <a:t> </a:t>
          </a:r>
          <a:r>
            <a:rPr lang="en-US" sz="1200" b="0">
              <a:ln>
                <a:solidFill>
                  <a:schemeClr val="accent1"/>
                </a:solidFill>
              </a:ln>
              <a:solidFill>
                <a:schemeClr val="dk1"/>
              </a:solidFill>
              <a:effectLst/>
              <a:latin typeface="+mn-lt"/>
              <a:ea typeface="+mn-ea"/>
              <a:cs typeface="+mn-cs"/>
            </a:rPr>
            <a:t> Econometric model</a:t>
          </a:r>
        </a:p>
        <a:p>
          <a:r>
            <a:rPr lang="en-US" sz="12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CA" sz="1200">
              <a:solidFill>
                <a:schemeClr val="dk1"/>
              </a:solidFill>
              <a:effectLst/>
              <a:latin typeface="+mn-lt"/>
              <a:ea typeface="+mn-ea"/>
              <a:cs typeface="+mn-cs"/>
            </a:rPr>
            <a:t> </a:t>
          </a:r>
          <a:r>
            <a:rPr lang="en-US" sz="1100" b="0" i="0">
              <a:solidFill>
                <a:schemeClr val="dk1"/>
              </a:solidFill>
              <a:effectLst/>
              <a:latin typeface="+mn-lt"/>
              <a:ea typeface="+mn-ea"/>
              <a:cs typeface="+mn-cs"/>
            </a:rPr>
            <a:t>Y=b0 + b1*X1 + b2*X2 + b3*X3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e</a:t>
          </a:r>
          <a:r>
            <a:rPr lang="en-US" sz="1100">
              <a:solidFill>
                <a:schemeClr val="dk1"/>
              </a:solidFill>
              <a:effectLst/>
              <a:latin typeface="+mn-lt"/>
              <a:ea typeface="+mn-ea"/>
              <a:cs typeface="+mn-cs"/>
            </a:rPr>
            <a:t> </a:t>
          </a:r>
          <a:endParaRPr lang="en-US" sz="1200">
            <a:effectLst/>
          </a:endParaRPr>
        </a:p>
        <a:p>
          <a:r>
            <a:rPr lang="en-US" sz="1200">
              <a:solidFill>
                <a:schemeClr val="dk1"/>
              </a:solidFill>
              <a:effectLst/>
              <a:latin typeface="+mn-lt"/>
              <a:ea typeface="+mn-ea"/>
              <a:cs typeface="+mn-cs"/>
            </a:rPr>
            <a:t>X1 - </a:t>
          </a:r>
          <a:r>
            <a:rPr lang="en-US" sz="1100" b="0" i="0" u="none" strike="noStrike">
              <a:solidFill>
                <a:schemeClr val="dk1"/>
              </a:solidFill>
              <a:effectLst/>
              <a:latin typeface="+mn-lt"/>
              <a:ea typeface="+mn-ea"/>
              <a:cs typeface="+mn-cs"/>
            </a:rPr>
            <a:t>UHC: Service coverage index</a:t>
          </a:r>
          <a:r>
            <a:rPr lang="en-US" sz="1200" b="0" i="0" u="none" strike="noStrike">
              <a:solidFill>
                <a:schemeClr val="dk1"/>
              </a:solidFill>
              <a:effectLst/>
              <a:latin typeface="+mn-lt"/>
              <a:ea typeface="+mn-ea"/>
              <a:cs typeface="+mn-cs"/>
            </a:rPr>
            <a:t>;</a:t>
          </a:r>
        </a:p>
        <a:p>
          <a:r>
            <a:rPr lang="en-US" sz="1200" b="0" i="0" u="none" strike="noStrike">
              <a:solidFill>
                <a:schemeClr val="dk1"/>
              </a:solidFill>
              <a:effectLst/>
              <a:latin typeface="+mn-lt"/>
              <a:ea typeface="+mn-ea"/>
              <a:cs typeface="+mn-cs"/>
            </a:rPr>
            <a:t>X2 - </a:t>
          </a:r>
          <a:r>
            <a:rPr lang="en-US" sz="1100" b="0" i="0" u="none" strike="noStrike">
              <a:solidFill>
                <a:schemeClr val="dk1"/>
              </a:solidFill>
              <a:effectLst/>
              <a:latin typeface="+mn-lt"/>
              <a:ea typeface="+mn-ea"/>
              <a:cs typeface="+mn-cs"/>
            </a:rPr>
            <a:t>Government health expenditure (%)</a:t>
          </a:r>
          <a:r>
            <a:rPr lang="en-US" sz="1200"/>
            <a:t>;</a:t>
          </a:r>
        </a:p>
        <a:p>
          <a:r>
            <a:rPr lang="en-US" sz="1200">
              <a:solidFill>
                <a:schemeClr val="dk1"/>
              </a:solidFill>
              <a:effectLst/>
              <a:latin typeface="+mn-lt"/>
              <a:ea typeface="+mn-ea"/>
              <a:cs typeface="+mn-cs"/>
            </a:rPr>
            <a:t>X3 - </a:t>
          </a:r>
          <a:r>
            <a:rPr lang="en-US" sz="1100" b="0" i="0" u="none" strike="noStrike">
              <a:solidFill>
                <a:schemeClr val="dk1"/>
              </a:solidFill>
              <a:effectLst/>
              <a:latin typeface="+mn-lt"/>
              <a:ea typeface="+mn-ea"/>
              <a:cs typeface="+mn-cs"/>
            </a:rPr>
            <a:t>Adolescent birth rate</a:t>
          </a:r>
          <a:r>
            <a:rPr lang="en-US" sz="1200" b="0" i="0" u="none" strike="noStrike">
              <a:solidFill>
                <a:schemeClr val="dk1"/>
              </a:solidFill>
              <a:effectLst/>
              <a:latin typeface="+mn-lt"/>
              <a:ea typeface="+mn-ea"/>
              <a:cs typeface="+mn-cs"/>
            </a:rPr>
            <a:t>;</a:t>
          </a:r>
        </a:p>
        <a:p>
          <a:r>
            <a:rPr lang="en-US" sz="1200" b="0" i="0" u="none" strike="noStrike">
              <a:solidFill>
                <a:schemeClr val="dk1"/>
              </a:solidFill>
              <a:effectLst/>
              <a:latin typeface="+mn-lt"/>
              <a:ea typeface="+mn-ea"/>
              <a:cs typeface="+mn-cs"/>
            </a:rPr>
            <a:t>Y -  </a:t>
          </a:r>
          <a:r>
            <a:rPr lang="en-US" sz="1100" b="0" i="0" u="none" strike="noStrike">
              <a:solidFill>
                <a:schemeClr val="dk1"/>
              </a:solidFill>
              <a:effectLst/>
              <a:latin typeface="+mn-lt"/>
              <a:ea typeface="+mn-ea"/>
              <a:cs typeface="+mn-cs"/>
            </a:rPr>
            <a:t>Life expectancy  (years)</a:t>
          </a:r>
          <a:r>
            <a:rPr lang="en-US" sz="1200" b="0" i="0" u="none" strike="noStrike">
              <a:solidFill>
                <a:schemeClr val="dk1"/>
              </a:solidFill>
              <a:effectLst/>
              <a:latin typeface="+mn-lt"/>
              <a:ea typeface="+mn-ea"/>
              <a:cs typeface="+mn-cs"/>
            </a:rPr>
            <a:t>;</a:t>
          </a:r>
        </a:p>
        <a:p>
          <a:endParaRPr lang="en-US" sz="1200" b="0" i="0" u="none" strike="noStrike">
            <a:solidFill>
              <a:schemeClr val="dk1"/>
            </a:solidFill>
            <a:effectLst/>
            <a:latin typeface="+mn-lt"/>
            <a:ea typeface="+mn-ea"/>
            <a:cs typeface="+mn-cs"/>
          </a:endParaRPr>
        </a:p>
        <a:p>
          <a:r>
            <a:rPr lang="en-US" sz="1400" b="1">
              <a:solidFill>
                <a:schemeClr val="dk1"/>
              </a:solidFill>
              <a:effectLst/>
              <a:latin typeface="+mn-lt"/>
              <a:ea typeface="+mn-ea"/>
              <a:cs typeface="+mn-cs"/>
            </a:rPr>
            <a:t>Y</a:t>
          </a:r>
          <a:r>
            <a:rPr lang="en-US" sz="1400" b="1" baseline="0">
              <a:solidFill>
                <a:schemeClr val="dk1"/>
              </a:solidFill>
              <a:effectLst/>
              <a:latin typeface="+mn-lt"/>
              <a:ea typeface="+mn-ea"/>
              <a:cs typeface="+mn-cs"/>
            </a:rPr>
            <a:t> = 51.51 + 0.3*X1 + 2.27*X2 - 0.02*X3 + e</a:t>
          </a:r>
          <a:endParaRPr lang="en-US" sz="1400" b="1">
            <a:solidFill>
              <a:schemeClr val="dk1"/>
            </a:solidFill>
            <a:effectLst/>
            <a:latin typeface="+mn-lt"/>
            <a:ea typeface="+mn-ea"/>
            <a:cs typeface="+mn-cs"/>
          </a:endParaRPr>
        </a:p>
        <a:p>
          <a:endParaRPr lang="en-US" sz="1200">
            <a:solidFill>
              <a:schemeClr val="dk1"/>
            </a:solidFill>
            <a:effectLst/>
            <a:latin typeface="+mn-lt"/>
            <a:ea typeface="+mn-ea"/>
            <a:cs typeface="+mn-cs"/>
          </a:endParaRPr>
        </a:p>
        <a:p>
          <a:endParaRPr lang="en-US" sz="1200"/>
        </a:p>
      </xdr:txBody>
    </xdr:sp>
    <xdr:clientData/>
  </xdr:twoCellAnchor>
  <xdr:twoCellAnchor>
    <xdr:from>
      <xdr:col>18</xdr:col>
      <xdr:colOff>10884</xdr:colOff>
      <xdr:row>2</xdr:row>
      <xdr:rowOff>9796</xdr:rowOff>
    </xdr:from>
    <xdr:to>
      <xdr:col>26</xdr:col>
      <xdr:colOff>402771</xdr:colOff>
      <xdr:row>17</xdr:row>
      <xdr:rowOff>59870</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1089</xdr:colOff>
      <xdr:row>19</xdr:row>
      <xdr:rowOff>58782</xdr:rowOff>
    </xdr:from>
    <xdr:to>
      <xdr:col>26</xdr:col>
      <xdr:colOff>429491</xdr:colOff>
      <xdr:row>31</xdr:row>
      <xdr:rowOff>138248</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6925</xdr:colOff>
      <xdr:row>33</xdr:row>
      <xdr:rowOff>54922</xdr:rowOff>
    </xdr:from>
    <xdr:to>
      <xdr:col>26</xdr:col>
      <xdr:colOff>418406</xdr:colOff>
      <xdr:row>48</xdr:row>
      <xdr:rowOff>22263</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988</xdr:colOff>
      <xdr:row>49</xdr:row>
      <xdr:rowOff>113309</xdr:rowOff>
    </xdr:from>
    <xdr:to>
      <xdr:col>26</xdr:col>
      <xdr:colOff>471056</xdr:colOff>
      <xdr:row>66</xdr:row>
      <xdr:rowOff>27708</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391882</xdr:colOff>
      <xdr:row>5</xdr:row>
      <xdr:rowOff>3839</xdr:rowOff>
    </xdr:from>
    <xdr:to>
      <xdr:col>36</xdr:col>
      <xdr:colOff>468086</xdr:colOff>
      <xdr:row>27</xdr:row>
      <xdr:rowOff>272142</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9929562" y="1009679"/>
          <a:ext cx="5562604" cy="429166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dk1"/>
              </a:solidFill>
              <a:effectLst/>
              <a:latin typeface="+mn-lt"/>
              <a:ea typeface="+mn-ea"/>
              <a:cs typeface="+mn-cs"/>
            </a:rPr>
            <a:t> </a:t>
          </a:r>
          <a:r>
            <a:rPr lang="en-US" sz="1600" b="0">
              <a:ln>
                <a:solidFill>
                  <a:schemeClr val="accent1"/>
                </a:solidFill>
              </a:ln>
              <a:solidFill>
                <a:schemeClr val="dk1"/>
              </a:solidFill>
              <a:effectLst/>
              <a:latin typeface="+mn-lt"/>
              <a:ea typeface="+mn-ea"/>
              <a:cs typeface="+mn-cs"/>
            </a:rPr>
            <a:t> Interpretation of the graphs</a:t>
          </a:r>
          <a:r>
            <a:rPr lang="en-US" sz="1600" b="0" baseline="0">
              <a:ln>
                <a:solidFill>
                  <a:schemeClr val="accent1"/>
                </a:solidFill>
              </a:ln>
              <a:solidFill>
                <a:schemeClr val="dk1"/>
              </a:solidFill>
              <a:effectLst/>
              <a:latin typeface="+mn-lt"/>
              <a:ea typeface="+mn-ea"/>
              <a:cs typeface="+mn-cs"/>
            </a:rPr>
            <a:t> </a:t>
          </a:r>
          <a:endParaRPr lang="en-US" sz="1600" b="0">
            <a:ln>
              <a:solidFill>
                <a:schemeClr val="accent1"/>
              </a:solidFill>
            </a:ln>
            <a:solidFill>
              <a:schemeClr val="dk1"/>
            </a:solidFill>
            <a:effectLst/>
            <a:latin typeface="+mn-lt"/>
            <a:ea typeface="+mn-ea"/>
            <a:cs typeface="+mn-cs"/>
          </a:endParaRPr>
        </a:p>
        <a:p>
          <a:r>
            <a:rPr lang="en-US" sz="1600">
              <a:solidFill>
                <a:schemeClr val="dk1"/>
              </a:solidFill>
              <a:effectLst/>
              <a:latin typeface="+mn-lt"/>
              <a:ea typeface="+mn-ea"/>
              <a:cs typeface="+mn-cs"/>
            </a:rPr>
            <a:t> </a:t>
          </a:r>
        </a:p>
        <a:p>
          <a:r>
            <a:rPr lang="en-US" sz="1600">
              <a:solidFill>
                <a:schemeClr val="dk1"/>
              </a:solidFill>
              <a:effectLst/>
              <a:latin typeface="+mn-lt"/>
              <a:ea typeface="+mn-ea"/>
              <a:cs typeface="+mn-cs"/>
            </a:rPr>
            <a:t>As you can see from theese</a:t>
          </a:r>
          <a:r>
            <a:rPr lang="en-US" sz="1600" baseline="0">
              <a:solidFill>
                <a:schemeClr val="dk1"/>
              </a:solidFill>
              <a:effectLst/>
              <a:latin typeface="+mn-lt"/>
              <a:ea typeface="+mn-ea"/>
              <a:cs typeface="+mn-cs"/>
            </a:rPr>
            <a:t> graphs, there is a clear relationship with varibles both positively and negatively. </a:t>
          </a:r>
          <a:r>
            <a:rPr lang="en-US" sz="1600" b="1" i="1" baseline="0">
              <a:solidFill>
                <a:schemeClr val="dk1"/>
              </a:solidFill>
              <a:effectLst/>
              <a:latin typeface="+mn-lt"/>
              <a:ea typeface="+mn-ea"/>
              <a:cs typeface="+mn-cs"/>
            </a:rPr>
            <a:t>UNC service coverage index</a:t>
          </a:r>
          <a:r>
            <a:rPr lang="en-US" sz="1600" baseline="0">
              <a:solidFill>
                <a:schemeClr val="dk1"/>
              </a:solidFill>
              <a:effectLst/>
              <a:latin typeface="+mn-lt"/>
              <a:ea typeface="+mn-ea"/>
              <a:cs typeface="+mn-cs"/>
            </a:rPr>
            <a:t> and </a:t>
          </a:r>
          <a:r>
            <a:rPr lang="en-US" sz="1600" b="1" i="1" baseline="0">
              <a:solidFill>
                <a:schemeClr val="dk1"/>
              </a:solidFill>
              <a:effectLst/>
              <a:latin typeface="+mn-lt"/>
              <a:ea typeface="+mn-ea"/>
              <a:cs typeface="+mn-cs"/>
            </a:rPr>
            <a:t>Government expenditure on health  </a:t>
          </a:r>
          <a:r>
            <a:rPr lang="en-US" sz="1600" baseline="0">
              <a:solidFill>
                <a:schemeClr val="dk1"/>
              </a:solidFill>
              <a:effectLst/>
              <a:latin typeface="+mn-lt"/>
              <a:ea typeface="+mn-ea"/>
              <a:cs typeface="+mn-cs"/>
            </a:rPr>
            <a:t>show positive </a:t>
          </a:r>
          <a:r>
            <a:rPr lang="en-US" sz="1600" b="0" i="0" u="none" strike="noStrike">
              <a:solidFill>
                <a:schemeClr val="dk1"/>
              </a:solidFill>
              <a:effectLst/>
              <a:latin typeface="+mn-lt"/>
              <a:ea typeface="+mn-ea"/>
              <a:cs typeface="+mn-cs"/>
            </a:rPr>
            <a:t>correlation</a:t>
          </a:r>
          <a:r>
            <a:rPr lang="en-US" sz="1600" b="0" i="0" u="none" strike="noStrike" baseline="0">
              <a:solidFill>
                <a:schemeClr val="dk1"/>
              </a:solidFill>
              <a:effectLst/>
              <a:latin typeface="+mn-lt"/>
              <a:ea typeface="+mn-ea"/>
              <a:cs typeface="+mn-cs"/>
            </a:rPr>
            <a:t> with </a:t>
          </a:r>
          <a:r>
            <a:rPr lang="en-US" sz="1600" b="1" i="1" u="none" strike="noStrike" baseline="0">
              <a:solidFill>
                <a:schemeClr val="dk1"/>
              </a:solidFill>
              <a:effectLst/>
              <a:latin typeface="+mn-lt"/>
              <a:ea typeface="+mn-ea"/>
              <a:cs typeface="+mn-cs"/>
            </a:rPr>
            <a:t>Life expectancy rate</a:t>
          </a:r>
          <a:r>
            <a:rPr lang="en-US" sz="1600" b="0" i="0" u="none" strike="noStrike" baseline="0">
              <a:solidFill>
                <a:schemeClr val="dk1"/>
              </a:solidFill>
              <a:effectLst/>
              <a:latin typeface="+mn-lt"/>
              <a:ea typeface="+mn-ea"/>
              <a:cs typeface="+mn-cs"/>
            </a:rPr>
            <a:t>, </a:t>
          </a:r>
          <a:r>
            <a:rPr lang="en-US" sz="1600"/>
            <a:t>indicating that as UHC service coverage and</a:t>
          </a:r>
          <a:r>
            <a:rPr lang="en-US" sz="1600" baseline="0"/>
            <a:t> Government spending </a:t>
          </a:r>
          <a:r>
            <a:rPr lang="en-US" sz="1600"/>
            <a:t>increase, life expectancy also rises. Meanwhile</a:t>
          </a:r>
          <a:r>
            <a:rPr lang="en-US" sz="1600" baseline="0"/>
            <a:t>, </a:t>
          </a:r>
          <a:r>
            <a:rPr lang="en-US" sz="1600" b="1" i="1" baseline="0"/>
            <a:t>adolecent birth rate </a:t>
          </a:r>
          <a:r>
            <a:rPr lang="en-US" sz="1600" baseline="0"/>
            <a:t>and Life expectancy are correlated negatively. This suggests that the more adolecents bith in the country, the less years people live in the average. </a:t>
          </a:r>
          <a:br>
            <a:rPr lang="en-US" sz="1600" baseline="0"/>
          </a:br>
          <a:br>
            <a:rPr lang="en-US" sz="1600" baseline="0"/>
          </a:br>
          <a:r>
            <a:rPr lang="en-US" sz="1600" b="1"/>
            <a:t>Linear Relationship</a:t>
          </a:r>
          <a:r>
            <a:rPr lang="en-US" sz="1600"/>
            <a:t>:</a:t>
          </a:r>
        </a:p>
        <a:p>
          <a:r>
            <a:rPr lang="en-US" sz="1600"/>
            <a:t>The inclusion of a trendline reinforces the idea that the relationship between variables</a:t>
          </a:r>
          <a:r>
            <a:rPr lang="en-US" sz="1600" baseline="0"/>
            <a:t> (X1), (X2), (X3) </a:t>
          </a:r>
          <a:r>
            <a:rPr lang="en-US" sz="1600"/>
            <a:t>and Life expectancy</a:t>
          </a:r>
          <a:r>
            <a:rPr lang="en-US" sz="1600" baseline="0"/>
            <a:t> </a:t>
          </a:r>
          <a:r>
            <a:rPr lang="en-US" sz="1600"/>
            <a:t>can be approximated by a linear model.</a:t>
          </a:r>
        </a:p>
        <a:p>
          <a:pPr marL="0" marR="0" lvl="0" indent="0" defTabSz="914400" eaLnBrk="1" fontAlgn="auto" latinLnBrk="0" hangingPunct="1">
            <a:lnSpc>
              <a:spcPct val="100000"/>
            </a:lnSpc>
            <a:spcBef>
              <a:spcPts val="0"/>
            </a:spcBef>
            <a:spcAft>
              <a:spcPts val="0"/>
            </a:spcAft>
            <a:buClrTx/>
            <a:buSzTx/>
            <a:buFontTx/>
            <a:buNone/>
            <a:tabLst/>
            <a:defRPr/>
          </a:pPr>
          <a:br>
            <a:rPr lang="en-US" sz="1600" baseline="0"/>
          </a:br>
          <a:endParaRPr lang="en-US" sz="1600">
            <a:solidFill>
              <a:schemeClr val="dk1"/>
            </a:solidFill>
            <a:effectLst/>
            <a:latin typeface="+mn-lt"/>
            <a:ea typeface="+mn-ea"/>
            <a:cs typeface="+mn-cs"/>
          </a:endParaRPr>
        </a:p>
        <a:p>
          <a:endParaRPr lang="en-US" sz="18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7620</xdr:colOff>
      <xdr:row>23</xdr:row>
      <xdr:rowOff>7620</xdr:rowOff>
    </xdr:from>
    <xdr:to>
      <xdr:col>11</xdr:col>
      <xdr:colOff>495960</xdr:colOff>
      <xdr:row>39</xdr:row>
      <xdr:rowOff>114300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4069080" y="4221480"/>
          <a:ext cx="3536340" cy="303276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mn-lt"/>
              <a:ea typeface="+mn-ea"/>
              <a:cs typeface="+mn-cs"/>
            </a:rPr>
            <a:t> </a:t>
          </a:r>
          <a:r>
            <a:rPr lang="en-US" sz="1200" b="0">
              <a:ln>
                <a:solidFill>
                  <a:schemeClr val="accent1"/>
                </a:solidFill>
              </a:ln>
              <a:solidFill>
                <a:schemeClr val="dk1"/>
              </a:solidFill>
              <a:effectLst/>
              <a:latin typeface="+mn-lt"/>
              <a:ea typeface="+mn-ea"/>
              <a:cs typeface="+mn-cs"/>
            </a:rPr>
            <a:t> Econometric model</a:t>
          </a:r>
        </a:p>
        <a:p>
          <a:r>
            <a:rPr lang="en-US" sz="12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CA" sz="1200">
              <a:solidFill>
                <a:schemeClr val="dk1"/>
              </a:solidFill>
              <a:effectLst/>
              <a:latin typeface="+mn-lt"/>
              <a:ea typeface="+mn-ea"/>
              <a:cs typeface="+mn-cs"/>
            </a:rPr>
            <a:t> </a:t>
          </a:r>
          <a:r>
            <a:rPr lang="en-US" sz="1100" b="0" i="0">
              <a:solidFill>
                <a:schemeClr val="dk1"/>
              </a:solidFill>
              <a:effectLst/>
              <a:latin typeface="+mn-lt"/>
              <a:ea typeface="+mn-ea"/>
              <a:cs typeface="+mn-cs"/>
            </a:rPr>
            <a:t>Y=b0 + b1*X1 + b2*X2 + b3*X3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e</a:t>
          </a:r>
          <a:r>
            <a:rPr lang="en-US" sz="1100">
              <a:solidFill>
                <a:schemeClr val="dk1"/>
              </a:solidFill>
              <a:effectLst/>
              <a:latin typeface="+mn-lt"/>
              <a:ea typeface="+mn-ea"/>
              <a:cs typeface="+mn-cs"/>
            </a:rPr>
            <a:t> </a:t>
          </a:r>
          <a:endParaRPr lang="en-US" sz="1200">
            <a:effectLst/>
          </a:endParaRPr>
        </a:p>
        <a:p>
          <a:r>
            <a:rPr lang="en-US" sz="1200">
              <a:solidFill>
                <a:schemeClr val="dk1"/>
              </a:solidFill>
              <a:effectLst/>
              <a:latin typeface="+mn-lt"/>
              <a:ea typeface="+mn-ea"/>
              <a:cs typeface="+mn-cs"/>
            </a:rPr>
            <a:t>X1 - </a:t>
          </a:r>
          <a:r>
            <a:rPr lang="en-US" sz="1100" b="0" i="0" u="none" strike="noStrike">
              <a:solidFill>
                <a:schemeClr val="dk1"/>
              </a:solidFill>
              <a:effectLst/>
              <a:latin typeface="+mn-lt"/>
              <a:ea typeface="+mn-ea"/>
              <a:cs typeface="+mn-cs"/>
            </a:rPr>
            <a:t>UHC: Service coverage index</a:t>
          </a:r>
          <a:r>
            <a:rPr lang="en-US" sz="1200" b="0" i="0" u="none" strike="noStrike">
              <a:solidFill>
                <a:schemeClr val="dk1"/>
              </a:solidFill>
              <a:effectLst/>
              <a:latin typeface="+mn-lt"/>
              <a:ea typeface="+mn-ea"/>
              <a:cs typeface="+mn-cs"/>
            </a:rPr>
            <a:t>;</a:t>
          </a:r>
        </a:p>
        <a:p>
          <a:r>
            <a:rPr lang="en-US" sz="1200" b="0" i="0" u="none" strike="noStrike">
              <a:solidFill>
                <a:schemeClr val="dk1"/>
              </a:solidFill>
              <a:effectLst/>
              <a:latin typeface="+mn-lt"/>
              <a:ea typeface="+mn-ea"/>
              <a:cs typeface="+mn-cs"/>
            </a:rPr>
            <a:t>X2 - </a:t>
          </a:r>
          <a:r>
            <a:rPr lang="en-US" sz="1100" b="0" i="0" u="none" strike="noStrike">
              <a:solidFill>
                <a:schemeClr val="dk1"/>
              </a:solidFill>
              <a:effectLst/>
              <a:latin typeface="+mn-lt"/>
              <a:ea typeface="+mn-ea"/>
              <a:cs typeface="+mn-cs"/>
            </a:rPr>
            <a:t>Government health expenditure (%)</a:t>
          </a:r>
          <a:r>
            <a:rPr lang="en-US" sz="1200"/>
            <a:t>;</a:t>
          </a:r>
        </a:p>
        <a:p>
          <a:r>
            <a:rPr lang="en-US" sz="1200">
              <a:solidFill>
                <a:schemeClr val="dk1"/>
              </a:solidFill>
              <a:effectLst/>
              <a:latin typeface="+mn-lt"/>
              <a:ea typeface="+mn-ea"/>
              <a:cs typeface="+mn-cs"/>
            </a:rPr>
            <a:t>X3 - </a:t>
          </a:r>
          <a:r>
            <a:rPr lang="en-US" sz="1100" b="0" i="0" u="none" strike="noStrike">
              <a:solidFill>
                <a:schemeClr val="dk1"/>
              </a:solidFill>
              <a:effectLst/>
              <a:latin typeface="+mn-lt"/>
              <a:ea typeface="+mn-ea"/>
              <a:cs typeface="+mn-cs"/>
            </a:rPr>
            <a:t>Adolescent birth rate</a:t>
          </a:r>
          <a:r>
            <a:rPr lang="en-US" sz="1200" b="0" i="0" u="none" strike="noStrike">
              <a:solidFill>
                <a:schemeClr val="dk1"/>
              </a:solidFill>
              <a:effectLst/>
              <a:latin typeface="+mn-lt"/>
              <a:ea typeface="+mn-ea"/>
              <a:cs typeface="+mn-cs"/>
            </a:rPr>
            <a:t>;</a:t>
          </a:r>
        </a:p>
        <a:p>
          <a:r>
            <a:rPr lang="en-US" sz="1200" b="0" i="0" u="none" strike="noStrike">
              <a:solidFill>
                <a:schemeClr val="dk1"/>
              </a:solidFill>
              <a:effectLst/>
              <a:latin typeface="+mn-lt"/>
              <a:ea typeface="+mn-ea"/>
              <a:cs typeface="+mn-cs"/>
            </a:rPr>
            <a:t>Y -  </a:t>
          </a:r>
          <a:r>
            <a:rPr lang="en-US" sz="1100" b="0" i="0" u="none" strike="noStrike">
              <a:solidFill>
                <a:schemeClr val="dk1"/>
              </a:solidFill>
              <a:effectLst/>
              <a:latin typeface="+mn-lt"/>
              <a:ea typeface="+mn-ea"/>
              <a:cs typeface="+mn-cs"/>
            </a:rPr>
            <a:t>Life expectancy  (years)</a:t>
          </a:r>
          <a:r>
            <a:rPr lang="en-US" sz="1200" b="0" i="0" u="none" strike="noStrike">
              <a:solidFill>
                <a:schemeClr val="dk1"/>
              </a:solidFill>
              <a:effectLst/>
              <a:latin typeface="+mn-lt"/>
              <a:ea typeface="+mn-ea"/>
              <a:cs typeface="+mn-cs"/>
            </a:rPr>
            <a:t>;</a:t>
          </a:r>
        </a:p>
        <a:p>
          <a:endParaRPr lang="en-US" sz="1200" b="0" i="0" u="none" strike="noStrike">
            <a:solidFill>
              <a:schemeClr val="dk1"/>
            </a:solidFill>
            <a:effectLst/>
            <a:latin typeface="+mn-lt"/>
            <a:ea typeface="+mn-ea"/>
            <a:cs typeface="+mn-cs"/>
          </a:endParaRPr>
        </a:p>
        <a:p>
          <a:r>
            <a:rPr lang="en-US" sz="1200" b="0" i="1" u="none" strike="noStrike">
              <a:solidFill>
                <a:schemeClr val="dk1"/>
              </a:solidFill>
              <a:effectLst/>
              <a:latin typeface="+mn-lt"/>
              <a:ea typeface="+mn-ea"/>
              <a:cs typeface="+mn-cs"/>
            </a:rPr>
            <a:t>Coefficients</a:t>
          </a:r>
          <a:r>
            <a:rPr lang="en-US" sz="1200" b="0" i="1" u="none" strike="noStrike" baseline="0">
              <a:solidFill>
                <a:schemeClr val="dk1"/>
              </a:solidFill>
              <a:effectLst/>
              <a:latin typeface="+mn-lt"/>
              <a:ea typeface="+mn-ea"/>
              <a:cs typeface="+mn-cs"/>
            </a:rPr>
            <a:t> </a:t>
          </a:r>
          <a:endParaRPr lang="en-US" sz="1200" b="0" i="1"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b0</a:t>
          </a:r>
          <a:r>
            <a:rPr lang="en-US" sz="1200" b="0" i="0" u="none" strike="noStrike" baseline="0">
              <a:solidFill>
                <a:schemeClr val="dk1"/>
              </a:solidFill>
              <a:effectLst/>
              <a:latin typeface="+mn-lt"/>
              <a:ea typeface="+mn-ea"/>
              <a:cs typeface="+mn-cs"/>
            </a:rPr>
            <a:t> : 51.51 - intercept;</a:t>
          </a:r>
        </a:p>
        <a:p>
          <a:r>
            <a:rPr lang="en-US" sz="1200" b="0" i="0" u="none" strike="noStrike" baseline="0">
              <a:solidFill>
                <a:schemeClr val="dk1"/>
              </a:solidFill>
              <a:effectLst/>
              <a:latin typeface="+mn-lt"/>
              <a:ea typeface="+mn-ea"/>
              <a:cs typeface="+mn-cs"/>
            </a:rPr>
            <a:t>b1 : 0.303</a:t>
          </a:r>
        </a:p>
        <a:p>
          <a:r>
            <a:rPr lang="en-US" sz="1200" b="0" i="0" u="none" strike="noStrike" baseline="0">
              <a:solidFill>
                <a:schemeClr val="dk1"/>
              </a:solidFill>
              <a:effectLst/>
              <a:latin typeface="+mn-lt"/>
              <a:ea typeface="+mn-ea"/>
              <a:cs typeface="+mn-cs"/>
            </a:rPr>
            <a:t>b2 : 0.273</a:t>
          </a:r>
        </a:p>
        <a:p>
          <a:r>
            <a:rPr lang="en-US" sz="1200" b="0" i="0" u="none" strike="noStrike" baseline="0">
              <a:solidFill>
                <a:schemeClr val="dk1"/>
              </a:solidFill>
              <a:effectLst/>
              <a:latin typeface="+mn-lt"/>
              <a:ea typeface="+mn-ea"/>
              <a:cs typeface="+mn-cs"/>
            </a:rPr>
            <a:t>b3 : -0.02</a:t>
          </a:r>
          <a:endParaRPr lang="en-US" sz="1200" b="0" i="0" u="none" strike="noStrike">
            <a:solidFill>
              <a:schemeClr val="dk1"/>
            </a:solidFill>
            <a:effectLst/>
            <a:latin typeface="+mn-lt"/>
            <a:ea typeface="+mn-ea"/>
            <a:cs typeface="+mn-cs"/>
          </a:endParaRPr>
        </a:p>
        <a:p>
          <a:endParaRPr lang="en-US" sz="1200" b="0" i="0" u="none" strike="noStrike">
            <a:solidFill>
              <a:schemeClr val="dk1"/>
            </a:solidFill>
            <a:effectLst/>
            <a:latin typeface="+mn-lt"/>
            <a:ea typeface="+mn-ea"/>
            <a:cs typeface="+mn-cs"/>
          </a:endParaRPr>
        </a:p>
        <a:p>
          <a:r>
            <a:rPr lang="en-US" sz="1400" b="1">
              <a:solidFill>
                <a:schemeClr val="dk1"/>
              </a:solidFill>
              <a:effectLst/>
              <a:latin typeface="+mn-lt"/>
              <a:ea typeface="+mn-ea"/>
              <a:cs typeface="+mn-cs"/>
            </a:rPr>
            <a:t>Y</a:t>
          </a:r>
          <a:r>
            <a:rPr lang="en-US" sz="1400" b="1" baseline="0">
              <a:solidFill>
                <a:schemeClr val="dk1"/>
              </a:solidFill>
              <a:effectLst/>
              <a:latin typeface="+mn-lt"/>
              <a:ea typeface="+mn-ea"/>
              <a:cs typeface="+mn-cs"/>
            </a:rPr>
            <a:t> = 51.51 + 0.3*X1 + 0.27*X2 - 0.02*X3 + e</a:t>
          </a:r>
          <a:endParaRPr lang="en-US" sz="1400" b="1">
            <a:solidFill>
              <a:schemeClr val="dk1"/>
            </a:solidFill>
            <a:effectLst/>
            <a:latin typeface="+mn-lt"/>
            <a:ea typeface="+mn-ea"/>
            <a:cs typeface="+mn-cs"/>
          </a:endParaRPr>
        </a:p>
        <a:p>
          <a:endParaRPr lang="en-US" sz="1200">
            <a:solidFill>
              <a:schemeClr val="dk1"/>
            </a:solidFill>
            <a:effectLst/>
            <a:latin typeface="+mn-lt"/>
            <a:ea typeface="+mn-ea"/>
            <a:cs typeface="+mn-cs"/>
          </a:endParaRPr>
        </a:p>
        <a:p>
          <a:endParaRPr lang="en-US" sz="1200"/>
        </a:p>
      </xdr:txBody>
    </xdr:sp>
    <xdr:clientData/>
  </xdr:twoCellAnchor>
  <xdr:twoCellAnchor>
    <xdr:from>
      <xdr:col>6</xdr:col>
      <xdr:colOff>7620</xdr:colOff>
      <xdr:row>23</xdr:row>
      <xdr:rowOff>0</xdr:rowOff>
    </xdr:from>
    <xdr:to>
      <xdr:col>11</xdr:col>
      <xdr:colOff>495960</xdr:colOff>
      <xdr:row>39</xdr:row>
      <xdr:rowOff>106680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4069080" y="4221480"/>
          <a:ext cx="3536340" cy="304038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mn-lt"/>
              <a:ea typeface="+mn-ea"/>
              <a:cs typeface="+mn-cs"/>
            </a:rPr>
            <a:t> </a:t>
          </a:r>
          <a:r>
            <a:rPr lang="en-US" sz="1200" b="0">
              <a:ln>
                <a:solidFill>
                  <a:schemeClr val="accent1"/>
                </a:solidFill>
              </a:ln>
              <a:solidFill>
                <a:schemeClr val="dk1"/>
              </a:solidFill>
              <a:effectLst/>
              <a:latin typeface="+mn-lt"/>
              <a:ea typeface="+mn-ea"/>
              <a:cs typeface="+mn-cs"/>
            </a:rPr>
            <a:t> Econometric model</a:t>
          </a:r>
        </a:p>
        <a:p>
          <a:r>
            <a:rPr lang="en-US" sz="12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CA" sz="1200">
              <a:solidFill>
                <a:schemeClr val="dk1"/>
              </a:solidFill>
              <a:effectLst/>
              <a:latin typeface="+mn-lt"/>
              <a:ea typeface="+mn-ea"/>
              <a:cs typeface="+mn-cs"/>
            </a:rPr>
            <a:t> </a:t>
          </a:r>
          <a:r>
            <a:rPr lang="en-US" sz="1100" b="0" i="0">
              <a:solidFill>
                <a:schemeClr val="dk1"/>
              </a:solidFill>
              <a:effectLst/>
              <a:latin typeface="+mn-lt"/>
              <a:ea typeface="+mn-ea"/>
              <a:cs typeface="+mn-cs"/>
            </a:rPr>
            <a:t>Y=b0 + b1*X1 + b2*X2 + b3*X3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e</a:t>
          </a:r>
          <a:r>
            <a:rPr lang="en-US" sz="1100">
              <a:solidFill>
                <a:schemeClr val="dk1"/>
              </a:solidFill>
              <a:effectLst/>
              <a:latin typeface="+mn-lt"/>
              <a:ea typeface="+mn-ea"/>
              <a:cs typeface="+mn-cs"/>
            </a:rPr>
            <a:t> </a:t>
          </a:r>
          <a:endParaRPr lang="en-US" sz="1200">
            <a:effectLst/>
          </a:endParaRPr>
        </a:p>
        <a:p>
          <a:r>
            <a:rPr lang="en-US" sz="1200">
              <a:solidFill>
                <a:schemeClr val="dk1"/>
              </a:solidFill>
              <a:effectLst/>
              <a:latin typeface="+mn-lt"/>
              <a:ea typeface="+mn-ea"/>
              <a:cs typeface="+mn-cs"/>
            </a:rPr>
            <a:t>X1 - </a:t>
          </a:r>
          <a:r>
            <a:rPr lang="en-US" sz="1100" b="0" i="0" u="none" strike="noStrike">
              <a:solidFill>
                <a:schemeClr val="dk1"/>
              </a:solidFill>
              <a:effectLst/>
              <a:latin typeface="+mn-lt"/>
              <a:ea typeface="+mn-ea"/>
              <a:cs typeface="+mn-cs"/>
            </a:rPr>
            <a:t>UHC: Service coverage index</a:t>
          </a:r>
          <a:r>
            <a:rPr lang="en-US" sz="1200" b="0" i="0" u="none" strike="noStrike">
              <a:solidFill>
                <a:schemeClr val="dk1"/>
              </a:solidFill>
              <a:effectLst/>
              <a:latin typeface="+mn-lt"/>
              <a:ea typeface="+mn-ea"/>
              <a:cs typeface="+mn-cs"/>
            </a:rPr>
            <a:t>;</a:t>
          </a:r>
        </a:p>
        <a:p>
          <a:r>
            <a:rPr lang="en-US" sz="1200" b="0" i="0" u="none" strike="noStrike">
              <a:solidFill>
                <a:schemeClr val="dk1"/>
              </a:solidFill>
              <a:effectLst/>
              <a:latin typeface="+mn-lt"/>
              <a:ea typeface="+mn-ea"/>
              <a:cs typeface="+mn-cs"/>
            </a:rPr>
            <a:t>X2 - </a:t>
          </a:r>
          <a:r>
            <a:rPr lang="en-US" sz="1100" b="0" i="0" u="none" strike="noStrike">
              <a:solidFill>
                <a:schemeClr val="dk1"/>
              </a:solidFill>
              <a:effectLst/>
              <a:latin typeface="+mn-lt"/>
              <a:ea typeface="+mn-ea"/>
              <a:cs typeface="+mn-cs"/>
            </a:rPr>
            <a:t>Government health expenditure (%)</a:t>
          </a:r>
          <a:r>
            <a:rPr lang="en-US" sz="1200"/>
            <a:t>;</a:t>
          </a:r>
        </a:p>
        <a:p>
          <a:r>
            <a:rPr lang="en-US" sz="1200">
              <a:solidFill>
                <a:schemeClr val="dk1"/>
              </a:solidFill>
              <a:effectLst/>
              <a:latin typeface="+mn-lt"/>
              <a:ea typeface="+mn-ea"/>
              <a:cs typeface="+mn-cs"/>
            </a:rPr>
            <a:t>X3 - </a:t>
          </a:r>
          <a:r>
            <a:rPr lang="en-US" sz="1100" b="0" i="0" u="none" strike="noStrike">
              <a:solidFill>
                <a:schemeClr val="dk1"/>
              </a:solidFill>
              <a:effectLst/>
              <a:latin typeface="+mn-lt"/>
              <a:ea typeface="+mn-ea"/>
              <a:cs typeface="+mn-cs"/>
            </a:rPr>
            <a:t>Adolescent birth rate</a:t>
          </a:r>
          <a:r>
            <a:rPr lang="en-US" sz="1200" b="0" i="0" u="none" strike="noStrike">
              <a:solidFill>
                <a:schemeClr val="dk1"/>
              </a:solidFill>
              <a:effectLst/>
              <a:latin typeface="+mn-lt"/>
              <a:ea typeface="+mn-ea"/>
              <a:cs typeface="+mn-cs"/>
            </a:rPr>
            <a:t>;</a:t>
          </a:r>
        </a:p>
        <a:p>
          <a:r>
            <a:rPr lang="en-US" sz="1200" b="0" i="0" u="none" strike="noStrike">
              <a:solidFill>
                <a:schemeClr val="dk1"/>
              </a:solidFill>
              <a:effectLst/>
              <a:latin typeface="+mn-lt"/>
              <a:ea typeface="+mn-ea"/>
              <a:cs typeface="+mn-cs"/>
            </a:rPr>
            <a:t>Y -  </a:t>
          </a:r>
          <a:r>
            <a:rPr lang="en-US" sz="1100" b="0" i="0" u="none" strike="noStrike">
              <a:solidFill>
                <a:schemeClr val="dk1"/>
              </a:solidFill>
              <a:effectLst/>
              <a:latin typeface="+mn-lt"/>
              <a:ea typeface="+mn-ea"/>
              <a:cs typeface="+mn-cs"/>
            </a:rPr>
            <a:t>Life expectancy  (years)</a:t>
          </a:r>
          <a:r>
            <a:rPr lang="en-US" sz="1200" b="0" i="0" u="none" strike="noStrike">
              <a:solidFill>
                <a:schemeClr val="dk1"/>
              </a:solidFill>
              <a:effectLst/>
              <a:latin typeface="+mn-lt"/>
              <a:ea typeface="+mn-ea"/>
              <a:cs typeface="+mn-cs"/>
            </a:rPr>
            <a:t>;</a:t>
          </a:r>
        </a:p>
        <a:p>
          <a:endParaRPr lang="en-US" sz="1200" b="0" i="0" u="none" strike="noStrike">
            <a:solidFill>
              <a:schemeClr val="dk1"/>
            </a:solidFill>
            <a:effectLst/>
            <a:latin typeface="+mn-lt"/>
            <a:ea typeface="+mn-ea"/>
            <a:cs typeface="+mn-cs"/>
          </a:endParaRPr>
        </a:p>
        <a:p>
          <a:r>
            <a:rPr lang="en-US" sz="1200" b="0" i="1" u="none" strike="noStrike">
              <a:solidFill>
                <a:schemeClr val="dk1"/>
              </a:solidFill>
              <a:effectLst/>
              <a:latin typeface="+mn-lt"/>
              <a:ea typeface="+mn-ea"/>
              <a:cs typeface="+mn-cs"/>
            </a:rPr>
            <a:t>Coefficients</a:t>
          </a:r>
          <a:r>
            <a:rPr lang="en-US" sz="1200" b="0" i="1" u="none" strike="noStrike" baseline="0">
              <a:solidFill>
                <a:schemeClr val="dk1"/>
              </a:solidFill>
              <a:effectLst/>
              <a:latin typeface="+mn-lt"/>
              <a:ea typeface="+mn-ea"/>
              <a:cs typeface="+mn-cs"/>
            </a:rPr>
            <a:t> </a:t>
          </a:r>
          <a:endParaRPr lang="en-US" sz="1200" b="0" i="1"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b0</a:t>
          </a:r>
          <a:r>
            <a:rPr lang="en-US" sz="1200" b="0" i="0" u="none" strike="noStrike" baseline="0">
              <a:solidFill>
                <a:schemeClr val="dk1"/>
              </a:solidFill>
              <a:effectLst/>
              <a:latin typeface="+mn-lt"/>
              <a:ea typeface="+mn-ea"/>
              <a:cs typeface="+mn-cs"/>
            </a:rPr>
            <a:t> : 51.51 - intercept;</a:t>
          </a:r>
        </a:p>
        <a:p>
          <a:r>
            <a:rPr lang="en-US" sz="1200" b="0" i="0" u="none" strike="noStrike" baseline="0">
              <a:solidFill>
                <a:schemeClr val="dk1"/>
              </a:solidFill>
              <a:effectLst/>
              <a:latin typeface="+mn-lt"/>
              <a:ea typeface="+mn-ea"/>
              <a:cs typeface="+mn-cs"/>
            </a:rPr>
            <a:t>b1 : 0.303</a:t>
          </a:r>
        </a:p>
        <a:p>
          <a:r>
            <a:rPr lang="en-US" sz="1200" b="0" i="0" u="none" strike="noStrike" baseline="0">
              <a:solidFill>
                <a:schemeClr val="dk1"/>
              </a:solidFill>
              <a:effectLst/>
              <a:latin typeface="+mn-lt"/>
              <a:ea typeface="+mn-ea"/>
              <a:cs typeface="+mn-cs"/>
            </a:rPr>
            <a:t>b2 : 0.273</a:t>
          </a:r>
        </a:p>
        <a:p>
          <a:r>
            <a:rPr lang="en-US" sz="1200" b="0" i="0" u="none" strike="noStrike" baseline="0">
              <a:solidFill>
                <a:schemeClr val="dk1"/>
              </a:solidFill>
              <a:effectLst/>
              <a:latin typeface="+mn-lt"/>
              <a:ea typeface="+mn-ea"/>
              <a:cs typeface="+mn-cs"/>
            </a:rPr>
            <a:t>b3 : -0.02</a:t>
          </a:r>
          <a:endParaRPr lang="en-US" sz="1200" b="0" i="0" u="none" strike="noStrike">
            <a:solidFill>
              <a:schemeClr val="dk1"/>
            </a:solidFill>
            <a:effectLst/>
            <a:latin typeface="+mn-lt"/>
            <a:ea typeface="+mn-ea"/>
            <a:cs typeface="+mn-cs"/>
          </a:endParaRPr>
        </a:p>
        <a:p>
          <a:endParaRPr lang="en-US" sz="1200" b="0" i="0" u="none" strike="noStrike">
            <a:solidFill>
              <a:schemeClr val="dk1"/>
            </a:solidFill>
            <a:effectLst/>
            <a:latin typeface="+mn-lt"/>
            <a:ea typeface="+mn-ea"/>
            <a:cs typeface="+mn-cs"/>
          </a:endParaRPr>
        </a:p>
        <a:p>
          <a:r>
            <a:rPr lang="en-US" sz="1400" b="1">
              <a:solidFill>
                <a:schemeClr val="dk1"/>
              </a:solidFill>
              <a:effectLst/>
              <a:latin typeface="+mn-lt"/>
              <a:ea typeface="+mn-ea"/>
              <a:cs typeface="+mn-cs"/>
            </a:rPr>
            <a:t>Y</a:t>
          </a:r>
          <a:r>
            <a:rPr lang="en-US" sz="1400" b="1" baseline="0">
              <a:solidFill>
                <a:schemeClr val="dk1"/>
              </a:solidFill>
              <a:effectLst/>
              <a:latin typeface="+mn-lt"/>
              <a:ea typeface="+mn-ea"/>
              <a:cs typeface="+mn-cs"/>
            </a:rPr>
            <a:t> = 51.51 + 0.3*X1 + 0.27*X2 - 0.02*X3 + e</a:t>
          </a:r>
          <a:endParaRPr lang="en-US" sz="1400" b="1">
            <a:solidFill>
              <a:schemeClr val="dk1"/>
            </a:solidFill>
            <a:effectLst/>
            <a:latin typeface="+mn-lt"/>
            <a:ea typeface="+mn-ea"/>
            <a:cs typeface="+mn-cs"/>
          </a:endParaRPr>
        </a:p>
        <a:p>
          <a:endParaRPr lang="en-US" sz="1200">
            <a:solidFill>
              <a:schemeClr val="dk1"/>
            </a:solidFill>
            <a:effectLst/>
            <a:latin typeface="+mn-lt"/>
            <a:ea typeface="+mn-ea"/>
            <a:cs typeface="+mn-cs"/>
          </a:endParaRPr>
        </a:p>
        <a:p>
          <a:endParaRPr lang="en-US" sz="1200"/>
        </a:p>
      </xdr:txBody>
    </xdr:sp>
    <xdr:clientData/>
  </xdr:twoCellAnchor>
  <xdr:twoCellAnchor>
    <xdr:from>
      <xdr:col>12</xdr:col>
      <xdr:colOff>7620</xdr:colOff>
      <xdr:row>34</xdr:row>
      <xdr:rowOff>7620</xdr:rowOff>
    </xdr:from>
    <xdr:to>
      <xdr:col>20</xdr:col>
      <xdr:colOff>518160</xdr:colOff>
      <xdr:row>55</xdr:row>
      <xdr:rowOff>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8107680" y="6248400"/>
          <a:ext cx="5478780" cy="383286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mn-lt"/>
              <a:ea typeface="+mn-ea"/>
              <a:cs typeface="+mn-cs"/>
            </a:rPr>
            <a:t> </a:t>
          </a:r>
          <a:r>
            <a:rPr lang="en-US" sz="1200" b="0">
              <a:ln>
                <a:solidFill>
                  <a:schemeClr val="accent1"/>
                </a:solidFill>
              </a:ln>
              <a:solidFill>
                <a:schemeClr val="dk1"/>
              </a:solidFill>
              <a:effectLst/>
              <a:latin typeface="+mn-lt"/>
              <a:ea typeface="+mn-ea"/>
              <a:cs typeface="+mn-cs"/>
            </a:rPr>
            <a:t> Interpretation</a:t>
          </a:r>
          <a:r>
            <a:rPr lang="en-US" sz="1200" b="0" baseline="0">
              <a:ln>
                <a:solidFill>
                  <a:schemeClr val="accent1"/>
                </a:solidFill>
              </a:ln>
              <a:solidFill>
                <a:schemeClr val="dk1"/>
              </a:solidFill>
              <a:effectLst/>
              <a:latin typeface="+mn-lt"/>
              <a:ea typeface="+mn-ea"/>
              <a:cs typeface="+mn-cs"/>
            </a:rPr>
            <a:t> of the estimated parametres</a:t>
          </a:r>
          <a:endParaRPr lang="en-US" sz="1200" b="0">
            <a:ln>
              <a:solidFill>
                <a:schemeClr val="accent1"/>
              </a:solidFill>
            </a:ln>
            <a:solidFill>
              <a:schemeClr val="dk1"/>
            </a:solidFill>
            <a:effectLst/>
            <a:latin typeface="+mn-lt"/>
            <a:ea typeface="+mn-ea"/>
            <a:cs typeface="+mn-cs"/>
          </a:endParaRPr>
        </a:p>
        <a:p>
          <a:r>
            <a:rPr lang="en-US" sz="1200">
              <a:solidFill>
                <a:schemeClr val="dk1"/>
              </a:solidFill>
              <a:effectLst/>
              <a:latin typeface="+mn-lt"/>
              <a:ea typeface="+mn-ea"/>
              <a:cs typeface="+mn-cs"/>
            </a:rPr>
            <a:t> </a:t>
          </a:r>
        </a:p>
        <a:p>
          <a:r>
            <a:rPr lang="en-US" sz="1100" b="1">
              <a:solidFill>
                <a:schemeClr val="dk1"/>
              </a:solidFill>
              <a:effectLst/>
              <a:latin typeface="+mn-lt"/>
              <a:ea typeface="+mn-ea"/>
              <a:cs typeface="+mn-cs"/>
            </a:rPr>
            <a:t>Y</a:t>
          </a:r>
          <a:r>
            <a:rPr lang="en-US" sz="1100" b="1" baseline="0">
              <a:solidFill>
                <a:schemeClr val="dk1"/>
              </a:solidFill>
              <a:effectLst/>
              <a:latin typeface="+mn-lt"/>
              <a:ea typeface="+mn-ea"/>
              <a:cs typeface="+mn-cs"/>
            </a:rPr>
            <a:t> = 51.51 + 0.3*X1 + 0.27*X2 - 0.02*X3 + e</a:t>
          </a:r>
          <a:endParaRPr lang="en-US" sz="1200">
            <a:effectLst/>
          </a:endParaRPr>
        </a:p>
        <a:p>
          <a:endParaRPr lang="en-US" sz="1200" b="0" i="0" u="none" strike="noStrike">
            <a:solidFill>
              <a:schemeClr val="dk1"/>
            </a:solidFill>
            <a:effectLst/>
            <a:latin typeface="+mn-lt"/>
            <a:ea typeface="+mn-ea"/>
            <a:cs typeface="+mn-cs"/>
          </a:endParaRPr>
        </a:p>
        <a:p>
          <a:r>
            <a:rPr lang="en-US" sz="1200" b="0" i="1" u="none" strike="noStrike">
              <a:solidFill>
                <a:schemeClr val="dk1"/>
              </a:solidFill>
              <a:effectLst/>
              <a:latin typeface="+mn-lt"/>
              <a:ea typeface="+mn-ea"/>
              <a:cs typeface="+mn-cs"/>
            </a:rPr>
            <a:t>Coefficients</a:t>
          </a:r>
          <a:r>
            <a:rPr lang="en-US" sz="1200" b="0" i="1" u="none" strike="noStrike" baseline="0">
              <a:solidFill>
                <a:schemeClr val="dk1"/>
              </a:solidFill>
              <a:effectLst/>
              <a:latin typeface="+mn-lt"/>
              <a:ea typeface="+mn-ea"/>
              <a:cs typeface="+mn-cs"/>
            </a:rPr>
            <a:t> </a:t>
          </a:r>
          <a:endParaRPr lang="en-US" sz="1200" b="0" i="1"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b0</a:t>
          </a:r>
          <a:r>
            <a:rPr lang="en-US" sz="1200" b="0" i="0" u="none" strike="noStrike" baseline="0">
              <a:solidFill>
                <a:schemeClr val="dk1"/>
              </a:solidFill>
              <a:effectLst/>
              <a:latin typeface="+mn-lt"/>
              <a:ea typeface="+mn-ea"/>
              <a:cs typeface="+mn-cs"/>
            </a:rPr>
            <a:t> : 51.51 - intercept. </a:t>
          </a:r>
          <a:r>
            <a:rPr lang="en-US" sz="1200"/>
            <a:t>This is the predicted baseline life expectancy when all predictors (UHC service coverage, government health expenditure, and adolescent birth rate) are 0. While it doesn't have practical meaning in this case (as these predictors are rarely zero), it sets the baseline level of the model.</a:t>
          </a:r>
          <a:endParaRPr lang="en-US" sz="1200" b="0" i="0" u="none" strike="noStrike" baseline="0">
            <a:solidFill>
              <a:schemeClr val="dk1"/>
            </a:solidFill>
            <a:effectLst/>
            <a:latin typeface="+mn-lt"/>
            <a:ea typeface="+mn-ea"/>
            <a:cs typeface="+mn-cs"/>
          </a:endParaRPr>
        </a:p>
        <a:p>
          <a:endParaRPr lang="en-US" sz="1200" b="0" i="0" u="none" strike="noStrike" baseline="0">
            <a:solidFill>
              <a:schemeClr val="dk1"/>
            </a:solidFill>
            <a:effectLst/>
            <a:latin typeface="+mn-lt"/>
            <a:ea typeface="+mn-ea"/>
            <a:cs typeface="+mn-cs"/>
          </a:endParaRPr>
        </a:p>
        <a:p>
          <a:r>
            <a:rPr lang="en-US" sz="1200" b="0" i="0" u="none" strike="noStrike" baseline="0">
              <a:solidFill>
                <a:schemeClr val="dk1"/>
              </a:solidFill>
              <a:effectLst/>
              <a:latin typeface="+mn-lt"/>
              <a:ea typeface="+mn-ea"/>
              <a:cs typeface="+mn-cs"/>
            </a:rPr>
            <a:t>b1 : 0.303. </a:t>
          </a:r>
          <a:r>
            <a:rPr lang="en-US" sz="1200"/>
            <a:t>For every 1-unit increase in UHC service coverage(X1), life expectancy increases by </a:t>
          </a:r>
          <a:r>
            <a:rPr lang="en-US" sz="1200" b="1"/>
            <a:t>0.3032 units</a:t>
          </a:r>
          <a:r>
            <a:rPr lang="en-US" sz="1200"/>
            <a:t>, </a:t>
          </a:r>
          <a:r>
            <a:rPr lang="en-US" sz="1200" b="0"/>
            <a:t>holding all other variables constant.</a:t>
          </a:r>
        </a:p>
        <a:p>
          <a:endParaRPr lang="en-US" sz="1200" b="0" i="0" u="none" strike="noStrike" baseline="0">
            <a:solidFill>
              <a:schemeClr val="dk1"/>
            </a:solidFill>
            <a:effectLst/>
            <a:latin typeface="+mn-lt"/>
            <a:ea typeface="+mn-ea"/>
            <a:cs typeface="+mn-cs"/>
          </a:endParaRPr>
        </a:p>
        <a:p>
          <a:r>
            <a:rPr lang="en-US" sz="1200" b="0" i="0" u="none" strike="noStrike" baseline="0">
              <a:solidFill>
                <a:schemeClr val="dk1"/>
              </a:solidFill>
              <a:effectLst/>
              <a:latin typeface="+mn-lt"/>
              <a:ea typeface="+mn-ea"/>
              <a:cs typeface="+mn-cs"/>
            </a:rPr>
            <a:t>b2 : 0.273. </a:t>
          </a:r>
          <a:r>
            <a:rPr lang="en-US" sz="1200"/>
            <a:t>For every 1% increase in government health expenditure as a percentage of GDP, life expectancy increases by </a:t>
          </a:r>
          <a:r>
            <a:rPr lang="en-US" sz="1200" b="1"/>
            <a:t>0.2733 years</a:t>
          </a:r>
          <a:r>
            <a:rPr lang="en-US" sz="1200"/>
            <a:t>, holding UHC service coverage and adolescent birth rate constant.</a:t>
          </a:r>
        </a:p>
        <a:p>
          <a:endParaRPr lang="en-US" sz="1200" b="0" i="0" u="none" strike="noStrike" baseline="0">
            <a:solidFill>
              <a:schemeClr val="dk1"/>
            </a:solidFill>
            <a:effectLst/>
            <a:latin typeface="+mn-lt"/>
            <a:ea typeface="+mn-ea"/>
            <a:cs typeface="+mn-cs"/>
          </a:endParaRPr>
        </a:p>
        <a:p>
          <a:r>
            <a:rPr lang="en-US" sz="1200" b="0" i="0" u="none" strike="noStrike" baseline="0">
              <a:solidFill>
                <a:schemeClr val="dk1"/>
              </a:solidFill>
              <a:effectLst/>
              <a:latin typeface="+mn-lt"/>
              <a:ea typeface="+mn-ea"/>
              <a:cs typeface="+mn-cs"/>
            </a:rPr>
            <a:t>b3 : -0.02. </a:t>
          </a:r>
          <a:r>
            <a:rPr lang="en-US" sz="1200"/>
            <a:t>For every 1-unit increase in adolescent birth rate (births per 1,000 women aged 15–19), life expectancy decreases by </a:t>
          </a:r>
          <a:r>
            <a:rPr lang="en-US" sz="1200" b="1"/>
            <a:t>0.0204 years</a:t>
          </a:r>
          <a:r>
            <a:rPr lang="en-US" sz="1200"/>
            <a:t>, holding UHC service coverage and government health expenditure constant.</a:t>
          </a:r>
          <a:endParaRPr lang="en-US" sz="1200" b="0" i="0" u="none" strike="noStrike">
            <a:solidFill>
              <a:schemeClr val="dk1"/>
            </a:solidFill>
            <a:effectLst/>
            <a:latin typeface="+mn-lt"/>
            <a:ea typeface="+mn-ea"/>
            <a:cs typeface="+mn-cs"/>
          </a:endParaRPr>
        </a:p>
        <a:p>
          <a:endParaRPr lang="en-US" sz="1200" b="0" i="0" u="none" strike="noStrike">
            <a:solidFill>
              <a:schemeClr val="dk1"/>
            </a:solidFill>
            <a:effectLst/>
            <a:latin typeface="+mn-lt"/>
            <a:ea typeface="+mn-ea"/>
            <a:cs typeface="+mn-cs"/>
          </a:endParaRPr>
        </a:p>
        <a:p>
          <a:endParaRPr lang="en-US" sz="1200">
            <a:solidFill>
              <a:schemeClr val="dk1"/>
            </a:solidFill>
            <a:effectLst/>
            <a:latin typeface="+mn-lt"/>
            <a:ea typeface="+mn-ea"/>
            <a:cs typeface="+mn-cs"/>
          </a:endParaRPr>
        </a:p>
        <a:p>
          <a:endParaRPr lang="en-US" sz="1200"/>
        </a:p>
      </xdr:txBody>
    </xdr:sp>
    <xdr:clientData/>
  </xdr:twoCellAnchor>
  <mc:AlternateContent xmlns:mc="http://schemas.openxmlformats.org/markup-compatibility/2006">
    <mc:Choice xmlns:a14="http://schemas.microsoft.com/office/drawing/2010/main" Requires="a14">
      <xdr:twoCellAnchor>
        <xdr:from>
          <xdr:col>28</xdr:col>
          <xdr:colOff>167640</xdr:colOff>
          <xdr:row>25</xdr:row>
          <xdr:rowOff>160020</xdr:rowOff>
        </xdr:from>
        <xdr:to>
          <xdr:col>30</xdr:col>
          <xdr:colOff>312420</xdr:colOff>
          <xdr:row>30</xdr:row>
          <xdr:rowOff>182880</xdr:rowOff>
        </xdr:to>
        <xdr:sp macro="" textlink="">
          <xdr:nvSpPr>
            <xdr:cNvPr id="12289" name="Object 1" hidden="1">
              <a:extLst>
                <a:ext uri="{63B3BB69-23CF-44E3-9099-C40C66FF867C}">
                  <a14:compatExt spid="_x0000_s12289"/>
                </a:ext>
                <a:ext uri="{FF2B5EF4-FFF2-40B4-BE49-F238E27FC236}">
                  <a16:creationId xmlns:a16="http://schemas.microsoft.com/office/drawing/2014/main" id="{00000000-0008-0000-0300-0000013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21</xdr:col>
      <xdr:colOff>305988</xdr:colOff>
      <xdr:row>34</xdr:row>
      <xdr:rowOff>10887</xdr:rowOff>
    </xdr:from>
    <xdr:to>
      <xdr:col>32</xdr:col>
      <xdr:colOff>10886</xdr:colOff>
      <xdr:row>52</xdr:row>
      <xdr:rowOff>10887</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14239702" y="6509658"/>
          <a:ext cx="6943898" cy="333102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1"/>
              </a:solidFill>
            </a:rPr>
            <a:t>Interpretation of Beta Adjusted Values</a:t>
          </a:r>
          <a:r>
            <a:rPr lang="en-US" sz="1200">
              <a:solidFill>
                <a:schemeClr val="accent1"/>
              </a:solidFill>
              <a:effectLst/>
              <a:latin typeface="+mn-lt"/>
              <a:ea typeface="+mn-ea"/>
              <a:cs typeface="+mn-cs"/>
            </a:rPr>
            <a:t> </a:t>
          </a:r>
        </a:p>
        <a:p>
          <a:r>
            <a:rPr lang="en-US" b="1"/>
            <a:t>Beta Adjusted (65%) for X1​ (UHC Service Coverage):</a:t>
          </a:r>
          <a:endParaRPr lang="en-US"/>
        </a:p>
        <a:p>
          <a:r>
            <a:rPr lang="en-US" b="1"/>
            <a:t>65%</a:t>
          </a:r>
          <a:r>
            <a:rPr lang="en-US"/>
            <a:t> indicates that UHC service coverage contributes the most to explaining the variance in life expectancy.</a:t>
          </a:r>
        </a:p>
        <a:p>
          <a:r>
            <a:rPr lang="en-US"/>
            <a:t>This aligns with the strong positive relationship shown by the coefficient (0.3032) and its high t-statistic, indicating that UHC coverage has the largest and most consistent impact on life expectancy.</a:t>
          </a:r>
        </a:p>
        <a:p>
          <a:endParaRPr lang="en-US"/>
        </a:p>
        <a:p>
          <a:r>
            <a:rPr lang="en-US" b="1"/>
            <a:t>Beta Adjusted (19%) for X2​ (Government Health Expenditure):</a:t>
          </a:r>
          <a:endParaRPr lang="en-US"/>
        </a:p>
        <a:p>
          <a:r>
            <a:rPr lang="en-US" b="1"/>
            <a:t>19%</a:t>
          </a:r>
          <a:r>
            <a:rPr lang="en-US"/>
            <a:t> suggests that government health expenditure has a moderate contribution to explaining life expectancy.</a:t>
          </a:r>
        </a:p>
        <a:p>
          <a:r>
            <a:rPr lang="en-US"/>
            <a:t>While it has a positive impact, its influence is smaller compared to UHC service coverage.</a:t>
          </a:r>
        </a:p>
        <a:p>
          <a:endParaRPr lang="en-US"/>
        </a:p>
        <a:p>
          <a:r>
            <a:rPr lang="en-US" b="1"/>
            <a:t>Beta Adjusted (12%) for X3</a:t>
          </a:r>
          <a:r>
            <a:rPr lang="en-US" b="1" baseline="0"/>
            <a:t> </a:t>
          </a:r>
          <a:r>
            <a:rPr lang="en-US" b="1"/>
            <a:t>(Adolescent Birth Rate):</a:t>
          </a:r>
          <a:endParaRPr lang="en-US"/>
        </a:p>
        <a:p>
          <a:r>
            <a:rPr lang="en-US" b="1"/>
            <a:t>12%</a:t>
          </a:r>
          <a:r>
            <a:rPr lang="en-US"/>
            <a:t> indicates that adolescent birth rate has the smallest relative contribution among the predictors.</a:t>
          </a:r>
        </a:p>
        <a:p>
          <a:r>
            <a:rPr lang="en-US"/>
            <a:t>This is consistent with its smaller coefficient (-0.0204) and weaker effect on life expectancy compared to the other variables.</a:t>
          </a:r>
        </a:p>
        <a:p>
          <a:endParaRPr lang="en-US" sz="1200" b="0" i="0" u="none" strike="noStrike">
            <a:solidFill>
              <a:schemeClr val="dk1"/>
            </a:solidFill>
            <a:effectLst/>
            <a:latin typeface="+mn-lt"/>
            <a:ea typeface="+mn-ea"/>
            <a:cs typeface="+mn-cs"/>
          </a:endParaRPr>
        </a:p>
        <a:p>
          <a:r>
            <a:rPr lang="en-US" sz="1200"/>
            <a:t>The predictors (</a:t>
          </a:r>
          <a:r>
            <a:rPr lang="en-US" sz="1200" b="1"/>
            <a:t>X1</a:t>
          </a:r>
          <a:r>
            <a:rPr lang="en-US" sz="1200"/>
            <a:t>, </a:t>
          </a:r>
          <a:r>
            <a:rPr lang="en-US" sz="1200" b="1"/>
            <a:t>X2</a:t>
          </a:r>
          <a:r>
            <a:rPr lang="en-US" sz="1200"/>
            <a:t>, and </a:t>
          </a:r>
          <a:r>
            <a:rPr lang="en-US" sz="1200" b="1"/>
            <a:t>X3</a:t>
          </a:r>
          <a:r>
            <a:rPr lang="en-US" sz="1200"/>
            <a:t>) account for </a:t>
          </a:r>
          <a:r>
            <a:rPr lang="en-US" sz="1200" b="1"/>
            <a:t>96%</a:t>
          </a:r>
          <a:r>
            <a:rPr lang="en-US" sz="1200"/>
            <a:t> of the variability in life expectancy.The remaining </a:t>
          </a:r>
          <a:r>
            <a:rPr lang="en-US" sz="1200" b="1"/>
            <a:t>4%</a:t>
          </a:r>
          <a:r>
            <a:rPr lang="en-US" sz="1200"/>
            <a:t> is unexplained by these variables and could be attributed to other factors not included in the model.</a:t>
          </a:r>
          <a:endParaRPr lang="en-US" sz="1200">
            <a:solidFill>
              <a:schemeClr val="dk1"/>
            </a:solidFill>
            <a:effectLst/>
            <a:latin typeface="+mn-lt"/>
            <a:ea typeface="+mn-ea"/>
            <a:cs typeface="+mn-cs"/>
          </a:endParaRPr>
        </a:p>
        <a:p>
          <a:endParaRPr lang="en-US" sz="12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457200</xdr:colOff>
      <xdr:row>21</xdr:row>
      <xdr:rowOff>15240</xdr:rowOff>
    </xdr:from>
    <xdr:to>
      <xdr:col>21</xdr:col>
      <xdr:colOff>7620</xdr:colOff>
      <xdr:row>27</xdr:row>
      <xdr:rowOff>63511</xdr:rowOff>
    </xdr:to>
    <xdr:pic>
      <xdr:nvPicPr>
        <xdr:cNvPr id="2" name="Obrázok 2" descr="Durbin Watson test statistic">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08920" y="4267200"/>
          <a:ext cx="3208020" cy="1246788"/>
        </a:xfrm>
        <a:prstGeom prst="rect">
          <a:avLst/>
        </a:prstGeom>
        <a:noFill/>
        <a:ln>
          <a:noFill/>
        </a:ln>
      </xdr:spPr>
    </xdr:pic>
    <xdr:clientData/>
  </xdr:twoCellAnchor>
  <xdr:twoCellAnchor>
    <xdr:from>
      <xdr:col>17</xdr:col>
      <xdr:colOff>205740</xdr:colOff>
      <xdr:row>29</xdr:row>
      <xdr:rowOff>137161</xdr:rowOff>
    </xdr:from>
    <xdr:to>
      <xdr:col>23</xdr:col>
      <xdr:colOff>84480</xdr:colOff>
      <xdr:row>35</xdr:row>
      <xdr:rowOff>167641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1628120" y="5951221"/>
          <a:ext cx="3536340" cy="11430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639C"/>
              </a:solidFill>
              <a:effectLst/>
              <a:latin typeface="+mn-lt"/>
              <a:ea typeface="+mn-ea"/>
              <a:cs typeface="+mn-cs"/>
            </a:rPr>
            <a:t>Durbin-Watson Test Interpretation </a:t>
          </a:r>
        </a:p>
        <a:p>
          <a:endParaRPr lang="en-US" sz="1200" b="1"/>
        </a:p>
        <a:p>
          <a:r>
            <a:rPr lang="en-US" sz="1200"/>
            <a:t>The Durbin-Watson statistic (d=0.1163) is significantly less than 2, which indicates the presence of strong </a:t>
          </a:r>
          <a:r>
            <a:rPr lang="en-US" sz="1200" b="1"/>
            <a:t>positive autocorrelation</a:t>
          </a:r>
          <a:r>
            <a:rPr lang="en-US" sz="1200"/>
            <a:t> in the residuals.</a:t>
          </a:r>
        </a:p>
        <a:p>
          <a:endParaRPr lang="en-US" sz="1200">
            <a:solidFill>
              <a:schemeClr val="dk1"/>
            </a:solidFill>
            <a:effectLst/>
            <a:latin typeface="+mn-lt"/>
            <a:ea typeface="+mn-ea"/>
            <a:cs typeface="+mn-cs"/>
          </a:endParaRPr>
        </a:p>
        <a:p>
          <a:endParaRPr lang="en-US" sz="1200"/>
        </a:p>
      </xdr:txBody>
    </xdr:sp>
    <xdr:clientData/>
  </xdr:twoCellAnchor>
  <xdr:twoCellAnchor>
    <xdr:from>
      <xdr:col>12</xdr:col>
      <xdr:colOff>581361</xdr:colOff>
      <xdr:row>41</xdr:row>
      <xdr:rowOff>49755</xdr:rowOff>
    </xdr:from>
    <xdr:to>
      <xdr:col>20</xdr:col>
      <xdr:colOff>25101</xdr:colOff>
      <xdr:row>56</xdr:row>
      <xdr:rowOff>58720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165845</xdr:colOff>
      <xdr:row>41</xdr:row>
      <xdr:rowOff>140298</xdr:rowOff>
    </xdr:from>
    <xdr:to>
      <xdr:col>27</xdr:col>
      <xdr:colOff>470645</xdr:colOff>
      <xdr:row>56</xdr:row>
      <xdr:rowOff>149263</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10886</xdr:colOff>
      <xdr:row>54</xdr:row>
      <xdr:rowOff>92530</xdr:rowOff>
    </xdr:from>
    <xdr:to>
      <xdr:col>20</xdr:col>
      <xdr:colOff>65315</xdr:colOff>
      <xdr:row>69</xdr:row>
      <xdr:rowOff>59873</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8965</xdr:colOff>
      <xdr:row>15</xdr:row>
      <xdr:rowOff>71716</xdr:rowOff>
    </xdr:from>
    <xdr:to>
      <xdr:col>31</xdr:col>
      <xdr:colOff>54685</xdr:colOff>
      <xdr:row>22</xdr:row>
      <xdr:rowOff>48408</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16306800" y="3164540"/>
          <a:ext cx="3703320" cy="124968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If the p-value from the White Test is </a:t>
          </a:r>
          <a:r>
            <a:rPr lang="en-US" sz="1100" b="1" i="0" u="none" strike="noStrike">
              <a:solidFill>
                <a:schemeClr val="dk1"/>
              </a:solidFill>
              <a:effectLst/>
              <a:latin typeface="+mn-lt"/>
              <a:ea typeface="+mn-ea"/>
              <a:cs typeface="+mn-cs"/>
            </a:rPr>
            <a:t>greater than the chosen significance level (e.g., 0.05)</a:t>
          </a:r>
          <a:r>
            <a:rPr lang="en-US" sz="1100" b="0" i="0" u="none" strike="noStrike">
              <a:solidFill>
                <a:schemeClr val="dk1"/>
              </a:solidFill>
              <a:effectLst/>
              <a:latin typeface="+mn-lt"/>
              <a:ea typeface="+mn-ea"/>
              <a:cs typeface="+mn-cs"/>
            </a:rPr>
            <a:t>, we fail to reject H0​, indicating no evidence of heteroscedasticity.</a:t>
          </a:r>
          <a:r>
            <a:rPr lang="en-US" sz="1200"/>
            <a:t> </a:t>
          </a:r>
          <a:br>
            <a:rPr lang="en-US" sz="1200"/>
          </a:br>
          <a:br>
            <a:rPr lang="en-US" sz="1200"/>
          </a:br>
          <a:r>
            <a:rPr lang="en-US" sz="1100" b="0" i="0" u="none" strike="noStrike">
              <a:solidFill>
                <a:schemeClr val="dk1"/>
              </a:solidFill>
              <a:effectLst/>
              <a:latin typeface="+mn-lt"/>
              <a:ea typeface="+mn-ea"/>
              <a:cs typeface="+mn-cs"/>
            </a:rPr>
            <a:t>If the p-value is </a:t>
          </a:r>
          <a:r>
            <a:rPr lang="en-US" sz="1100" b="1" i="0" u="none" strike="noStrike">
              <a:solidFill>
                <a:schemeClr val="dk1"/>
              </a:solidFill>
              <a:effectLst/>
              <a:latin typeface="+mn-lt"/>
              <a:ea typeface="+mn-ea"/>
              <a:cs typeface="+mn-cs"/>
            </a:rPr>
            <a:t>less than the significance level</a:t>
          </a:r>
          <a:r>
            <a:rPr lang="en-US" sz="1100" b="0" i="0" u="none" strike="noStrike">
              <a:solidFill>
                <a:schemeClr val="dk1"/>
              </a:solidFill>
              <a:effectLst/>
              <a:latin typeface="+mn-lt"/>
              <a:ea typeface="+mn-ea"/>
              <a:cs typeface="+mn-cs"/>
            </a:rPr>
            <a:t>, we reject H0​, suggesting the presence of heteroscedasticity</a:t>
          </a:r>
          <a:r>
            <a:rPr lang="en-US" sz="1200"/>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601980</xdr:colOff>
      <xdr:row>23</xdr:row>
      <xdr:rowOff>76200</xdr:rowOff>
    </xdr:from>
    <xdr:to>
      <xdr:col>20</xdr:col>
      <xdr:colOff>350520</xdr:colOff>
      <xdr:row>26</xdr:row>
      <xdr:rowOff>853440</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7307580" y="4373880"/>
          <a:ext cx="5615940" cy="132588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639C"/>
              </a:solidFill>
              <a:effectLst/>
              <a:latin typeface="+mn-lt"/>
              <a:ea typeface="+mn-ea"/>
              <a:cs typeface="+mn-cs"/>
            </a:rPr>
            <a:t>Logarithmic transformation Interpretation </a:t>
          </a:r>
        </a:p>
        <a:p>
          <a:endParaRPr lang="en-US" sz="1200" b="1"/>
        </a:p>
        <a:p>
          <a:r>
            <a:rPr lang="en-US" sz="1200"/>
            <a:t>The logarithmic transformation is applied to:</a:t>
          </a:r>
        </a:p>
        <a:p>
          <a:r>
            <a:rPr lang="en-US" sz="1200"/>
            <a:t>- Improve model assumptions (e.g., linearity, homoscedasticity).</a:t>
          </a:r>
        </a:p>
        <a:p>
          <a:r>
            <a:rPr lang="en-US" sz="1200"/>
            <a:t>- Stabilize variance and handle skewness in economic data.</a:t>
          </a:r>
        </a:p>
        <a:p>
          <a:r>
            <a:rPr lang="en-US" sz="1200"/>
            <a:t>- Make the coefficients interpretable as </a:t>
          </a:r>
          <a:r>
            <a:rPr lang="en-US" sz="1200" b="1"/>
            <a:t>elasticities</a:t>
          </a:r>
          <a:r>
            <a:rPr lang="en-US" sz="1200"/>
            <a:t> (percentage changes).</a:t>
          </a:r>
        </a:p>
        <a:p>
          <a:endParaRPr lang="en-US" sz="1200">
            <a:solidFill>
              <a:schemeClr val="dk1"/>
            </a:solidFill>
            <a:effectLst/>
            <a:latin typeface="+mn-lt"/>
            <a:ea typeface="+mn-ea"/>
            <a:cs typeface="+mn-cs"/>
          </a:endParaRPr>
        </a:p>
        <a:p>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4.xml"/><Relationship Id="rId4" Type="http://schemas.openxmlformats.org/officeDocument/2006/relationships/image" Target="../media/image1.emf"/></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8DBA7-DD87-44E8-80E1-29E41AE9F33A}">
  <dimension ref="A1:AH213"/>
  <sheetViews>
    <sheetView topLeftCell="J17" zoomScale="70" zoomScaleNormal="70" workbookViewId="0">
      <selection activeCell="AH27" sqref="AH27"/>
    </sheetView>
  </sheetViews>
  <sheetFormatPr defaultRowHeight="14.4" x14ac:dyDescent="0.3"/>
  <cols>
    <col min="10" max="10" width="17.6640625" customWidth="1"/>
    <col min="11" max="11" width="17.5546875" customWidth="1"/>
    <col min="12" max="12" width="11.44140625" customWidth="1"/>
    <col min="13" max="13" width="17.5546875" customWidth="1"/>
    <col min="14" max="14" width="10.5546875" customWidth="1"/>
    <col min="15" max="15" width="13.5546875" customWidth="1"/>
    <col min="16" max="17" width="18.77734375" customWidth="1"/>
    <col min="18" max="18" width="11.109375" customWidth="1"/>
    <col min="20" max="20" width="17.88671875" bestFit="1" customWidth="1"/>
    <col min="21" max="21" width="9.21875" customWidth="1"/>
    <col min="23" max="23" width="14.33203125" customWidth="1"/>
    <col min="25" max="25" width="12.44140625" bestFit="1" customWidth="1"/>
  </cols>
  <sheetData>
    <row r="1" spans="1:33" ht="4.8" customHeight="1" x14ac:dyDescent="0.3">
      <c r="A1" s="98"/>
      <c r="B1" s="98"/>
      <c r="C1" s="98"/>
      <c r="D1" s="98"/>
      <c r="E1" s="98"/>
      <c r="F1" s="98"/>
      <c r="G1" s="98"/>
      <c r="H1" s="98"/>
      <c r="I1" s="98"/>
      <c r="J1" s="9"/>
      <c r="K1" s="10"/>
      <c r="L1" s="11"/>
      <c r="M1" s="12"/>
      <c r="N1" s="13"/>
      <c r="O1" s="14"/>
      <c r="P1" s="15"/>
      <c r="Q1" s="15"/>
      <c r="R1" s="16"/>
    </row>
    <row r="2" spans="1:33" ht="46.2" customHeight="1" x14ac:dyDescent="0.3">
      <c r="A2" s="98"/>
      <c r="B2" s="98"/>
      <c r="C2" s="98"/>
      <c r="D2" s="98"/>
      <c r="E2" s="98"/>
      <c r="F2" s="98"/>
      <c r="G2" s="98"/>
      <c r="H2" s="98"/>
      <c r="I2" s="98"/>
      <c r="J2" s="17"/>
      <c r="K2" s="8" t="s">
        <v>208</v>
      </c>
      <c r="L2" s="8" t="s">
        <v>177</v>
      </c>
      <c r="M2" s="8" t="s">
        <v>212</v>
      </c>
      <c r="N2" s="8" t="s">
        <v>174</v>
      </c>
      <c r="O2" s="8" t="s">
        <v>209</v>
      </c>
      <c r="P2" s="3" t="s">
        <v>211</v>
      </c>
      <c r="Q2" s="30" t="s">
        <v>171</v>
      </c>
      <c r="R2" s="8" t="s">
        <v>210</v>
      </c>
    </row>
    <row r="3" spans="1:33" ht="12" customHeight="1" x14ac:dyDescent="0.3">
      <c r="A3" s="98"/>
      <c r="B3" s="98"/>
      <c r="C3" s="98"/>
      <c r="D3" s="98"/>
      <c r="E3" s="98"/>
      <c r="F3" s="98"/>
      <c r="G3" s="98"/>
      <c r="H3" s="98"/>
      <c r="I3" s="98"/>
      <c r="J3" s="23" t="s">
        <v>207</v>
      </c>
      <c r="K3" s="24" t="s">
        <v>175</v>
      </c>
      <c r="L3" s="24" t="s">
        <v>176</v>
      </c>
      <c r="M3" s="24" t="s">
        <v>178</v>
      </c>
      <c r="N3" s="24" t="s">
        <v>179</v>
      </c>
      <c r="O3" s="24" t="s">
        <v>180</v>
      </c>
      <c r="P3" s="24" t="s">
        <v>181</v>
      </c>
      <c r="Q3" s="24" t="s">
        <v>221</v>
      </c>
      <c r="R3" s="25" t="s">
        <v>182</v>
      </c>
    </row>
    <row r="4" spans="1:33" x14ac:dyDescent="0.3">
      <c r="J4" s="26" t="s">
        <v>0</v>
      </c>
      <c r="K4" s="26">
        <v>38928</v>
      </c>
      <c r="L4" s="26">
        <v>0</v>
      </c>
      <c r="M4" s="26">
        <v>7.0000000000000007E-2</v>
      </c>
      <c r="N4" s="26">
        <v>37</v>
      </c>
      <c r="O4" s="26">
        <v>2.5</v>
      </c>
      <c r="P4" s="26">
        <v>3.9</v>
      </c>
      <c r="Q4" s="26">
        <v>62</v>
      </c>
      <c r="R4" s="26">
        <v>63.2</v>
      </c>
    </row>
    <row r="5" spans="1:33" x14ac:dyDescent="0.3">
      <c r="J5" s="27" t="s">
        <v>1</v>
      </c>
      <c r="K5" s="27">
        <v>43851</v>
      </c>
      <c r="L5" s="27">
        <v>0</v>
      </c>
      <c r="M5" s="27">
        <v>0.6</v>
      </c>
      <c r="N5" s="27">
        <v>75</v>
      </c>
      <c r="O5" s="27">
        <v>17.2</v>
      </c>
      <c r="P5" s="27">
        <v>10.7</v>
      </c>
      <c r="Q5" s="27">
        <v>12</v>
      </c>
      <c r="R5" s="27">
        <v>77.099999999999994</v>
      </c>
    </row>
    <row r="6" spans="1:33" x14ac:dyDescent="0.3">
      <c r="J6" s="26" t="s">
        <v>2</v>
      </c>
      <c r="K6" s="26">
        <v>32866</v>
      </c>
      <c r="L6" s="26">
        <v>0</v>
      </c>
      <c r="M6" s="26">
        <v>7.8</v>
      </c>
      <c r="N6" s="26">
        <v>39</v>
      </c>
      <c r="O6" s="26">
        <v>2.1</v>
      </c>
      <c r="P6" s="26">
        <v>5.4</v>
      </c>
      <c r="Q6" s="26">
        <v>163</v>
      </c>
      <c r="R6" s="26">
        <v>63.1</v>
      </c>
    </row>
    <row r="7" spans="1:33" x14ac:dyDescent="0.3">
      <c r="J7" s="27" t="s">
        <v>3</v>
      </c>
      <c r="K7" s="27">
        <v>98</v>
      </c>
      <c r="L7" s="27">
        <v>0</v>
      </c>
      <c r="M7" s="27">
        <v>9.4</v>
      </c>
      <c r="N7" s="27">
        <v>72</v>
      </c>
      <c r="O7" s="27">
        <v>27.7</v>
      </c>
      <c r="P7" s="27">
        <v>11.3</v>
      </c>
      <c r="Q7" s="27">
        <v>30.4</v>
      </c>
      <c r="R7" s="27">
        <v>76.5</v>
      </c>
    </row>
    <row r="8" spans="1:33" x14ac:dyDescent="0.3">
      <c r="J8" s="26" t="s">
        <v>4</v>
      </c>
      <c r="K8" s="26">
        <v>45196</v>
      </c>
      <c r="L8" s="26">
        <v>0</v>
      </c>
      <c r="M8" s="26">
        <v>9.5</v>
      </c>
      <c r="N8" s="26">
        <v>73</v>
      </c>
      <c r="O8" s="26">
        <v>40.6</v>
      </c>
      <c r="P8" s="26">
        <v>15.5</v>
      </c>
      <c r="Q8" s="26">
        <v>40.9</v>
      </c>
      <c r="R8" s="26">
        <v>76.599999999999994</v>
      </c>
    </row>
    <row r="9" spans="1:33" x14ac:dyDescent="0.3">
      <c r="J9" s="27" t="s">
        <v>5</v>
      </c>
      <c r="K9" s="27">
        <v>2963</v>
      </c>
      <c r="L9" s="27">
        <v>0</v>
      </c>
      <c r="M9" s="27">
        <v>4.7</v>
      </c>
      <c r="N9" s="27">
        <v>69</v>
      </c>
      <c r="O9" s="27">
        <v>44</v>
      </c>
      <c r="P9" s="27">
        <v>5.7</v>
      </c>
      <c r="Q9" s="27">
        <v>18.899999999999999</v>
      </c>
      <c r="R9" s="27">
        <v>76</v>
      </c>
    </row>
    <row r="10" spans="1:33" x14ac:dyDescent="0.3">
      <c r="J10" s="26" t="s">
        <v>6</v>
      </c>
      <c r="K10" s="26">
        <v>25500</v>
      </c>
      <c r="L10" s="26">
        <v>1</v>
      </c>
      <c r="M10" s="26">
        <v>10.4</v>
      </c>
      <c r="N10" s="26">
        <v>87</v>
      </c>
      <c r="O10" s="26">
        <v>41.3</v>
      </c>
      <c r="P10" s="26">
        <v>16.2</v>
      </c>
      <c r="Q10" s="26">
        <v>8.6999999999999993</v>
      </c>
      <c r="R10" s="26">
        <v>83</v>
      </c>
    </row>
    <row r="11" spans="1:33" x14ac:dyDescent="0.3">
      <c r="J11" s="27" t="s">
        <v>7</v>
      </c>
      <c r="K11" s="27">
        <v>9006</v>
      </c>
      <c r="L11" s="27">
        <v>1</v>
      </c>
      <c r="M11" s="27">
        <v>11.9</v>
      </c>
      <c r="N11" s="27">
        <v>82</v>
      </c>
      <c r="O11" s="27">
        <v>52.9</v>
      </c>
      <c r="P11" s="27">
        <v>15.7</v>
      </c>
      <c r="Q11" s="27">
        <v>5.2</v>
      </c>
      <c r="R11" s="27">
        <v>81.599999999999994</v>
      </c>
      <c r="T11" t="s">
        <v>183</v>
      </c>
    </row>
    <row r="12" spans="1:33" ht="15" thickBot="1" x14ac:dyDescent="0.35">
      <c r="J12" s="26" t="s">
        <v>8</v>
      </c>
      <c r="K12" s="26">
        <v>10139</v>
      </c>
      <c r="L12" s="26">
        <v>0</v>
      </c>
      <c r="M12" s="26">
        <v>1</v>
      </c>
      <c r="N12" s="26">
        <v>65</v>
      </c>
      <c r="O12" s="26">
        <v>31.7</v>
      </c>
      <c r="P12" s="26">
        <v>3.9</v>
      </c>
      <c r="Q12" s="26">
        <v>42.2</v>
      </c>
      <c r="R12" s="26">
        <v>71.400000000000006</v>
      </c>
    </row>
    <row r="13" spans="1:33" x14ac:dyDescent="0.3">
      <c r="J13" s="27" t="s">
        <v>9</v>
      </c>
      <c r="K13" s="27">
        <v>393</v>
      </c>
      <c r="L13" s="27">
        <v>0</v>
      </c>
      <c r="M13" s="27">
        <v>4.8</v>
      </c>
      <c r="N13" s="27">
        <v>70</v>
      </c>
      <c r="O13" s="27">
        <v>19.399999999999999</v>
      </c>
      <c r="P13" s="27">
        <v>15.3</v>
      </c>
      <c r="Q13" s="27">
        <v>29</v>
      </c>
      <c r="R13" s="27">
        <v>73.2</v>
      </c>
      <c r="T13" s="7" t="s">
        <v>184</v>
      </c>
      <c r="U13" s="7"/>
    </row>
    <row r="14" spans="1:33" x14ac:dyDescent="0.3">
      <c r="J14" s="26" t="s">
        <v>10</v>
      </c>
      <c r="K14" s="26">
        <v>1702</v>
      </c>
      <c r="L14" s="26">
        <v>0</v>
      </c>
      <c r="M14" s="26">
        <v>1.1000000000000001</v>
      </c>
      <c r="N14" s="26">
        <v>71</v>
      </c>
      <c r="O14" s="26">
        <v>9.3000000000000007</v>
      </c>
      <c r="P14" s="26">
        <v>7.2</v>
      </c>
      <c r="Q14" s="26">
        <v>12.5</v>
      </c>
      <c r="R14" s="26">
        <v>75.8</v>
      </c>
      <c r="T14" s="4" t="s">
        <v>185</v>
      </c>
      <c r="U14" s="4">
        <v>0.91191309260338815</v>
      </c>
    </row>
    <row r="15" spans="1:33" x14ac:dyDescent="0.3">
      <c r="J15" s="27" t="s">
        <v>11</v>
      </c>
      <c r="K15" s="27">
        <v>164689</v>
      </c>
      <c r="L15" s="27">
        <v>0</v>
      </c>
      <c r="M15" s="27">
        <v>0</v>
      </c>
      <c r="N15" s="27">
        <v>51</v>
      </c>
      <c r="O15" s="27">
        <v>6.7</v>
      </c>
      <c r="P15" s="27">
        <v>3</v>
      </c>
      <c r="Q15" s="27">
        <v>74</v>
      </c>
      <c r="R15" s="27">
        <v>74.3</v>
      </c>
      <c r="T15" s="4" t="s">
        <v>186</v>
      </c>
      <c r="U15" s="18">
        <v>0.83158548846147562</v>
      </c>
      <c r="V15" t="s">
        <v>223</v>
      </c>
    </row>
    <row r="16" spans="1:33" ht="14.4" customHeight="1" x14ac:dyDescent="0.3">
      <c r="J16" s="26" t="s">
        <v>12</v>
      </c>
      <c r="K16" s="26">
        <v>9449</v>
      </c>
      <c r="L16" s="26">
        <v>0</v>
      </c>
      <c r="M16" s="26">
        <v>11</v>
      </c>
      <c r="N16" s="26">
        <v>74</v>
      </c>
      <c r="O16" s="26">
        <v>45.4</v>
      </c>
      <c r="P16" s="26">
        <v>11</v>
      </c>
      <c r="Q16" s="26">
        <v>11.7</v>
      </c>
      <c r="R16" s="26">
        <v>74.8</v>
      </c>
      <c r="T16" s="4" t="s">
        <v>187</v>
      </c>
      <c r="U16" s="4">
        <v>0.82444063039620485</v>
      </c>
      <c r="Y16" s="99" t="s">
        <v>229</v>
      </c>
      <c r="Z16" s="99"/>
      <c r="AA16" s="99"/>
      <c r="AB16" s="99"/>
      <c r="AC16" s="99"/>
      <c r="AD16" s="99"/>
      <c r="AE16" s="99"/>
      <c r="AF16" s="99"/>
      <c r="AG16" s="99"/>
    </row>
    <row r="17" spans="10:34" ht="14.4" customHeight="1" x14ac:dyDescent="0.3">
      <c r="J17" s="27" t="s">
        <v>13</v>
      </c>
      <c r="K17" s="27">
        <v>11590</v>
      </c>
      <c r="L17" s="27">
        <v>1</v>
      </c>
      <c r="M17" s="27">
        <v>10.8</v>
      </c>
      <c r="N17" s="27">
        <v>85</v>
      </c>
      <c r="O17" s="27">
        <v>60.8</v>
      </c>
      <c r="P17" s="27">
        <v>15.7</v>
      </c>
      <c r="Q17" s="27">
        <v>5.0999999999999996</v>
      </c>
      <c r="R17" s="27">
        <v>81.400000000000006</v>
      </c>
      <c r="T17" s="4" t="s">
        <v>188</v>
      </c>
      <c r="U17" s="4">
        <v>2.9653167893764878</v>
      </c>
      <c r="Y17" s="99"/>
      <c r="Z17" s="99"/>
      <c r="AA17" s="99"/>
      <c r="AB17" s="99"/>
      <c r="AC17" s="99"/>
      <c r="AD17" s="99"/>
      <c r="AE17" s="99"/>
      <c r="AF17" s="99"/>
      <c r="AG17" s="99"/>
    </row>
    <row r="18" spans="10:34" ht="15" customHeight="1" thickBot="1" x14ac:dyDescent="0.35">
      <c r="J18" s="26" t="s">
        <v>14</v>
      </c>
      <c r="K18" s="26">
        <v>398</v>
      </c>
      <c r="L18" s="26">
        <v>0</v>
      </c>
      <c r="M18" s="26">
        <v>6.4</v>
      </c>
      <c r="N18" s="26">
        <v>67</v>
      </c>
      <c r="O18" s="26">
        <v>10.8</v>
      </c>
      <c r="P18" s="26">
        <v>12.2</v>
      </c>
      <c r="Q18" s="26">
        <v>55.4</v>
      </c>
      <c r="R18" s="26">
        <v>74.400000000000006</v>
      </c>
      <c r="T18" s="5" t="s">
        <v>189</v>
      </c>
      <c r="U18" s="5">
        <v>173</v>
      </c>
      <c r="Y18" s="99" t="s">
        <v>231</v>
      </c>
      <c r="Z18" s="99"/>
      <c r="AA18" s="99"/>
      <c r="AB18" s="99"/>
      <c r="AC18" s="99"/>
      <c r="AD18" s="99"/>
      <c r="AE18" s="99"/>
      <c r="AF18" s="99"/>
      <c r="AG18" s="99"/>
      <c r="AH18" s="99"/>
    </row>
    <row r="19" spans="10:34" ht="14.4" customHeight="1" x14ac:dyDescent="0.3">
      <c r="J19" s="27" t="s">
        <v>15</v>
      </c>
      <c r="K19" s="27">
        <v>12123</v>
      </c>
      <c r="L19" s="27">
        <v>0</v>
      </c>
      <c r="M19" s="27">
        <v>2.2000000000000002</v>
      </c>
      <c r="N19" s="27">
        <v>38</v>
      </c>
      <c r="O19" s="27">
        <v>0.6</v>
      </c>
      <c r="P19" s="27">
        <v>3.7</v>
      </c>
      <c r="Q19" s="27">
        <v>108</v>
      </c>
      <c r="R19" s="27">
        <v>63.4</v>
      </c>
      <c r="Y19" s="99"/>
      <c r="Z19" s="99"/>
      <c r="AA19" s="99"/>
      <c r="AB19" s="99"/>
      <c r="AC19" s="99"/>
      <c r="AD19" s="99"/>
      <c r="AE19" s="99"/>
      <c r="AF19" s="99"/>
      <c r="AG19" s="99"/>
      <c r="AH19" s="99"/>
    </row>
    <row r="20" spans="10:34" ht="15" thickBot="1" x14ac:dyDescent="0.35">
      <c r="J20" s="26" t="s">
        <v>16</v>
      </c>
      <c r="K20" s="26">
        <v>772</v>
      </c>
      <c r="L20" s="26">
        <v>0</v>
      </c>
      <c r="M20" s="26">
        <v>0.2</v>
      </c>
      <c r="N20" s="26">
        <v>62</v>
      </c>
      <c r="O20" s="26">
        <v>5</v>
      </c>
      <c r="P20" s="26">
        <v>10.4</v>
      </c>
      <c r="Q20" s="26">
        <v>8</v>
      </c>
      <c r="R20" s="26">
        <v>73.099999999999994</v>
      </c>
      <c r="T20" t="s">
        <v>190</v>
      </c>
    </row>
    <row r="21" spans="10:34" x14ac:dyDescent="0.3">
      <c r="J21" s="27" t="s">
        <v>17</v>
      </c>
      <c r="K21" s="27">
        <v>11673</v>
      </c>
      <c r="L21" s="27">
        <v>0</v>
      </c>
      <c r="M21" s="27">
        <v>3.9</v>
      </c>
      <c r="N21" s="27">
        <v>67</v>
      </c>
      <c r="O21" s="27">
        <v>10.3</v>
      </c>
      <c r="P21" s="27">
        <v>13.7</v>
      </c>
      <c r="Q21" s="27">
        <v>71</v>
      </c>
      <c r="R21" s="27">
        <v>72.099999999999994</v>
      </c>
      <c r="T21" s="6"/>
      <c r="U21" s="6" t="s">
        <v>195</v>
      </c>
      <c r="V21" s="6" t="s">
        <v>196</v>
      </c>
      <c r="W21" s="6" t="s">
        <v>197</v>
      </c>
      <c r="X21" s="6" t="s">
        <v>198</v>
      </c>
      <c r="Y21" s="6" t="s">
        <v>199</v>
      </c>
    </row>
    <row r="22" spans="10:34" x14ac:dyDescent="0.3">
      <c r="J22" s="26" t="s">
        <v>18</v>
      </c>
      <c r="K22" s="26">
        <v>3281</v>
      </c>
      <c r="L22" s="26">
        <v>0</v>
      </c>
      <c r="M22" s="26">
        <v>7.8</v>
      </c>
      <c r="N22" s="26">
        <v>65</v>
      </c>
      <c r="O22" s="26">
        <v>21.6</v>
      </c>
      <c r="P22" s="26">
        <v>15.4</v>
      </c>
      <c r="Q22" s="26">
        <v>10.1</v>
      </c>
      <c r="R22" s="26">
        <v>76.8</v>
      </c>
      <c r="T22" s="4" t="s">
        <v>191</v>
      </c>
      <c r="U22" s="4">
        <v>7</v>
      </c>
      <c r="V22" s="4">
        <v>7163.9662195753417</v>
      </c>
      <c r="W22" s="4">
        <v>1023.4237456536202</v>
      </c>
      <c r="X22" s="4">
        <v>116.38936433231517</v>
      </c>
      <c r="Y22" s="19">
        <v>1.8664947233648332E-60</v>
      </c>
      <c r="Z22" s="20" t="s">
        <v>230</v>
      </c>
      <c r="AA22" s="20" t="s">
        <v>222</v>
      </c>
      <c r="AB22" s="20"/>
      <c r="AC22" s="20"/>
      <c r="AD22" s="20"/>
    </row>
    <row r="23" spans="10:34" x14ac:dyDescent="0.3">
      <c r="J23" s="27" t="s">
        <v>19</v>
      </c>
      <c r="K23" s="27">
        <v>2352</v>
      </c>
      <c r="L23" s="27">
        <v>0</v>
      </c>
      <c r="M23" s="27">
        <v>6.6</v>
      </c>
      <c r="N23" s="27">
        <v>54</v>
      </c>
      <c r="O23" s="27">
        <v>3.8</v>
      </c>
      <c r="P23" s="27">
        <v>14.3</v>
      </c>
      <c r="Q23" s="27">
        <v>53.3</v>
      </c>
      <c r="R23" s="27">
        <v>62.2</v>
      </c>
      <c r="T23" s="4" t="s">
        <v>192</v>
      </c>
      <c r="U23" s="4">
        <v>165</v>
      </c>
      <c r="V23" s="4">
        <v>1450.8621041240833</v>
      </c>
      <c r="W23" s="4">
        <v>8.7931036613580815</v>
      </c>
      <c r="X23" s="4"/>
      <c r="Y23" s="4"/>
    </row>
    <row r="24" spans="10:34" ht="15" thickBot="1" x14ac:dyDescent="0.35">
      <c r="J24" s="26" t="s">
        <v>20</v>
      </c>
      <c r="K24" s="26">
        <v>212559</v>
      </c>
      <c r="L24" s="26">
        <v>0</v>
      </c>
      <c r="M24" s="26">
        <v>7.3</v>
      </c>
      <c r="N24" s="26">
        <v>75</v>
      </c>
      <c r="O24" s="26">
        <v>23.1</v>
      </c>
      <c r="P24" s="26">
        <v>10.5</v>
      </c>
      <c r="Q24" s="26">
        <v>49.1</v>
      </c>
      <c r="R24" s="26">
        <v>75.900000000000006</v>
      </c>
      <c r="T24" s="5" t="s">
        <v>193</v>
      </c>
      <c r="U24" s="5">
        <v>172</v>
      </c>
      <c r="V24" s="5">
        <v>8614.8283236994248</v>
      </c>
      <c r="W24" s="5"/>
      <c r="X24" s="5"/>
      <c r="Y24" s="5"/>
    </row>
    <row r="25" spans="10:34" ht="15" thickBot="1" x14ac:dyDescent="0.35">
      <c r="J25" s="27" t="s">
        <v>21</v>
      </c>
      <c r="K25" s="27">
        <v>437</v>
      </c>
      <c r="L25" s="27">
        <v>0</v>
      </c>
      <c r="M25" s="27">
        <v>0.5</v>
      </c>
      <c r="N25" s="27">
        <v>77</v>
      </c>
      <c r="O25" s="27">
        <v>16.100000000000001</v>
      </c>
      <c r="P25" s="27">
        <v>6.8</v>
      </c>
      <c r="Q25" s="27">
        <v>9.9</v>
      </c>
      <c r="R25" s="27">
        <v>74.3</v>
      </c>
    </row>
    <row r="26" spans="10:34" x14ac:dyDescent="0.3">
      <c r="J26" s="26" t="s">
        <v>22</v>
      </c>
      <c r="K26" s="26">
        <v>6948</v>
      </c>
      <c r="L26" s="26">
        <v>1</v>
      </c>
      <c r="M26" s="26">
        <v>12.5</v>
      </c>
      <c r="N26" s="26">
        <v>70</v>
      </c>
      <c r="O26" s="26">
        <v>42.1</v>
      </c>
      <c r="P26" s="26">
        <v>11.6</v>
      </c>
      <c r="Q26" s="26">
        <v>39.299999999999997</v>
      </c>
      <c r="R26" s="26">
        <v>75.099999999999994</v>
      </c>
      <c r="T26" s="6"/>
      <c r="U26" s="6" t="s">
        <v>200</v>
      </c>
      <c r="V26" s="6" t="s">
        <v>188</v>
      </c>
      <c r="W26" s="6" t="s">
        <v>201</v>
      </c>
      <c r="X26" s="6" t="s">
        <v>202</v>
      </c>
      <c r="Z26" s="6" t="s">
        <v>203</v>
      </c>
      <c r="AA26" s="6" t="s">
        <v>204</v>
      </c>
      <c r="AB26" s="6" t="s">
        <v>205</v>
      </c>
      <c r="AC26" s="6" t="s">
        <v>206</v>
      </c>
    </row>
    <row r="27" spans="10:34" x14ac:dyDescent="0.3">
      <c r="J27" s="27" t="s">
        <v>23</v>
      </c>
      <c r="K27" s="27">
        <v>20903</v>
      </c>
      <c r="L27" s="27">
        <v>0</v>
      </c>
      <c r="M27" s="27">
        <v>11</v>
      </c>
      <c r="N27" s="27">
        <v>43</v>
      </c>
      <c r="O27" s="27">
        <v>0.9</v>
      </c>
      <c r="P27" s="27">
        <v>9.6</v>
      </c>
      <c r="Q27" s="27">
        <v>123.7</v>
      </c>
      <c r="R27" s="27">
        <v>62.7</v>
      </c>
      <c r="T27" s="4" t="s">
        <v>194</v>
      </c>
      <c r="U27" s="4">
        <v>55.861559996285806</v>
      </c>
      <c r="V27" s="4">
        <v>2.0759884039174277</v>
      </c>
      <c r="W27" s="4">
        <v>26.908416198700355</v>
      </c>
      <c r="X27" s="4">
        <v>3.1047326080098246E-62</v>
      </c>
      <c r="Y27" s="20" t="s">
        <v>217</v>
      </c>
      <c r="Z27" s="4">
        <v>51.76263376404858</v>
      </c>
      <c r="AA27" s="4">
        <v>59.960486228523031</v>
      </c>
      <c r="AB27" s="4">
        <v>51.76263376404858</v>
      </c>
      <c r="AC27" s="4">
        <v>59.960486228523031</v>
      </c>
    </row>
    <row r="28" spans="10:34" x14ac:dyDescent="0.3">
      <c r="J28" s="26" t="s">
        <v>24</v>
      </c>
      <c r="K28" s="26">
        <v>11891</v>
      </c>
      <c r="L28" s="26">
        <v>0</v>
      </c>
      <c r="M28" s="26">
        <v>7.5</v>
      </c>
      <c r="N28" s="26">
        <v>44</v>
      </c>
      <c r="O28" s="26">
        <v>0.7</v>
      </c>
      <c r="P28" s="26">
        <v>8.5</v>
      </c>
      <c r="Q28" s="26">
        <v>58.2</v>
      </c>
      <c r="R28" s="26">
        <v>63.8</v>
      </c>
      <c r="T28" s="4" t="s">
        <v>175</v>
      </c>
      <c r="U28" s="4">
        <v>2.3211872708492377E-7</v>
      </c>
      <c r="V28" s="4">
        <v>1.4843421933183073E-6</v>
      </c>
      <c r="W28" s="4">
        <v>0.15637817757239178</v>
      </c>
      <c r="X28" s="4">
        <v>0.87592610628741674</v>
      </c>
      <c r="Z28" s="4">
        <v>-2.6986342300741499E-6</v>
      </c>
      <c r="AA28" s="4">
        <v>3.1628716842439972E-6</v>
      </c>
      <c r="AB28" s="4">
        <v>-2.6986342300741499E-6</v>
      </c>
      <c r="AC28" s="4">
        <v>3.1628716842439972E-6</v>
      </c>
    </row>
    <row r="29" spans="10:34" x14ac:dyDescent="0.3">
      <c r="J29" s="27" t="s">
        <v>25</v>
      </c>
      <c r="K29" s="27">
        <v>556</v>
      </c>
      <c r="L29" s="27">
        <v>0</v>
      </c>
      <c r="M29" s="27">
        <v>6.4</v>
      </c>
      <c r="N29" s="27">
        <v>69</v>
      </c>
      <c r="O29" s="27">
        <v>8.3000000000000007</v>
      </c>
      <c r="P29" s="27">
        <v>10.4</v>
      </c>
      <c r="Q29" s="27">
        <v>57.4</v>
      </c>
      <c r="R29" s="27">
        <v>74</v>
      </c>
      <c r="T29" s="4" t="s">
        <v>176</v>
      </c>
      <c r="U29" s="4">
        <v>1.6099536177244533</v>
      </c>
      <c r="V29" s="4">
        <v>0.78066081144640187</v>
      </c>
      <c r="W29" s="4">
        <v>2.0622959345705398</v>
      </c>
      <c r="X29" s="4">
        <v>4.0747226830714064E-2</v>
      </c>
      <c r="Y29" s="20" t="s">
        <v>219</v>
      </c>
      <c r="Z29" s="4">
        <v>6.858128997973223E-2</v>
      </c>
      <c r="AA29" s="4">
        <v>3.1513259454691744</v>
      </c>
      <c r="AB29" s="4">
        <v>6.858128997973223E-2</v>
      </c>
      <c r="AC29" s="4">
        <v>3.1513259454691744</v>
      </c>
    </row>
    <row r="30" spans="10:34" x14ac:dyDescent="0.3">
      <c r="J30" s="26" t="s">
        <v>26</v>
      </c>
      <c r="K30" s="26">
        <v>16719</v>
      </c>
      <c r="L30" s="26">
        <v>0</v>
      </c>
      <c r="M30" s="26">
        <v>7.8</v>
      </c>
      <c r="N30" s="26">
        <v>61</v>
      </c>
      <c r="O30" s="26">
        <v>1.9</v>
      </c>
      <c r="P30" s="26">
        <v>7</v>
      </c>
      <c r="Q30" s="26">
        <v>30</v>
      </c>
      <c r="R30" s="26">
        <v>70.099999999999994</v>
      </c>
      <c r="T30" s="4" t="s">
        <v>178</v>
      </c>
      <c r="U30" s="4">
        <v>-0.10750254732281422</v>
      </c>
      <c r="V30" s="4">
        <v>7.2952834759510629E-2</v>
      </c>
      <c r="W30" s="4">
        <v>-1.4735897196756904</v>
      </c>
      <c r="X30" s="4">
        <v>0.14249730482968254</v>
      </c>
      <c r="Z30" s="4">
        <v>-0.25154395311658162</v>
      </c>
      <c r="AA30" s="4">
        <v>3.6538858470953173E-2</v>
      </c>
      <c r="AB30" s="4">
        <v>-0.25154395311658162</v>
      </c>
      <c r="AC30" s="4">
        <v>3.6538858470953173E-2</v>
      </c>
    </row>
    <row r="31" spans="10:34" x14ac:dyDescent="0.3">
      <c r="J31" s="27" t="s">
        <v>27</v>
      </c>
      <c r="K31" s="27">
        <v>26546</v>
      </c>
      <c r="L31" s="27">
        <v>0</v>
      </c>
      <c r="M31" s="27">
        <v>5.5</v>
      </c>
      <c r="N31" s="27">
        <v>44</v>
      </c>
      <c r="O31" s="27">
        <v>1.3</v>
      </c>
      <c r="P31" s="27">
        <v>0.6</v>
      </c>
      <c r="Q31" s="27">
        <v>122.2</v>
      </c>
      <c r="R31" s="27">
        <v>62.4</v>
      </c>
      <c r="T31" s="4" t="s">
        <v>179</v>
      </c>
      <c r="U31" s="4">
        <v>0.24855916887669058</v>
      </c>
      <c r="V31" s="4">
        <v>3.3615959073109054E-2</v>
      </c>
      <c r="W31" s="4">
        <v>7.3940823266745479</v>
      </c>
      <c r="X31" s="4">
        <v>6.807003436845114E-12</v>
      </c>
      <c r="Y31" s="20" t="s">
        <v>217</v>
      </c>
      <c r="Z31" s="4">
        <v>0.18218628538342604</v>
      </c>
      <c r="AA31" s="4">
        <v>0.31493205236995514</v>
      </c>
      <c r="AB31" s="4">
        <v>0.18218628538342604</v>
      </c>
      <c r="AC31" s="4">
        <v>0.31493205236995514</v>
      </c>
    </row>
    <row r="32" spans="10:34" x14ac:dyDescent="0.3">
      <c r="J32" s="26" t="s">
        <v>28</v>
      </c>
      <c r="K32" s="26">
        <v>37742</v>
      </c>
      <c r="L32" s="26">
        <v>0</v>
      </c>
      <c r="M32" s="26">
        <v>8.8000000000000007</v>
      </c>
      <c r="N32" s="26">
        <v>89</v>
      </c>
      <c r="O32" s="26">
        <v>24.4</v>
      </c>
      <c r="P32" s="26">
        <v>18.600000000000001</v>
      </c>
      <c r="Q32" s="26">
        <v>6.5</v>
      </c>
      <c r="R32" s="26">
        <v>82.2</v>
      </c>
      <c r="T32" s="4" t="s">
        <v>180</v>
      </c>
      <c r="U32" s="4">
        <v>4.4030493503235124E-2</v>
      </c>
      <c r="V32" s="4">
        <v>2.20731646356115E-2</v>
      </c>
      <c r="W32" s="4">
        <v>1.9947521902771932</v>
      </c>
      <c r="X32" s="29">
        <v>4.7716493696890197E-2</v>
      </c>
      <c r="Y32" s="20" t="s">
        <v>219</v>
      </c>
      <c r="Z32" s="4">
        <v>4.4823004614229223E-4</v>
      </c>
      <c r="AA32" s="4">
        <v>8.7612756960327956E-2</v>
      </c>
      <c r="AB32" s="4">
        <v>4.4823004614229223E-4</v>
      </c>
      <c r="AC32" s="4">
        <v>8.7612756960327956E-2</v>
      </c>
    </row>
    <row r="33" spans="10:29" x14ac:dyDescent="0.3">
      <c r="J33" s="27" t="s">
        <v>29</v>
      </c>
      <c r="K33" s="27">
        <v>4830</v>
      </c>
      <c r="L33" s="27">
        <v>0</v>
      </c>
      <c r="M33" s="27">
        <v>1.7</v>
      </c>
      <c r="N33" s="27">
        <v>32</v>
      </c>
      <c r="O33" s="27">
        <v>0.7</v>
      </c>
      <c r="P33" s="27">
        <v>4.8</v>
      </c>
      <c r="Q33" s="27">
        <v>184.4</v>
      </c>
      <c r="R33" s="27">
        <v>53.1</v>
      </c>
      <c r="T33" s="4" t="s">
        <v>181</v>
      </c>
      <c r="U33" s="4">
        <v>0.18004002321763821</v>
      </c>
      <c r="V33" s="4">
        <v>6.7620186181498954E-2</v>
      </c>
      <c r="W33" s="4">
        <v>2.6625188924264984</v>
      </c>
      <c r="X33" s="4">
        <v>8.523600393944902E-3</v>
      </c>
      <c r="Y33" s="20" t="s">
        <v>217</v>
      </c>
      <c r="Z33" s="4">
        <v>4.6527642105544331E-2</v>
      </c>
      <c r="AA33" s="4">
        <v>0.31355240432973208</v>
      </c>
      <c r="AB33" s="4">
        <v>4.6527642105544331E-2</v>
      </c>
      <c r="AC33" s="4">
        <v>0.31355240432973208</v>
      </c>
    </row>
    <row r="34" spans="10:29" ht="15" thickBot="1" x14ac:dyDescent="0.35">
      <c r="J34" s="26" t="s">
        <v>30</v>
      </c>
      <c r="K34" s="26">
        <v>16426</v>
      </c>
      <c r="L34" s="26">
        <v>0</v>
      </c>
      <c r="M34" s="26">
        <v>1.3</v>
      </c>
      <c r="N34" s="26">
        <v>28</v>
      </c>
      <c r="O34" s="26">
        <v>0.6</v>
      </c>
      <c r="P34" s="26">
        <v>5.2</v>
      </c>
      <c r="Q34" s="26">
        <v>138.5</v>
      </c>
      <c r="R34" s="26">
        <v>59.6</v>
      </c>
      <c r="T34" s="5" t="s">
        <v>221</v>
      </c>
      <c r="U34" s="5">
        <v>-3.5857495378977228E-2</v>
      </c>
      <c r="V34" s="5">
        <v>9.0755778202791324E-3</v>
      </c>
      <c r="W34" s="5">
        <v>-3.9509875942945061</v>
      </c>
      <c r="X34" s="5">
        <v>1.1514448069217281E-4</v>
      </c>
      <c r="Y34" s="20" t="s">
        <v>217</v>
      </c>
      <c r="Z34" s="5">
        <v>-5.3776730346790702E-2</v>
      </c>
      <c r="AA34" s="5">
        <v>-1.793826041116375E-2</v>
      </c>
      <c r="AB34" s="5">
        <v>-5.3776730346790702E-2</v>
      </c>
      <c r="AC34" s="5">
        <v>-1.793826041116375E-2</v>
      </c>
    </row>
    <row r="35" spans="10:29" x14ac:dyDescent="0.3">
      <c r="J35" s="27" t="s">
        <v>31</v>
      </c>
      <c r="K35" s="27">
        <v>19116</v>
      </c>
      <c r="L35" s="27">
        <v>0</v>
      </c>
      <c r="M35" s="27">
        <v>8.9</v>
      </c>
      <c r="N35" s="27">
        <v>80</v>
      </c>
      <c r="O35" s="27">
        <v>28.4</v>
      </c>
      <c r="P35" s="27">
        <v>18.100000000000001</v>
      </c>
      <c r="Q35" s="27">
        <v>22.6</v>
      </c>
      <c r="R35" s="27">
        <v>80.7</v>
      </c>
    </row>
    <row r="36" spans="10:29" x14ac:dyDescent="0.3">
      <c r="J36" s="26" t="s">
        <v>32</v>
      </c>
      <c r="K36" s="26">
        <v>1447470</v>
      </c>
      <c r="L36" s="26">
        <v>0</v>
      </c>
      <c r="M36" s="26">
        <v>6</v>
      </c>
      <c r="N36" s="26">
        <v>82</v>
      </c>
      <c r="O36" s="26">
        <v>22.3</v>
      </c>
      <c r="P36" s="26">
        <v>8.8000000000000007</v>
      </c>
      <c r="Q36" s="26">
        <v>6.1</v>
      </c>
      <c r="R36" s="26">
        <v>77.400000000000006</v>
      </c>
    </row>
    <row r="37" spans="10:29" x14ac:dyDescent="0.3">
      <c r="J37" s="27" t="s">
        <v>33</v>
      </c>
      <c r="K37" s="27">
        <v>50883</v>
      </c>
      <c r="L37" s="27">
        <v>0</v>
      </c>
      <c r="M37" s="27">
        <v>5.5</v>
      </c>
      <c r="N37" s="27">
        <v>78</v>
      </c>
      <c r="O37" s="27">
        <v>23.3</v>
      </c>
      <c r="P37" s="27">
        <v>16.899999999999999</v>
      </c>
      <c r="Q37" s="27">
        <v>52.6</v>
      </c>
      <c r="R37" s="27">
        <v>79.3</v>
      </c>
    </row>
    <row r="38" spans="10:29" x14ac:dyDescent="0.3">
      <c r="J38" s="26" t="s">
        <v>34</v>
      </c>
      <c r="K38" s="26">
        <v>870</v>
      </c>
      <c r="L38" s="26">
        <v>0</v>
      </c>
      <c r="M38" s="26">
        <v>1.1000000000000001</v>
      </c>
      <c r="N38" s="26">
        <v>44</v>
      </c>
      <c r="O38" s="26">
        <v>2.6</v>
      </c>
      <c r="P38" s="26">
        <v>4.0999999999999996</v>
      </c>
      <c r="Q38" s="26">
        <v>38</v>
      </c>
      <c r="R38" s="26">
        <v>67.400000000000006</v>
      </c>
      <c r="T38" t="s">
        <v>213</v>
      </c>
    </row>
    <row r="39" spans="10:29" ht="15" thickBot="1" x14ac:dyDescent="0.35">
      <c r="J39" s="27" t="s">
        <v>35</v>
      </c>
      <c r="K39" s="27">
        <v>5518</v>
      </c>
      <c r="L39" s="27">
        <v>0</v>
      </c>
      <c r="M39" s="27">
        <v>9.1999999999999993</v>
      </c>
      <c r="N39" s="27">
        <v>40</v>
      </c>
      <c r="O39" s="27">
        <v>1</v>
      </c>
      <c r="P39" s="27">
        <v>3.5</v>
      </c>
      <c r="Q39" s="27">
        <v>111.3</v>
      </c>
      <c r="R39" s="27">
        <v>64.7</v>
      </c>
    </row>
    <row r="40" spans="10:29" x14ac:dyDescent="0.3">
      <c r="J40" s="26" t="s">
        <v>36</v>
      </c>
      <c r="K40" s="26">
        <v>5094</v>
      </c>
      <c r="L40" s="26">
        <v>0</v>
      </c>
      <c r="M40" s="26">
        <v>4.0999999999999996</v>
      </c>
      <c r="N40" s="26">
        <v>78</v>
      </c>
      <c r="O40" s="26">
        <v>33</v>
      </c>
      <c r="P40" s="26">
        <v>24.1</v>
      </c>
      <c r="Q40" s="26">
        <v>33.299999999999997</v>
      </c>
      <c r="R40" s="26">
        <v>80.8</v>
      </c>
      <c r="T40" s="6" t="s">
        <v>214</v>
      </c>
      <c r="U40" s="6" t="s">
        <v>215</v>
      </c>
      <c r="V40" s="6" t="s">
        <v>216</v>
      </c>
      <c r="W40" s="6" t="s">
        <v>220</v>
      </c>
    </row>
    <row r="41" spans="10:29" x14ac:dyDescent="0.3">
      <c r="J41" s="27" t="s">
        <v>37</v>
      </c>
      <c r="K41" s="27">
        <v>26378</v>
      </c>
      <c r="L41" s="27">
        <v>0</v>
      </c>
      <c r="M41" s="27">
        <v>3</v>
      </c>
      <c r="N41" s="27">
        <v>45</v>
      </c>
      <c r="O41" s="27">
        <v>1.6</v>
      </c>
      <c r="P41" s="27">
        <v>5.5</v>
      </c>
      <c r="Q41" s="27">
        <v>118.8</v>
      </c>
      <c r="R41" s="27">
        <v>62.9</v>
      </c>
      <c r="T41" s="4">
        <v>1</v>
      </c>
      <c r="U41" s="4">
        <v>63.648827595029005</v>
      </c>
      <c r="V41" s="4">
        <v>-0.44882759502900171</v>
      </c>
      <c r="W41" s="4">
        <v>-0.15453636956066297</v>
      </c>
    </row>
    <row r="42" spans="10:29" x14ac:dyDescent="0.3">
      <c r="J42" s="26" t="s">
        <v>38</v>
      </c>
      <c r="K42" s="26">
        <v>4105</v>
      </c>
      <c r="L42" s="26">
        <v>1</v>
      </c>
      <c r="M42" s="26">
        <v>8.6999999999999993</v>
      </c>
      <c r="N42" s="26">
        <v>73</v>
      </c>
      <c r="O42" s="26">
        <v>34.700000000000003</v>
      </c>
      <c r="P42" s="26">
        <v>12.1</v>
      </c>
      <c r="Q42" s="26">
        <v>8.8000000000000007</v>
      </c>
      <c r="R42" s="26">
        <v>78.599999999999994</v>
      </c>
      <c r="T42" s="4">
        <v>2</v>
      </c>
      <c r="U42" s="4">
        <v>76.702637564081968</v>
      </c>
      <c r="V42" s="4">
        <v>0.39736243591802634</v>
      </c>
      <c r="W42" s="4">
        <v>0.13681633867138998</v>
      </c>
    </row>
    <row r="43" spans="10:29" x14ac:dyDescent="0.3">
      <c r="J43" s="27" t="s">
        <v>39</v>
      </c>
      <c r="K43" s="27">
        <v>11327</v>
      </c>
      <c r="L43" s="27">
        <v>0</v>
      </c>
      <c r="M43" s="27">
        <v>6.3</v>
      </c>
      <c r="N43" s="27">
        <v>80</v>
      </c>
      <c r="O43" s="27">
        <v>84.2</v>
      </c>
      <c r="P43" s="27">
        <v>15.9</v>
      </c>
      <c r="Q43" s="27">
        <v>51.1</v>
      </c>
      <c r="R43" s="27">
        <v>77.8</v>
      </c>
      <c r="T43" s="4">
        <v>3</v>
      </c>
      <c r="U43" s="4">
        <v>59.944384942401896</v>
      </c>
      <c r="V43" s="4">
        <v>3.155615057598105</v>
      </c>
      <c r="W43" s="4">
        <v>1.0865136193345302</v>
      </c>
    </row>
    <row r="44" spans="10:29" x14ac:dyDescent="0.3">
      <c r="J44" s="26" t="s">
        <v>40</v>
      </c>
      <c r="K44" s="26">
        <v>1207</v>
      </c>
      <c r="L44" s="26">
        <v>1</v>
      </c>
      <c r="M44" s="26">
        <v>10.8</v>
      </c>
      <c r="N44" s="26">
        <v>79</v>
      </c>
      <c r="O44" s="26">
        <v>31.4</v>
      </c>
      <c r="P44" s="26">
        <v>9.9</v>
      </c>
      <c r="Q44" s="26">
        <v>6.7</v>
      </c>
      <c r="R44" s="26">
        <v>83.1</v>
      </c>
      <c r="T44" s="4">
        <v>4</v>
      </c>
      <c r="U44" s="4">
        <v>74.911348031086334</v>
      </c>
      <c r="V44" s="4">
        <v>1.5886519689136662</v>
      </c>
      <c r="W44" s="4">
        <v>0.54699067189808925</v>
      </c>
    </row>
    <row r="45" spans="10:29" x14ac:dyDescent="0.3">
      <c r="J45" s="27" t="s">
        <v>41</v>
      </c>
      <c r="K45" s="27">
        <v>10709</v>
      </c>
      <c r="L45" s="27">
        <v>1</v>
      </c>
      <c r="M45" s="27">
        <v>14.3</v>
      </c>
      <c r="N45" s="27">
        <v>78</v>
      </c>
      <c r="O45" s="27">
        <v>41.5</v>
      </c>
      <c r="P45" s="27">
        <v>15.4</v>
      </c>
      <c r="Q45" s="27">
        <v>9.9</v>
      </c>
      <c r="R45" s="27">
        <v>79.099999999999994</v>
      </c>
      <c r="T45" s="4">
        <v>5</v>
      </c>
      <c r="U45" s="4">
        <v>76.107282797811379</v>
      </c>
      <c r="V45" s="4">
        <v>0.49271720218861503</v>
      </c>
      <c r="W45" s="4">
        <v>0.16964805303781649</v>
      </c>
    </row>
    <row r="46" spans="10:29" x14ac:dyDescent="0.3">
      <c r="J46" s="26" t="s">
        <v>42</v>
      </c>
      <c r="K46" s="26">
        <v>89561</v>
      </c>
      <c r="L46" s="26">
        <v>0</v>
      </c>
      <c r="M46" s="26">
        <v>1.1000000000000001</v>
      </c>
      <c r="N46" s="26">
        <v>39</v>
      </c>
      <c r="O46" s="26">
        <v>3.8</v>
      </c>
      <c r="P46" s="26">
        <v>4.4000000000000004</v>
      </c>
      <c r="Q46" s="26">
        <v>109</v>
      </c>
      <c r="R46" s="26">
        <v>62.4</v>
      </c>
      <c r="T46" s="4">
        <v>6</v>
      </c>
      <c r="U46" s="4">
        <v>74.793431627968786</v>
      </c>
      <c r="V46" s="4">
        <v>1.2065683720312137</v>
      </c>
      <c r="W46" s="4">
        <v>0.41543500868830219</v>
      </c>
    </row>
    <row r="47" spans="10:29" x14ac:dyDescent="0.3">
      <c r="J47" s="27" t="s">
        <v>43</v>
      </c>
      <c r="K47" s="27">
        <v>5792</v>
      </c>
      <c r="L47" s="27">
        <v>1</v>
      </c>
      <c r="M47" s="27">
        <v>10.1</v>
      </c>
      <c r="N47" s="27">
        <v>85</v>
      </c>
      <c r="O47" s="27">
        <v>42.2</v>
      </c>
      <c r="P47" s="27">
        <v>16.8</v>
      </c>
      <c r="Q47" s="27">
        <v>1.6</v>
      </c>
      <c r="R47" s="27">
        <v>81.3</v>
      </c>
      <c r="T47" s="4">
        <v>7</v>
      </c>
      <c r="U47" s="4">
        <v>82.407201389677965</v>
      </c>
      <c r="V47" s="4">
        <v>0.59279861032203485</v>
      </c>
      <c r="W47" s="4">
        <v>0.20410720315415087</v>
      </c>
    </row>
    <row r="48" spans="10:29" x14ac:dyDescent="0.3">
      <c r="J48" s="26" t="s">
        <v>44</v>
      </c>
      <c r="K48" s="26">
        <v>10848</v>
      </c>
      <c r="L48" s="26">
        <v>0</v>
      </c>
      <c r="M48" s="26">
        <v>6.7</v>
      </c>
      <c r="N48" s="26">
        <v>66</v>
      </c>
      <c r="O48" s="26">
        <v>14.5</v>
      </c>
      <c r="P48" s="26">
        <v>16.3</v>
      </c>
      <c r="Q48" s="26">
        <v>51</v>
      </c>
      <c r="R48" s="26">
        <v>72.8</v>
      </c>
      <c r="T48" s="4">
        <v>8</v>
      </c>
      <c r="U48" s="4">
        <v>81.545558104880882</v>
      </c>
      <c r="V48" s="4">
        <v>5.4441895119111905E-2</v>
      </c>
      <c r="W48" s="4">
        <v>1.8744954447745786E-2</v>
      </c>
    </row>
    <row r="49" spans="10:23" x14ac:dyDescent="0.3">
      <c r="J49" s="27" t="s">
        <v>45</v>
      </c>
      <c r="K49" s="27">
        <v>17643</v>
      </c>
      <c r="L49" s="27">
        <v>0</v>
      </c>
      <c r="M49" s="27">
        <v>3.3</v>
      </c>
      <c r="N49" s="27">
        <v>80</v>
      </c>
      <c r="O49" s="27">
        <v>22.2</v>
      </c>
      <c r="P49" s="27">
        <v>13.3</v>
      </c>
      <c r="Q49" s="27">
        <v>58.4</v>
      </c>
      <c r="R49" s="27">
        <v>78.400000000000006</v>
      </c>
      <c r="T49" s="4">
        <v>9</v>
      </c>
      <c r="U49" s="4">
        <v>72.497493307330288</v>
      </c>
      <c r="V49" s="4">
        <v>-1.0974933073302822</v>
      </c>
      <c r="W49" s="4">
        <v>-0.37787924185229205</v>
      </c>
    </row>
    <row r="50" spans="10:23" x14ac:dyDescent="0.3">
      <c r="J50" s="26" t="s">
        <v>46</v>
      </c>
      <c r="K50" s="26">
        <v>102334</v>
      </c>
      <c r="L50" s="26">
        <v>0</v>
      </c>
      <c r="M50" s="26">
        <v>0.1</v>
      </c>
      <c r="N50" s="26">
        <v>70</v>
      </c>
      <c r="O50" s="26">
        <v>7.5</v>
      </c>
      <c r="P50" s="26">
        <v>4.7</v>
      </c>
      <c r="Q50" s="26">
        <v>46.9</v>
      </c>
      <c r="R50" s="26">
        <v>71.8</v>
      </c>
      <c r="T50" s="4">
        <v>10</v>
      </c>
      <c r="U50" s="4">
        <v>75.313717376366668</v>
      </c>
      <c r="V50" s="4">
        <v>-2.1137173763666652</v>
      </c>
      <c r="W50" s="4">
        <v>-0.72777657443252153</v>
      </c>
    </row>
    <row r="51" spans="10:23" x14ac:dyDescent="0.3">
      <c r="J51" s="27" t="s">
        <v>47</v>
      </c>
      <c r="K51" s="27">
        <v>6486</v>
      </c>
      <c r="L51" s="27">
        <v>0</v>
      </c>
      <c r="M51" s="27">
        <v>4.0999999999999996</v>
      </c>
      <c r="N51" s="27">
        <v>76</v>
      </c>
      <c r="O51" s="27">
        <v>28.7</v>
      </c>
      <c r="P51" s="27">
        <v>16.899999999999999</v>
      </c>
      <c r="Q51" s="27">
        <v>51.8</v>
      </c>
      <c r="R51" s="27">
        <v>75</v>
      </c>
      <c r="T51" s="4">
        <v>11</v>
      </c>
      <c r="U51" s="4">
        <v>74.64895631505911</v>
      </c>
      <c r="V51" s="4">
        <v>1.1510436849408876</v>
      </c>
      <c r="W51" s="4">
        <v>0.39631723683344028</v>
      </c>
    </row>
    <row r="52" spans="10:23" x14ac:dyDescent="0.3">
      <c r="J52" s="26" t="s">
        <v>48</v>
      </c>
      <c r="K52" s="26">
        <v>1327</v>
      </c>
      <c r="L52" s="26">
        <v>0</v>
      </c>
      <c r="M52" s="26">
        <v>10.8</v>
      </c>
      <c r="N52" s="26">
        <v>78</v>
      </c>
      <c r="O52" s="26">
        <v>34.700000000000003</v>
      </c>
      <c r="P52" s="26">
        <v>12.9</v>
      </c>
      <c r="Q52" s="26">
        <v>8.5</v>
      </c>
      <c r="R52" s="26">
        <v>78.900000000000006</v>
      </c>
      <c r="T52" s="4">
        <v>12</v>
      </c>
      <c r="U52" s="4">
        <v>66.757974728122207</v>
      </c>
      <c r="V52" s="4">
        <v>7.5420252718777903</v>
      </c>
      <c r="W52" s="4">
        <v>2.5968038007454819</v>
      </c>
    </row>
    <row r="53" spans="10:23" x14ac:dyDescent="0.3">
      <c r="J53" s="27" t="s">
        <v>49</v>
      </c>
      <c r="K53" s="27">
        <v>1160</v>
      </c>
      <c r="L53" s="27">
        <v>0</v>
      </c>
      <c r="M53" s="27">
        <v>8.8000000000000007</v>
      </c>
      <c r="N53" s="27">
        <v>58</v>
      </c>
      <c r="O53" s="27">
        <v>1.4</v>
      </c>
      <c r="P53" s="27">
        <v>10</v>
      </c>
      <c r="Q53" s="27">
        <v>87.1</v>
      </c>
      <c r="R53" s="27">
        <v>57.7</v>
      </c>
      <c r="T53" s="4">
        <v>13</v>
      </c>
      <c r="U53" s="4">
        <v>76.634495726969021</v>
      </c>
      <c r="V53" s="4">
        <v>-1.8344957269690241</v>
      </c>
      <c r="W53" s="4">
        <v>-0.63163743219046853</v>
      </c>
    </row>
    <row r="54" spans="10:23" x14ac:dyDescent="0.3">
      <c r="J54" s="26" t="s">
        <v>50</v>
      </c>
      <c r="K54" s="26">
        <v>114964</v>
      </c>
      <c r="L54" s="26">
        <v>0</v>
      </c>
      <c r="M54" s="26">
        <v>2.2000000000000002</v>
      </c>
      <c r="N54" s="26">
        <v>38</v>
      </c>
      <c r="O54" s="26">
        <v>1.1000000000000001</v>
      </c>
      <c r="P54" s="26">
        <v>4.8</v>
      </c>
      <c r="Q54" s="26">
        <v>73.5</v>
      </c>
      <c r="R54" s="26">
        <v>68.7</v>
      </c>
      <c r="T54" s="4">
        <v>14</v>
      </c>
      <c r="U54" s="4">
        <v>82.761514856570301</v>
      </c>
      <c r="V54" s="4">
        <v>-1.3615148565702953</v>
      </c>
      <c r="W54" s="4">
        <v>-0.46878481931059651</v>
      </c>
    </row>
    <row r="55" spans="10:23" x14ac:dyDescent="0.3">
      <c r="J55" s="27" t="s">
        <v>51</v>
      </c>
      <c r="K55" s="27">
        <v>896</v>
      </c>
      <c r="L55" s="27">
        <v>0</v>
      </c>
      <c r="M55" s="27">
        <v>3.7</v>
      </c>
      <c r="N55" s="27">
        <v>61</v>
      </c>
      <c r="O55" s="27">
        <v>8.6</v>
      </c>
      <c r="P55" s="27">
        <v>8.3000000000000007</v>
      </c>
      <c r="Q55" s="27">
        <v>23.1</v>
      </c>
      <c r="R55" s="27">
        <v>68</v>
      </c>
      <c r="T55" s="4">
        <v>15</v>
      </c>
      <c r="U55" s="4">
        <v>72.512612760506244</v>
      </c>
      <c r="V55" s="4">
        <v>1.8873872394937621</v>
      </c>
      <c r="W55" s="4">
        <v>0.64984857254073425</v>
      </c>
    </row>
    <row r="56" spans="10:23" x14ac:dyDescent="0.3">
      <c r="J56" s="26" t="s">
        <v>52</v>
      </c>
      <c r="K56" s="26">
        <v>5541</v>
      </c>
      <c r="L56" s="26">
        <v>0</v>
      </c>
      <c r="M56" s="26">
        <v>10.7</v>
      </c>
      <c r="N56" s="26">
        <v>83</v>
      </c>
      <c r="O56" s="26">
        <v>46.4</v>
      </c>
      <c r="P56" s="26">
        <v>13.8</v>
      </c>
      <c r="Q56" s="26">
        <v>4.0999999999999996</v>
      </c>
      <c r="R56" s="26">
        <v>81.599999999999994</v>
      </c>
      <c r="T56" s="4">
        <v>16</v>
      </c>
      <c r="U56" s="4">
        <v>61.893073665895969</v>
      </c>
      <c r="V56" s="4">
        <v>1.5069263341040298</v>
      </c>
      <c r="W56" s="4">
        <v>0.51885162019226516</v>
      </c>
    </row>
    <row r="57" spans="10:23" x14ac:dyDescent="0.3">
      <c r="J57" s="27" t="s">
        <v>53</v>
      </c>
      <c r="K57" s="27">
        <v>65274</v>
      </c>
      <c r="L57" s="27">
        <v>0</v>
      </c>
      <c r="M57" s="27">
        <v>12.2</v>
      </c>
      <c r="N57" s="27">
        <v>84</v>
      </c>
      <c r="O57" s="27">
        <v>32.700000000000003</v>
      </c>
      <c r="P57" s="27">
        <v>15.1</v>
      </c>
      <c r="Q57" s="27">
        <v>7.5</v>
      </c>
      <c r="R57" s="27">
        <v>82.5</v>
      </c>
      <c r="T57" s="4">
        <v>17</v>
      </c>
      <c r="U57" s="4">
        <v>73.05661589878116</v>
      </c>
      <c r="V57" s="4">
        <v>4.3384101218833848E-2</v>
      </c>
      <c r="W57" s="4">
        <v>1.4937632118135915E-2</v>
      </c>
    </row>
    <row r="58" spans="10:23" x14ac:dyDescent="0.3">
      <c r="J58" s="26" t="s">
        <v>54</v>
      </c>
      <c r="K58" s="26">
        <v>2226</v>
      </c>
      <c r="L58" s="26">
        <v>0</v>
      </c>
      <c r="M58" s="26">
        <v>8.1</v>
      </c>
      <c r="N58" s="26">
        <v>49</v>
      </c>
      <c r="O58" s="26">
        <v>6.5</v>
      </c>
      <c r="P58" s="26">
        <v>9.6</v>
      </c>
      <c r="Q58" s="26">
        <v>91</v>
      </c>
      <c r="R58" s="26">
        <v>66.5</v>
      </c>
      <c r="T58" s="4">
        <v>18</v>
      </c>
      <c r="U58" s="4">
        <v>72.472654127623954</v>
      </c>
      <c r="V58" s="4">
        <v>-0.37265412762396011</v>
      </c>
      <c r="W58" s="4">
        <v>-0.12830899129783135</v>
      </c>
    </row>
    <row r="59" spans="10:23" x14ac:dyDescent="0.3">
      <c r="J59" s="27" t="s">
        <v>55</v>
      </c>
      <c r="K59" s="27">
        <v>2417</v>
      </c>
      <c r="L59" s="27">
        <v>0</v>
      </c>
      <c r="M59" s="27">
        <v>3.4</v>
      </c>
      <c r="N59" s="27">
        <v>48</v>
      </c>
      <c r="O59" s="27">
        <v>0.8</v>
      </c>
      <c r="P59" s="27">
        <v>4.4000000000000004</v>
      </c>
      <c r="Q59" s="27">
        <v>64.8</v>
      </c>
      <c r="R59" s="27">
        <v>65.5</v>
      </c>
      <c r="T59" s="4">
        <v>19</v>
      </c>
      <c r="U59" s="4">
        <v>74.541661999590147</v>
      </c>
      <c r="V59" s="4">
        <v>2.2583380004098501</v>
      </c>
      <c r="W59" s="4">
        <v>0.77757107559679861</v>
      </c>
    </row>
    <row r="60" spans="10:23" x14ac:dyDescent="0.3">
      <c r="J60" s="26" t="s">
        <v>56</v>
      </c>
      <c r="K60" s="26">
        <v>3989</v>
      </c>
      <c r="L60" s="26">
        <v>0</v>
      </c>
      <c r="M60" s="26">
        <v>9.5</v>
      </c>
      <c r="N60" s="26">
        <v>65</v>
      </c>
      <c r="O60" s="26">
        <v>51.1</v>
      </c>
      <c r="P60" s="26">
        <v>9.4</v>
      </c>
      <c r="Q60" s="26">
        <v>27.3</v>
      </c>
      <c r="R60" s="26">
        <v>73.3</v>
      </c>
      <c r="T60" s="4">
        <v>20</v>
      </c>
      <c r="U60" s="4">
        <v>69.405467950167662</v>
      </c>
      <c r="V60" s="4">
        <v>-7.2054679501676588</v>
      </c>
      <c r="W60" s="4">
        <v>-2.4809233441465892</v>
      </c>
    </row>
    <row r="61" spans="10:23" x14ac:dyDescent="0.3">
      <c r="J61" s="27" t="s">
        <v>57</v>
      </c>
      <c r="K61" s="27">
        <v>83784</v>
      </c>
      <c r="L61" s="27">
        <v>1</v>
      </c>
      <c r="M61" s="27">
        <v>12.8</v>
      </c>
      <c r="N61" s="27">
        <v>86</v>
      </c>
      <c r="O61" s="27">
        <v>44.3</v>
      </c>
      <c r="P61" s="27">
        <v>20.100000000000001</v>
      </c>
      <c r="Q61" s="27">
        <v>6.9</v>
      </c>
      <c r="R61" s="27">
        <v>81.7</v>
      </c>
      <c r="T61" s="4">
        <v>21</v>
      </c>
      <c r="U61" s="4">
        <v>74.914989611693656</v>
      </c>
      <c r="V61" s="4">
        <v>0.98501038830634968</v>
      </c>
      <c r="W61" s="4">
        <v>0.33915011259182098</v>
      </c>
    </row>
    <row r="62" spans="10:23" x14ac:dyDescent="0.3">
      <c r="J62" s="26" t="s">
        <v>58</v>
      </c>
      <c r="K62" s="26">
        <v>31073</v>
      </c>
      <c r="L62" s="26">
        <v>0</v>
      </c>
      <c r="M62" s="26">
        <v>2.8</v>
      </c>
      <c r="N62" s="26">
        <v>45</v>
      </c>
      <c r="O62" s="26">
        <v>1.7</v>
      </c>
      <c r="P62" s="26">
        <v>6.5</v>
      </c>
      <c r="Q62" s="26">
        <v>78</v>
      </c>
      <c r="R62" s="26">
        <v>66.3</v>
      </c>
      <c r="T62" s="4">
        <v>22</v>
      </c>
      <c r="U62" s="4">
        <v>76.525140061043459</v>
      </c>
      <c r="V62" s="4">
        <v>-2.2251400610434615</v>
      </c>
      <c r="W62" s="4">
        <v>-0.76614065312857849</v>
      </c>
    </row>
    <row r="63" spans="10:23" x14ac:dyDescent="0.3">
      <c r="J63" s="27" t="s">
        <v>59</v>
      </c>
      <c r="K63" s="27">
        <v>10423</v>
      </c>
      <c r="L63" s="27">
        <v>0</v>
      </c>
      <c r="M63" s="27">
        <v>10.5</v>
      </c>
      <c r="N63" s="27">
        <v>78</v>
      </c>
      <c r="O63" s="27">
        <v>63.1</v>
      </c>
      <c r="P63" s="27">
        <v>7.9</v>
      </c>
      <c r="Q63" s="27">
        <v>8.6999999999999993</v>
      </c>
      <c r="R63" s="27">
        <v>81.099999999999994</v>
      </c>
      <c r="T63" s="4">
        <v>23</v>
      </c>
      <c r="U63" s="4">
        <v>76.06143483217619</v>
      </c>
      <c r="V63" s="4">
        <v>-0.96143483217619519</v>
      </c>
      <c r="W63" s="4">
        <v>-0.33103278447947021</v>
      </c>
    </row>
    <row r="64" spans="10:23" x14ac:dyDescent="0.3">
      <c r="J64" s="26" t="s">
        <v>60</v>
      </c>
      <c r="K64" s="26">
        <v>113</v>
      </c>
      <c r="L64" s="26">
        <v>0</v>
      </c>
      <c r="M64" s="26">
        <v>9</v>
      </c>
      <c r="N64" s="26">
        <v>70</v>
      </c>
      <c r="O64" s="26">
        <v>14.4</v>
      </c>
      <c r="P64" s="26">
        <v>9.4</v>
      </c>
      <c r="Q64" s="26">
        <v>35.9</v>
      </c>
      <c r="R64" s="26">
        <v>72.900000000000006</v>
      </c>
      <c r="T64" s="4">
        <v>24</v>
      </c>
      <c r="U64" s="4">
        <v>62.704367703847559</v>
      </c>
      <c r="V64" s="4">
        <v>-4.36770384755647E-3</v>
      </c>
      <c r="W64" s="4">
        <v>-1.5038493697650251E-3</v>
      </c>
    </row>
    <row r="65" spans="10:23" x14ac:dyDescent="0.3">
      <c r="J65" s="27" t="s">
        <v>61</v>
      </c>
      <c r="K65" s="27">
        <v>17916</v>
      </c>
      <c r="L65" s="27">
        <v>0</v>
      </c>
      <c r="M65" s="27">
        <v>1.6</v>
      </c>
      <c r="N65" s="27">
        <v>57</v>
      </c>
      <c r="O65" s="27">
        <v>12.4</v>
      </c>
      <c r="P65" s="27">
        <v>17.600000000000001</v>
      </c>
      <c r="Q65" s="27">
        <v>63.3</v>
      </c>
      <c r="R65" s="27">
        <v>72</v>
      </c>
      <c r="T65" s="4">
        <v>25</v>
      </c>
      <c r="U65" s="4">
        <v>65.468909757468566</v>
      </c>
      <c r="V65" s="4">
        <v>-1.668909757468569</v>
      </c>
      <c r="W65" s="4">
        <v>-0.57462432769289529</v>
      </c>
    </row>
    <row r="66" spans="10:23" x14ac:dyDescent="0.3">
      <c r="J66" s="26" t="s">
        <v>62</v>
      </c>
      <c r="K66" s="26">
        <v>13133</v>
      </c>
      <c r="L66" s="26">
        <v>0</v>
      </c>
      <c r="M66" s="26">
        <v>1.1000000000000001</v>
      </c>
      <c r="N66" s="26">
        <v>37</v>
      </c>
      <c r="O66" s="26">
        <v>2.2000000000000002</v>
      </c>
      <c r="P66" s="26">
        <v>6.2</v>
      </c>
      <c r="Q66" s="26">
        <v>120</v>
      </c>
      <c r="R66" s="26">
        <v>61</v>
      </c>
      <c r="T66" s="4">
        <v>26</v>
      </c>
      <c r="U66" s="4">
        <v>72.503904506710697</v>
      </c>
      <c r="V66" s="4">
        <v>1.4960954932893031</v>
      </c>
      <c r="W66" s="4">
        <v>0.51512244035275656</v>
      </c>
    </row>
    <row r="67" spans="10:23" x14ac:dyDescent="0.3">
      <c r="J67" s="27" t="s">
        <v>172</v>
      </c>
      <c r="K67" s="27">
        <v>1968</v>
      </c>
      <c r="L67" s="27">
        <v>0</v>
      </c>
      <c r="M67" s="27">
        <v>5.5</v>
      </c>
      <c r="N67" s="27">
        <v>37</v>
      </c>
      <c r="O67" s="27">
        <v>2</v>
      </c>
      <c r="P67" s="27">
        <v>2.8</v>
      </c>
      <c r="Q67" s="27">
        <v>120</v>
      </c>
      <c r="R67" s="27">
        <v>60.2</v>
      </c>
      <c r="T67" s="4">
        <v>27</v>
      </c>
      <c r="U67" s="4">
        <v>70.457243460454407</v>
      </c>
      <c r="V67" s="4">
        <v>-0.3572434604544128</v>
      </c>
      <c r="W67" s="4">
        <v>-0.12300292593272016</v>
      </c>
    </row>
    <row r="68" spans="10:23" x14ac:dyDescent="0.3">
      <c r="J68" s="26" t="s">
        <v>63</v>
      </c>
      <c r="K68" s="26">
        <v>787</v>
      </c>
      <c r="L68" s="26">
        <v>0</v>
      </c>
      <c r="M68" s="26">
        <v>5.3</v>
      </c>
      <c r="N68" s="26">
        <v>74</v>
      </c>
      <c r="O68" s="26">
        <v>14.2</v>
      </c>
      <c r="P68" s="26">
        <v>10.3</v>
      </c>
      <c r="Q68" s="26">
        <v>64.900000000000006</v>
      </c>
      <c r="R68" s="26">
        <v>65.7</v>
      </c>
      <c r="T68" s="4">
        <v>28</v>
      </c>
      <c r="U68" s="4">
        <v>61.996538960487683</v>
      </c>
      <c r="V68" s="4">
        <v>0.40346103951231527</v>
      </c>
      <c r="W68" s="4">
        <v>0.13891615621667733</v>
      </c>
    </row>
    <row r="69" spans="10:23" x14ac:dyDescent="0.3">
      <c r="J69" s="27" t="s">
        <v>64</v>
      </c>
      <c r="K69" s="27">
        <v>11403</v>
      </c>
      <c r="L69" s="27">
        <v>0</v>
      </c>
      <c r="M69" s="27">
        <v>3</v>
      </c>
      <c r="N69" s="27">
        <v>47</v>
      </c>
      <c r="O69" s="27">
        <v>2.2999999999999998</v>
      </c>
      <c r="P69" s="27">
        <v>5.4</v>
      </c>
      <c r="Q69" s="27">
        <v>54.8</v>
      </c>
      <c r="R69" s="27">
        <v>64.099999999999994</v>
      </c>
      <c r="T69" s="4">
        <v>29</v>
      </c>
      <c r="U69" s="4">
        <v>81.236078988231796</v>
      </c>
      <c r="V69" s="4">
        <v>0.96392101176820688</v>
      </c>
      <c r="W69" s="4">
        <v>0.33188880396775611</v>
      </c>
    </row>
    <row r="70" spans="10:23" x14ac:dyDescent="0.3">
      <c r="J70" s="26" t="s">
        <v>65</v>
      </c>
      <c r="K70" s="26">
        <v>9905</v>
      </c>
      <c r="L70" s="26">
        <v>0</v>
      </c>
      <c r="M70" s="26">
        <v>3.9</v>
      </c>
      <c r="N70" s="26">
        <v>63</v>
      </c>
      <c r="O70" s="26">
        <v>5</v>
      </c>
      <c r="P70" s="26">
        <v>11.1</v>
      </c>
      <c r="Q70" s="26">
        <v>97.1</v>
      </c>
      <c r="R70" s="26">
        <v>71.900000000000006</v>
      </c>
      <c r="T70" s="4">
        <v>30</v>
      </c>
      <c r="U70" s="4">
        <v>57.916711512356471</v>
      </c>
      <c r="V70" s="4">
        <v>-4.8167115123564699</v>
      </c>
      <c r="W70" s="4">
        <v>-1.6584477393653154</v>
      </c>
    </row>
    <row r="71" spans="10:23" x14ac:dyDescent="0.3">
      <c r="J71" s="27" t="s">
        <v>66</v>
      </c>
      <c r="K71" s="27">
        <v>9660</v>
      </c>
      <c r="L71" s="27">
        <v>1</v>
      </c>
      <c r="M71" s="27">
        <v>11.1</v>
      </c>
      <c r="N71" s="27">
        <v>73</v>
      </c>
      <c r="O71" s="27">
        <v>60.6</v>
      </c>
      <c r="P71" s="27">
        <v>9.4</v>
      </c>
      <c r="Q71" s="27">
        <v>21.1</v>
      </c>
      <c r="R71" s="27">
        <v>76.400000000000006</v>
      </c>
      <c r="T71" s="4">
        <v>31</v>
      </c>
      <c r="U71" s="4">
        <v>58.681639502369904</v>
      </c>
      <c r="V71" s="4">
        <v>0.91836049763009697</v>
      </c>
      <c r="W71" s="4">
        <v>0.31620180849733315</v>
      </c>
    </row>
    <row r="72" spans="10:23" x14ac:dyDescent="0.3">
      <c r="J72" s="26" t="s">
        <v>67</v>
      </c>
      <c r="K72" s="26">
        <v>341</v>
      </c>
      <c r="L72" s="26">
        <v>1</v>
      </c>
      <c r="M72" s="26">
        <v>9.1999999999999993</v>
      </c>
      <c r="N72" s="26">
        <v>87</v>
      </c>
      <c r="O72" s="26">
        <v>41.4</v>
      </c>
      <c r="P72" s="26">
        <v>16.399999999999999</v>
      </c>
      <c r="Q72" s="26">
        <v>4.4000000000000004</v>
      </c>
      <c r="R72" s="26">
        <v>82.3</v>
      </c>
      <c r="T72" s="4">
        <v>32</v>
      </c>
      <c r="U72" s="4">
        <v>78.492769057001212</v>
      </c>
      <c r="V72" s="4">
        <v>2.2072309429987911</v>
      </c>
      <c r="W72" s="4">
        <v>0.75997434313492074</v>
      </c>
    </row>
    <row r="73" spans="10:23" x14ac:dyDescent="0.3">
      <c r="J73" s="27" t="s">
        <v>68</v>
      </c>
      <c r="K73" s="27">
        <v>1380004</v>
      </c>
      <c r="L73" s="27">
        <v>0</v>
      </c>
      <c r="M73" s="27">
        <v>5.6</v>
      </c>
      <c r="N73" s="27">
        <v>61</v>
      </c>
      <c r="O73" s="27">
        <v>7.4</v>
      </c>
      <c r="P73" s="27">
        <v>3.4</v>
      </c>
      <c r="Q73" s="27">
        <v>12.2</v>
      </c>
      <c r="R73" s="27">
        <v>70.8</v>
      </c>
      <c r="T73" s="4">
        <v>33</v>
      </c>
      <c r="U73" s="4">
        <v>78.281882941756777</v>
      </c>
      <c r="V73" s="4">
        <v>-0.88188294175677129</v>
      </c>
      <c r="W73" s="4">
        <v>-0.3036421773214788</v>
      </c>
    </row>
    <row r="74" spans="10:23" x14ac:dyDescent="0.3">
      <c r="J74" s="26" t="s">
        <v>69</v>
      </c>
      <c r="K74" s="26">
        <v>273524</v>
      </c>
      <c r="L74" s="26">
        <v>0</v>
      </c>
      <c r="M74" s="26">
        <v>0.2</v>
      </c>
      <c r="N74" s="26">
        <v>59</v>
      </c>
      <c r="O74" s="26">
        <v>6.2</v>
      </c>
      <c r="P74" s="26">
        <v>8.6999999999999993</v>
      </c>
      <c r="Q74" s="26">
        <v>36</v>
      </c>
      <c r="R74" s="26">
        <v>71.3</v>
      </c>
      <c r="T74" s="4">
        <v>34</v>
      </c>
      <c r="U74" s="4">
        <v>76.8522046896517</v>
      </c>
      <c r="V74" s="4">
        <v>2.4477953103482974</v>
      </c>
      <c r="W74" s="4">
        <v>0.84280335005783102</v>
      </c>
    </row>
    <row r="75" spans="10:23" x14ac:dyDescent="0.3">
      <c r="J75" s="27" t="s">
        <v>70</v>
      </c>
      <c r="K75" s="27">
        <v>83993</v>
      </c>
      <c r="L75" s="27">
        <v>0</v>
      </c>
      <c r="M75" s="27">
        <v>1</v>
      </c>
      <c r="N75" s="27">
        <v>77</v>
      </c>
      <c r="O75" s="27">
        <v>15.8</v>
      </c>
      <c r="P75" s="27">
        <v>21.4</v>
      </c>
      <c r="Q75" s="27">
        <v>27.6</v>
      </c>
      <c r="R75" s="27">
        <v>77.3</v>
      </c>
      <c r="T75" s="4">
        <v>35</v>
      </c>
      <c r="U75" s="4">
        <v>66.170171121997242</v>
      </c>
      <c r="V75" s="4">
        <v>1.2298288780027633</v>
      </c>
      <c r="W75" s="4">
        <v>0.423443861501274</v>
      </c>
    </row>
    <row r="76" spans="10:23" x14ac:dyDescent="0.3">
      <c r="J76" s="26" t="s">
        <v>71</v>
      </c>
      <c r="K76" s="26">
        <v>40223</v>
      </c>
      <c r="L76" s="26">
        <v>0</v>
      </c>
      <c r="M76" s="26">
        <v>0.4</v>
      </c>
      <c r="N76" s="26">
        <v>55</v>
      </c>
      <c r="O76" s="26">
        <v>9.6999999999999993</v>
      </c>
      <c r="P76" s="26">
        <v>6</v>
      </c>
      <c r="Q76" s="26">
        <v>70</v>
      </c>
      <c r="R76" s="26">
        <v>72.400000000000006</v>
      </c>
      <c r="T76" s="4">
        <v>36</v>
      </c>
      <c r="U76" s="4">
        <v>61.499415486204391</v>
      </c>
      <c r="V76" s="4">
        <v>3.2005845137956115</v>
      </c>
      <c r="W76" s="4">
        <v>1.1019971069338854</v>
      </c>
    </row>
    <row r="77" spans="10:23" x14ac:dyDescent="0.3">
      <c r="J77" s="27" t="s">
        <v>72</v>
      </c>
      <c r="K77" s="27">
        <v>4938</v>
      </c>
      <c r="L77" s="27">
        <v>1</v>
      </c>
      <c r="M77" s="27">
        <v>12.7</v>
      </c>
      <c r="N77" s="27">
        <v>83</v>
      </c>
      <c r="O77" s="27">
        <v>34.9</v>
      </c>
      <c r="P77" s="27">
        <v>20.3</v>
      </c>
      <c r="Q77" s="27">
        <v>5.7</v>
      </c>
      <c r="R77" s="27">
        <v>81.8</v>
      </c>
      <c r="T77" s="4">
        <v>37</v>
      </c>
      <c r="U77" s="4">
        <v>79.407513386471805</v>
      </c>
      <c r="V77" s="4">
        <v>1.3924866135281917</v>
      </c>
      <c r="W77" s="4">
        <v>0.4794487422337832</v>
      </c>
    </row>
    <row r="78" spans="10:23" x14ac:dyDescent="0.3">
      <c r="J78" s="26" t="s">
        <v>73</v>
      </c>
      <c r="K78" s="26">
        <v>8656</v>
      </c>
      <c r="L78" s="26">
        <v>0</v>
      </c>
      <c r="M78" s="26">
        <v>4.4000000000000004</v>
      </c>
      <c r="N78" s="26">
        <v>84</v>
      </c>
      <c r="O78" s="26">
        <v>36.299999999999997</v>
      </c>
      <c r="P78" s="26">
        <v>12.1</v>
      </c>
      <c r="Q78" s="26">
        <v>8.3000000000000007</v>
      </c>
      <c r="R78" s="26">
        <v>82.6</v>
      </c>
      <c r="T78" s="4">
        <v>38</v>
      </c>
      <c r="U78" s="4">
        <v>63.531136247831185</v>
      </c>
      <c r="V78" s="4">
        <v>-0.63113624783118638</v>
      </c>
      <c r="W78" s="4">
        <v>-0.21730728127727553</v>
      </c>
    </row>
    <row r="79" spans="10:23" x14ac:dyDescent="0.3">
      <c r="J79" s="27" t="s">
        <v>74</v>
      </c>
      <c r="K79" s="27">
        <v>60462</v>
      </c>
      <c r="L79" s="27">
        <v>1</v>
      </c>
      <c r="M79" s="27">
        <v>8</v>
      </c>
      <c r="N79" s="27">
        <v>83</v>
      </c>
      <c r="O79" s="27">
        <v>39.5</v>
      </c>
      <c r="P79" s="27">
        <v>13.2</v>
      </c>
      <c r="Q79" s="27">
        <v>3.7</v>
      </c>
      <c r="R79" s="27">
        <v>83</v>
      </c>
      <c r="T79" s="4">
        <v>39</v>
      </c>
      <c r="U79" s="4">
        <v>78.072810073835555</v>
      </c>
      <c r="V79" s="4">
        <v>0.52718992616443927</v>
      </c>
      <c r="W79" s="4">
        <v>0.18151739812954704</v>
      </c>
    </row>
    <row r="80" spans="10:23" x14ac:dyDescent="0.3">
      <c r="J80" s="26" t="s">
        <v>75</v>
      </c>
      <c r="K80" s="26">
        <v>2961</v>
      </c>
      <c r="L80" s="26">
        <v>0</v>
      </c>
      <c r="M80" s="26">
        <v>4.2</v>
      </c>
      <c r="N80" s="26">
        <v>70</v>
      </c>
      <c r="O80" s="26">
        <v>5.3</v>
      </c>
      <c r="P80" s="26">
        <v>13.3</v>
      </c>
      <c r="Q80" s="26">
        <v>51.7</v>
      </c>
      <c r="R80" s="26">
        <v>76</v>
      </c>
      <c r="T80" s="4">
        <v>40</v>
      </c>
      <c r="U80" s="4">
        <v>79.809342575376121</v>
      </c>
      <c r="V80" s="4">
        <v>-2.0093425753761238</v>
      </c>
      <c r="W80" s="4">
        <v>-0.69183916105299725</v>
      </c>
    </row>
    <row r="81" spans="10:23" x14ac:dyDescent="0.3">
      <c r="J81" s="27" t="s">
        <v>76</v>
      </c>
      <c r="K81" s="27">
        <v>126476</v>
      </c>
      <c r="L81" s="27">
        <v>1</v>
      </c>
      <c r="M81" s="27">
        <v>10.1</v>
      </c>
      <c r="N81" s="27">
        <v>85</v>
      </c>
      <c r="O81" s="27">
        <v>24.8</v>
      </c>
      <c r="P81" s="27">
        <v>24.2</v>
      </c>
      <c r="Q81" s="27">
        <v>2.8</v>
      </c>
      <c r="R81" s="27">
        <v>84.3</v>
      </c>
      <c r="T81" s="4">
        <v>41</v>
      </c>
      <c r="U81" s="4">
        <v>78.871649118303054</v>
      </c>
      <c r="V81" s="4">
        <v>4.2283508816969402</v>
      </c>
      <c r="W81" s="4">
        <v>1.4558685823313755</v>
      </c>
    </row>
    <row r="82" spans="10:23" x14ac:dyDescent="0.3">
      <c r="J82" s="26" t="s">
        <v>77</v>
      </c>
      <c r="K82" s="26">
        <v>10203</v>
      </c>
      <c r="L82" s="26">
        <v>0</v>
      </c>
      <c r="M82" s="26">
        <v>0.5</v>
      </c>
      <c r="N82" s="26">
        <v>60</v>
      </c>
      <c r="O82" s="26">
        <v>26.6</v>
      </c>
      <c r="P82" s="26">
        <v>12.8</v>
      </c>
      <c r="Q82" s="26">
        <v>27</v>
      </c>
      <c r="R82" s="26">
        <v>77.900000000000006</v>
      </c>
      <c r="T82" s="4">
        <v>42</v>
      </c>
      <c r="U82" s="4">
        <v>79.569220752808235</v>
      </c>
      <c r="V82" s="4">
        <v>-0.4692207528082406</v>
      </c>
      <c r="W82" s="4">
        <v>-0.16155796226571428</v>
      </c>
    </row>
    <row r="83" spans="10:23" x14ac:dyDescent="0.3">
      <c r="J83" s="27" t="s">
        <v>78</v>
      </c>
      <c r="K83" s="27">
        <v>18777</v>
      </c>
      <c r="L83" s="27">
        <v>0</v>
      </c>
      <c r="M83" s="27">
        <v>5</v>
      </c>
      <c r="N83" s="27">
        <v>76</v>
      </c>
      <c r="O83" s="27">
        <v>40.700000000000003</v>
      </c>
      <c r="P83" s="27">
        <v>8.1999999999999993</v>
      </c>
      <c r="Q83" s="27">
        <v>24.6</v>
      </c>
      <c r="R83" s="27">
        <v>74</v>
      </c>
      <c r="T83" s="4">
        <v>43</v>
      </c>
      <c r="U83" s="4">
        <v>62.508928546899483</v>
      </c>
      <c r="V83" s="4">
        <v>-0.1089285468994845</v>
      </c>
      <c r="W83" s="4">
        <v>-3.7505319115410059E-2</v>
      </c>
    </row>
    <row r="84" spans="10:23" x14ac:dyDescent="0.3">
      <c r="J84" s="26" t="s">
        <v>79</v>
      </c>
      <c r="K84" s="26">
        <v>53771</v>
      </c>
      <c r="L84" s="26">
        <v>0</v>
      </c>
      <c r="M84" s="26">
        <v>2.1</v>
      </c>
      <c r="N84" s="26">
        <v>56</v>
      </c>
      <c r="O84" s="26">
        <v>1.6</v>
      </c>
      <c r="P84" s="26">
        <v>8.3000000000000007</v>
      </c>
      <c r="Q84" s="26">
        <v>81.099999999999994</v>
      </c>
      <c r="R84" s="26">
        <v>66.099999999999994</v>
      </c>
      <c r="T84" s="4">
        <v>44</v>
      </c>
      <c r="U84" s="4">
        <v>82.339998895522299</v>
      </c>
      <c r="V84" s="4">
        <v>-1.0399988955223023</v>
      </c>
      <c r="W84" s="4">
        <v>-0.35808327170866305</v>
      </c>
    </row>
    <row r="85" spans="10:23" x14ac:dyDescent="0.3">
      <c r="J85" s="27" t="s">
        <v>80</v>
      </c>
      <c r="K85" s="27">
        <v>119</v>
      </c>
      <c r="L85" s="27">
        <v>0</v>
      </c>
      <c r="M85" s="27">
        <v>2.2999999999999998</v>
      </c>
      <c r="N85" s="27">
        <v>51</v>
      </c>
      <c r="O85" s="27">
        <v>2</v>
      </c>
      <c r="P85" s="27">
        <v>7.4</v>
      </c>
      <c r="Q85" s="27">
        <v>50.6</v>
      </c>
      <c r="R85" s="27">
        <v>59.4</v>
      </c>
      <c r="T85" s="4">
        <v>45</v>
      </c>
      <c r="U85" s="4">
        <v>73.293078368952521</v>
      </c>
      <c r="V85" s="4">
        <v>-0.49307836895252422</v>
      </c>
      <c r="W85" s="4">
        <v>-0.16977240680108474</v>
      </c>
    </row>
    <row r="86" spans="10:23" x14ac:dyDescent="0.3">
      <c r="J86" s="26" t="s">
        <v>81</v>
      </c>
      <c r="K86" s="26">
        <v>4271</v>
      </c>
      <c r="L86" s="26">
        <v>0</v>
      </c>
      <c r="M86" s="26">
        <v>0</v>
      </c>
      <c r="N86" s="26">
        <v>70</v>
      </c>
      <c r="O86" s="26">
        <v>23.4</v>
      </c>
      <c r="P86" s="26">
        <v>8.9</v>
      </c>
      <c r="Q86" s="26">
        <v>6.2</v>
      </c>
      <c r="R86" s="26">
        <v>81</v>
      </c>
      <c r="T86" s="4">
        <v>46</v>
      </c>
      <c r="U86" s="4">
        <v>76.673561905391864</v>
      </c>
      <c r="V86" s="4">
        <v>1.7264380946081417</v>
      </c>
      <c r="W86" s="4">
        <v>0.59443197870828557</v>
      </c>
    </row>
    <row r="87" spans="10:23" x14ac:dyDescent="0.3">
      <c r="J87" s="27" t="s">
        <v>82</v>
      </c>
      <c r="K87" s="27">
        <v>6524</v>
      </c>
      <c r="L87" s="27">
        <v>0</v>
      </c>
      <c r="M87" s="27">
        <v>4.9000000000000004</v>
      </c>
      <c r="N87" s="27">
        <v>70</v>
      </c>
      <c r="O87" s="27">
        <v>22.1</v>
      </c>
      <c r="P87" s="27">
        <v>7.1</v>
      </c>
      <c r="Q87" s="27">
        <v>34</v>
      </c>
      <c r="R87" s="27">
        <v>74.2</v>
      </c>
      <c r="T87" s="4">
        <v>47</v>
      </c>
      <c r="U87" s="4">
        <v>72.768405477862515</v>
      </c>
      <c r="V87" s="4">
        <v>-0.96840547786251818</v>
      </c>
      <c r="W87" s="4">
        <v>-0.33343285588726423</v>
      </c>
    </row>
    <row r="88" spans="10:23" x14ac:dyDescent="0.3">
      <c r="J88" s="26" t="s">
        <v>83</v>
      </c>
      <c r="K88" s="26">
        <v>7276</v>
      </c>
      <c r="L88" s="26">
        <v>0</v>
      </c>
      <c r="M88" s="26">
        <v>12.1</v>
      </c>
      <c r="N88" s="26">
        <v>50</v>
      </c>
      <c r="O88" s="26">
        <v>3.5</v>
      </c>
      <c r="P88" s="26">
        <v>4.7</v>
      </c>
      <c r="Q88" s="26">
        <v>83.4</v>
      </c>
      <c r="R88" s="26">
        <v>68.5</v>
      </c>
      <c r="T88" s="4">
        <v>48</v>
      </c>
      <c r="U88" s="4">
        <v>76.76173520424453</v>
      </c>
      <c r="V88" s="4">
        <v>-1.7617352042445305</v>
      </c>
      <c r="W88" s="4">
        <v>-0.60658516901923287</v>
      </c>
    </row>
    <row r="89" spans="10:23" x14ac:dyDescent="0.3">
      <c r="J89" s="27" t="s">
        <v>84</v>
      </c>
      <c r="K89" s="27">
        <v>1886</v>
      </c>
      <c r="L89" s="27">
        <v>1</v>
      </c>
      <c r="M89" s="27">
        <v>13.2</v>
      </c>
      <c r="N89" s="27">
        <v>72</v>
      </c>
      <c r="O89" s="27">
        <v>34</v>
      </c>
      <c r="P89" s="27">
        <v>10.4</v>
      </c>
      <c r="Q89" s="27">
        <v>10.8</v>
      </c>
      <c r="R89" s="27">
        <v>75.400000000000006</v>
      </c>
      <c r="T89" s="4">
        <v>49</v>
      </c>
      <c r="U89" s="4">
        <v>77.634041392480597</v>
      </c>
      <c r="V89" s="4">
        <v>1.2659586075194085</v>
      </c>
      <c r="W89" s="4">
        <v>0.43588373216553272</v>
      </c>
    </row>
    <row r="90" spans="10:23" x14ac:dyDescent="0.3">
      <c r="J90" s="26" t="s">
        <v>85</v>
      </c>
      <c r="K90" s="26">
        <v>6825</v>
      </c>
      <c r="L90" s="26">
        <v>0</v>
      </c>
      <c r="M90" s="26">
        <v>1.5</v>
      </c>
      <c r="N90" s="26">
        <v>72</v>
      </c>
      <c r="O90" s="26">
        <v>22.1</v>
      </c>
      <c r="P90" s="26">
        <v>13.4</v>
      </c>
      <c r="Q90" s="26">
        <v>11.7</v>
      </c>
      <c r="R90" s="26">
        <v>76.400000000000006</v>
      </c>
      <c r="T90" s="4">
        <v>50</v>
      </c>
      <c r="U90" s="4">
        <v>68.071093707988524</v>
      </c>
      <c r="V90" s="4">
        <v>-10.371093707988521</v>
      </c>
      <c r="W90" s="4">
        <v>-3.5708837597260898</v>
      </c>
    </row>
    <row r="91" spans="10:23" x14ac:dyDescent="0.3">
      <c r="J91" s="27" t="s">
        <v>86</v>
      </c>
      <c r="K91" s="27">
        <v>2142</v>
      </c>
      <c r="L91" s="27">
        <v>0</v>
      </c>
      <c r="M91" s="27">
        <v>5.0999999999999996</v>
      </c>
      <c r="N91" s="27">
        <v>48</v>
      </c>
      <c r="O91" s="27">
        <v>4.7</v>
      </c>
      <c r="P91" s="27">
        <v>8.8000000000000007</v>
      </c>
      <c r="Q91" s="27">
        <v>90.8</v>
      </c>
      <c r="R91" s="27">
        <v>50.7</v>
      </c>
      <c r="T91" s="4">
        <v>51</v>
      </c>
      <c r="U91" s="4">
        <v>63.374087850773847</v>
      </c>
      <c r="V91" s="4">
        <v>5.3259121492261556</v>
      </c>
      <c r="W91" s="4">
        <v>1.8337712236415753</v>
      </c>
    </row>
    <row r="92" spans="10:23" x14ac:dyDescent="0.3">
      <c r="J92" s="26" t="s">
        <v>87</v>
      </c>
      <c r="K92" s="26">
        <v>5058</v>
      </c>
      <c r="L92" s="26">
        <v>0</v>
      </c>
      <c r="M92" s="26">
        <v>5.4</v>
      </c>
      <c r="N92" s="26">
        <v>42</v>
      </c>
      <c r="O92" s="26">
        <v>0.5</v>
      </c>
      <c r="P92" s="26">
        <v>4</v>
      </c>
      <c r="Q92" s="26">
        <v>128</v>
      </c>
      <c r="R92" s="26">
        <v>64.099999999999994</v>
      </c>
      <c r="T92" s="4">
        <v>52</v>
      </c>
      <c r="U92" s="4">
        <v>71.670804144628832</v>
      </c>
      <c r="V92" s="4">
        <v>-3.670804144628832</v>
      </c>
      <c r="W92" s="4">
        <v>-1.2638989940948688</v>
      </c>
    </row>
    <row r="93" spans="10:23" x14ac:dyDescent="0.3">
      <c r="J93" s="27" t="s">
        <v>88</v>
      </c>
      <c r="K93" s="27">
        <v>2722</v>
      </c>
      <c r="L93" s="27">
        <v>1</v>
      </c>
      <c r="M93" s="27">
        <v>12.8</v>
      </c>
      <c r="N93" s="27">
        <v>70</v>
      </c>
      <c r="O93" s="27">
        <v>50.8</v>
      </c>
      <c r="P93" s="27">
        <v>13.2</v>
      </c>
      <c r="Q93" s="27">
        <v>10.1</v>
      </c>
      <c r="R93" s="27">
        <v>76</v>
      </c>
      <c r="T93" s="4">
        <v>53</v>
      </c>
      <c r="U93" s="4">
        <v>79.723531414463508</v>
      </c>
      <c r="V93" s="4">
        <v>1.876468585536486</v>
      </c>
      <c r="W93" s="4">
        <v>0.64608915765240149</v>
      </c>
    </row>
    <row r="94" spans="10:23" x14ac:dyDescent="0.3">
      <c r="J94" s="26" t="s">
        <v>89</v>
      </c>
      <c r="K94" s="26">
        <v>626</v>
      </c>
      <c r="L94" s="26">
        <v>1</v>
      </c>
      <c r="M94" s="26">
        <v>12.4</v>
      </c>
      <c r="N94" s="26">
        <v>86</v>
      </c>
      <c r="O94" s="26">
        <v>30.1</v>
      </c>
      <c r="P94" s="26">
        <v>10.9</v>
      </c>
      <c r="Q94" s="26">
        <v>3.8</v>
      </c>
      <c r="R94" s="26">
        <v>82.4</v>
      </c>
      <c r="T94" s="4">
        <v>54</v>
      </c>
      <c r="U94" s="4">
        <v>79.333620695180997</v>
      </c>
      <c r="V94" s="4">
        <v>3.166379304819003</v>
      </c>
      <c r="W94" s="4">
        <v>1.0902198702535797</v>
      </c>
    </row>
    <row r="95" spans="10:23" x14ac:dyDescent="0.3">
      <c r="J95" s="27" t="s">
        <v>90</v>
      </c>
      <c r="K95" s="27">
        <v>27691</v>
      </c>
      <c r="L95" s="27">
        <v>0</v>
      </c>
      <c r="M95" s="27">
        <v>2</v>
      </c>
      <c r="N95" s="27">
        <v>35</v>
      </c>
      <c r="O95" s="27">
        <v>2</v>
      </c>
      <c r="P95" s="27">
        <v>8</v>
      </c>
      <c r="Q95" s="27">
        <v>150.80000000000001</v>
      </c>
      <c r="R95" s="27">
        <v>65.3</v>
      </c>
      <c r="T95" s="4">
        <v>55</v>
      </c>
      <c r="U95" s="4">
        <v>65.922255685388762</v>
      </c>
      <c r="V95" s="4">
        <v>0.57774431461123754</v>
      </c>
      <c r="W95" s="4">
        <v>0.1989238404750158</v>
      </c>
    </row>
    <row r="96" spans="10:23" x14ac:dyDescent="0.3">
      <c r="J96" s="26" t="s">
        <v>91</v>
      </c>
      <c r="K96" s="26">
        <v>19130</v>
      </c>
      <c r="L96" s="26">
        <v>0</v>
      </c>
      <c r="M96" s="26">
        <v>4.0999999999999996</v>
      </c>
      <c r="N96" s="26">
        <v>48</v>
      </c>
      <c r="O96" s="26">
        <v>0.5</v>
      </c>
      <c r="P96" s="26">
        <v>8.6999999999999993</v>
      </c>
      <c r="Q96" s="26">
        <v>101.8</v>
      </c>
      <c r="R96" s="26">
        <v>65.599999999999994</v>
      </c>
      <c r="T96" s="4">
        <v>56</v>
      </c>
      <c r="U96" s="4">
        <v>65.93128726883522</v>
      </c>
      <c r="V96" s="4">
        <v>-0.43128726883522006</v>
      </c>
      <c r="W96" s="4">
        <v>-0.14849703873315073</v>
      </c>
    </row>
    <row r="97" spans="10:23" x14ac:dyDescent="0.3">
      <c r="J97" s="27" t="s">
        <v>92</v>
      </c>
      <c r="K97" s="27">
        <v>32366</v>
      </c>
      <c r="L97" s="27">
        <v>0</v>
      </c>
      <c r="M97" s="27">
        <v>0.9</v>
      </c>
      <c r="N97" s="27">
        <v>76</v>
      </c>
      <c r="O97" s="27">
        <v>22.9</v>
      </c>
      <c r="P97" s="27">
        <v>8.5</v>
      </c>
      <c r="Q97" s="27">
        <v>8.6</v>
      </c>
      <c r="R97" s="27">
        <v>74.7</v>
      </c>
      <c r="T97" s="4">
        <v>57</v>
      </c>
      <c r="U97" s="4">
        <v>73.96098250772134</v>
      </c>
      <c r="V97" s="4">
        <v>-0.66098250772134293</v>
      </c>
      <c r="W97" s="4">
        <v>-0.22758368295015124</v>
      </c>
    </row>
    <row r="98" spans="10:23" x14ac:dyDescent="0.3">
      <c r="J98" s="26" t="s">
        <v>93</v>
      </c>
      <c r="K98" s="26">
        <v>541</v>
      </c>
      <c r="L98" s="26">
        <v>0</v>
      </c>
      <c r="M98" s="26">
        <v>2.8</v>
      </c>
      <c r="N98" s="26">
        <v>69</v>
      </c>
      <c r="O98" s="26">
        <v>20.5</v>
      </c>
      <c r="P98" s="26">
        <v>19.100000000000001</v>
      </c>
      <c r="Q98" s="26">
        <v>5.9</v>
      </c>
      <c r="R98" s="26">
        <v>79.599999999999994</v>
      </c>
      <c r="T98" s="4">
        <v>58</v>
      </c>
      <c r="U98" s="4">
        <v>82.812955977856603</v>
      </c>
      <c r="V98" s="4">
        <v>-1.1129559778566005</v>
      </c>
      <c r="W98" s="4">
        <v>-0.38320321255577677</v>
      </c>
    </row>
    <row r="99" spans="10:23" x14ac:dyDescent="0.3">
      <c r="J99" s="27" t="s">
        <v>94</v>
      </c>
      <c r="K99" s="27">
        <v>20251</v>
      </c>
      <c r="L99" s="27">
        <v>0</v>
      </c>
      <c r="M99" s="27">
        <v>1.3</v>
      </c>
      <c r="N99" s="27">
        <v>42</v>
      </c>
      <c r="O99" s="27">
        <v>1.3</v>
      </c>
      <c r="P99" s="27">
        <v>5.7</v>
      </c>
      <c r="Q99" s="27">
        <v>164</v>
      </c>
      <c r="R99" s="27">
        <v>62.8</v>
      </c>
      <c r="T99" s="4">
        <v>59</v>
      </c>
      <c r="U99" s="4">
        <v>65.201155438749637</v>
      </c>
      <c r="V99" s="4">
        <v>1.0988445612503597</v>
      </c>
      <c r="W99" s="4">
        <v>0.37834449371620632</v>
      </c>
    </row>
    <row r="100" spans="10:23" x14ac:dyDescent="0.3">
      <c r="J100" s="26" t="s">
        <v>95</v>
      </c>
      <c r="K100" s="26">
        <v>442</v>
      </c>
      <c r="L100" s="26">
        <v>1</v>
      </c>
      <c r="M100" s="26">
        <v>8.3000000000000007</v>
      </c>
      <c r="N100" s="26">
        <v>81</v>
      </c>
      <c r="O100" s="26">
        <v>28.6</v>
      </c>
      <c r="P100" s="26">
        <v>14.1</v>
      </c>
      <c r="Q100" s="26">
        <v>12</v>
      </c>
      <c r="R100" s="26">
        <v>81.900000000000006</v>
      </c>
      <c r="T100" s="4">
        <v>60</v>
      </c>
      <c r="U100" s="4">
        <v>78.011497908946893</v>
      </c>
      <c r="V100" s="4">
        <v>3.0885020910531011</v>
      </c>
      <c r="W100" s="4">
        <v>1.0634058730302038</v>
      </c>
    </row>
    <row r="101" spans="10:23" x14ac:dyDescent="0.3">
      <c r="J101" s="27" t="s">
        <v>96</v>
      </c>
      <c r="K101" s="27">
        <v>4650</v>
      </c>
      <c r="L101" s="27">
        <v>0</v>
      </c>
      <c r="M101" s="27">
        <v>0</v>
      </c>
      <c r="N101" s="27">
        <v>40</v>
      </c>
      <c r="O101" s="27">
        <v>1.9</v>
      </c>
      <c r="P101" s="27">
        <v>7</v>
      </c>
      <c r="Q101" s="27">
        <v>84</v>
      </c>
      <c r="R101" s="27">
        <v>68.400000000000006</v>
      </c>
      <c r="T101" s="4">
        <v>61</v>
      </c>
      <c r="U101" s="4">
        <v>73.33233636175207</v>
      </c>
      <c r="V101" s="4">
        <v>-0.43233636175206414</v>
      </c>
      <c r="W101" s="4">
        <v>-0.14885825317828844</v>
      </c>
    </row>
    <row r="102" spans="10:23" x14ac:dyDescent="0.3">
      <c r="J102" s="26" t="s">
        <v>97</v>
      </c>
      <c r="K102" s="26">
        <v>1272</v>
      </c>
      <c r="L102" s="26">
        <v>0</v>
      </c>
      <c r="M102" s="26">
        <v>4.8</v>
      </c>
      <c r="N102" s="26">
        <v>65</v>
      </c>
      <c r="O102" s="26">
        <v>27.1</v>
      </c>
      <c r="P102" s="26">
        <v>10.199999999999999</v>
      </c>
      <c r="Q102" s="26">
        <v>23.7</v>
      </c>
      <c r="R102" s="26">
        <v>74.099999999999994</v>
      </c>
      <c r="T102" s="4">
        <v>62</v>
      </c>
      <c r="U102" s="4">
        <v>71.306490256236401</v>
      </c>
      <c r="V102" s="4">
        <v>0.69350974376359886</v>
      </c>
      <c r="W102" s="4">
        <v>0.23878317474942035</v>
      </c>
    </row>
    <row r="103" spans="10:23" x14ac:dyDescent="0.3">
      <c r="J103" s="27" t="s">
        <v>98</v>
      </c>
      <c r="K103" s="27">
        <v>128933</v>
      </c>
      <c r="L103" s="27">
        <v>0</v>
      </c>
      <c r="M103" s="27">
        <v>5</v>
      </c>
      <c r="N103" s="27">
        <v>74</v>
      </c>
      <c r="O103" s="27">
        <v>24.3</v>
      </c>
      <c r="P103" s="27">
        <v>10.3</v>
      </c>
      <c r="Q103" s="27">
        <v>70.5</v>
      </c>
      <c r="R103" s="27">
        <v>76</v>
      </c>
      <c r="T103" s="4">
        <v>63</v>
      </c>
      <c r="U103" s="4">
        <v>61.853260642090291</v>
      </c>
      <c r="V103" s="4">
        <v>-0.85326064209029084</v>
      </c>
      <c r="W103" s="4">
        <v>-0.29378719886666821</v>
      </c>
    </row>
    <row r="104" spans="10:23" x14ac:dyDescent="0.3">
      <c r="J104" s="26" t="s">
        <v>99</v>
      </c>
      <c r="K104" s="26">
        <v>3278</v>
      </c>
      <c r="L104" s="26">
        <v>0</v>
      </c>
      <c r="M104" s="26">
        <v>5.9</v>
      </c>
      <c r="N104" s="26">
        <v>63</v>
      </c>
      <c r="O104" s="26">
        <v>38.5</v>
      </c>
      <c r="P104" s="26">
        <v>6.8</v>
      </c>
      <c r="Q104" s="26">
        <v>26.9</v>
      </c>
      <c r="R104" s="26">
        <v>68.099999999999994</v>
      </c>
      <c r="T104" s="4">
        <v>64</v>
      </c>
      <c r="U104" s="4">
        <v>60.756715650641368</v>
      </c>
      <c r="V104" s="4">
        <v>-0.5567156506413653</v>
      </c>
      <c r="W104" s="4">
        <v>-0.19168343586842027</v>
      </c>
    </row>
    <row r="105" spans="10:23" x14ac:dyDescent="0.3">
      <c r="J105" s="27" t="s">
        <v>100</v>
      </c>
      <c r="K105" s="27">
        <v>628</v>
      </c>
      <c r="L105" s="27">
        <v>0</v>
      </c>
      <c r="M105" s="27">
        <v>12.2</v>
      </c>
      <c r="N105" s="27">
        <v>67</v>
      </c>
      <c r="O105" s="27">
        <v>27.4</v>
      </c>
      <c r="P105" s="27">
        <v>11.3</v>
      </c>
      <c r="Q105" s="27">
        <v>9.6</v>
      </c>
      <c r="R105" s="27">
        <v>75.900000000000006</v>
      </c>
      <c r="T105" s="4">
        <v>65</v>
      </c>
      <c r="U105" s="4">
        <v>73.83785146658019</v>
      </c>
      <c r="V105" s="4">
        <v>-8.1378514665801873</v>
      </c>
      <c r="W105" s="4">
        <v>-2.8019534351223601</v>
      </c>
    </row>
    <row r="106" spans="10:23" x14ac:dyDescent="0.3">
      <c r="J106" s="26" t="s">
        <v>101</v>
      </c>
      <c r="K106" s="26">
        <v>36911</v>
      </c>
      <c r="L106" s="26">
        <v>0</v>
      </c>
      <c r="M106" s="26">
        <v>0.5</v>
      </c>
      <c r="N106" s="26">
        <v>73</v>
      </c>
      <c r="O106" s="26">
        <v>7.3</v>
      </c>
      <c r="P106" s="26">
        <v>7.1</v>
      </c>
      <c r="Q106" s="26">
        <v>22.5</v>
      </c>
      <c r="R106" s="26">
        <v>73</v>
      </c>
      <c r="T106" s="4">
        <v>66</v>
      </c>
      <c r="U106" s="4">
        <v>66.332475655031502</v>
      </c>
      <c r="V106" s="4">
        <v>-2.2324756550315072</v>
      </c>
      <c r="W106" s="4">
        <v>-0.76866638032547774</v>
      </c>
    </row>
    <row r="107" spans="10:23" x14ac:dyDescent="0.3">
      <c r="J107" s="27" t="s">
        <v>102</v>
      </c>
      <c r="K107" s="27">
        <v>31255</v>
      </c>
      <c r="L107" s="27">
        <v>0</v>
      </c>
      <c r="M107" s="27">
        <v>2.7</v>
      </c>
      <c r="N107" s="27">
        <v>47</v>
      </c>
      <c r="O107" s="27">
        <v>0.8</v>
      </c>
      <c r="P107" s="27">
        <v>5.6</v>
      </c>
      <c r="Q107" s="27">
        <v>180</v>
      </c>
      <c r="R107" s="27">
        <v>58.1</v>
      </c>
      <c r="T107" s="4">
        <v>67</v>
      </c>
      <c r="U107" s="4">
        <v>69.840660760883395</v>
      </c>
      <c r="V107" s="4">
        <v>2.0593392391166105</v>
      </c>
      <c r="W107" s="4">
        <v>0.70905357253342505</v>
      </c>
    </row>
    <row r="108" spans="10:23" x14ac:dyDescent="0.3">
      <c r="J108" s="26" t="s">
        <v>103</v>
      </c>
      <c r="K108" s="26">
        <v>54410</v>
      </c>
      <c r="L108" s="26">
        <v>0</v>
      </c>
      <c r="M108" s="26">
        <v>2.1</v>
      </c>
      <c r="N108" s="26">
        <v>61</v>
      </c>
      <c r="O108" s="26">
        <v>7.4</v>
      </c>
      <c r="P108" s="26">
        <v>3.6</v>
      </c>
      <c r="Q108" s="26">
        <v>21.3</v>
      </c>
      <c r="R108" s="26">
        <v>69.099999999999994</v>
      </c>
      <c r="T108" s="4">
        <v>68</v>
      </c>
      <c r="U108" s="4">
        <v>78.029327905674492</v>
      </c>
      <c r="V108" s="4">
        <v>-1.6293279056744865</v>
      </c>
      <c r="W108" s="4">
        <v>-0.5609958526514921</v>
      </c>
    </row>
    <row r="109" spans="10:23" x14ac:dyDescent="0.3">
      <c r="J109" s="27" t="s">
        <v>104</v>
      </c>
      <c r="K109" s="27">
        <v>2541</v>
      </c>
      <c r="L109" s="27">
        <v>0</v>
      </c>
      <c r="M109" s="27">
        <v>3.1</v>
      </c>
      <c r="N109" s="27">
        <v>62</v>
      </c>
      <c r="O109" s="27">
        <v>5.9</v>
      </c>
      <c r="P109" s="27">
        <v>10.7</v>
      </c>
      <c r="Q109" s="27">
        <v>63.9</v>
      </c>
      <c r="R109" s="27">
        <v>64.599999999999994</v>
      </c>
      <c r="T109" s="4">
        <v>69</v>
      </c>
      <c r="U109" s="4">
        <v>82.724962855534088</v>
      </c>
      <c r="V109" s="4">
        <v>-0.42496285553409052</v>
      </c>
      <c r="W109" s="4">
        <v>-0.14631947237586254</v>
      </c>
    </row>
    <row r="110" spans="10:23" x14ac:dyDescent="0.3">
      <c r="J110" s="26" t="s">
        <v>105</v>
      </c>
      <c r="K110" s="26">
        <v>29137</v>
      </c>
      <c r="L110" s="26">
        <v>0</v>
      </c>
      <c r="M110" s="26">
        <v>0.6</v>
      </c>
      <c r="N110" s="26">
        <v>53</v>
      </c>
      <c r="O110" s="26">
        <v>8.5</v>
      </c>
      <c r="P110" s="26">
        <v>4</v>
      </c>
      <c r="Q110" s="26">
        <v>63</v>
      </c>
      <c r="R110" s="26">
        <v>70.900000000000006</v>
      </c>
      <c r="T110" s="4">
        <v>70</v>
      </c>
      <c r="U110" s="4">
        <v>71.242480091848648</v>
      </c>
      <c r="V110" s="4">
        <v>-0.44248009184865111</v>
      </c>
      <c r="W110" s="4">
        <v>-0.15235085309926366</v>
      </c>
    </row>
    <row r="111" spans="10:23" x14ac:dyDescent="0.3">
      <c r="J111" s="27" t="s">
        <v>106</v>
      </c>
      <c r="K111" s="27">
        <v>17135</v>
      </c>
      <c r="L111" s="27">
        <v>1</v>
      </c>
      <c r="M111" s="27">
        <v>9.6999999999999993</v>
      </c>
      <c r="N111" s="27">
        <v>86</v>
      </c>
      <c r="O111" s="27">
        <v>40.799999999999997</v>
      </c>
      <c r="P111" s="27">
        <v>16</v>
      </c>
      <c r="Q111" s="27">
        <v>2.5</v>
      </c>
      <c r="R111" s="27">
        <v>81.8</v>
      </c>
      <c r="T111" s="4">
        <v>71</v>
      </c>
      <c r="U111" s="4">
        <v>71.117007921323491</v>
      </c>
      <c r="V111" s="4">
        <v>0.1829920786765058</v>
      </c>
      <c r="W111" s="4">
        <v>6.3006222902134895E-2</v>
      </c>
    </row>
    <row r="112" spans="10:23" x14ac:dyDescent="0.3">
      <c r="J112" s="26" t="s">
        <v>107</v>
      </c>
      <c r="K112" s="26">
        <v>4822</v>
      </c>
      <c r="L112" s="26">
        <v>1</v>
      </c>
      <c r="M112" s="26">
        <v>10.7</v>
      </c>
      <c r="N112" s="26">
        <v>86</v>
      </c>
      <c r="O112" s="26">
        <v>36.200000000000003</v>
      </c>
      <c r="P112" s="26">
        <v>18.7</v>
      </c>
      <c r="Q112" s="26">
        <v>12.6</v>
      </c>
      <c r="R112" s="26">
        <v>82</v>
      </c>
      <c r="T112" s="4">
        <v>72</v>
      </c>
      <c r="U112" s="4">
        <v>78.471481222461009</v>
      </c>
      <c r="V112" s="4">
        <v>-1.1714812224610114</v>
      </c>
      <c r="W112" s="4">
        <v>-0.40335410998050175</v>
      </c>
    </row>
    <row r="113" spans="10:23" x14ac:dyDescent="0.3">
      <c r="J113" s="27" t="s">
        <v>108</v>
      </c>
      <c r="K113" s="27">
        <v>6625</v>
      </c>
      <c r="L113" s="27">
        <v>0</v>
      </c>
      <c r="M113" s="27">
        <v>5.0999999999999996</v>
      </c>
      <c r="N113" s="27">
        <v>70</v>
      </c>
      <c r="O113" s="27">
        <v>16.600000000000001</v>
      </c>
      <c r="P113" s="27">
        <v>18.3</v>
      </c>
      <c r="Q113" s="27">
        <v>102.6</v>
      </c>
      <c r="R113" s="27">
        <v>75</v>
      </c>
      <c r="T113" s="4">
        <v>73</v>
      </c>
      <c r="U113" s="4">
        <v>68.495961026893013</v>
      </c>
      <c r="V113" s="4">
        <v>3.9040389731069922</v>
      </c>
      <c r="W113" s="4">
        <v>1.3442043586654002</v>
      </c>
    </row>
    <row r="114" spans="10:23" x14ac:dyDescent="0.3">
      <c r="J114" s="26" t="s">
        <v>109</v>
      </c>
      <c r="K114" s="26">
        <v>24207</v>
      </c>
      <c r="L114" s="26">
        <v>0</v>
      </c>
      <c r="M114" s="26">
        <v>0.5</v>
      </c>
      <c r="N114" s="26">
        <v>37</v>
      </c>
      <c r="O114" s="26">
        <v>0.3</v>
      </c>
      <c r="P114" s="26">
        <v>9.4</v>
      </c>
      <c r="Q114" s="26">
        <v>154</v>
      </c>
      <c r="R114" s="26">
        <v>63.3</v>
      </c>
      <c r="T114" s="4">
        <v>74</v>
      </c>
      <c r="U114" s="4">
        <v>81.724877452970958</v>
      </c>
      <c r="V114" s="4">
        <v>7.512254702903931E-2</v>
      </c>
      <c r="W114" s="4">
        <v>2.5865534603031162E-2</v>
      </c>
    </row>
    <row r="115" spans="10:23" x14ac:dyDescent="0.3">
      <c r="J115" s="27" t="s">
        <v>110</v>
      </c>
      <c r="K115" s="27">
        <v>206140</v>
      </c>
      <c r="L115" s="27">
        <v>0</v>
      </c>
      <c r="M115" s="27">
        <v>6.2</v>
      </c>
      <c r="N115" s="27">
        <v>44</v>
      </c>
      <c r="O115" s="27">
        <v>3.8</v>
      </c>
      <c r="P115" s="27">
        <v>3.8</v>
      </c>
      <c r="Q115" s="27">
        <v>106</v>
      </c>
      <c r="R115" s="27">
        <v>62.6</v>
      </c>
      <c r="T115" s="4">
        <v>75</v>
      </c>
      <c r="U115" s="4">
        <v>79.748702176864413</v>
      </c>
      <c r="V115" s="4">
        <v>2.8512978231355817</v>
      </c>
      <c r="W115" s="4">
        <v>0.98173378598774008</v>
      </c>
    </row>
    <row r="116" spans="10:23" x14ac:dyDescent="0.3">
      <c r="J116" s="26" t="s">
        <v>111</v>
      </c>
      <c r="K116" s="26">
        <v>2083</v>
      </c>
      <c r="L116" s="26">
        <v>0</v>
      </c>
      <c r="M116" s="26">
        <v>6.4</v>
      </c>
      <c r="N116" s="26">
        <v>68</v>
      </c>
      <c r="O116" s="26">
        <v>28.7</v>
      </c>
      <c r="P116" s="26">
        <v>13.6</v>
      </c>
      <c r="Q116" s="26">
        <v>15.6</v>
      </c>
      <c r="R116" s="26">
        <v>74.8</v>
      </c>
      <c r="T116" s="4">
        <v>76</v>
      </c>
      <c r="U116" s="4">
        <v>81.238998681618455</v>
      </c>
      <c r="V116" s="4">
        <v>1.7610013183815454</v>
      </c>
      <c r="W116" s="4">
        <v>0.60633248389426797</v>
      </c>
    </row>
    <row r="117" spans="10:23" x14ac:dyDescent="0.3">
      <c r="J117" s="27" t="s">
        <v>112</v>
      </c>
      <c r="K117" s="27">
        <v>5421</v>
      </c>
      <c r="L117" s="27">
        <v>1</v>
      </c>
      <c r="M117" s="27">
        <v>7.1</v>
      </c>
      <c r="N117" s="27">
        <v>86</v>
      </c>
      <c r="O117" s="27">
        <v>50.5</v>
      </c>
      <c r="P117" s="27">
        <v>17.5</v>
      </c>
      <c r="Q117" s="27">
        <v>2.2999999999999998</v>
      </c>
      <c r="R117" s="27">
        <v>82.6</v>
      </c>
      <c r="T117" s="4">
        <v>77</v>
      </c>
      <c r="U117" s="4">
        <v>73.583939835717857</v>
      </c>
      <c r="V117" s="4">
        <v>2.4160601642821433</v>
      </c>
      <c r="W117" s="4">
        <v>0.83187658371178252</v>
      </c>
    </row>
    <row r="118" spans="10:23" x14ac:dyDescent="0.3">
      <c r="J118" s="26" t="s">
        <v>113</v>
      </c>
      <c r="K118" s="26">
        <v>5107</v>
      </c>
      <c r="L118" s="26">
        <v>0</v>
      </c>
      <c r="M118" s="26">
        <v>0.9</v>
      </c>
      <c r="N118" s="26">
        <v>69</v>
      </c>
      <c r="O118" s="26">
        <v>17.7</v>
      </c>
      <c r="P118" s="26">
        <v>8</v>
      </c>
      <c r="Q118" s="26">
        <v>7.5</v>
      </c>
      <c r="R118" s="26">
        <v>73.900000000000006</v>
      </c>
      <c r="T118" s="4">
        <v>78</v>
      </c>
      <c r="U118" s="4">
        <v>82.89114850238127</v>
      </c>
      <c r="V118" s="4">
        <v>1.408851497618727</v>
      </c>
      <c r="W118" s="4">
        <v>0.48508335517568346</v>
      </c>
    </row>
    <row r="119" spans="10:23" x14ac:dyDescent="0.3">
      <c r="J119" s="27" t="s">
        <v>114</v>
      </c>
      <c r="K119" s="27">
        <v>220892</v>
      </c>
      <c r="L119" s="27">
        <v>0</v>
      </c>
      <c r="M119" s="27">
        <v>0.3</v>
      </c>
      <c r="N119" s="27">
        <v>45</v>
      </c>
      <c r="O119" s="27">
        <v>11.2</v>
      </c>
      <c r="P119" s="27">
        <v>4.9000000000000004</v>
      </c>
      <c r="Q119" s="27">
        <v>54</v>
      </c>
      <c r="R119" s="27">
        <v>65.599999999999994</v>
      </c>
      <c r="T119" s="4">
        <v>79</v>
      </c>
      <c r="U119" s="4">
        <v>73.231298211737723</v>
      </c>
      <c r="V119" s="4">
        <v>4.6687017882622825</v>
      </c>
      <c r="W119" s="4">
        <v>1.6074863330825464</v>
      </c>
    </row>
    <row r="120" spans="10:23" x14ac:dyDescent="0.3">
      <c r="J120" s="26" t="s">
        <v>115</v>
      </c>
      <c r="K120" s="26">
        <v>4315</v>
      </c>
      <c r="L120" s="26">
        <v>0</v>
      </c>
      <c r="M120" s="26">
        <v>7.8</v>
      </c>
      <c r="N120" s="26">
        <v>77</v>
      </c>
      <c r="O120" s="26">
        <v>16.3</v>
      </c>
      <c r="P120" s="26">
        <v>22.7</v>
      </c>
      <c r="Q120" s="26">
        <v>67.8</v>
      </c>
      <c r="R120" s="26">
        <v>79.3</v>
      </c>
      <c r="T120" s="4">
        <v>80</v>
      </c>
      <c r="U120" s="4">
        <v>76.605177477282169</v>
      </c>
      <c r="V120" s="4">
        <v>-2.6051774772821688</v>
      </c>
      <c r="W120" s="4">
        <v>-0.89699179341764523</v>
      </c>
    </row>
    <row r="121" spans="10:23" x14ac:dyDescent="0.3">
      <c r="J121" s="27" t="s">
        <v>116</v>
      </c>
      <c r="K121" s="27">
        <v>8947</v>
      </c>
      <c r="L121" s="27">
        <v>0</v>
      </c>
      <c r="M121" s="27">
        <v>2.1</v>
      </c>
      <c r="N121" s="27">
        <v>33</v>
      </c>
      <c r="O121" s="27">
        <v>0.7</v>
      </c>
      <c r="P121" s="27">
        <v>6.4</v>
      </c>
      <c r="Q121" s="27">
        <v>68</v>
      </c>
      <c r="R121" s="27">
        <v>65.3</v>
      </c>
      <c r="T121" s="4">
        <v>81</v>
      </c>
      <c r="U121" s="4">
        <v>68.224337467153163</v>
      </c>
      <c r="V121" s="4">
        <v>-2.1243374671531683</v>
      </c>
      <c r="W121" s="4">
        <v>-0.73143319067610335</v>
      </c>
    </row>
    <row r="122" spans="10:23" x14ac:dyDescent="0.3">
      <c r="J122" s="26" t="s">
        <v>117</v>
      </c>
      <c r="K122" s="26">
        <v>7133</v>
      </c>
      <c r="L122" s="26">
        <v>0</v>
      </c>
      <c r="M122" s="26">
        <v>7</v>
      </c>
      <c r="N122" s="26">
        <v>61</v>
      </c>
      <c r="O122" s="26">
        <v>10.5</v>
      </c>
      <c r="P122" s="26">
        <v>14.4</v>
      </c>
      <c r="Q122" s="26">
        <v>72</v>
      </c>
      <c r="R122" s="26">
        <v>75.8</v>
      </c>
      <c r="T122" s="4">
        <v>82</v>
      </c>
      <c r="U122" s="4">
        <v>67.896817264923826</v>
      </c>
      <c r="V122" s="4">
        <v>-8.4968172649238269</v>
      </c>
      <c r="W122" s="4">
        <v>-2.9255493812871376</v>
      </c>
    </row>
    <row r="123" spans="10:23" x14ac:dyDescent="0.3">
      <c r="J123" s="27" t="s">
        <v>118</v>
      </c>
      <c r="K123" s="27">
        <v>32972</v>
      </c>
      <c r="L123" s="27">
        <v>0</v>
      </c>
      <c r="M123" s="27">
        <v>6.8</v>
      </c>
      <c r="N123" s="27">
        <v>78</v>
      </c>
      <c r="O123" s="27">
        <v>13.7</v>
      </c>
      <c r="P123" s="27">
        <v>15.4</v>
      </c>
      <c r="Q123" s="27">
        <v>49.7</v>
      </c>
      <c r="R123" s="27">
        <v>79.900000000000006</v>
      </c>
      <c r="T123" s="4">
        <v>83</v>
      </c>
      <c r="U123" s="4">
        <v>75.67204648000056</v>
      </c>
      <c r="V123" s="4">
        <v>5.3279535199994399</v>
      </c>
      <c r="W123" s="4">
        <v>1.8344740904700068</v>
      </c>
    </row>
    <row r="124" spans="10:23" x14ac:dyDescent="0.3">
      <c r="J124" s="26" t="s">
        <v>119</v>
      </c>
      <c r="K124" s="26">
        <v>109581</v>
      </c>
      <c r="L124" s="26">
        <v>0</v>
      </c>
      <c r="M124" s="26">
        <v>7</v>
      </c>
      <c r="N124" s="26">
        <v>55</v>
      </c>
      <c r="O124" s="26">
        <v>7.7</v>
      </c>
      <c r="P124" s="26">
        <v>7.6</v>
      </c>
      <c r="Q124" s="26">
        <v>35.6</v>
      </c>
      <c r="R124" s="26">
        <v>70.400000000000006</v>
      </c>
      <c r="T124" s="4">
        <v>84</v>
      </c>
      <c r="U124" s="4">
        <v>73.767656906729343</v>
      </c>
      <c r="V124" s="4">
        <v>0.43234309327066001</v>
      </c>
      <c r="W124" s="4">
        <v>0.14886057091555985</v>
      </c>
    </row>
    <row r="125" spans="10:23" x14ac:dyDescent="0.3">
      <c r="J125" s="27" t="s">
        <v>120</v>
      </c>
      <c r="K125" s="27">
        <v>37847</v>
      </c>
      <c r="L125" s="27">
        <v>1</v>
      </c>
      <c r="M125" s="27">
        <v>11.9</v>
      </c>
      <c r="N125" s="27">
        <v>74</v>
      </c>
      <c r="O125" s="27">
        <v>37.700000000000003</v>
      </c>
      <c r="P125" s="27">
        <v>11</v>
      </c>
      <c r="Q125" s="27">
        <v>9.4</v>
      </c>
      <c r="R125" s="27">
        <v>78.3</v>
      </c>
      <c r="T125" s="4">
        <v>85</v>
      </c>
      <c r="U125" s="4">
        <v>65.000206235150088</v>
      </c>
      <c r="V125" s="4">
        <v>3.4997937648499118</v>
      </c>
      <c r="W125" s="4">
        <v>1.2050182043641999</v>
      </c>
    </row>
    <row r="126" spans="10:23" x14ac:dyDescent="0.3">
      <c r="J126" s="26" t="s">
        <v>121</v>
      </c>
      <c r="K126" s="26">
        <v>10197</v>
      </c>
      <c r="L126" s="26">
        <v>1</v>
      </c>
      <c r="M126" s="26">
        <v>12.1</v>
      </c>
      <c r="N126" s="26">
        <v>84</v>
      </c>
      <c r="O126" s="26">
        <v>54.8</v>
      </c>
      <c r="P126" s="26">
        <v>13.7</v>
      </c>
      <c r="Q126" s="26">
        <v>7.6</v>
      </c>
      <c r="R126" s="26">
        <v>81.599999999999994</v>
      </c>
      <c r="T126" s="4">
        <v>86</v>
      </c>
      <c r="U126" s="4">
        <v>76.931369994870593</v>
      </c>
      <c r="V126" s="4">
        <v>-1.5313699948705874</v>
      </c>
      <c r="W126" s="4">
        <v>-0.52726784645703428</v>
      </c>
    </row>
    <row r="127" spans="10:23" x14ac:dyDescent="0.3">
      <c r="J127" s="27" t="s">
        <v>122</v>
      </c>
      <c r="K127" s="27">
        <v>2881</v>
      </c>
      <c r="L127" s="27">
        <v>0</v>
      </c>
      <c r="M127" s="27">
        <v>1.5</v>
      </c>
      <c r="N127" s="27">
        <v>74</v>
      </c>
      <c r="O127" s="27">
        <v>24.9</v>
      </c>
      <c r="P127" s="27">
        <v>6.5</v>
      </c>
      <c r="Q127" s="27">
        <v>7.2</v>
      </c>
      <c r="R127" s="27">
        <v>77.2</v>
      </c>
      <c r="T127" s="4">
        <v>87</v>
      </c>
      <c r="U127" s="4">
        <v>76.564228066339467</v>
      </c>
      <c r="V127" s="4">
        <v>-0.16422806633946152</v>
      </c>
      <c r="W127" s="4">
        <v>-5.6545563225514642E-2</v>
      </c>
    </row>
    <row r="128" spans="10:23" x14ac:dyDescent="0.3">
      <c r="J128" s="26" t="s">
        <v>123</v>
      </c>
      <c r="K128" s="26">
        <v>51269</v>
      </c>
      <c r="L128" s="26">
        <v>0</v>
      </c>
      <c r="M128" s="26">
        <v>8.5</v>
      </c>
      <c r="N128" s="26">
        <v>87</v>
      </c>
      <c r="O128" s="26">
        <v>24.8</v>
      </c>
      <c r="P128" s="26">
        <v>14.3</v>
      </c>
      <c r="Q128" s="26">
        <v>0.9</v>
      </c>
      <c r="R128" s="26">
        <v>83.3</v>
      </c>
      <c r="T128" s="4">
        <v>88</v>
      </c>
      <c r="U128" s="4">
        <v>65.780069252703299</v>
      </c>
      <c r="V128" s="4">
        <v>-15.080069252703296</v>
      </c>
      <c r="W128" s="4">
        <v>-5.1922367983759186</v>
      </c>
    </row>
    <row r="129" spans="10:23" x14ac:dyDescent="0.3">
      <c r="J129" s="27" t="s">
        <v>124</v>
      </c>
      <c r="K129" s="27">
        <v>4034</v>
      </c>
      <c r="L129" s="27">
        <v>0</v>
      </c>
      <c r="M129" s="27">
        <v>12.9</v>
      </c>
      <c r="N129" s="27">
        <v>67</v>
      </c>
      <c r="O129" s="27">
        <v>31</v>
      </c>
      <c r="P129" s="27">
        <v>12.1</v>
      </c>
      <c r="Q129" s="27">
        <v>18.399999999999999</v>
      </c>
      <c r="R129" s="27">
        <v>73.3</v>
      </c>
      <c r="T129" s="4">
        <v>89</v>
      </c>
      <c r="U129" s="4">
        <v>61.874121321198317</v>
      </c>
      <c r="V129" s="4">
        <v>2.2258786788016778</v>
      </c>
      <c r="W129" s="4">
        <v>0.76639496749808689</v>
      </c>
    </row>
    <row r="130" spans="10:23" x14ac:dyDescent="0.3">
      <c r="J130" s="26" t="s">
        <v>125</v>
      </c>
      <c r="K130" s="26">
        <v>19238</v>
      </c>
      <c r="L130" s="26">
        <v>1</v>
      </c>
      <c r="M130" s="26">
        <v>12.3</v>
      </c>
      <c r="N130" s="26">
        <v>71</v>
      </c>
      <c r="O130" s="26">
        <v>29.8</v>
      </c>
      <c r="P130" s="26">
        <v>12.7</v>
      </c>
      <c r="Q130" s="26">
        <v>37.200000000000003</v>
      </c>
      <c r="R130" s="26">
        <v>75.599999999999994</v>
      </c>
      <c r="T130" s="4">
        <v>90</v>
      </c>
      <c r="U130" s="4">
        <v>77.746371329931193</v>
      </c>
      <c r="V130" s="4">
        <v>-1.7463713299311934</v>
      </c>
      <c r="W130" s="4">
        <v>-0.60129521495877447</v>
      </c>
    </row>
    <row r="131" spans="10:23" x14ac:dyDescent="0.3">
      <c r="J131" s="27" t="s">
        <v>126</v>
      </c>
      <c r="K131" s="27">
        <v>145934</v>
      </c>
      <c r="L131" s="27">
        <v>0</v>
      </c>
      <c r="M131" s="27">
        <v>10.5</v>
      </c>
      <c r="N131" s="27">
        <v>75</v>
      </c>
      <c r="O131" s="27">
        <v>38.200000000000003</v>
      </c>
      <c r="P131" s="27">
        <v>10.199999999999999</v>
      </c>
      <c r="Q131" s="27">
        <v>16.2</v>
      </c>
      <c r="R131" s="27">
        <v>73.2</v>
      </c>
      <c r="T131" s="4">
        <v>91</v>
      </c>
      <c r="U131" s="4">
        <v>80.666211482005423</v>
      </c>
      <c r="V131" s="4">
        <v>1.7337885179945829</v>
      </c>
      <c r="W131" s="4">
        <v>0.59696281183319855</v>
      </c>
    </row>
    <row r="132" spans="10:23" x14ac:dyDescent="0.3">
      <c r="J132" s="26" t="s">
        <v>127</v>
      </c>
      <c r="K132" s="26">
        <v>12952</v>
      </c>
      <c r="L132" s="26">
        <v>0</v>
      </c>
      <c r="M132" s="26">
        <v>8</v>
      </c>
      <c r="N132" s="26">
        <v>54</v>
      </c>
      <c r="O132" s="26">
        <v>1.2</v>
      </c>
      <c r="P132" s="26">
        <v>8.9</v>
      </c>
      <c r="Q132" s="26">
        <v>31.8</v>
      </c>
      <c r="R132" s="26">
        <v>69.099999999999994</v>
      </c>
      <c r="T132" s="4">
        <v>92</v>
      </c>
      <c r="U132" s="4">
        <v>60.473624281593864</v>
      </c>
      <c r="V132" s="4">
        <v>4.8263757184061333</v>
      </c>
      <c r="W132" s="4">
        <v>1.6617752337844247</v>
      </c>
    </row>
    <row r="133" spans="10:23" x14ac:dyDescent="0.3">
      <c r="J133" s="27" t="s">
        <v>128</v>
      </c>
      <c r="K133" s="27">
        <v>184</v>
      </c>
      <c r="L133" s="27">
        <v>0</v>
      </c>
      <c r="M133" s="27">
        <v>9.6</v>
      </c>
      <c r="N133" s="27">
        <v>72</v>
      </c>
      <c r="O133" s="27">
        <v>6.4</v>
      </c>
      <c r="P133" s="27">
        <v>8.1999999999999993</v>
      </c>
      <c r="Q133" s="27">
        <v>25.3</v>
      </c>
      <c r="R133" s="27">
        <v>74.3</v>
      </c>
      <c r="T133" s="4">
        <v>93</v>
      </c>
      <c r="U133" s="4">
        <v>65.294150508757738</v>
      </c>
      <c r="V133" s="4">
        <v>0.30584949124225602</v>
      </c>
      <c r="W133" s="4">
        <v>0.10530740652321061</v>
      </c>
    </row>
    <row r="134" spans="10:23" x14ac:dyDescent="0.3">
      <c r="J134" s="26" t="s">
        <v>129</v>
      </c>
      <c r="K134" s="26">
        <v>111</v>
      </c>
      <c r="L134" s="26">
        <v>0</v>
      </c>
      <c r="M134" s="26">
        <v>7.2</v>
      </c>
      <c r="N134" s="26">
        <v>73</v>
      </c>
      <c r="O134" s="26">
        <v>9.4</v>
      </c>
      <c r="P134" s="26">
        <v>9.5</v>
      </c>
      <c r="Q134" s="26">
        <v>47.2</v>
      </c>
      <c r="R134" s="26">
        <v>73.2</v>
      </c>
      <c r="T134" s="4">
        <v>94</v>
      </c>
      <c r="U134" s="4">
        <v>76.893081331359397</v>
      </c>
      <c r="V134" s="4">
        <v>-2.1930813313593944</v>
      </c>
      <c r="W134" s="4">
        <v>-0.75510247331750369</v>
      </c>
    </row>
    <row r="135" spans="10:23" x14ac:dyDescent="0.3">
      <c r="J135" s="27" t="s">
        <v>130</v>
      </c>
      <c r="K135" s="27">
        <v>198</v>
      </c>
      <c r="L135" s="27">
        <v>0</v>
      </c>
      <c r="M135" s="27">
        <v>2.8</v>
      </c>
      <c r="N135" s="27">
        <v>53</v>
      </c>
      <c r="O135" s="27">
        <v>6</v>
      </c>
      <c r="P135" s="27">
        <v>14</v>
      </c>
      <c r="Q135" s="27">
        <v>54.9</v>
      </c>
      <c r="R135" s="27">
        <v>70.5</v>
      </c>
      <c r="T135" s="4">
        <v>95</v>
      </c>
      <c r="U135" s="4">
        <v>76.841091430042184</v>
      </c>
      <c r="V135" s="4">
        <v>2.7589085699578106</v>
      </c>
      <c r="W135" s="4">
        <v>0.94992313100430237</v>
      </c>
    </row>
    <row r="136" spans="10:23" x14ac:dyDescent="0.3">
      <c r="J136" s="26" t="s">
        <v>131</v>
      </c>
      <c r="K136" s="26">
        <v>219</v>
      </c>
      <c r="L136" s="26">
        <v>0</v>
      </c>
      <c r="M136" s="26">
        <v>5.8</v>
      </c>
      <c r="N136" s="26">
        <v>60</v>
      </c>
      <c r="O136" s="26">
        <v>4.9000000000000004</v>
      </c>
      <c r="P136" s="26">
        <v>10.8</v>
      </c>
      <c r="Q136" s="26">
        <v>86.1</v>
      </c>
      <c r="R136" s="26">
        <v>70.400000000000006</v>
      </c>
      <c r="T136" s="4">
        <v>96</v>
      </c>
      <c r="U136" s="4">
        <v>61.368830945671832</v>
      </c>
      <c r="V136" s="4">
        <v>1.4311690543281657</v>
      </c>
      <c r="W136" s="4">
        <v>0.49276753999305861</v>
      </c>
    </row>
    <row r="137" spans="10:23" x14ac:dyDescent="0.3">
      <c r="J137" s="27" t="s">
        <v>132</v>
      </c>
      <c r="K137" s="27">
        <v>16744</v>
      </c>
      <c r="L137" s="27">
        <v>0</v>
      </c>
      <c r="M137" s="27">
        <v>0.7</v>
      </c>
      <c r="N137" s="27">
        <v>49</v>
      </c>
      <c r="O137" s="27">
        <v>0.9</v>
      </c>
      <c r="P137" s="27">
        <v>4.3</v>
      </c>
      <c r="Q137" s="27">
        <v>71.3</v>
      </c>
      <c r="R137" s="27">
        <v>68.599999999999994</v>
      </c>
      <c r="T137" s="4">
        <v>97</v>
      </c>
      <c r="U137" s="4">
        <v>80.080184243733711</v>
      </c>
      <c r="V137" s="4">
        <v>1.8198157562662942</v>
      </c>
      <c r="W137" s="4">
        <v>0.62658295380548834</v>
      </c>
    </row>
    <row r="138" spans="10:23" x14ac:dyDescent="0.3">
      <c r="J138" s="26" t="s">
        <v>133</v>
      </c>
      <c r="K138" s="26">
        <v>8737</v>
      </c>
      <c r="L138" s="26">
        <v>0</v>
      </c>
      <c r="M138" s="26">
        <v>8.9</v>
      </c>
      <c r="N138" s="26">
        <v>71</v>
      </c>
      <c r="O138" s="26">
        <v>31.1</v>
      </c>
      <c r="P138" s="26">
        <v>12</v>
      </c>
      <c r="Q138" s="26">
        <v>12</v>
      </c>
      <c r="R138" s="26">
        <v>75.900000000000006</v>
      </c>
      <c r="T138" s="4">
        <v>98</v>
      </c>
      <c r="U138" s="4">
        <v>64.136914591779899</v>
      </c>
      <c r="V138" s="4">
        <v>4.2630854082201068</v>
      </c>
      <c r="W138" s="4">
        <v>1.4678280689733496</v>
      </c>
    </row>
    <row r="139" spans="10:23" x14ac:dyDescent="0.3">
      <c r="J139" s="27" t="s">
        <v>134</v>
      </c>
      <c r="K139" s="27">
        <v>98</v>
      </c>
      <c r="L139" s="27">
        <v>0</v>
      </c>
      <c r="M139" s="27">
        <v>8.8000000000000007</v>
      </c>
      <c r="N139" s="27">
        <v>70</v>
      </c>
      <c r="O139" s="27">
        <v>22.5</v>
      </c>
      <c r="P139" s="27">
        <v>10.199999999999999</v>
      </c>
      <c r="Q139" s="27">
        <v>68.3</v>
      </c>
      <c r="R139" s="27">
        <v>73.3</v>
      </c>
      <c r="T139" s="4">
        <v>99</v>
      </c>
      <c r="U139" s="4">
        <v>73.68200097141785</v>
      </c>
      <c r="V139" s="4">
        <v>0.41799902858214466</v>
      </c>
      <c r="W139" s="4">
        <v>0.14392174873471059</v>
      </c>
    </row>
    <row r="140" spans="10:23" x14ac:dyDescent="0.3">
      <c r="J140" s="26" t="s">
        <v>135</v>
      </c>
      <c r="K140" s="26">
        <v>7977</v>
      </c>
      <c r="L140" s="26">
        <v>0</v>
      </c>
      <c r="M140" s="26">
        <v>5.3</v>
      </c>
      <c r="N140" s="26">
        <v>39</v>
      </c>
      <c r="O140" s="26">
        <v>0.7</v>
      </c>
      <c r="P140" s="26">
        <v>5.8</v>
      </c>
      <c r="Q140" s="26">
        <v>102</v>
      </c>
      <c r="R140" s="26">
        <v>60.8</v>
      </c>
      <c r="T140" s="4">
        <v>100</v>
      </c>
      <c r="U140" s="4">
        <v>74.143753327438461</v>
      </c>
      <c r="V140" s="4">
        <v>1.8562466725615394</v>
      </c>
      <c r="W140" s="4">
        <v>0.63912652645206725</v>
      </c>
    </row>
    <row r="141" spans="10:23" x14ac:dyDescent="0.3">
      <c r="J141" s="27" t="s">
        <v>136</v>
      </c>
      <c r="K141" s="27">
        <v>5850</v>
      </c>
      <c r="L141" s="27">
        <v>1</v>
      </c>
      <c r="M141" s="27">
        <v>2</v>
      </c>
      <c r="N141" s="27">
        <v>86</v>
      </c>
      <c r="O141" s="27">
        <v>24.6</v>
      </c>
      <c r="P141" s="27">
        <v>14.5</v>
      </c>
      <c r="Q141" s="27">
        <v>2.1</v>
      </c>
      <c r="R141" s="27">
        <v>83.2</v>
      </c>
      <c r="T141" s="4">
        <v>101</v>
      </c>
      <c r="U141" s="4">
        <v>72.84216302356009</v>
      </c>
      <c r="V141" s="4">
        <v>-4.7421630235600958</v>
      </c>
      <c r="W141" s="4">
        <v>-1.6327798594434471</v>
      </c>
    </row>
    <row r="142" spans="10:23" x14ac:dyDescent="0.3">
      <c r="J142" s="26" t="s">
        <v>137</v>
      </c>
      <c r="K142" s="26">
        <v>5460</v>
      </c>
      <c r="L142" s="26">
        <v>1</v>
      </c>
      <c r="M142" s="26">
        <v>11.1</v>
      </c>
      <c r="N142" s="26">
        <v>77</v>
      </c>
      <c r="O142" s="26">
        <v>35.6</v>
      </c>
      <c r="P142" s="26">
        <v>12.8</v>
      </c>
      <c r="Q142" s="26">
        <v>26.9</v>
      </c>
      <c r="R142" s="26">
        <v>78.2</v>
      </c>
      <c r="T142" s="4">
        <v>102</v>
      </c>
      <c r="U142" s="4">
        <v>74.100294832956124</v>
      </c>
      <c r="V142" s="4">
        <v>1.7997051670438822</v>
      </c>
      <c r="W142" s="4">
        <v>0.61965865262040509</v>
      </c>
    </row>
    <row r="143" spans="10:23" x14ac:dyDescent="0.3">
      <c r="J143" s="27" t="s">
        <v>138</v>
      </c>
      <c r="K143" s="27">
        <v>2079</v>
      </c>
      <c r="L143" s="27">
        <v>1</v>
      </c>
      <c r="M143" s="27">
        <v>12.1</v>
      </c>
      <c r="N143" s="27">
        <v>80</v>
      </c>
      <c r="O143" s="27">
        <v>32.799999999999997</v>
      </c>
      <c r="P143" s="27">
        <v>14.2</v>
      </c>
      <c r="Q143" s="27">
        <v>4.3</v>
      </c>
      <c r="R143" s="27">
        <v>81.3</v>
      </c>
      <c r="T143" s="4">
        <v>103</v>
      </c>
      <c r="U143" s="4">
        <v>74.754108906350112</v>
      </c>
      <c r="V143" s="4">
        <v>-1.7541089063501119</v>
      </c>
      <c r="W143" s="4">
        <v>-0.60395934921036964</v>
      </c>
    </row>
    <row r="144" spans="10:23" x14ac:dyDescent="0.3">
      <c r="J144" s="26" t="s">
        <v>139</v>
      </c>
      <c r="K144" s="26">
        <v>687</v>
      </c>
      <c r="L144" s="26">
        <v>0</v>
      </c>
      <c r="M144" s="26">
        <v>1.7</v>
      </c>
      <c r="N144" s="26">
        <v>50</v>
      </c>
      <c r="O144" s="26">
        <v>1.9</v>
      </c>
      <c r="P144" s="26">
        <v>10.4</v>
      </c>
      <c r="Q144" s="26">
        <v>78</v>
      </c>
      <c r="R144" s="26">
        <v>65.2</v>
      </c>
      <c r="T144" s="4">
        <v>104</v>
      </c>
      <c r="U144" s="4">
        <v>61.849938283139167</v>
      </c>
      <c r="V144" s="4">
        <v>-3.7499382831391657</v>
      </c>
      <c r="W144" s="4">
        <v>-1.2911457645901354</v>
      </c>
    </row>
    <row r="145" spans="10:23" x14ac:dyDescent="0.3">
      <c r="J145" s="27" t="s">
        <v>140</v>
      </c>
      <c r="K145" s="27">
        <v>59309</v>
      </c>
      <c r="L145" s="27">
        <v>0</v>
      </c>
      <c r="M145" s="27">
        <v>9.5</v>
      </c>
      <c r="N145" s="27">
        <v>67</v>
      </c>
      <c r="O145" s="27">
        <v>7.9</v>
      </c>
      <c r="P145" s="27">
        <v>15.3</v>
      </c>
      <c r="Q145" s="27">
        <v>43.9</v>
      </c>
      <c r="R145" s="27">
        <v>65.3</v>
      </c>
      <c r="T145" s="4">
        <v>105</v>
      </c>
      <c r="U145" s="4">
        <v>71.02074861226194</v>
      </c>
      <c r="V145" s="4">
        <v>-1.9207486122619457</v>
      </c>
      <c r="W145" s="4">
        <v>-0.66133526696027389</v>
      </c>
    </row>
    <row r="146" spans="10:23" x14ac:dyDescent="0.3">
      <c r="J146" s="26" t="s">
        <v>141</v>
      </c>
      <c r="K146" s="26">
        <v>46755</v>
      </c>
      <c r="L146" s="26">
        <v>1</v>
      </c>
      <c r="M146" s="26">
        <v>12.7</v>
      </c>
      <c r="N146" s="26">
        <v>86</v>
      </c>
      <c r="O146" s="26">
        <v>44.4</v>
      </c>
      <c r="P146" s="26">
        <v>15.3</v>
      </c>
      <c r="Q146" s="26">
        <v>6</v>
      </c>
      <c r="R146" s="26">
        <v>83.2</v>
      </c>
      <c r="T146" s="4">
        <v>106</v>
      </c>
      <c r="U146" s="4">
        <v>70.834474589006589</v>
      </c>
      <c r="V146" s="4">
        <v>-6.2344745890065951</v>
      </c>
      <c r="W146" s="4">
        <v>-2.1465994510454074</v>
      </c>
    </row>
    <row r="147" spans="10:23" x14ac:dyDescent="0.3">
      <c r="J147" s="27" t="s">
        <v>142</v>
      </c>
      <c r="K147" s="27">
        <v>21413</v>
      </c>
      <c r="L147" s="27">
        <v>0</v>
      </c>
      <c r="M147" s="27">
        <v>2.9</v>
      </c>
      <c r="N147" s="27">
        <v>67</v>
      </c>
      <c r="O147" s="27">
        <v>12.3</v>
      </c>
      <c r="P147" s="27">
        <v>9.1999999999999993</v>
      </c>
      <c r="Q147" s="27">
        <v>21</v>
      </c>
      <c r="R147" s="27">
        <v>76.900000000000006</v>
      </c>
      <c r="T147" s="4">
        <v>107</v>
      </c>
      <c r="U147" s="4">
        <v>67.812854740480276</v>
      </c>
      <c r="V147" s="4">
        <v>3.0871452595197297</v>
      </c>
      <c r="W147" s="4">
        <v>1.0629387007315418</v>
      </c>
    </row>
    <row r="148" spans="10:23" x14ac:dyDescent="0.3">
      <c r="J148" s="26" t="s">
        <v>143</v>
      </c>
      <c r="K148" s="26">
        <v>43849</v>
      </c>
      <c r="L148" s="26">
        <v>0</v>
      </c>
      <c r="M148" s="26">
        <v>0</v>
      </c>
      <c r="N148" s="26">
        <v>44</v>
      </c>
      <c r="O148" s="26">
        <v>2.6</v>
      </c>
      <c r="P148" s="26">
        <v>5.6</v>
      </c>
      <c r="Q148" s="26">
        <v>86.8</v>
      </c>
      <c r="R148" s="26">
        <v>69.099999999999994</v>
      </c>
      <c r="T148" s="4">
        <v>108</v>
      </c>
      <c r="U148" s="4">
        <v>82.396245550729702</v>
      </c>
      <c r="V148" s="4">
        <v>-0.59624555072970509</v>
      </c>
      <c r="W148" s="4">
        <v>-0.20529402335547758</v>
      </c>
    </row>
    <row r="149" spans="10:23" x14ac:dyDescent="0.3">
      <c r="J149" s="27" t="s">
        <v>144</v>
      </c>
      <c r="K149" s="27">
        <v>587</v>
      </c>
      <c r="L149" s="27">
        <v>0</v>
      </c>
      <c r="M149" s="27">
        <v>7.4</v>
      </c>
      <c r="N149" s="27">
        <v>67</v>
      </c>
      <c r="O149" s="27">
        <v>8.1999999999999993</v>
      </c>
      <c r="P149" s="27">
        <v>15.7</v>
      </c>
      <c r="Q149" s="27">
        <v>55.8</v>
      </c>
      <c r="R149" s="27">
        <v>71.5</v>
      </c>
      <c r="T149" s="4">
        <v>109</v>
      </c>
      <c r="U149" s="4">
        <v>82.207292014765358</v>
      </c>
      <c r="V149" s="4">
        <v>-0.20729201476535764</v>
      </c>
      <c r="W149" s="4">
        <v>-7.1372963150101706E-2</v>
      </c>
    </row>
    <row r="150" spans="10:23" x14ac:dyDescent="0.3">
      <c r="J150" s="26" t="s">
        <v>145</v>
      </c>
      <c r="K150" s="26">
        <v>10099</v>
      </c>
      <c r="L150" s="26">
        <v>1</v>
      </c>
      <c r="M150" s="26">
        <v>9</v>
      </c>
      <c r="N150" s="26">
        <v>87</v>
      </c>
      <c r="O150" s="26">
        <v>70.900000000000006</v>
      </c>
      <c r="P150" s="26">
        <v>18.8</v>
      </c>
      <c r="Q150" s="26">
        <v>3.4</v>
      </c>
      <c r="R150" s="26">
        <v>82.4</v>
      </c>
      <c r="T150" s="4">
        <v>110</v>
      </c>
      <c r="U150" s="4">
        <v>73.060636204028128</v>
      </c>
      <c r="V150" s="4">
        <v>1.9393637959718717</v>
      </c>
      <c r="W150" s="4">
        <v>0.66774468327312531</v>
      </c>
    </row>
    <row r="151" spans="10:23" x14ac:dyDescent="0.3">
      <c r="J151" s="27" t="s">
        <v>146</v>
      </c>
      <c r="K151" s="27">
        <v>8655</v>
      </c>
      <c r="L151" s="27">
        <v>1</v>
      </c>
      <c r="M151" s="27">
        <v>11.2</v>
      </c>
      <c r="N151" s="27">
        <v>87</v>
      </c>
      <c r="O151" s="27">
        <v>43.8</v>
      </c>
      <c r="P151" s="27">
        <v>11.1</v>
      </c>
      <c r="Q151" s="27">
        <v>2</v>
      </c>
      <c r="R151" s="27">
        <v>83.4</v>
      </c>
      <c r="T151" s="4">
        <v>111</v>
      </c>
      <c r="U151" s="4">
        <v>61.193647947022789</v>
      </c>
      <c r="V151" s="4">
        <v>2.1063520529772077</v>
      </c>
      <c r="W151" s="4">
        <v>0.72524061106963278</v>
      </c>
    </row>
    <row r="152" spans="10:23" x14ac:dyDescent="0.3">
      <c r="J152" s="26" t="s">
        <v>147</v>
      </c>
      <c r="K152" s="26">
        <v>9538</v>
      </c>
      <c r="L152" s="26">
        <v>0</v>
      </c>
      <c r="M152" s="26">
        <v>0.9</v>
      </c>
      <c r="N152" s="26">
        <v>66</v>
      </c>
      <c r="O152" s="26">
        <v>17.2</v>
      </c>
      <c r="P152" s="26">
        <v>6.6</v>
      </c>
      <c r="Q152" s="26">
        <v>45.6</v>
      </c>
      <c r="R152" s="26">
        <v>69.5</v>
      </c>
      <c r="T152" s="4">
        <v>112</v>
      </c>
      <c r="U152" s="4">
        <v>63.230070041227762</v>
      </c>
      <c r="V152" s="4">
        <v>-0.63007004122776067</v>
      </c>
      <c r="W152" s="4">
        <v>-0.21694017439810875</v>
      </c>
    </row>
    <row r="153" spans="10:23" x14ac:dyDescent="0.3">
      <c r="J153" s="27" t="s">
        <v>148</v>
      </c>
      <c r="K153" s="27">
        <v>69800</v>
      </c>
      <c r="L153" s="27">
        <v>0</v>
      </c>
      <c r="M153" s="27">
        <v>8.5</v>
      </c>
      <c r="N153" s="27">
        <v>83</v>
      </c>
      <c r="O153" s="27">
        <v>9.5</v>
      </c>
      <c r="P153" s="27">
        <v>13.9</v>
      </c>
      <c r="Q153" s="27">
        <v>31.7</v>
      </c>
      <c r="R153" s="27">
        <v>77.7</v>
      </c>
      <c r="T153" s="4">
        <v>113</v>
      </c>
      <c r="U153" s="4">
        <v>75.228893231733949</v>
      </c>
      <c r="V153" s="4">
        <v>-0.42889323173395155</v>
      </c>
      <c r="W153" s="4">
        <v>-0.1476727449367774</v>
      </c>
    </row>
    <row r="154" spans="10:23" x14ac:dyDescent="0.3">
      <c r="J154" s="26" t="s">
        <v>173</v>
      </c>
      <c r="K154" s="26">
        <v>1318</v>
      </c>
      <c r="L154" s="26">
        <v>0</v>
      </c>
      <c r="M154" s="26">
        <v>0.5</v>
      </c>
      <c r="N154" s="26">
        <v>53</v>
      </c>
      <c r="O154" s="26">
        <v>7.6</v>
      </c>
      <c r="P154" s="26">
        <v>4.8</v>
      </c>
      <c r="Q154" s="26">
        <v>31.7</v>
      </c>
      <c r="R154" s="26">
        <v>69.599999999999994</v>
      </c>
      <c r="T154" s="4">
        <v>114</v>
      </c>
      <c r="U154" s="4">
        <v>83.37736045588359</v>
      </c>
      <c r="V154" s="4">
        <v>-0.77736045588359559</v>
      </c>
      <c r="W154" s="4">
        <v>-0.26765391438222585</v>
      </c>
    </row>
    <row r="155" spans="10:23" x14ac:dyDescent="0.3">
      <c r="J155" s="27" t="s">
        <v>149</v>
      </c>
      <c r="K155" s="27">
        <v>8279</v>
      </c>
      <c r="L155" s="27">
        <v>0</v>
      </c>
      <c r="M155" s="27">
        <v>2.7</v>
      </c>
      <c r="N155" s="27">
        <v>44</v>
      </c>
      <c r="O155" s="27">
        <v>0.8</v>
      </c>
      <c r="P155" s="27">
        <v>5.4</v>
      </c>
      <c r="Q155" s="27">
        <v>79</v>
      </c>
      <c r="R155" s="27">
        <v>64.3</v>
      </c>
      <c r="T155" s="4">
        <v>115</v>
      </c>
      <c r="U155" s="4">
        <v>74.867304491932174</v>
      </c>
      <c r="V155" s="4">
        <v>-0.96730449193216828</v>
      </c>
      <c r="W155" s="4">
        <v>-0.33305377409617548</v>
      </c>
    </row>
    <row r="156" spans="10:23" x14ac:dyDescent="0.3">
      <c r="J156" s="26" t="s">
        <v>150</v>
      </c>
      <c r="K156" s="26">
        <v>11819</v>
      </c>
      <c r="L156" s="26">
        <v>0</v>
      </c>
      <c r="M156" s="26">
        <v>2</v>
      </c>
      <c r="N156" s="26">
        <v>70</v>
      </c>
      <c r="O156" s="26">
        <v>13</v>
      </c>
      <c r="P156" s="26">
        <v>12.6</v>
      </c>
      <c r="Q156" s="26">
        <v>6.3</v>
      </c>
      <c r="R156" s="26">
        <v>77</v>
      </c>
      <c r="T156" s="4">
        <v>116</v>
      </c>
      <c r="U156" s="4">
        <v>66.504777891941174</v>
      </c>
      <c r="V156" s="4">
        <v>-0.90477789194117975</v>
      </c>
      <c r="W156" s="4">
        <v>-0.31152516518130968</v>
      </c>
    </row>
    <row r="157" spans="10:23" x14ac:dyDescent="0.3">
      <c r="J157" s="27" t="s">
        <v>151</v>
      </c>
      <c r="K157" s="27">
        <v>84339</v>
      </c>
      <c r="L157" s="27">
        <v>0</v>
      </c>
      <c r="M157" s="27">
        <v>1.8</v>
      </c>
      <c r="N157" s="27">
        <v>79</v>
      </c>
      <c r="O157" s="27">
        <v>19.3</v>
      </c>
      <c r="P157" s="27">
        <v>9.5</v>
      </c>
      <c r="Q157" s="27">
        <v>14.7</v>
      </c>
      <c r="R157" s="27">
        <v>78.599999999999994</v>
      </c>
      <c r="T157" s="4">
        <v>117</v>
      </c>
      <c r="U157" s="4">
        <v>76.536565107428871</v>
      </c>
      <c r="V157" s="4">
        <v>2.7634348925711265</v>
      </c>
      <c r="W157" s="4">
        <v>0.95148159459225756</v>
      </c>
    </row>
    <row r="158" spans="10:23" x14ac:dyDescent="0.3">
      <c r="J158" s="26" t="s">
        <v>152</v>
      </c>
      <c r="K158" s="26">
        <v>6031</v>
      </c>
      <c r="L158" s="26">
        <v>0</v>
      </c>
      <c r="M158" s="26">
        <v>3.1</v>
      </c>
      <c r="N158" s="26">
        <v>73</v>
      </c>
      <c r="O158" s="26">
        <v>22.2</v>
      </c>
      <c r="P158" s="26">
        <v>8.6999999999999993</v>
      </c>
      <c r="Q158" s="26">
        <v>22.4</v>
      </c>
      <c r="R158" s="26">
        <v>69.7</v>
      </c>
      <c r="T158" s="4">
        <v>118</v>
      </c>
      <c r="U158" s="4">
        <v>62.585101794364618</v>
      </c>
      <c r="V158" s="4">
        <v>2.7148982056353788</v>
      </c>
      <c r="W158" s="4">
        <v>0.93476986948304663</v>
      </c>
    </row>
    <row r="159" spans="10:23" x14ac:dyDescent="0.3">
      <c r="J159" s="27" t="s">
        <v>153</v>
      </c>
      <c r="K159" s="27">
        <v>45741</v>
      </c>
      <c r="L159" s="27">
        <v>0</v>
      </c>
      <c r="M159" s="27">
        <v>12.5</v>
      </c>
      <c r="N159" s="27">
        <v>50</v>
      </c>
      <c r="O159" s="27">
        <v>1.5</v>
      </c>
      <c r="P159" s="27">
        <v>3.1</v>
      </c>
      <c r="Q159" s="27">
        <v>127.9</v>
      </c>
      <c r="R159" s="27">
        <v>66.7</v>
      </c>
      <c r="T159" s="4">
        <v>119</v>
      </c>
      <c r="U159" s="4">
        <v>70.745964018216114</v>
      </c>
      <c r="V159" s="4">
        <v>5.0540359817838834</v>
      </c>
      <c r="W159" s="4">
        <v>1.740161213134354</v>
      </c>
    </row>
    <row r="160" spans="10:23" x14ac:dyDescent="0.3">
      <c r="J160" s="26" t="s">
        <v>154</v>
      </c>
      <c r="K160" s="26">
        <v>43734</v>
      </c>
      <c r="L160" s="26">
        <v>0</v>
      </c>
      <c r="M160" s="26">
        <v>8.3000000000000007</v>
      </c>
      <c r="N160" s="26">
        <v>73</v>
      </c>
      <c r="O160" s="26">
        <v>29.9</v>
      </c>
      <c r="P160" s="26">
        <v>7.7</v>
      </c>
      <c r="Q160" s="26">
        <v>14.7</v>
      </c>
      <c r="R160" s="26">
        <v>73</v>
      </c>
      <c r="T160" s="4">
        <v>120</v>
      </c>
      <c r="U160" s="4">
        <v>76.119527863752765</v>
      </c>
      <c r="V160" s="4">
        <v>3.7804721362472407</v>
      </c>
      <c r="W160" s="4">
        <v>1.3016589123116242</v>
      </c>
    </row>
    <row r="161" spans="10:23" x14ac:dyDescent="0.3">
      <c r="J161" s="27" t="s">
        <v>155</v>
      </c>
      <c r="K161" s="27">
        <v>9890</v>
      </c>
      <c r="L161" s="27">
        <v>0</v>
      </c>
      <c r="M161" s="27">
        <v>3.8</v>
      </c>
      <c r="N161" s="27">
        <v>78</v>
      </c>
      <c r="O161" s="27">
        <v>26</v>
      </c>
      <c r="P161" s="27">
        <v>7.4</v>
      </c>
      <c r="Q161" s="27">
        <v>3.7</v>
      </c>
      <c r="R161" s="27">
        <v>76.099999999999994</v>
      </c>
      <c r="T161" s="4">
        <v>121</v>
      </c>
      <c r="U161" s="4">
        <v>69.236044396414144</v>
      </c>
      <c r="V161" s="4">
        <v>1.1639556035858618</v>
      </c>
      <c r="W161" s="4">
        <v>0.40076295508596443</v>
      </c>
    </row>
    <row r="162" spans="10:23" x14ac:dyDescent="0.3">
      <c r="J162" s="26" t="s">
        <v>156</v>
      </c>
      <c r="K162" s="26">
        <v>67886</v>
      </c>
      <c r="L162" s="26">
        <v>0</v>
      </c>
      <c r="M162" s="26">
        <v>11.4</v>
      </c>
      <c r="N162" s="26">
        <v>88</v>
      </c>
      <c r="O162" s="26">
        <v>30</v>
      </c>
      <c r="P162" s="26">
        <v>19.7</v>
      </c>
      <c r="Q162" s="26">
        <v>10.9</v>
      </c>
      <c r="R162" s="26">
        <v>81.400000000000006</v>
      </c>
      <c r="T162" s="4">
        <v>122</v>
      </c>
      <c r="U162" s="4">
        <v>77.897726199111432</v>
      </c>
      <c r="V162" s="4">
        <v>0.40227380088856535</v>
      </c>
      <c r="W162" s="4">
        <v>0.13850737665688967</v>
      </c>
    </row>
    <row r="163" spans="10:23" x14ac:dyDescent="0.3">
      <c r="J163" s="27" t="s">
        <v>157</v>
      </c>
      <c r="K163" s="27">
        <v>59734</v>
      </c>
      <c r="L163" s="27">
        <v>0</v>
      </c>
      <c r="M163" s="27">
        <v>12</v>
      </c>
      <c r="N163" s="27">
        <v>46</v>
      </c>
      <c r="O163" s="27">
        <v>0.5</v>
      </c>
      <c r="P163" s="27">
        <v>9.6</v>
      </c>
      <c r="Q163" s="27">
        <v>138.9</v>
      </c>
      <c r="R163" s="27">
        <v>67.3</v>
      </c>
      <c r="T163" s="4">
        <v>123</v>
      </c>
      <c r="U163" s="4">
        <v>81.65897228888501</v>
      </c>
      <c r="V163" s="4">
        <v>-5.8972288885016155E-2</v>
      </c>
      <c r="W163" s="4">
        <v>-2.0304819779149628E-2</v>
      </c>
    </row>
    <row r="164" spans="10:23" x14ac:dyDescent="0.3">
      <c r="J164" s="26" t="s">
        <v>158</v>
      </c>
      <c r="K164" s="26">
        <v>331003</v>
      </c>
      <c r="L164" s="26">
        <v>1</v>
      </c>
      <c r="M164" s="26">
        <v>10</v>
      </c>
      <c r="N164" s="26">
        <v>83</v>
      </c>
      <c r="O164" s="26">
        <v>26.1</v>
      </c>
      <c r="P164" s="26">
        <v>22.4</v>
      </c>
      <c r="Q164" s="26">
        <v>16.7</v>
      </c>
      <c r="R164" s="26">
        <v>78.5</v>
      </c>
      <c r="T164" s="4">
        <v>124</v>
      </c>
      <c r="U164" s="4">
        <v>76.102798878645984</v>
      </c>
      <c r="V164" s="4">
        <v>1.0972011213540185</v>
      </c>
      <c r="W164" s="4">
        <v>0.37777863894705976</v>
      </c>
    </row>
    <row r="165" spans="10:23" x14ac:dyDescent="0.3">
      <c r="J165" s="27" t="s">
        <v>159</v>
      </c>
      <c r="K165" s="27">
        <v>3474</v>
      </c>
      <c r="L165" s="27">
        <v>0</v>
      </c>
      <c r="M165" s="27">
        <v>6.9</v>
      </c>
      <c r="N165" s="27">
        <v>79</v>
      </c>
      <c r="O165" s="27">
        <v>49.4</v>
      </c>
      <c r="P165" s="27">
        <v>20.100000000000001</v>
      </c>
      <c r="Q165" s="27">
        <v>32.6</v>
      </c>
      <c r="R165" s="27">
        <v>77.099999999999994</v>
      </c>
      <c r="T165" s="4">
        <v>125</v>
      </c>
      <c r="U165" s="4">
        <v>80.218593356384247</v>
      </c>
      <c r="V165" s="4">
        <v>3.0814066436157503</v>
      </c>
      <c r="W165" s="4">
        <v>1.0609628309812722</v>
      </c>
    </row>
    <row r="166" spans="10:23" x14ac:dyDescent="0.3">
      <c r="J166" s="26" t="s">
        <v>160</v>
      </c>
      <c r="K166" s="26">
        <v>33469</v>
      </c>
      <c r="L166" s="26">
        <v>0</v>
      </c>
      <c r="M166" s="26">
        <v>2.6</v>
      </c>
      <c r="N166" s="26">
        <v>71</v>
      </c>
      <c r="O166" s="26">
        <v>23.7</v>
      </c>
      <c r="P166" s="26">
        <v>8.3000000000000007</v>
      </c>
      <c r="Q166" s="26">
        <v>18.899999999999999</v>
      </c>
      <c r="R166" s="26">
        <v>73</v>
      </c>
      <c r="T166" s="4">
        <v>126</v>
      </c>
      <c r="U166" s="4">
        <v>74.012829482065371</v>
      </c>
      <c r="V166" s="4">
        <v>-0.71282948206537355</v>
      </c>
      <c r="W166" s="4">
        <v>-0.24543517710196161</v>
      </c>
    </row>
    <row r="167" spans="10:23" x14ac:dyDescent="0.3">
      <c r="J167" s="27" t="s">
        <v>161</v>
      </c>
      <c r="K167" s="27">
        <v>307</v>
      </c>
      <c r="L167" s="27">
        <v>0</v>
      </c>
      <c r="M167" s="27">
        <v>2.1</v>
      </c>
      <c r="N167" s="27">
        <v>52</v>
      </c>
      <c r="O167" s="27">
        <v>1.7</v>
      </c>
      <c r="P167" s="27">
        <v>5</v>
      </c>
      <c r="Q167" s="27">
        <v>81</v>
      </c>
      <c r="R167" s="27">
        <v>65.3</v>
      </c>
      <c r="T167" s="4">
        <v>127</v>
      </c>
      <c r="U167" s="4">
        <v>76.066116945418784</v>
      </c>
      <c r="V167" s="4">
        <v>-0.4661169454187899</v>
      </c>
      <c r="W167" s="4">
        <v>-0.16048928660696768</v>
      </c>
    </row>
    <row r="168" spans="10:23" x14ac:dyDescent="0.3">
      <c r="J168" s="26" t="s">
        <v>162</v>
      </c>
      <c r="K168" s="26">
        <v>28436</v>
      </c>
      <c r="L168" s="26">
        <v>0</v>
      </c>
      <c r="M168" s="26">
        <v>3.6</v>
      </c>
      <c r="N168" s="26">
        <v>70</v>
      </c>
      <c r="O168" s="26">
        <v>17.3</v>
      </c>
      <c r="P168" s="26">
        <v>11.6</v>
      </c>
      <c r="Q168" s="26">
        <v>83.8</v>
      </c>
      <c r="R168" s="26">
        <v>73.900000000000006</v>
      </c>
      <c r="T168" s="4">
        <v>128</v>
      </c>
      <c r="U168" s="4">
        <v>76.346076592970519</v>
      </c>
      <c r="V168" s="4">
        <v>-3.1460765929705161</v>
      </c>
      <c r="W168" s="4">
        <v>-1.083229419095828</v>
      </c>
    </row>
    <row r="169" spans="10:23" x14ac:dyDescent="0.3">
      <c r="J169" s="27" t="s">
        <v>163</v>
      </c>
      <c r="K169" s="27">
        <v>97339</v>
      </c>
      <c r="L169" s="27">
        <v>0</v>
      </c>
      <c r="M169" s="27">
        <v>7.9</v>
      </c>
      <c r="N169" s="27">
        <v>70</v>
      </c>
      <c r="O169" s="27">
        <v>8.3000000000000007</v>
      </c>
      <c r="P169" s="27">
        <v>10.1</v>
      </c>
      <c r="Q169" s="27">
        <v>29</v>
      </c>
      <c r="R169" s="27">
        <v>73.7</v>
      </c>
      <c r="T169" s="4">
        <v>129</v>
      </c>
      <c r="U169" s="4">
        <v>68.941665584587184</v>
      </c>
      <c r="V169" s="4">
        <v>0.1583344154128099</v>
      </c>
      <c r="W169" s="4">
        <v>5.4516313179951544E-2</v>
      </c>
    </row>
    <row r="170" spans="10:23" x14ac:dyDescent="0.3">
      <c r="J170" s="26" t="s">
        <v>164</v>
      </c>
      <c r="K170" s="26">
        <v>18384</v>
      </c>
      <c r="L170" s="26">
        <v>0</v>
      </c>
      <c r="M170" s="26">
        <v>4.5</v>
      </c>
      <c r="N170" s="26">
        <v>55</v>
      </c>
      <c r="O170" s="26">
        <v>1.2</v>
      </c>
      <c r="P170" s="26">
        <v>7</v>
      </c>
      <c r="Q170" s="26">
        <v>135</v>
      </c>
      <c r="R170" s="26">
        <v>62.5</v>
      </c>
      <c r="T170" s="4">
        <v>130</v>
      </c>
      <c r="U170" s="4">
        <v>73.576767126671513</v>
      </c>
      <c r="V170" s="4">
        <v>0.72323287332848452</v>
      </c>
      <c r="W170" s="4">
        <v>0.24901718127177294</v>
      </c>
    </row>
    <row r="171" spans="10:23" x14ac:dyDescent="0.3">
      <c r="J171" s="27" t="s">
        <v>165</v>
      </c>
      <c r="K171" s="27">
        <v>14863</v>
      </c>
      <c r="L171" s="27">
        <v>0</v>
      </c>
      <c r="M171" s="27">
        <v>4.5</v>
      </c>
      <c r="N171" s="27">
        <v>55</v>
      </c>
      <c r="O171" s="27">
        <v>2</v>
      </c>
      <c r="P171" s="27">
        <v>8.6999999999999993</v>
      </c>
      <c r="Q171" s="27">
        <v>107.9</v>
      </c>
      <c r="R171" s="27">
        <v>60.7</v>
      </c>
      <c r="T171" s="4">
        <v>131</v>
      </c>
      <c r="U171" s="4">
        <v>73.664179826348899</v>
      </c>
      <c r="V171" s="4">
        <v>-0.46417982634889654</v>
      </c>
      <c r="W171" s="4">
        <v>-0.15982231480803294</v>
      </c>
    </row>
    <row r="172" spans="10:23" x14ac:dyDescent="0.3">
      <c r="J172" s="26" t="s">
        <v>166</v>
      </c>
      <c r="K172" s="26">
        <v>38928</v>
      </c>
      <c r="L172" s="26">
        <v>0</v>
      </c>
      <c r="M172" s="26">
        <v>7.0000000000000007E-2</v>
      </c>
      <c r="N172" s="26">
        <v>46</v>
      </c>
      <c r="O172" s="26">
        <v>2.9</v>
      </c>
      <c r="P172" s="26">
        <v>6.9</v>
      </c>
      <c r="Q172" s="26">
        <v>62</v>
      </c>
      <c r="R172" s="26">
        <v>64.5</v>
      </c>
      <c r="T172" s="4">
        <v>132</v>
      </c>
      <c r="U172" s="4">
        <v>69.550401563514995</v>
      </c>
      <c r="V172" s="4">
        <v>0.94959843648500453</v>
      </c>
      <c r="W172" s="4">
        <v>0.32695738082991993</v>
      </c>
    </row>
    <row r="173" spans="10:23" x14ac:dyDescent="0.3">
      <c r="J173" s="27" t="s">
        <v>167</v>
      </c>
      <c r="K173" s="27">
        <v>2881</v>
      </c>
      <c r="L173" s="27">
        <v>0</v>
      </c>
      <c r="M173" s="27">
        <v>1.5</v>
      </c>
      <c r="N173" s="27">
        <v>77</v>
      </c>
      <c r="O173" s="27">
        <v>24.5</v>
      </c>
      <c r="P173" s="27">
        <v>14</v>
      </c>
      <c r="Q173" s="27">
        <v>7.2</v>
      </c>
      <c r="R173" s="27">
        <v>77.2</v>
      </c>
      <c r="T173" s="4">
        <v>133</v>
      </c>
      <c r="U173" s="4">
        <v>69.224497505202564</v>
      </c>
      <c r="V173" s="4">
        <v>1.175502494797442</v>
      </c>
      <c r="W173" s="4">
        <v>0.40473867909962324</v>
      </c>
    </row>
    <row r="174" spans="10:23" x14ac:dyDescent="0.3">
      <c r="J174" s="26" t="s">
        <v>168</v>
      </c>
      <c r="K174" s="26">
        <v>114964</v>
      </c>
      <c r="L174" s="26">
        <v>0</v>
      </c>
      <c r="M174" s="26">
        <v>2.2000000000000002</v>
      </c>
      <c r="N174" s="26">
        <v>79</v>
      </c>
      <c r="O174" s="26">
        <v>36.6</v>
      </c>
      <c r="P174" s="26">
        <v>12.6</v>
      </c>
      <c r="Q174" s="26">
        <v>73.5</v>
      </c>
      <c r="R174" s="26">
        <v>78.2</v>
      </c>
      <c r="T174" s="4">
        <v>134</v>
      </c>
      <c r="U174" s="4">
        <v>66.22675420755165</v>
      </c>
      <c r="V174" s="4">
        <v>2.3732457924483441</v>
      </c>
      <c r="W174" s="4">
        <v>0.81713511580407039</v>
      </c>
    </row>
    <row r="175" spans="10:23" x14ac:dyDescent="0.3">
      <c r="J175" s="27" t="s">
        <v>169</v>
      </c>
      <c r="K175" s="27">
        <v>10848</v>
      </c>
      <c r="L175" s="27">
        <v>0</v>
      </c>
      <c r="M175" s="27">
        <v>6.7</v>
      </c>
      <c r="N175" s="27">
        <v>57</v>
      </c>
      <c r="O175" s="27">
        <v>11.2</v>
      </c>
      <c r="P175" s="27">
        <v>8.6</v>
      </c>
      <c r="Q175" s="27">
        <v>51</v>
      </c>
      <c r="R175" s="27">
        <v>69.7</v>
      </c>
      <c r="T175" s="4">
        <v>135</v>
      </c>
      <c r="U175" s="4">
        <v>75.654055018690869</v>
      </c>
      <c r="V175" s="4">
        <v>0.24594498130913678</v>
      </c>
      <c r="W175" s="4">
        <v>8.4681612592744426E-2</v>
      </c>
    </row>
    <row r="176" spans="10:23" x14ac:dyDescent="0.3">
      <c r="J176" s="26" t="s">
        <v>170</v>
      </c>
      <c r="K176" s="26">
        <v>97339</v>
      </c>
      <c r="L176" s="26">
        <v>0</v>
      </c>
      <c r="M176" s="26">
        <v>7.9</v>
      </c>
      <c r="N176" s="26">
        <v>80</v>
      </c>
      <c r="O176" s="26">
        <v>21</v>
      </c>
      <c r="P176" s="26">
        <v>10.1</v>
      </c>
      <c r="Q176" s="26">
        <v>29</v>
      </c>
      <c r="R176" s="26">
        <v>77.7</v>
      </c>
      <c r="T176" s="4">
        <v>136</v>
      </c>
      <c r="U176" s="4">
        <v>72.692729555107192</v>
      </c>
      <c r="V176" s="4">
        <v>0.60727044489280502</v>
      </c>
      <c r="W176" s="4">
        <v>0.20909001793697368</v>
      </c>
    </row>
    <row r="177" spans="20:23" x14ac:dyDescent="0.3">
      <c r="T177" s="4">
        <v>137</v>
      </c>
      <c r="U177" s="4">
        <v>62.405044644210662</v>
      </c>
      <c r="V177" s="4">
        <v>-1.6050446442106647</v>
      </c>
      <c r="W177" s="4">
        <v>-0.55263485366374299</v>
      </c>
    </row>
    <row r="178" spans="20:23" x14ac:dyDescent="0.3">
      <c r="T178" s="4">
        <v>138</v>
      </c>
      <c r="U178" s="4">
        <v>82.252384673852944</v>
      </c>
      <c r="V178" s="4">
        <v>0.94761532614705857</v>
      </c>
      <c r="W178" s="4">
        <v>0.32627457372211588</v>
      </c>
    </row>
    <row r="179" spans="20:23" x14ac:dyDescent="0.3">
      <c r="T179" s="4">
        <v>139</v>
      </c>
      <c r="U179" s="4">
        <v>78.325989950688523</v>
      </c>
      <c r="V179" s="4">
        <v>-0.12598995068852048</v>
      </c>
      <c r="W179" s="4">
        <v>-4.3379751593198755E-2</v>
      </c>
    </row>
    <row r="180" spans="20:23" x14ac:dyDescent="0.3">
      <c r="T180" s="4">
        <v>140</v>
      </c>
      <c r="U180" s="4">
        <v>79.902530162840037</v>
      </c>
      <c r="V180" s="4">
        <v>1.3974698371599601</v>
      </c>
      <c r="W180" s="4">
        <v>0.48116452196143705</v>
      </c>
    </row>
    <row r="181" spans="20:23" x14ac:dyDescent="0.3">
      <c r="T181" s="4">
        <v>141</v>
      </c>
      <c r="U181" s="4">
        <v>67.266113114796426</v>
      </c>
      <c r="V181" s="4">
        <v>-2.0661131147964227</v>
      </c>
      <c r="W181" s="4">
        <v>-0.7113858938233979</v>
      </c>
    </row>
    <row r="182" spans="20:23" x14ac:dyDescent="0.3">
      <c r="T182" s="4">
        <v>142</v>
      </c>
      <c r="U182" s="4">
        <v>73.035826047810346</v>
      </c>
      <c r="V182" s="4">
        <v>-7.7358260478103489</v>
      </c>
      <c r="W182" s="4">
        <v>-2.6635315792117815</v>
      </c>
    </row>
    <row r="183" spans="20:23" x14ac:dyDescent="0.3">
      <c r="T183" s="4">
        <v>143</v>
      </c>
      <c r="U183" s="4">
        <v>81.987593791990406</v>
      </c>
      <c r="V183" s="4">
        <v>1.2124062080095968</v>
      </c>
      <c r="W183" s="4">
        <v>0.41744504102183472</v>
      </c>
    </row>
    <row r="184" spans="20:23" x14ac:dyDescent="0.3">
      <c r="T184" s="4">
        <v>144</v>
      </c>
      <c r="U184" s="4">
        <v>73.65317316282453</v>
      </c>
      <c r="V184" s="4">
        <v>3.246826837175476</v>
      </c>
      <c r="W184" s="4">
        <v>1.1179188569651255</v>
      </c>
    </row>
    <row r="185" spans="20:23" x14ac:dyDescent="0.3">
      <c r="T185" s="4">
        <v>145</v>
      </c>
      <c r="U185" s="4">
        <v>64.818614415156091</v>
      </c>
      <c r="V185" s="4">
        <v>4.2813855848439033</v>
      </c>
      <c r="W185" s="4">
        <v>1.4741290248171579</v>
      </c>
    </row>
    <row r="186" spans="20:23" x14ac:dyDescent="0.3">
      <c r="T186" s="4">
        <v>146</v>
      </c>
      <c r="U186" s="4">
        <v>72.906471883624576</v>
      </c>
      <c r="V186" s="4">
        <v>-1.406471883624576</v>
      </c>
      <c r="W186" s="4">
        <v>-0.48426402741668484</v>
      </c>
    </row>
    <row r="187" spans="20:23" x14ac:dyDescent="0.3">
      <c r="T187" s="4">
        <v>147</v>
      </c>
      <c r="U187" s="4">
        <v>84.515581488984282</v>
      </c>
      <c r="V187" s="4">
        <v>-2.1155814889842759</v>
      </c>
      <c r="W187" s="4">
        <v>-0.72841840929198276</v>
      </c>
    </row>
    <row r="188" spans="20:23" x14ac:dyDescent="0.3">
      <c r="T188" s="4">
        <v>148</v>
      </c>
      <c r="U188" s="4">
        <v>81.74940664624927</v>
      </c>
      <c r="V188" s="4">
        <v>1.650593353750736</v>
      </c>
      <c r="W188" s="4">
        <v>0.56831778467880445</v>
      </c>
    </row>
    <row r="189" spans="20:23" x14ac:dyDescent="0.3">
      <c r="T189" s="4">
        <v>149</v>
      </c>
      <c r="U189" s="4">
        <v>72.482413650186487</v>
      </c>
      <c r="V189" s="4">
        <v>-2.9824136501864871</v>
      </c>
      <c r="W189" s="4">
        <v>-1.0268784342420023</v>
      </c>
    </row>
    <row r="190" spans="20:23" x14ac:dyDescent="0.3">
      <c r="T190" s="4">
        <v>150</v>
      </c>
      <c r="U190" s="4">
        <v>77.378564655450063</v>
      </c>
      <c r="V190" s="4">
        <v>0.32143534454993983</v>
      </c>
      <c r="W190" s="4">
        <v>0.11067379043843951</v>
      </c>
    </row>
    <row r="191" spans="20:23" x14ac:dyDescent="0.3">
      <c r="T191" s="4">
        <v>151</v>
      </c>
      <c r="U191" s="4">
        <v>69.043891864126977</v>
      </c>
      <c r="V191" s="4">
        <v>0.55610813587301777</v>
      </c>
      <c r="W191" s="4">
        <v>0.19147426172718049</v>
      </c>
    </row>
    <row r="192" spans="20:23" x14ac:dyDescent="0.3">
      <c r="T192" s="4">
        <v>152</v>
      </c>
      <c r="U192" s="4">
        <v>64.684526645268761</v>
      </c>
      <c r="V192" s="4">
        <v>-0.3845266452687639</v>
      </c>
      <c r="W192" s="4">
        <v>-0.13239683214071521</v>
      </c>
    </row>
    <row r="193" spans="20:23" x14ac:dyDescent="0.3">
      <c r="T193" s="4">
        <v>153</v>
      </c>
      <c r="U193" s="4">
        <v>75.663438621440676</v>
      </c>
      <c r="V193" s="4">
        <v>1.336561378559324</v>
      </c>
      <c r="W193" s="4">
        <v>0.46019305725666543</v>
      </c>
    </row>
    <row r="194" spans="20:23" x14ac:dyDescent="0.3">
      <c r="T194" s="4">
        <v>154</v>
      </c>
      <c r="U194" s="4">
        <v>77.356869976795934</v>
      </c>
      <c r="V194" s="4">
        <v>1.2431300232040599</v>
      </c>
      <c r="W194" s="4">
        <v>0.4280235948179717</v>
      </c>
    </row>
    <row r="195" spans="20:23" x14ac:dyDescent="0.3">
      <c r="T195" s="4">
        <v>155</v>
      </c>
      <c r="U195" s="4">
        <v>75.415138596902722</v>
      </c>
      <c r="V195" s="4">
        <v>-5.7151385969027189</v>
      </c>
      <c r="W195" s="4">
        <v>-1.967786250407126</v>
      </c>
    </row>
    <row r="196" spans="20:23" x14ac:dyDescent="0.3">
      <c r="T196" s="4">
        <v>156</v>
      </c>
      <c r="U196" s="4">
        <v>62.994350094539087</v>
      </c>
      <c r="V196" s="4">
        <v>3.7056499054609162</v>
      </c>
      <c r="W196" s="4">
        <v>1.2758967799556546</v>
      </c>
    </row>
    <row r="197" spans="20:23" x14ac:dyDescent="0.3">
      <c r="T197" s="4">
        <v>157</v>
      </c>
      <c r="U197" s="4">
        <v>75.299974414366773</v>
      </c>
      <c r="V197" s="4">
        <v>-2.2999744143667726</v>
      </c>
      <c r="W197" s="4">
        <v>-0.79190695940985156</v>
      </c>
    </row>
    <row r="198" spans="20:23" x14ac:dyDescent="0.3">
      <c r="T198" s="4">
        <v>158</v>
      </c>
      <c r="U198" s="4">
        <v>77.18737741304426</v>
      </c>
      <c r="V198" s="4">
        <v>-1.0873774130442655</v>
      </c>
      <c r="W198" s="4">
        <v>-0.37439622611276413</v>
      </c>
    </row>
    <row r="199" spans="20:23" x14ac:dyDescent="0.3">
      <c r="T199" s="4">
        <v>159</v>
      </c>
      <c r="U199" s="4">
        <v>81.001851992715046</v>
      </c>
      <c r="V199" s="4">
        <v>0.39814800728495925</v>
      </c>
      <c r="W199" s="4">
        <v>0.13708681969444023</v>
      </c>
    </row>
    <row r="200" spans="20:23" x14ac:dyDescent="0.3">
      <c r="T200" s="4">
        <v>160</v>
      </c>
      <c r="U200" s="4">
        <v>62.788909938284505</v>
      </c>
      <c r="V200" s="4">
        <v>4.5110900617154925</v>
      </c>
      <c r="W200" s="4">
        <v>1.5532188497760553</v>
      </c>
    </row>
    <row r="201" spans="20:23" x14ac:dyDescent="0.3">
      <c r="T201" s="4">
        <v>161</v>
      </c>
      <c r="U201" s="4">
        <v>81.687003380249337</v>
      </c>
      <c r="V201" s="4">
        <v>-3.1870033802493367</v>
      </c>
      <c r="W201" s="4">
        <v>-1.0973209704930673</v>
      </c>
    </row>
    <row r="202" spans="20:23" x14ac:dyDescent="0.3">
      <c r="T202" s="4">
        <v>162</v>
      </c>
      <c r="U202" s="4">
        <v>79.381729637854519</v>
      </c>
      <c r="V202" s="4">
        <v>-2.2817296378545251</v>
      </c>
      <c r="W202" s="4">
        <v>-0.7856250784451434</v>
      </c>
    </row>
    <row r="203" spans="20:23" x14ac:dyDescent="0.3">
      <c r="T203" s="4">
        <v>163</v>
      </c>
      <c r="U203" s="4">
        <v>75.097671371238718</v>
      </c>
      <c r="V203" s="4">
        <v>-2.0976713712387181</v>
      </c>
      <c r="W203" s="4">
        <v>-0.72225175509010897</v>
      </c>
    </row>
    <row r="204" spans="20:23" x14ac:dyDescent="0.3">
      <c r="T204" s="4">
        <v>164</v>
      </c>
      <c r="U204" s="4">
        <v>66.631547518291555</v>
      </c>
      <c r="V204" s="4">
        <v>-1.3315475182915577</v>
      </c>
      <c r="W204" s="4">
        <v>-0.45846672899198959</v>
      </c>
    </row>
    <row r="205" spans="20:23" x14ac:dyDescent="0.3">
      <c r="T205" s="4">
        <v>165</v>
      </c>
      <c r="U205" s="4">
        <v>72.725626869587686</v>
      </c>
      <c r="V205" s="4">
        <v>1.1743731304123202</v>
      </c>
      <c r="W205" s="4">
        <v>0.40434982628860888</v>
      </c>
    </row>
    <row r="206" spans="20:23" x14ac:dyDescent="0.3">
      <c r="T206" s="4">
        <v>166</v>
      </c>
      <c r="U206" s="4">
        <v>73.578015863164282</v>
      </c>
      <c r="V206" s="4">
        <v>0.12198413683572085</v>
      </c>
      <c r="W206" s="4">
        <v>4.2000505003185799E-2</v>
      </c>
    </row>
    <row r="207" spans="20:23" x14ac:dyDescent="0.3">
      <c r="T207" s="4">
        <v>167</v>
      </c>
      <c r="U207" s="4">
        <v>65.525174970795291</v>
      </c>
      <c r="V207" s="4">
        <v>-3.0251749707952911</v>
      </c>
      <c r="W207" s="4">
        <v>-1.0416016360185711</v>
      </c>
    </row>
    <row r="208" spans="20:23" x14ac:dyDescent="0.3">
      <c r="T208" s="4">
        <v>168</v>
      </c>
      <c r="U208" s="4">
        <v>66.837388239800063</v>
      </c>
      <c r="V208" s="4">
        <v>-6.1373882398000603</v>
      </c>
      <c r="W208" s="4">
        <v>-2.113171533273758</v>
      </c>
    </row>
    <row r="209" spans="20:23" x14ac:dyDescent="0.3">
      <c r="T209" s="4">
        <v>169</v>
      </c>
      <c r="U209" s="4">
        <v>66.443592381973431</v>
      </c>
      <c r="V209" s="4">
        <v>-1.9435923819734313</v>
      </c>
      <c r="W209" s="4">
        <v>-0.66920063280985964</v>
      </c>
    </row>
    <row r="210" spans="20:23" x14ac:dyDescent="0.3">
      <c r="T210" s="4">
        <v>170</v>
      </c>
      <c r="U210" s="4">
        <v>78.181164362007038</v>
      </c>
      <c r="V210" s="4">
        <v>-0.98116436200703561</v>
      </c>
      <c r="W210" s="4">
        <v>-0.33782588264670715</v>
      </c>
    </row>
    <row r="211" spans="20:23" x14ac:dyDescent="0.3">
      <c r="T211" s="4">
        <v>171</v>
      </c>
      <c r="U211" s="4">
        <v>76.532408475180574</v>
      </c>
      <c r="V211" s="4">
        <v>1.6675915248194286</v>
      </c>
      <c r="W211" s="4">
        <v>0.57417044542252971</v>
      </c>
    </row>
    <row r="212" spans="20:23" x14ac:dyDescent="0.3">
      <c r="T212" s="4">
        <v>172</v>
      </c>
      <c r="U212" s="4">
        <v>69.524437041725804</v>
      </c>
      <c r="V212" s="4">
        <v>0.17556295827419888</v>
      </c>
      <c r="W212" s="4">
        <v>6.0448293512950654E-2</v>
      </c>
    </row>
    <row r="213" spans="20:23" ht="15" thickBot="1" x14ac:dyDescent="0.35">
      <c r="T213" s="5">
        <v>173</v>
      </c>
      <c r="U213" s="5">
        <v>76.622794819422268</v>
      </c>
      <c r="V213" s="5">
        <v>1.0772051805777352</v>
      </c>
      <c r="W213" s="5">
        <v>0.37089381250648146</v>
      </c>
    </row>
  </sheetData>
  <mergeCells count="3">
    <mergeCell ref="A1:I3"/>
    <mergeCell ref="Y16:AG17"/>
    <mergeCell ref="Y18:AH19"/>
  </mergeCells>
  <phoneticPr fontId="14" type="noConversion"/>
  <conditionalFormatting sqref="W41:W213">
    <cfRule type="cellIs" dxfId="3" priority="1" operator="lessThan">
      <formula>-2</formula>
    </cfRule>
    <cfRule type="cellIs" dxfId="2" priority="2" operator="greaterThan">
      <formula>2</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CBA31-5717-41D8-B160-B9A02CCBC029}">
  <dimension ref="A1:AM203"/>
  <sheetViews>
    <sheetView topLeftCell="K17" zoomScale="70" zoomScaleNormal="70" workbookViewId="0">
      <selection activeCell="AO16" sqref="AO16"/>
    </sheetView>
  </sheetViews>
  <sheetFormatPr defaultRowHeight="14.4" x14ac:dyDescent="0.3"/>
  <cols>
    <col min="2" max="2" width="10.109375" customWidth="1"/>
    <col min="3" max="3" width="9.88671875" customWidth="1"/>
    <col min="4" max="4" width="10.88671875" customWidth="1"/>
    <col min="5" max="5" width="10.21875" customWidth="1"/>
    <col min="23" max="23" width="10.33203125" customWidth="1"/>
    <col min="24" max="24" width="11.21875" customWidth="1"/>
    <col min="27" max="27" width="6.6640625" customWidth="1"/>
    <col min="29" max="29" width="12.44140625" customWidth="1"/>
    <col min="32" max="32" width="10.77734375" customWidth="1"/>
    <col min="35" max="35" width="8.5546875" customWidth="1"/>
  </cols>
  <sheetData>
    <row r="1" spans="1:39" ht="9" customHeight="1" x14ac:dyDescent="0.3">
      <c r="A1" s="9"/>
      <c r="B1" s="11"/>
      <c r="C1" s="13"/>
      <c r="D1" s="14"/>
      <c r="E1" s="15"/>
      <c r="F1" s="15"/>
      <c r="G1" s="16"/>
      <c r="V1" s="9"/>
      <c r="W1" s="13"/>
      <c r="X1" s="15"/>
      <c r="Y1" s="15"/>
      <c r="Z1" s="16"/>
      <c r="AA1" s="16"/>
    </row>
    <row r="2" spans="1:39" ht="39.6" customHeight="1" thickBot="1" x14ac:dyDescent="0.35">
      <c r="A2" s="17"/>
      <c r="B2" s="8" t="s">
        <v>177</v>
      </c>
      <c r="C2" s="8" t="s">
        <v>174</v>
      </c>
      <c r="D2" s="8" t="s">
        <v>224</v>
      </c>
      <c r="E2" s="3" t="s">
        <v>225</v>
      </c>
      <c r="F2" s="30" t="s">
        <v>226</v>
      </c>
      <c r="G2" s="8" t="s">
        <v>227</v>
      </c>
      <c r="V2" s="17"/>
      <c r="W2" s="8" t="s">
        <v>174</v>
      </c>
      <c r="X2" s="3" t="s">
        <v>225</v>
      </c>
      <c r="Y2" s="30" t="s">
        <v>226</v>
      </c>
      <c r="Z2" s="8" t="s">
        <v>227</v>
      </c>
      <c r="AA2" s="8"/>
    </row>
    <row r="3" spans="1:39" x14ac:dyDescent="0.3">
      <c r="A3" s="23" t="s">
        <v>207</v>
      </c>
      <c r="B3" s="24" t="s">
        <v>175</v>
      </c>
      <c r="C3" s="24" t="s">
        <v>176</v>
      </c>
      <c r="D3" s="24" t="s">
        <v>178</v>
      </c>
      <c r="E3" s="24" t="s">
        <v>179</v>
      </c>
      <c r="F3" s="24" t="s">
        <v>180</v>
      </c>
      <c r="G3" s="25" t="s">
        <v>182</v>
      </c>
      <c r="I3" t="s">
        <v>183</v>
      </c>
      <c r="V3" s="23" t="s">
        <v>207</v>
      </c>
      <c r="W3" s="24" t="s">
        <v>175</v>
      </c>
      <c r="X3" s="24" t="s">
        <v>176</v>
      </c>
      <c r="Y3" s="24" t="s">
        <v>178</v>
      </c>
      <c r="Z3" s="25" t="s">
        <v>182</v>
      </c>
      <c r="AA3" s="6" t="s">
        <v>228</v>
      </c>
      <c r="AC3" t="s">
        <v>183</v>
      </c>
    </row>
    <row r="4" spans="1:39" ht="15" thickBot="1" x14ac:dyDescent="0.35">
      <c r="A4" s="26" t="s">
        <v>0</v>
      </c>
      <c r="B4" s="26">
        <v>0</v>
      </c>
      <c r="C4" s="26">
        <v>37</v>
      </c>
      <c r="D4" s="26">
        <v>2.5</v>
      </c>
      <c r="E4" s="26">
        <v>3.9</v>
      </c>
      <c r="F4" s="26">
        <v>62</v>
      </c>
      <c r="G4" s="26">
        <v>63.2</v>
      </c>
      <c r="V4" s="26" t="s">
        <v>0</v>
      </c>
      <c r="W4" s="26">
        <v>37</v>
      </c>
      <c r="X4" s="26">
        <v>3.9</v>
      </c>
      <c r="Y4" s="26">
        <v>62</v>
      </c>
      <c r="Z4" s="26">
        <v>63.2</v>
      </c>
      <c r="AA4" s="26">
        <v>63.080913266454125</v>
      </c>
    </row>
    <row r="5" spans="1:39" x14ac:dyDescent="0.3">
      <c r="A5" s="27" t="s">
        <v>1</v>
      </c>
      <c r="B5" s="27">
        <v>0</v>
      </c>
      <c r="C5" s="27">
        <v>75</v>
      </c>
      <c r="D5" s="27">
        <v>17.2</v>
      </c>
      <c r="E5" s="27">
        <v>10.7</v>
      </c>
      <c r="F5" s="27">
        <v>12</v>
      </c>
      <c r="G5" s="27">
        <v>77.099999999999994</v>
      </c>
      <c r="I5" s="7" t="s">
        <v>184</v>
      </c>
      <c r="J5" s="7"/>
      <c r="V5" s="27" t="s">
        <v>1</v>
      </c>
      <c r="W5" s="27">
        <v>75</v>
      </c>
      <c r="X5" s="27">
        <v>10.7</v>
      </c>
      <c r="Y5" s="27">
        <v>12</v>
      </c>
      <c r="Z5" s="27">
        <v>77.099999999999994</v>
      </c>
      <c r="AA5" s="27">
        <v>77.001570878547554</v>
      </c>
      <c r="AC5" s="7" t="s">
        <v>184</v>
      </c>
      <c r="AD5" s="7"/>
    </row>
    <row r="6" spans="1:39" x14ac:dyDescent="0.3">
      <c r="A6" s="26" t="s">
        <v>2</v>
      </c>
      <c r="B6" s="26">
        <v>0</v>
      </c>
      <c r="C6" s="26">
        <v>39</v>
      </c>
      <c r="D6" s="26">
        <v>2.1</v>
      </c>
      <c r="E6" s="26">
        <v>5.4</v>
      </c>
      <c r="F6" s="26">
        <v>163</v>
      </c>
      <c r="G6" s="26">
        <v>63.1</v>
      </c>
      <c r="I6" s="4" t="s">
        <v>185</v>
      </c>
      <c r="J6" s="4">
        <v>0.91069156859808098</v>
      </c>
      <c r="V6" s="26" t="s">
        <v>2</v>
      </c>
      <c r="W6" s="26">
        <v>39</v>
      </c>
      <c r="X6" s="26">
        <v>5.4</v>
      </c>
      <c r="Y6" s="26">
        <v>163</v>
      </c>
      <c r="Z6" s="26">
        <v>63.1</v>
      </c>
      <c r="AA6" s="26">
        <v>59.744152281303727</v>
      </c>
      <c r="AC6" s="4" t="s">
        <v>185</v>
      </c>
      <c r="AD6" s="4">
        <v>0.90565434475938866</v>
      </c>
    </row>
    <row r="7" spans="1:39" x14ac:dyDescent="0.3">
      <c r="A7" s="27" t="s">
        <v>3</v>
      </c>
      <c r="B7" s="27">
        <v>0</v>
      </c>
      <c r="C7" s="27">
        <v>72</v>
      </c>
      <c r="D7" s="27">
        <v>27.7</v>
      </c>
      <c r="E7" s="27">
        <v>11.3</v>
      </c>
      <c r="F7" s="27">
        <v>30.4</v>
      </c>
      <c r="G7" s="27">
        <v>76.5</v>
      </c>
      <c r="I7" s="4" t="s">
        <v>186</v>
      </c>
      <c r="J7" s="28">
        <v>0.82935913311563314</v>
      </c>
      <c r="V7" s="27" t="s">
        <v>3</v>
      </c>
      <c r="W7" s="27">
        <v>72</v>
      </c>
      <c r="X7" s="27">
        <v>11.3</v>
      </c>
      <c r="Y7" s="27">
        <v>30.4</v>
      </c>
      <c r="Z7" s="27">
        <v>76.5</v>
      </c>
      <c r="AA7" s="27">
        <v>75.521491030489699</v>
      </c>
      <c r="AC7" s="4" t="s">
        <v>186</v>
      </c>
      <c r="AD7" s="28">
        <v>0.82020979218155754</v>
      </c>
    </row>
    <row r="8" spans="1:39" x14ac:dyDescent="0.3">
      <c r="A8" s="26" t="s">
        <v>4</v>
      </c>
      <c r="B8" s="26">
        <v>0</v>
      </c>
      <c r="C8" s="26">
        <v>73</v>
      </c>
      <c r="D8" s="26">
        <v>40.6</v>
      </c>
      <c r="E8" s="26">
        <v>15.5</v>
      </c>
      <c r="F8" s="26">
        <v>40.9</v>
      </c>
      <c r="G8" s="26">
        <v>76.599999999999994</v>
      </c>
      <c r="I8" s="4" t="s">
        <v>187</v>
      </c>
      <c r="J8" s="4">
        <v>0.82425012512508322</v>
      </c>
      <c r="V8" s="26" t="s">
        <v>4</v>
      </c>
      <c r="W8" s="26">
        <v>73</v>
      </c>
      <c r="X8" s="26">
        <v>15.5</v>
      </c>
      <c r="Y8" s="26">
        <v>40.9</v>
      </c>
      <c r="Z8" s="26">
        <v>76.599999999999994</v>
      </c>
      <c r="AA8" s="26">
        <v>76.165929947575478</v>
      </c>
      <c r="AC8" s="4" t="s">
        <v>187</v>
      </c>
      <c r="AD8" s="4">
        <v>0.81701825003093431</v>
      </c>
    </row>
    <row r="9" spans="1:39" x14ac:dyDescent="0.3">
      <c r="A9" s="27" t="s">
        <v>5</v>
      </c>
      <c r="B9" s="27">
        <v>0</v>
      </c>
      <c r="C9" s="27">
        <v>69</v>
      </c>
      <c r="D9" s="27">
        <v>44</v>
      </c>
      <c r="E9" s="27">
        <v>5.7</v>
      </c>
      <c r="F9" s="27">
        <v>18.899999999999999</v>
      </c>
      <c r="G9" s="27">
        <v>76</v>
      </c>
      <c r="I9" s="4" t="s">
        <v>188</v>
      </c>
      <c r="J9" s="4">
        <v>2.9669252347504815</v>
      </c>
      <c r="V9" s="27" t="s">
        <v>5</v>
      </c>
      <c r="W9" s="27">
        <v>69</v>
      </c>
      <c r="X9" s="27">
        <v>5.7</v>
      </c>
      <c r="Y9" s="27">
        <v>18.899999999999999</v>
      </c>
      <c r="Z9" s="27">
        <v>76</v>
      </c>
      <c r="AA9" s="27">
        <v>74.09586639720726</v>
      </c>
      <c r="AC9" s="4" t="s">
        <v>188</v>
      </c>
      <c r="AD9" s="4">
        <v>3.0273524029790817</v>
      </c>
    </row>
    <row r="10" spans="1:39" ht="15" thickBot="1" x14ac:dyDescent="0.35">
      <c r="A10" s="26" t="s">
        <v>6</v>
      </c>
      <c r="B10" s="26">
        <v>1</v>
      </c>
      <c r="C10" s="26">
        <v>87</v>
      </c>
      <c r="D10" s="26">
        <v>41.3</v>
      </c>
      <c r="E10" s="26">
        <v>16.2</v>
      </c>
      <c r="F10" s="26">
        <v>8.6999999999999993</v>
      </c>
      <c r="G10" s="26">
        <v>83</v>
      </c>
      <c r="I10" s="5" t="s">
        <v>189</v>
      </c>
      <c r="J10" s="5">
        <v>173</v>
      </c>
      <c r="V10" s="26" t="s">
        <v>6</v>
      </c>
      <c r="W10" s="26">
        <v>87</v>
      </c>
      <c r="X10" s="26">
        <v>16.2</v>
      </c>
      <c r="Y10" s="26">
        <v>8.6999999999999993</v>
      </c>
      <c r="Z10" s="26">
        <v>83</v>
      </c>
      <c r="AA10" s="26">
        <v>81.520316781797149</v>
      </c>
      <c r="AC10" s="5" t="s">
        <v>189</v>
      </c>
      <c r="AD10" s="5">
        <v>173</v>
      </c>
    </row>
    <row r="11" spans="1:39" x14ac:dyDescent="0.3">
      <c r="A11" s="27" t="s">
        <v>7</v>
      </c>
      <c r="B11" s="27">
        <v>1</v>
      </c>
      <c r="C11" s="27">
        <v>82</v>
      </c>
      <c r="D11" s="27">
        <v>52.9</v>
      </c>
      <c r="E11" s="27">
        <v>15.7</v>
      </c>
      <c r="F11" s="27">
        <v>5.2</v>
      </c>
      <c r="G11" s="27">
        <v>81.599999999999994</v>
      </c>
      <c r="V11" s="27" t="s">
        <v>7</v>
      </c>
      <c r="W11" s="27">
        <v>82</v>
      </c>
      <c r="X11" s="27">
        <v>15.7</v>
      </c>
      <c r="Y11" s="27">
        <v>5.2</v>
      </c>
      <c r="Z11" s="27">
        <v>81.599999999999994</v>
      </c>
      <c r="AA11" s="27">
        <v>80.180906694162928</v>
      </c>
    </row>
    <row r="12" spans="1:39" ht="15" thickBot="1" x14ac:dyDescent="0.35">
      <c r="A12" s="26" t="s">
        <v>8</v>
      </c>
      <c r="B12" s="26">
        <v>0</v>
      </c>
      <c r="C12" s="26">
        <v>65</v>
      </c>
      <c r="D12" s="26">
        <v>31.7</v>
      </c>
      <c r="E12" s="26">
        <v>3.9</v>
      </c>
      <c r="F12" s="26">
        <v>42.2</v>
      </c>
      <c r="G12" s="26">
        <v>71.400000000000006</v>
      </c>
      <c r="I12" t="s">
        <v>190</v>
      </c>
      <c r="V12" s="26" t="s">
        <v>8</v>
      </c>
      <c r="W12" s="26">
        <v>65</v>
      </c>
      <c r="X12" s="26">
        <v>3.9</v>
      </c>
      <c r="Y12" s="26">
        <v>42.2</v>
      </c>
      <c r="Z12" s="26">
        <v>71.400000000000006</v>
      </c>
      <c r="AA12" s="26">
        <v>71.677557033520785</v>
      </c>
      <c r="AC12" t="s">
        <v>190</v>
      </c>
    </row>
    <row r="13" spans="1:39" x14ac:dyDescent="0.3">
      <c r="A13" s="27" t="s">
        <v>9</v>
      </c>
      <c r="B13" s="27">
        <v>0</v>
      </c>
      <c r="C13" s="27">
        <v>70</v>
      </c>
      <c r="D13" s="27">
        <v>19.399999999999999</v>
      </c>
      <c r="E13" s="27">
        <v>15.3</v>
      </c>
      <c r="F13" s="27">
        <v>29</v>
      </c>
      <c r="G13" s="27">
        <v>73.2</v>
      </c>
      <c r="I13" s="6"/>
      <c r="J13" s="6" t="s">
        <v>195</v>
      </c>
      <c r="K13" s="6" t="s">
        <v>196</v>
      </c>
      <c r="L13" s="6" t="s">
        <v>197</v>
      </c>
      <c r="M13" s="6" t="s">
        <v>198</v>
      </c>
      <c r="N13" s="6" t="s">
        <v>199</v>
      </c>
      <c r="V13" s="27" t="s">
        <v>9</v>
      </c>
      <c r="W13" s="27">
        <v>70</v>
      </c>
      <c r="X13" s="27">
        <v>15.3</v>
      </c>
      <c r="Y13" s="27">
        <v>29</v>
      </c>
      <c r="Z13" s="27">
        <v>73.2</v>
      </c>
      <c r="AA13" s="27">
        <v>75.78678460641396</v>
      </c>
      <c r="AC13" s="6"/>
      <c r="AD13" s="6" t="s">
        <v>195</v>
      </c>
      <c r="AE13" s="6" t="s">
        <v>196</v>
      </c>
      <c r="AF13" s="6" t="s">
        <v>197</v>
      </c>
      <c r="AG13" s="6" t="s">
        <v>198</v>
      </c>
      <c r="AH13" s="6" t="s">
        <v>199</v>
      </c>
    </row>
    <row r="14" spans="1:39" x14ac:dyDescent="0.3">
      <c r="A14" s="26" t="s">
        <v>10</v>
      </c>
      <c r="B14" s="26">
        <v>0</v>
      </c>
      <c r="C14" s="26">
        <v>71</v>
      </c>
      <c r="D14" s="26">
        <v>9.3000000000000007</v>
      </c>
      <c r="E14" s="26">
        <v>7.2</v>
      </c>
      <c r="F14" s="26">
        <v>12.5</v>
      </c>
      <c r="G14" s="26">
        <v>75.8</v>
      </c>
      <c r="I14" s="4" t="s">
        <v>191</v>
      </c>
      <c r="J14" s="4">
        <v>5</v>
      </c>
      <c r="K14" s="4">
        <v>7144.786550483358</v>
      </c>
      <c r="L14" s="4">
        <v>1428.9573100966716</v>
      </c>
      <c r="M14" s="4">
        <v>162.33271403170491</v>
      </c>
      <c r="N14" s="4">
        <v>3.3666841015500164E-62</v>
      </c>
      <c r="O14" t="s">
        <v>217</v>
      </c>
      <c r="V14" s="26" t="s">
        <v>10</v>
      </c>
      <c r="W14" s="26">
        <v>71</v>
      </c>
      <c r="X14" s="26">
        <v>7.2</v>
      </c>
      <c r="Y14" s="26">
        <v>12.5</v>
      </c>
      <c r="Z14" s="26">
        <v>75.8</v>
      </c>
      <c r="AA14" s="26">
        <v>75.202264356784326</v>
      </c>
      <c r="AC14" s="4" t="s">
        <v>191</v>
      </c>
      <c r="AD14" s="4">
        <v>3</v>
      </c>
      <c r="AE14" s="4">
        <v>7065.9665490613006</v>
      </c>
      <c r="AF14" s="4">
        <v>2355.3221830204334</v>
      </c>
      <c r="AG14" s="4">
        <v>256.99481738675712</v>
      </c>
      <c r="AH14" s="4">
        <v>1.0070504359768222E-62</v>
      </c>
      <c r="AI14" s="20" t="s">
        <v>217</v>
      </c>
      <c r="AJ14" s="20" t="s">
        <v>222</v>
      </c>
      <c r="AK14" s="20"/>
      <c r="AL14" s="20"/>
      <c r="AM14" s="20"/>
    </row>
    <row r="15" spans="1:39" x14ac:dyDescent="0.3">
      <c r="A15" s="27" t="s">
        <v>11</v>
      </c>
      <c r="B15" s="27">
        <v>0</v>
      </c>
      <c r="C15" s="27">
        <v>51</v>
      </c>
      <c r="D15" s="27">
        <v>6.7</v>
      </c>
      <c r="E15" s="27">
        <v>3</v>
      </c>
      <c r="F15" s="27">
        <v>74</v>
      </c>
      <c r="G15" s="27">
        <v>74.3</v>
      </c>
      <c r="I15" s="4" t="s">
        <v>192</v>
      </c>
      <c r="J15" s="4">
        <v>167</v>
      </c>
      <c r="K15" s="4">
        <v>1470.0417732160665</v>
      </c>
      <c r="L15" s="4">
        <v>8.8026453485992011</v>
      </c>
      <c r="M15" s="4"/>
      <c r="N15" s="4"/>
      <c r="V15" s="27" t="s">
        <v>11</v>
      </c>
      <c r="W15" s="27">
        <v>51</v>
      </c>
      <c r="X15" s="27">
        <v>3</v>
      </c>
      <c r="Y15" s="27">
        <v>74</v>
      </c>
      <c r="Z15" s="27">
        <v>74.3</v>
      </c>
      <c r="AA15" s="27">
        <v>66.301572676782797</v>
      </c>
      <c r="AC15" s="4" t="s">
        <v>192</v>
      </c>
      <c r="AD15" s="4">
        <v>169</v>
      </c>
      <c r="AE15" s="4">
        <v>1548.8617746381242</v>
      </c>
      <c r="AF15" s="4">
        <v>9.1648625718232193</v>
      </c>
      <c r="AG15" s="4"/>
      <c r="AH15" s="4"/>
    </row>
    <row r="16" spans="1:39" ht="15" thickBot="1" x14ac:dyDescent="0.35">
      <c r="A16" s="26" t="s">
        <v>12</v>
      </c>
      <c r="B16" s="26">
        <v>0</v>
      </c>
      <c r="C16" s="26">
        <v>74</v>
      </c>
      <c r="D16" s="26">
        <v>45.4</v>
      </c>
      <c r="E16" s="26">
        <v>11</v>
      </c>
      <c r="F16" s="26">
        <v>11.7</v>
      </c>
      <c r="G16" s="26">
        <v>74.8</v>
      </c>
      <c r="I16" s="5" t="s">
        <v>193</v>
      </c>
      <c r="J16" s="5">
        <v>172</v>
      </c>
      <c r="K16" s="5">
        <v>8614.8283236994248</v>
      </c>
      <c r="L16" s="5"/>
      <c r="M16" s="5"/>
      <c r="N16" s="5"/>
      <c r="V16" s="26" t="s">
        <v>12</v>
      </c>
      <c r="W16" s="26">
        <v>74</v>
      </c>
      <c r="X16" s="26">
        <v>11</v>
      </c>
      <c r="Y16" s="26">
        <v>11.7</v>
      </c>
      <c r="Z16" s="26">
        <v>74.8</v>
      </c>
      <c r="AA16" s="26">
        <v>76.793431984059794</v>
      </c>
      <c r="AC16" s="5" t="s">
        <v>193</v>
      </c>
      <c r="AD16" s="5">
        <v>172</v>
      </c>
      <c r="AE16" s="5">
        <v>8614.8283236994248</v>
      </c>
      <c r="AF16" s="5"/>
      <c r="AG16" s="5"/>
      <c r="AH16" s="5"/>
    </row>
    <row r="17" spans="1:38" ht="15" thickBot="1" x14ac:dyDescent="0.35">
      <c r="A17" s="27" t="s">
        <v>13</v>
      </c>
      <c r="B17" s="27">
        <v>1</v>
      </c>
      <c r="C17" s="27">
        <v>85</v>
      </c>
      <c r="D17" s="27">
        <v>60.8</v>
      </c>
      <c r="E17" s="27">
        <v>15.7</v>
      </c>
      <c r="F17" s="27">
        <v>5.0999999999999996</v>
      </c>
      <c r="G17" s="27">
        <v>81.400000000000006</v>
      </c>
      <c r="V17" s="27" t="s">
        <v>13</v>
      </c>
      <c r="W17" s="27">
        <v>85</v>
      </c>
      <c r="X17" s="27">
        <v>15.7</v>
      </c>
      <c r="Y17" s="27">
        <v>5.0999999999999996</v>
      </c>
      <c r="Z17" s="27">
        <v>81.400000000000006</v>
      </c>
      <c r="AA17" s="27">
        <v>81.018348774994706</v>
      </c>
    </row>
    <row r="18" spans="1:38" x14ac:dyDescent="0.3">
      <c r="A18" s="26" t="s">
        <v>14</v>
      </c>
      <c r="B18" s="26">
        <v>0</v>
      </c>
      <c r="C18" s="26">
        <v>67</v>
      </c>
      <c r="D18" s="26">
        <v>10.8</v>
      </c>
      <c r="E18" s="26">
        <v>12.2</v>
      </c>
      <c r="F18" s="26">
        <v>55.4</v>
      </c>
      <c r="G18" s="26">
        <v>74.400000000000006</v>
      </c>
      <c r="I18" s="6"/>
      <c r="J18" s="6" t="s">
        <v>200</v>
      </c>
      <c r="K18" s="6" t="s">
        <v>188</v>
      </c>
      <c r="L18" s="6" t="s">
        <v>201</v>
      </c>
      <c r="M18" s="6" t="s">
        <v>202</v>
      </c>
      <c r="O18" s="6" t="s">
        <v>203</v>
      </c>
      <c r="P18" s="6" t="s">
        <v>204</v>
      </c>
      <c r="Q18" s="6" t="s">
        <v>205</v>
      </c>
      <c r="R18" s="6" t="s">
        <v>206</v>
      </c>
      <c r="V18" s="26" t="s">
        <v>14</v>
      </c>
      <c r="W18" s="26">
        <v>67</v>
      </c>
      <c r="X18" s="26">
        <v>12.2</v>
      </c>
      <c r="Y18" s="26">
        <v>55.4</v>
      </c>
      <c r="Z18" s="26">
        <v>74.400000000000006</v>
      </c>
      <c r="AA18" s="26">
        <v>73.270049588556404</v>
      </c>
      <c r="AC18" s="6"/>
      <c r="AD18" s="6" t="s">
        <v>200</v>
      </c>
      <c r="AE18" s="6" t="s">
        <v>188</v>
      </c>
      <c r="AF18" s="6" t="s">
        <v>201</v>
      </c>
      <c r="AG18" s="6" t="s">
        <v>202</v>
      </c>
      <c r="AI18" s="6" t="s">
        <v>203</v>
      </c>
      <c r="AJ18" s="6" t="s">
        <v>204</v>
      </c>
      <c r="AK18" s="6" t="s">
        <v>205</v>
      </c>
      <c r="AL18" s="6" t="s">
        <v>206</v>
      </c>
    </row>
    <row r="19" spans="1:38" x14ac:dyDescent="0.3">
      <c r="A19" s="27" t="s">
        <v>15</v>
      </c>
      <c r="B19" s="27">
        <v>0</v>
      </c>
      <c r="C19" s="27">
        <v>38</v>
      </c>
      <c r="D19" s="27">
        <v>0.6</v>
      </c>
      <c r="E19" s="27">
        <v>3.7</v>
      </c>
      <c r="F19" s="27">
        <v>108</v>
      </c>
      <c r="G19" s="27">
        <v>63.4</v>
      </c>
      <c r="I19" s="4" t="s">
        <v>194</v>
      </c>
      <c r="J19" s="4">
        <v>55.931567083091906</v>
      </c>
      <c r="K19" s="4">
        <v>2.0765555818977983</v>
      </c>
      <c r="L19" s="4">
        <v>26.934779675858774</v>
      </c>
      <c r="M19" s="4">
        <v>1.1378472965428241E-62</v>
      </c>
      <c r="O19" s="4">
        <v>51.831883707096594</v>
      </c>
      <c r="P19" s="4">
        <v>60.031250459087218</v>
      </c>
      <c r="Q19" s="4">
        <v>51.831883707096594</v>
      </c>
      <c r="R19" s="4">
        <v>60.031250459087218</v>
      </c>
      <c r="V19" s="27" t="s">
        <v>15</v>
      </c>
      <c r="W19" s="27">
        <v>38</v>
      </c>
      <c r="X19" s="27">
        <v>3.7</v>
      </c>
      <c r="Y19" s="27">
        <v>108</v>
      </c>
      <c r="Z19" s="27">
        <v>63.4</v>
      </c>
      <c r="AA19" s="27">
        <v>61.417507048968204</v>
      </c>
      <c r="AC19" s="4" t="s">
        <v>194</v>
      </c>
      <c r="AD19" s="4">
        <v>54.624597057518926</v>
      </c>
      <c r="AE19" s="4">
        <v>2.0601595708785982</v>
      </c>
      <c r="AF19" s="4">
        <v>26.514740814092921</v>
      </c>
      <c r="AG19" s="4">
        <v>4.1208165733838319E-62</v>
      </c>
      <c r="AH19" s="20" t="s">
        <v>217</v>
      </c>
      <c r="AI19" s="4">
        <v>50.557635126934194</v>
      </c>
      <c r="AJ19" s="4">
        <v>58.691558988103658</v>
      </c>
      <c r="AK19" s="4">
        <v>50.557635126934194</v>
      </c>
      <c r="AL19" s="4">
        <v>58.691558988103658</v>
      </c>
    </row>
    <row r="20" spans="1:38" x14ac:dyDescent="0.3">
      <c r="A20" s="26" t="s">
        <v>16</v>
      </c>
      <c r="B20" s="26">
        <v>0</v>
      </c>
      <c r="C20" s="26">
        <v>62</v>
      </c>
      <c r="D20" s="26">
        <v>5</v>
      </c>
      <c r="E20" s="26">
        <v>10.4</v>
      </c>
      <c r="F20" s="26">
        <v>8</v>
      </c>
      <c r="G20" s="26">
        <v>73.099999999999994</v>
      </c>
      <c r="I20" s="4" t="s">
        <v>175</v>
      </c>
      <c r="J20" s="4">
        <v>1.2008374046526071</v>
      </c>
      <c r="K20" s="4">
        <v>0.730252652669657</v>
      </c>
      <c r="L20" s="4">
        <v>1.6444136152913471</v>
      </c>
      <c r="M20" s="4">
        <v>0.10197192172263682</v>
      </c>
      <c r="O20" s="4">
        <v>-0.24087919880579056</v>
      </c>
      <c r="P20" s="4">
        <v>2.6425540081110048</v>
      </c>
      <c r="Q20" s="4">
        <v>-0.24087919880579056</v>
      </c>
      <c r="R20" s="4">
        <v>2.6425540081110048</v>
      </c>
      <c r="V20" s="26" t="s">
        <v>16</v>
      </c>
      <c r="W20" s="26">
        <v>62</v>
      </c>
      <c r="X20" s="26">
        <v>10.4</v>
      </c>
      <c r="Y20" s="26">
        <v>8</v>
      </c>
      <c r="Z20" s="26">
        <v>73.099999999999994</v>
      </c>
      <c r="AA20" s="26">
        <v>73.498844658730391</v>
      </c>
      <c r="AC20" s="4" t="s">
        <v>175</v>
      </c>
      <c r="AD20" s="4">
        <v>0.27776835377672032</v>
      </c>
      <c r="AE20" s="4">
        <v>3.0930904690438351E-2</v>
      </c>
      <c r="AF20" s="4">
        <v>8.9802854638967826</v>
      </c>
      <c r="AG20" s="4">
        <v>5.1300569425142693E-16</v>
      </c>
      <c r="AH20" s="20" t="s">
        <v>217</v>
      </c>
      <c r="AI20" s="4">
        <v>0.21670764098887077</v>
      </c>
      <c r="AJ20" s="4">
        <v>0.33882906656456985</v>
      </c>
      <c r="AK20" s="4">
        <v>0.21670764098887077</v>
      </c>
      <c r="AL20" s="4">
        <v>0.33882906656456985</v>
      </c>
    </row>
    <row r="21" spans="1:38" x14ac:dyDescent="0.3">
      <c r="A21" s="27" t="s">
        <v>17</v>
      </c>
      <c r="B21" s="27">
        <v>0</v>
      </c>
      <c r="C21" s="27">
        <v>67</v>
      </c>
      <c r="D21" s="27">
        <v>10.3</v>
      </c>
      <c r="E21" s="27">
        <v>13.7</v>
      </c>
      <c r="F21" s="27">
        <v>71</v>
      </c>
      <c r="G21" s="27">
        <v>72.099999999999994</v>
      </c>
      <c r="I21" s="4" t="s">
        <v>176</v>
      </c>
      <c r="J21" s="4">
        <v>0.24448394850858896</v>
      </c>
      <c r="K21" s="4">
        <v>3.3255742131879852E-2</v>
      </c>
      <c r="L21" s="4">
        <v>7.3516311119762996</v>
      </c>
      <c r="M21" s="4">
        <v>8.3295892316704699E-12</v>
      </c>
      <c r="N21" t="s">
        <v>217</v>
      </c>
      <c r="O21" s="4">
        <v>0.1788281026632044</v>
      </c>
      <c r="P21" s="4">
        <v>0.31013979435397354</v>
      </c>
      <c r="Q21" s="4">
        <v>0.1788281026632044</v>
      </c>
      <c r="R21" s="4">
        <v>0.31013979435397354</v>
      </c>
      <c r="V21" s="27" t="s">
        <v>17</v>
      </c>
      <c r="W21" s="27">
        <v>67</v>
      </c>
      <c r="X21" s="27">
        <v>13.7</v>
      </c>
      <c r="Y21" s="27">
        <v>71</v>
      </c>
      <c r="Z21" s="27">
        <v>72.099999999999994</v>
      </c>
      <c r="AA21" s="27">
        <v>72.910766550226185</v>
      </c>
      <c r="AC21" s="4" t="s">
        <v>176</v>
      </c>
      <c r="AD21" s="4">
        <v>0.19072800261379502</v>
      </c>
      <c r="AE21" s="4">
        <v>6.7121582281972417E-2</v>
      </c>
      <c r="AF21" s="4">
        <v>2.8415301923688552</v>
      </c>
      <c r="AG21" s="4">
        <v>5.0424997375643687E-3</v>
      </c>
      <c r="AH21" s="20" t="s">
        <v>217</v>
      </c>
      <c r="AI21" s="4">
        <v>5.822325700082584E-2</v>
      </c>
      <c r="AJ21" s="4">
        <v>0.32323274822676418</v>
      </c>
      <c r="AK21" s="4">
        <v>5.822325700082584E-2</v>
      </c>
      <c r="AL21" s="4">
        <v>0.32323274822676418</v>
      </c>
    </row>
    <row r="22" spans="1:38" ht="15" thickBot="1" x14ac:dyDescent="0.35">
      <c r="A22" s="26" t="s">
        <v>18</v>
      </c>
      <c r="B22" s="26">
        <v>0</v>
      </c>
      <c r="C22" s="26">
        <v>65</v>
      </c>
      <c r="D22" s="26">
        <v>21.6</v>
      </c>
      <c r="E22" s="26">
        <v>15.4</v>
      </c>
      <c r="F22" s="26">
        <v>10.1</v>
      </c>
      <c r="G22" s="26">
        <v>76.8</v>
      </c>
      <c r="I22" s="4" t="s">
        <v>178</v>
      </c>
      <c r="J22" s="4">
        <v>3.723263159876565E-2</v>
      </c>
      <c r="K22" s="4">
        <v>2.1484814044787779E-2</v>
      </c>
      <c r="L22" s="4">
        <v>1.7329743474227692</v>
      </c>
      <c r="M22" s="4">
        <v>8.4946177373914383E-2</v>
      </c>
      <c r="O22" s="4">
        <v>-5.1842127870072655E-3</v>
      </c>
      <c r="P22" s="4">
        <v>7.9649475984538559E-2</v>
      </c>
      <c r="Q22" s="4">
        <v>-5.1842127870072655E-3</v>
      </c>
      <c r="R22" s="4">
        <v>7.9649475984538559E-2</v>
      </c>
      <c r="V22" s="26" t="s">
        <v>18</v>
      </c>
      <c r="W22" s="26">
        <v>65</v>
      </c>
      <c r="X22" s="26">
        <v>15.4</v>
      </c>
      <c r="Y22" s="26">
        <v>10.1</v>
      </c>
      <c r="Z22" s="26">
        <v>76.8</v>
      </c>
      <c r="AA22" s="26">
        <v>75.198912323595735</v>
      </c>
      <c r="AC22" s="5" t="s">
        <v>178</v>
      </c>
      <c r="AD22" s="5">
        <v>-4.1370195016084563E-2</v>
      </c>
      <c r="AE22" s="5">
        <v>9.0633973533034567E-3</v>
      </c>
      <c r="AF22" s="5">
        <v>-4.5645350637755957</v>
      </c>
      <c r="AG22" s="5">
        <v>9.5977129432567531E-6</v>
      </c>
      <c r="AH22" s="20" t="s">
        <v>217</v>
      </c>
      <c r="AI22" s="5">
        <v>-5.9262251786195645E-2</v>
      </c>
      <c r="AJ22" s="5">
        <v>-2.347813824597348E-2</v>
      </c>
      <c r="AK22" s="5">
        <v>-5.9262251786195645E-2</v>
      </c>
      <c r="AL22" s="5">
        <v>-2.347813824597348E-2</v>
      </c>
    </row>
    <row r="23" spans="1:38" x14ac:dyDescent="0.3">
      <c r="A23" s="27" t="s">
        <v>19</v>
      </c>
      <c r="B23" s="27">
        <v>0</v>
      </c>
      <c r="C23" s="27">
        <v>54</v>
      </c>
      <c r="D23" s="27">
        <v>3.8</v>
      </c>
      <c r="E23" s="27">
        <v>14.3</v>
      </c>
      <c r="F23" s="27">
        <v>53.3</v>
      </c>
      <c r="G23" s="27">
        <v>62.2</v>
      </c>
      <c r="I23" s="4" t="s">
        <v>179</v>
      </c>
      <c r="J23" s="4">
        <v>0.16814587804222109</v>
      </c>
      <c r="K23" s="4">
        <v>6.646184266808236E-2</v>
      </c>
      <c r="L23" s="4">
        <v>2.5299611219321712</v>
      </c>
      <c r="M23" s="4">
        <v>1.2332911574256178E-2</v>
      </c>
      <c r="N23" t="s">
        <v>219</v>
      </c>
      <c r="O23" s="4">
        <v>3.6932192312058271E-2</v>
      </c>
      <c r="P23" s="4">
        <v>0.29935956377238393</v>
      </c>
      <c r="Q23" s="4">
        <v>3.6932192312058271E-2</v>
      </c>
      <c r="R23" s="4">
        <v>0.29935956377238393</v>
      </c>
      <c r="V23" s="27" t="s">
        <v>19</v>
      </c>
      <c r="W23" s="27">
        <v>54</v>
      </c>
      <c r="X23" s="27">
        <v>14.3</v>
      </c>
      <c r="Y23" s="27">
        <v>53.3</v>
      </c>
      <c r="Z23" s="27">
        <v>62.2</v>
      </c>
      <c r="AA23" s="27">
        <v>70.146467204481795</v>
      </c>
    </row>
    <row r="24" spans="1:38" ht="15" thickBot="1" x14ac:dyDescent="0.35">
      <c r="A24" s="26" t="s">
        <v>20</v>
      </c>
      <c r="B24" s="26">
        <v>0</v>
      </c>
      <c r="C24" s="26">
        <v>75</v>
      </c>
      <c r="D24" s="26">
        <v>23.1</v>
      </c>
      <c r="E24" s="26">
        <v>10.5</v>
      </c>
      <c r="F24" s="26">
        <v>49.1</v>
      </c>
      <c r="G24" s="26">
        <v>75.900000000000006</v>
      </c>
      <c r="I24" s="5" t="s">
        <v>180</v>
      </c>
      <c r="J24" s="5">
        <v>-3.7862402260980976E-2</v>
      </c>
      <c r="K24" s="5">
        <v>8.964726242776503E-3</v>
      </c>
      <c r="L24" s="5">
        <v>-4.2234867229202138</v>
      </c>
      <c r="M24" s="5">
        <v>3.9447848508201279E-5</v>
      </c>
      <c r="N24" t="s">
        <v>217</v>
      </c>
      <c r="O24" s="5">
        <v>-5.5561200919801837E-2</v>
      </c>
      <c r="P24" s="5">
        <v>-2.0163603602160112E-2</v>
      </c>
      <c r="Q24" s="5">
        <v>-5.5561200919801837E-2</v>
      </c>
      <c r="R24" s="5">
        <v>-2.0163603602160112E-2</v>
      </c>
      <c r="V24" s="26" t="s">
        <v>20</v>
      </c>
      <c r="W24" s="26">
        <v>75</v>
      </c>
      <c r="X24" s="26">
        <v>10.5</v>
      </c>
      <c r="Y24" s="26">
        <v>49.1</v>
      </c>
      <c r="Z24" s="26">
        <v>75.900000000000006</v>
      </c>
      <c r="AA24" s="26">
        <v>75.428591042928048</v>
      </c>
    </row>
    <row r="25" spans="1:38" x14ac:dyDescent="0.3">
      <c r="A25" s="27" t="s">
        <v>21</v>
      </c>
      <c r="B25" s="27">
        <v>0</v>
      </c>
      <c r="C25" s="27">
        <v>77</v>
      </c>
      <c r="D25" s="27">
        <v>16.100000000000001</v>
      </c>
      <c r="E25" s="27">
        <v>6.8</v>
      </c>
      <c r="F25" s="27">
        <v>9.9</v>
      </c>
      <c r="G25" s="27">
        <v>74.3</v>
      </c>
      <c r="V25" s="27" t="s">
        <v>21</v>
      </c>
      <c r="W25" s="27">
        <v>77</v>
      </c>
      <c r="X25" s="27">
        <v>6.8</v>
      </c>
      <c r="Y25" s="27">
        <v>9.9</v>
      </c>
      <c r="Z25" s="27">
        <v>74.3</v>
      </c>
      <c r="AA25" s="27">
        <v>76.900145785440941</v>
      </c>
    </row>
    <row r="26" spans="1:38" x14ac:dyDescent="0.3">
      <c r="A26" s="26" t="s">
        <v>22</v>
      </c>
      <c r="B26" s="26">
        <v>1</v>
      </c>
      <c r="C26" s="26">
        <v>70</v>
      </c>
      <c r="D26" s="26">
        <v>42.1</v>
      </c>
      <c r="E26" s="26">
        <v>11.6</v>
      </c>
      <c r="F26" s="26">
        <v>39.299999999999997</v>
      </c>
      <c r="G26" s="26">
        <v>75.099999999999994</v>
      </c>
      <c r="V26" s="26" t="s">
        <v>22</v>
      </c>
      <c r="W26" s="26">
        <v>70</v>
      </c>
      <c r="X26" s="26">
        <v>11.6</v>
      </c>
      <c r="Y26" s="26">
        <v>39.299999999999997</v>
      </c>
      <c r="Z26" s="26">
        <v>75.099999999999994</v>
      </c>
      <c r="AA26" s="26">
        <v>74.654977988077249</v>
      </c>
      <c r="AC26" t="s">
        <v>213</v>
      </c>
    </row>
    <row r="27" spans="1:38" ht="15" thickBot="1" x14ac:dyDescent="0.35">
      <c r="A27" s="27" t="s">
        <v>23</v>
      </c>
      <c r="B27" s="27">
        <v>0</v>
      </c>
      <c r="C27" s="27">
        <v>43</v>
      </c>
      <c r="D27" s="27">
        <v>0.9</v>
      </c>
      <c r="E27" s="27">
        <v>9.6</v>
      </c>
      <c r="F27" s="27">
        <v>123.7</v>
      </c>
      <c r="G27" s="27">
        <v>62.7</v>
      </c>
      <c r="V27" s="27" t="s">
        <v>23</v>
      </c>
      <c r="W27" s="27">
        <v>43</v>
      </c>
      <c r="X27" s="27">
        <v>9.6</v>
      </c>
      <c r="Y27" s="27">
        <v>123.7</v>
      </c>
      <c r="Z27" s="27">
        <v>62.7</v>
      </c>
      <c r="AA27" s="27">
        <v>63.282131971520677</v>
      </c>
    </row>
    <row r="28" spans="1:38" ht="30.6" customHeight="1" x14ac:dyDescent="0.3">
      <c r="A28" s="26" t="s">
        <v>24</v>
      </c>
      <c r="B28" s="26">
        <v>0</v>
      </c>
      <c r="C28" s="26">
        <v>44</v>
      </c>
      <c r="D28" s="26">
        <v>0.7</v>
      </c>
      <c r="E28" s="26">
        <v>8.5</v>
      </c>
      <c r="F28" s="26">
        <v>58.2</v>
      </c>
      <c r="G28" s="26">
        <v>63.8</v>
      </c>
      <c r="I28" t="s">
        <v>213</v>
      </c>
      <c r="V28" s="26" t="s">
        <v>24</v>
      </c>
      <c r="W28" s="26">
        <v>44</v>
      </c>
      <c r="X28" s="26">
        <v>8.5</v>
      </c>
      <c r="Y28" s="26">
        <v>58.2</v>
      </c>
      <c r="Z28" s="26">
        <v>63.8</v>
      </c>
      <c r="AA28" s="26">
        <v>66.059847295975757</v>
      </c>
      <c r="AC28" s="6" t="s">
        <v>214</v>
      </c>
      <c r="AD28" s="6" t="s">
        <v>215</v>
      </c>
      <c r="AE28" s="6" t="s">
        <v>216</v>
      </c>
      <c r="AF28" s="6" t="s">
        <v>220</v>
      </c>
    </row>
    <row r="29" spans="1:38" x14ac:dyDescent="0.3">
      <c r="A29" s="27" t="s">
        <v>25</v>
      </c>
      <c r="B29" s="27">
        <v>0</v>
      </c>
      <c r="C29" s="27">
        <v>69</v>
      </c>
      <c r="D29" s="27">
        <v>8.3000000000000007</v>
      </c>
      <c r="E29" s="27">
        <v>10.4</v>
      </c>
      <c r="F29" s="27">
        <v>57.4</v>
      </c>
      <c r="G29" s="27">
        <v>74</v>
      </c>
      <c r="V29" s="27" t="s">
        <v>25</v>
      </c>
      <c r="W29" s="27">
        <v>69</v>
      </c>
      <c r="X29" s="27">
        <v>10.4</v>
      </c>
      <c r="Y29" s="27">
        <v>57.4</v>
      </c>
      <c r="Z29" s="27">
        <v>74</v>
      </c>
      <c r="AA29" s="27">
        <v>73.399535501372853</v>
      </c>
      <c r="AC29" s="4">
        <v>1</v>
      </c>
      <c r="AD29" s="4">
        <v>63.080913266454125</v>
      </c>
      <c r="AE29" s="4">
        <v>0.11908673354587762</v>
      </c>
      <c r="AF29" s="4">
        <v>3.9684533156815527E-2</v>
      </c>
    </row>
    <row r="30" spans="1:38" x14ac:dyDescent="0.3">
      <c r="A30" s="26" t="s">
        <v>26</v>
      </c>
      <c r="B30" s="26">
        <v>0</v>
      </c>
      <c r="C30" s="26">
        <v>61</v>
      </c>
      <c r="D30" s="26">
        <v>1.9</v>
      </c>
      <c r="E30" s="26">
        <v>7</v>
      </c>
      <c r="F30" s="26">
        <v>30</v>
      </c>
      <c r="G30" s="26">
        <v>70.099999999999994</v>
      </c>
      <c r="I30" t="s">
        <v>214</v>
      </c>
      <c r="J30" t="s">
        <v>215</v>
      </c>
      <c r="K30" t="s">
        <v>216</v>
      </c>
      <c r="L30" t="s">
        <v>220</v>
      </c>
      <c r="V30" s="26" t="s">
        <v>26</v>
      </c>
      <c r="W30" s="26">
        <v>61</v>
      </c>
      <c r="X30" s="26">
        <v>7</v>
      </c>
      <c r="Y30" s="26">
        <v>30</v>
      </c>
      <c r="Z30" s="26">
        <v>70.099999999999994</v>
      </c>
      <c r="AA30" s="26">
        <v>71.662456805712893</v>
      </c>
      <c r="AC30" s="4">
        <v>2</v>
      </c>
      <c r="AD30" s="4">
        <v>77.001570878547554</v>
      </c>
      <c r="AE30" s="4">
        <v>9.8429121452440427E-2</v>
      </c>
      <c r="AF30" s="4">
        <v>3.2800578347971746E-2</v>
      </c>
    </row>
    <row r="31" spans="1:38" x14ac:dyDescent="0.3">
      <c r="A31" s="27" t="s">
        <v>27</v>
      </c>
      <c r="B31" s="27">
        <v>0</v>
      </c>
      <c r="C31" s="27">
        <v>44</v>
      </c>
      <c r="D31" s="27">
        <v>1.3</v>
      </c>
      <c r="E31" s="27">
        <v>0.6</v>
      </c>
      <c r="F31" s="27">
        <v>122.2</v>
      </c>
      <c r="G31" s="27">
        <v>62.4</v>
      </c>
      <c r="I31">
        <v>1</v>
      </c>
      <c r="J31">
        <v>63.378854741090464</v>
      </c>
      <c r="K31">
        <v>-0.17885474109046129</v>
      </c>
      <c r="L31">
        <v>-6.1178643380915818E-2</v>
      </c>
      <c r="V31" s="27" t="s">
        <v>27</v>
      </c>
      <c r="W31" s="27">
        <v>44</v>
      </c>
      <c r="X31" s="27">
        <v>0.6</v>
      </c>
      <c r="Y31" s="27">
        <v>122.2</v>
      </c>
      <c r="Z31" s="27">
        <v>62.4</v>
      </c>
      <c r="AA31" s="27">
        <v>61.905403594297368</v>
      </c>
      <c r="AC31" s="4">
        <v>3</v>
      </c>
      <c r="AD31" s="4">
        <v>59.744152281303727</v>
      </c>
      <c r="AE31" s="4">
        <v>3.3558477186962747</v>
      </c>
      <c r="AF31" s="4">
        <v>1.1183046683409188</v>
      </c>
    </row>
    <row r="32" spans="1:38" x14ac:dyDescent="0.3">
      <c r="A32" s="26" t="s">
        <v>28</v>
      </c>
      <c r="B32" s="26">
        <v>0</v>
      </c>
      <c r="C32" s="26">
        <v>89</v>
      </c>
      <c r="D32" s="26">
        <v>24.4</v>
      </c>
      <c r="E32" s="26">
        <v>18.600000000000001</v>
      </c>
      <c r="F32" s="26">
        <v>6.5</v>
      </c>
      <c r="G32" s="26">
        <v>82.2</v>
      </c>
      <c r="I32">
        <v>2</v>
      </c>
      <c r="J32">
        <v>76.253076552654846</v>
      </c>
      <c r="K32">
        <v>0.84692344734514791</v>
      </c>
      <c r="L32">
        <v>0.28969669599006215</v>
      </c>
      <c r="V32" s="26" t="s">
        <v>28</v>
      </c>
      <c r="W32" s="26">
        <v>89</v>
      </c>
      <c r="X32" s="26">
        <v>18.600000000000001</v>
      </c>
      <c r="Y32" s="26">
        <v>6.5</v>
      </c>
      <c r="Z32" s="26">
        <v>82.2</v>
      </c>
      <c r="AA32" s="26">
        <v>82.624615124659073</v>
      </c>
      <c r="AC32" s="4">
        <v>4</v>
      </c>
      <c r="AD32" s="4">
        <v>75.521491030489699</v>
      </c>
      <c r="AE32" s="4">
        <v>0.97850896951030109</v>
      </c>
      <c r="AF32" s="4">
        <v>0.32607890474897616</v>
      </c>
    </row>
    <row r="33" spans="1:32" x14ac:dyDescent="0.3">
      <c r="A33" s="27" t="s">
        <v>29</v>
      </c>
      <c r="B33" s="27">
        <v>0</v>
      </c>
      <c r="C33" s="27">
        <v>32</v>
      </c>
      <c r="D33" s="27">
        <v>0.7</v>
      </c>
      <c r="E33" s="27">
        <v>4.8</v>
      </c>
      <c r="F33" s="27">
        <v>184.4</v>
      </c>
      <c r="G33" s="27">
        <v>53.1</v>
      </c>
      <c r="I33">
        <v>3</v>
      </c>
      <c r="J33">
        <v>60.281045774172377</v>
      </c>
      <c r="K33">
        <v>2.8189542258276248</v>
      </c>
      <c r="L33">
        <v>0.96424503056257838</v>
      </c>
      <c r="V33" s="27" t="s">
        <v>29</v>
      </c>
      <c r="W33" s="27">
        <v>32</v>
      </c>
      <c r="X33" s="27">
        <v>4.8</v>
      </c>
      <c r="Y33" s="27">
        <v>184.4</v>
      </c>
      <c r="Z33" s="27">
        <v>53.1</v>
      </c>
      <c r="AA33" s="27">
        <v>56.800014829954193</v>
      </c>
      <c r="AC33" s="4">
        <v>5</v>
      </c>
      <c r="AD33" s="4">
        <v>76.165929947575478</v>
      </c>
      <c r="AE33" s="4">
        <v>0.43407005242451646</v>
      </c>
      <c r="AF33" s="4">
        <v>0.1446497596744073</v>
      </c>
    </row>
    <row r="34" spans="1:32" x14ac:dyDescent="0.3">
      <c r="A34" s="26" t="s">
        <v>30</v>
      </c>
      <c r="B34" s="26">
        <v>0</v>
      </c>
      <c r="C34" s="26">
        <v>28</v>
      </c>
      <c r="D34" s="26">
        <v>0.6</v>
      </c>
      <c r="E34" s="26">
        <v>5.2</v>
      </c>
      <c r="F34" s="26">
        <v>138.5</v>
      </c>
      <c r="G34" s="26">
        <v>59.6</v>
      </c>
      <c r="I34">
        <v>4</v>
      </c>
      <c r="J34">
        <v>75.314786664139405</v>
      </c>
      <c r="K34">
        <v>1.1852133358605954</v>
      </c>
      <c r="L34">
        <v>0.40541136098956937</v>
      </c>
      <c r="V34" s="26" t="s">
        <v>30</v>
      </c>
      <c r="W34" s="26">
        <v>28</v>
      </c>
      <c r="X34" s="26">
        <v>5.2</v>
      </c>
      <c r="Y34" s="26">
        <v>138.5</v>
      </c>
      <c r="Z34" s="26">
        <v>59.6</v>
      </c>
      <c r="AA34" s="26">
        <v>57.664124567131118</v>
      </c>
      <c r="AC34" s="4">
        <v>6</v>
      </c>
      <c r="AD34" s="4">
        <v>74.09586639720726</v>
      </c>
      <c r="AE34" s="4">
        <v>1.90413360279274</v>
      </c>
      <c r="AF34" s="4">
        <v>0.63453460217652335</v>
      </c>
    </row>
    <row r="35" spans="1:32" x14ac:dyDescent="0.3">
      <c r="A35" s="27" t="s">
        <v>31</v>
      </c>
      <c r="B35" s="27">
        <v>0</v>
      </c>
      <c r="C35" s="27">
        <v>80</v>
      </c>
      <c r="D35" s="27">
        <v>28.4</v>
      </c>
      <c r="E35" s="27">
        <v>18.100000000000001</v>
      </c>
      <c r="F35" s="27">
        <v>22.6</v>
      </c>
      <c r="G35" s="27">
        <v>80.7</v>
      </c>
      <c r="I35">
        <v>5</v>
      </c>
      <c r="J35">
        <v>76.348229024309092</v>
      </c>
      <c r="K35">
        <v>0.25177097569090279</v>
      </c>
      <c r="L35">
        <v>8.6120203700210674E-2</v>
      </c>
      <c r="V35" s="27" t="s">
        <v>31</v>
      </c>
      <c r="W35" s="27">
        <v>80</v>
      </c>
      <c r="X35" s="27">
        <v>18.100000000000001</v>
      </c>
      <c r="Y35" s="27">
        <v>22.6</v>
      </c>
      <c r="Z35" s="27">
        <v>80.7</v>
      </c>
      <c r="AA35" s="27">
        <v>79.363275799602718</v>
      </c>
      <c r="AC35" s="4">
        <v>7</v>
      </c>
      <c r="AD35" s="4">
        <v>81.520316781797149</v>
      </c>
      <c r="AE35" s="4">
        <v>1.479683218202851</v>
      </c>
      <c r="AF35" s="4">
        <v>0.49309050627148759</v>
      </c>
    </row>
    <row r="36" spans="1:32" x14ac:dyDescent="0.3">
      <c r="A36" s="26" t="s">
        <v>32</v>
      </c>
      <c r="B36" s="26">
        <v>0</v>
      </c>
      <c r="C36" s="26">
        <v>82</v>
      </c>
      <c r="D36" s="26">
        <v>22.3</v>
      </c>
      <c r="E36" s="26">
        <v>8.8000000000000007</v>
      </c>
      <c r="F36" s="26">
        <v>6.1</v>
      </c>
      <c r="G36" s="26">
        <v>77.400000000000006</v>
      </c>
      <c r="I36">
        <v>6</v>
      </c>
      <c r="J36">
        <v>74.682027422638356</v>
      </c>
      <c r="K36">
        <v>1.317972577361644</v>
      </c>
      <c r="L36">
        <v>0.45082268328270086</v>
      </c>
      <c r="V36" s="26" t="s">
        <v>32</v>
      </c>
      <c r="W36" s="26">
        <v>82</v>
      </c>
      <c r="X36" s="26">
        <v>8.8000000000000007</v>
      </c>
      <c r="Y36" s="26">
        <v>6.1</v>
      </c>
      <c r="Z36" s="26">
        <v>77.400000000000006</v>
      </c>
      <c r="AA36" s="26">
        <v>78.827650300613271</v>
      </c>
      <c r="AC36" s="4">
        <v>8</v>
      </c>
      <c r="AD36" s="4">
        <v>80.180906694162928</v>
      </c>
      <c r="AE36" s="4">
        <v>1.4190933058370661</v>
      </c>
      <c r="AF36" s="4">
        <v>0.47289948822393807</v>
      </c>
    </row>
    <row r="37" spans="1:32" x14ac:dyDescent="0.3">
      <c r="A37" s="27" t="s">
        <v>33</v>
      </c>
      <c r="B37" s="27">
        <v>0</v>
      </c>
      <c r="C37" s="27">
        <v>78</v>
      </c>
      <c r="D37" s="27">
        <v>23.3</v>
      </c>
      <c r="E37" s="27">
        <v>16.899999999999999</v>
      </c>
      <c r="F37" s="27">
        <v>52.6</v>
      </c>
      <c r="G37" s="27">
        <v>79.3</v>
      </c>
      <c r="I37">
        <v>7</v>
      </c>
      <c r="J37">
        <v>82.334776017634212</v>
      </c>
      <c r="K37">
        <v>0.66522398236578795</v>
      </c>
      <c r="L37">
        <v>0.22754499286661437</v>
      </c>
      <c r="V37" s="27" t="s">
        <v>33</v>
      </c>
      <c r="W37" s="27">
        <v>78</v>
      </c>
      <c r="X37" s="27">
        <v>16.899999999999999</v>
      </c>
      <c r="Y37" s="27">
        <v>52.6</v>
      </c>
      <c r="Z37" s="27">
        <v>79.3</v>
      </c>
      <c r="AA37" s="27">
        <v>77.337759638430214</v>
      </c>
      <c r="AC37" s="4">
        <v>9</v>
      </c>
      <c r="AD37" s="4">
        <v>71.677557033520785</v>
      </c>
      <c r="AE37" s="4">
        <v>-0.27755703352077887</v>
      </c>
      <c r="AF37" s="4">
        <v>-9.2493269163515482E-2</v>
      </c>
    </row>
    <row r="38" spans="1:32" x14ac:dyDescent="0.3">
      <c r="A38" s="26" t="s">
        <v>34</v>
      </c>
      <c r="B38" s="26">
        <v>0</v>
      </c>
      <c r="C38" s="26">
        <v>44</v>
      </c>
      <c r="D38" s="26">
        <v>2.6</v>
      </c>
      <c r="E38" s="26">
        <v>4.0999999999999996</v>
      </c>
      <c r="F38" s="26">
        <v>38</v>
      </c>
      <c r="G38" s="26">
        <v>67.400000000000006</v>
      </c>
      <c r="I38">
        <v>8</v>
      </c>
      <c r="J38">
        <v>81.592700270529264</v>
      </c>
      <c r="K38">
        <v>7.2997294707306537E-3</v>
      </c>
      <c r="L38">
        <v>2.4969287553921571E-3</v>
      </c>
      <c r="V38" s="26" t="s">
        <v>34</v>
      </c>
      <c r="W38" s="26">
        <v>44</v>
      </c>
      <c r="X38" s="26">
        <v>4.0999999999999996</v>
      </c>
      <c r="Y38" s="26">
        <v>38</v>
      </c>
      <c r="Z38" s="26">
        <v>67.400000000000006</v>
      </c>
      <c r="AA38" s="26">
        <v>66.056322023799979</v>
      </c>
      <c r="AC38" s="4">
        <v>10</v>
      </c>
      <c r="AD38" s="4">
        <v>75.78678460641396</v>
      </c>
      <c r="AE38" s="4">
        <v>-2.586784606413957</v>
      </c>
      <c r="AF38" s="4">
        <v>-0.86202162429140083</v>
      </c>
    </row>
    <row r="39" spans="1:32" x14ac:dyDescent="0.3">
      <c r="A39" s="27" t="s">
        <v>35</v>
      </c>
      <c r="B39" s="27">
        <v>0</v>
      </c>
      <c r="C39" s="27">
        <v>40</v>
      </c>
      <c r="D39" s="27">
        <v>1</v>
      </c>
      <c r="E39" s="27">
        <v>3.5</v>
      </c>
      <c r="F39" s="27">
        <v>111.3</v>
      </c>
      <c r="G39" s="27">
        <v>64.7</v>
      </c>
      <c r="I39">
        <v>9</v>
      </c>
      <c r="J39">
        <v>72.06127370678233</v>
      </c>
      <c r="K39">
        <v>-0.66127370678232467</v>
      </c>
      <c r="L39">
        <v>-0.22619377064178775</v>
      </c>
      <c r="V39" s="27" t="s">
        <v>35</v>
      </c>
      <c r="W39" s="27">
        <v>40</v>
      </c>
      <c r="X39" s="27">
        <v>3.5</v>
      </c>
      <c r="Y39" s="27">
        <v>111.3</v>
      </c>
      <c r="Z39" s="27">
        <v>64.7</v>
      </c>
      <c r="AA39" s="27">
        <v>61.798376512445799</v>
      </c>
      <c r="AC39" s="4">
        <v>11</v>
      </c>
      <c r="AD39" s="4">
        <v>75.202264356784326</v>
      </c>
      <c r="AE39" s="4">
        <v>0.59773564321567108</v>
      </c>
      <c r="AF39" s="4">
        <v>0.19918977744959643</v>
      </c>
    </row>
    <row r="40" spans="1:32" x14ac:dyDescent="0.3">
      <c r="A40" s="26" t="s">
        <v>36</v>
      </c>
      <c r="B40" s="26">
        <v>0</v>
      </c>
      <c r="C40" s="26">
        <v>78</v>
      </c>
      <c r="D40" s="26">
        <v>33</v>
      </c>
      <c r="E40" s="26">
        <v>24.1</v>
      </c>
      <c r="F40" s="26">
        <v>33.299999999999997</v>
      </c>
      <c r="G40" s="26">
        <v>80.8</v>
      </c>
      <c r="I40">
        <v>10</v>
      </c>
      <c r="J40">
        <v>75.242378800186714</v>
      </c>
      <c r="K40">
        <v>-2.0423788001867109</v>
      </c>
      <c r="L40">
        <v>-0.69861141786657033</v>
      </c>
      <c r="V40" s="26" t="s">
        <v>36</v>
      </c>
      <c r="W40" s="26">
        <v>78</v>
      </c>
      <c r="X40" s="26">
        <v>24.1</v>
      </c>
      <c r="Y40" s="26">
        <v>33.299999999999997</v>
      </c>
      <c r="Z40" s="26">
        <v>80.8</v>
      </c>
      <c r="AA40" s="26">
        <v>79.509446021059958</v>
      </c>
      <c r="AC40" s="4">
        <v>12</v>
      </c>
      <c r="AD40" s="4">
        <v>66.301572676782797</v>
      </c>
      <c r="AE40" s="4">
        <v>7.9984273232172001</v>
      </c>
      <c r="AF40" s="4">
        <v>2.6654006274200976</v>
      </c>
    </row>
    <row r="41" spans="1:32" x14ac:dyDescent="0.3">
      <c r="A41" s="27" t="s">
        <v>37</v>
      </c>
      <c r="B41" s="27">
        <v>0</v>
      </c>
      <c r="C41" s="27">
        <v>45</v>
      </c>
      <c r="D41" s="27">
        <v>1.6</v>
      </c>
      <c r="E41" s="27">
        <v>5.5</v>
      </c>
      <c r="F41" s="27">
        <v>118.8</v>
      </c>
      <c r="G41" s="27">
        <v>62.9</v>
      </c>
      <c r="I41">
        <v>11</v>
      </c>
      <c r="J41">
        <v>74.373561194711968</v>
      </c>
      <c r="K41">
        <v>1.4264388052880292</v>
      </c>
      <c r="L41">
        <v>0.48792439295348444</v>
      </c>
      <c r="V41" s="27" t="s">
        <v>37</v>
      </c>
      <c r="W41" s="27">
        <v>45</v>
      </c>
      <c r="X41" s="27">
        <v>5.5</v>
      </c>
      <c r="Y41" s="27">
        <v>118.8</v>
      </c>
      <c r="Z41" s="27">
        <v>62.9</v>
      </c>
      <c r="AA41" s="27">
        <v>63.25839782393637</v>
      </c>
      <c r="AC41" s="4">
        <v>13</v>
      </c>
      <c r="AD41" s="4">
        <v>76.793431984059794</v>
      </c>
      <c r="AE41" s="4">
        <v>-1.9934319840597965</v>
      </c>
      <c r="AF41" s="4">
        <v>-0.66429244729263981</v>
      </c>
    </row>
    <row r="42" spans="1:32" x14ac:dyDescent="0.3">
      <c r="A42" s="26" t="s">
        <v>38</v>
      </c>
      <c r="B42" s="26">
        <v>1</v>
      </c>
      <c r="C42" s="26">
        <v>73</v>
      </c>
      <c r="D42" s="26">
        <v>34.700000000000003</v>
      </c>
      <c r="E42" s="26">
        <v>12.1</v>
      </c>
      <c r="F42" s="26">
        <v>8.8000000000000007</v>
      </c>
      <c r="G42" s="26">
        <v>78.599999999999994</v>
      </c>
      <c r="I42">
        <v>12</v>
      </c>
      <c r="J42">
        <v>66.352326955555739</v>
      </c>
      <c r="K42">
        <v>7.947673044444258</v>
      </c>
      <c r="L42">
        <v>2.7185628512260016</v>
      </c>
      <c r="V42" s="26" t="s">
        <v>38</v>
      </c>
      <c r="W42" s="26">
        <v>73</v>
      </c>
      <c r="X42" s="26">
        <v>12.1</v>
      </c>
      <c r="Y42" s="26">
        <v>8.8000000000000007</v>
      </c>
      <c r="Z42" s="26">
        <v>78.599999999999994</v>
      </c>
      <c r="AA42" s="26">
        <v>76.845437998704881</v>
      </c>
      <c r="AC42" s="4">
        <v>14</v>
      </c>
      <c r="AD42" s="4">
        <v>81.018348774994706</v>
      </c>
      <c r="AE42" s="4">
        <v>0.38165122500529947</v>
      </c>
      <c r="AF42" s="4">
        <v>0.12718167878227407</v>
      </c>
    </row>
    <row r="43" spans="1:32" x14ac:dyDescent="0.3">
      <c r="A43" s="27" t="s">
        <v>39</v>
      </c>
      <c r="B43" s="27">
        <v>0</v>
      </c>
      <c r="C43" s="27">
        <v>80</v>
      </c>
      <c r="D43" s="27">
        <v>84.2</v>
      </c>
      <c r="E43" s="27">
        <v>15.9</v>
      </c>
      <c r="F43" s="27">
        <v>51.1</v>
      </c>
      <c r="G43" s="27">
        <v>77.8</v>
      </c>
      <c r="I43">
        <v>13</v>
      </c>
      <c r="J43">
        <v>77.120355299322398</v>
      </c>
      <c r="K43">
        <v>-2.3203552993224008</v>
      </c>
      <c r="L43">
        <v>-0.79369542293801776</v>
      </c>
      <c r="V43" s="27" t="s">
        <v>39</v>
      </c>
      <c r="W43" s="27">
        <v>80</v>
      </c>
      <c r="X43" s="27">
        <v>15.9</v>
      </c>
      <c r="Y43" s="27">
        <v>51.1</v>
      </c>
      <c r="Z43" s="27">
        <v>77.8</v>
      </c>
      <c r="AA43" s="27">
        <v>77.764623635893969</v>
      </c>
      <c r="AC43" s="4">
        <v>15</v>
      </c>
      <c r="AD43" s="4">
        <v>73.270049588556404</v>
      </c>
      <c r="AE43" s="4">
        <v>1.1299504114436019</v>
      </c>
      <c r="AF43" s="4">
        <v>0.3765453399661513</v>
      </c>
    </row>
    <row r="44" spans="1:32" x14ac:dyDescent="0.3">
      <c r="A44" s="26" t="s">
        <v>40</v>
      </c>
      <c r="B44" s="26">
        <v>1</v>
      </c>
      <c r="C44" s="26">
        <v>79</v>
      </c>
      <c r="D44" s="26">
        <v>31.4</v>
      </c>
      <c r="E44" s="26">
        <v>9.9</v>
      </c>
      <c r="F44" s="26">
        <v>6.7</v>
      </c>
      <c r="G44" s="26">
        <v>83.1</v>
      </c>
      <c r="I44">
        <v>14</v>
      </c>
      <c r="J44">
        <v>82.624076145911403</v>
      </c>
      <c r="K44">
        <v>-1.2240761459113969</v>
      </c>
      <c r="L44">
        <v>-0.41870468484770362</v>
      </c>
      <c r="V44" s="26" t="s">
        <v>40</v>
      </c>
      <c r="W44" s="26">
        <v>79</v>
      </c>
      <c r="X44" s="26">
        <v>9.9</v>
      </c>
      <c r="Y44" s="26">
        <v>6.7</v>
      </c>
      <c r="Z44" s="26">
        <v>83.1</v>
      </c>
      <c r="AA44" s="26">
        <v>78.179323925148637</v>
      </c>
      <c r="AC44" s="4">
        <v>16</v>
      </c>
      <c r="AD44" s="4">
        <v>61.417507048968204</v>
      </c>
      <c r="AE44" s="4">
        <v>1.9824929510317943</v>
      </c>
      <c r="AF44" s="4">
        <v>0.66064711748992078</v>
      </c>
    </row>
    <row r="45" spans="1:32" x14ac:dyDescent="0.3">
      <c r="A45" s="27" t="s">
        <v>41</v>
      </c>
      <c r="B45" s="27">
        <v>1</v>
      </c>
      <c r="C45" s="27">
        <v>78</v>
      </c>
      <c r="D45" s="27">
        <v>41.5</v>
      </c>
      <c r="E45" s="27">
        <v>15.4</v>
      </c>
      <c r="F45" s="27">
        <v>9.9</v>
      </c>
      <c r="G45" s="27">
        <v>79.099999999999994</v>
      </c>
      <c r="I45">
        <v>15</v>
      </c>
      <c r="J45">
        <v>72.667906681290773</v>
      </c>
      <c r="K45">
        <v>1.7320933187092322</v>
      </c>
      <c r="L45">
        <v>0.59247587624296161</v>
      </c>
      <c r="V45" s="27" t="s">
        <v>41</v>
      </c>
      <c r="W45" s="27">
        <v>78</v>
      </c>
      <c r="X45" s="27">
        <v>15.4</v>
      </c>
      <c r="Y45" s="27">
        <v>9.9</v>
      </c>
      <c r="Z45" s="27">
        <v>79.099999999999994</v>
      </c>
      <c r="AA45" s="27">
        <v>78.818174961696315</v>
      </c>
      <c r="AC45" s="4">
        <v>17</v>
      </c>
      <c r="AD45" s="4">
        <v>73.498844658730391</v>
      </c>
      <c r="AE45" s="4">
        <v>-0.39884465873039687</v>
      </c>
      <c r="AF45" s="4">
        <v>-0.13291122875334854</v>
      </c>
    </row>
    <row r="46" spans="1:32" x14ac:dyDescent="0.3">
      <c r="A46" s="26" t="s">
        <v>42</v>
      </c>
      <c r="B46" s="26">
        <v>0</v>
      </c>
      <c r="C46" s="26">
        <v>39</v>
      </c>
      <c r="D46" s="26">
        <v>3.8</v>
      </c>
      <c r="E46" s="26">
        <v>4.4000000000000004</v>
      </c>
      <c r="F46" s="26">
        <v>109</v>
      </c>
      <c r="G46" s="26">
        <v>62.4</v>
      </c>
      <c r="I46">
        <v>16</v>
      </c>
      <c r="J46">
        <v>61.777297009947816</v>
      </c>
      <c r="K46">
        <v>1.6227029900521828</v>
      </c>
      <c r="L46">
        <v>0.55505807079129654</v>
      </c>
      <c r="V46" s="26" t="s">
        <v>42</v>
      </c>
      <c r="W46" s="26">
        <v>39</v>
      </c>
      <c r="X46" s="26">
        <v>4.4000000000000004</v>
      </c>
      <c r="Y46" s="26">
        <v>109</v>
      </c>
      <c r="Z46" s="26">
        <v>62.4</v>
      </c>
      <c r="AA46" s="26">
        <v>61.787414809558499</v>
      </c>
      <c r="AC46" s="4">
        <v>18</v>
      </c>
      <c r="AD46" s="4">
        <v>72.910766550226185</v>
      </c>
      <c r="AE46" s="4">
        <v>-0.81076655022619093</v>
      </c>
      <c r="AF46" s="4">
        <v>-0.27018032224801081</v>
      </c>
    </row>
    <row r="47" spans="1:32" x14ac:dyDescent="0.3">
      <c r="A47" s="27" t="s">
        <v>43</v>
      </c>
      <c r="B47" s="27">
        <v>1</v>
      </c>
      <c r="C47" s="27">
        <v>85</v>
      </c>
      <c r="D47" s="27">
        <v>42.2</v>
      </c>
      <c r="E47" s="27">
        <v>16.8</v>
      </c>
      <c r="F47" s="27">
        <v>1.6</v>
      </c>
      <c r="G47" s="27">
        <v>81.3</v>
      </c>
      <c r="I47">
        <v>17</v>
      </c>
      <c r="J47">
        <v>72.721552962169511</v>
      </c>
      <c r="K47">
        <v>0.37844703783048317</v>
      </c>
      <c r="L47">
        <v>0.12945072758392692</v>
      </c>
      <c r="V47" s="27" t="s">
        <v>43</v>
      </c>
      <c r="W47" s="27">
        <v>85</v>
      </c>
      <c r="X47" s="27">
        <v>16.8</v>
      </c>
      <c r="Y47" s="27">
        <v>1.6</v>
      </c>
      <c r="Z47" s="27">
        <v>81.3</v>
      </c>
      <c r="AA47" s="27">
        <v>81.372945260426178</v>
      </c>
      <c r="AC47" s="4">
        <v>19</v>
      </c>
      <c r="AD47" s="4">
        <v>75.198912323595735</v>
      </c>
      <c r="AE47" s="4">
        <v>1.6010876764042621</v>
      </c>
      <c r="AF47" s="4">
        <v>0.53354739935624973</v>
      </c>
    </row>
    <row r="48" spans="1:32" x14ac:dyDescent="0.3">
      <c r="A48" s="26" t="s">
        <v>44</v>
      </c>
      <c r="B48" s="26">
        <v>0</v>
      </c>
      <c r="C48" s="26">
        <v>66</v>
      </c>
      <c r="D48" s="26">
        <v>14.5</v>
      </c>
      <c r="E48" s="26">
        <v>16.3</v>
      </c>
      <c r="F48" s="26">
        <v>51</v>
      </c>
      <c r="G48" s="26">
        <v>72.8</v>
      </c>
      <c r="I48">
        <v>18</v>
      </c>
      <c r="J48">
        <v>72.310855707283437</v>
      </c>
      <c r="K48">
        <v>-0.21085570728344294</v>
      </c>
      <c r="L48">
        <v>-7.2124820634192885E-2</v>
      </c>
      <c r="V48" s="26" t="s">
        <v>44</v>
      </c>
      <c r="W48" s="26">
        <v>66</v>
      </c>
      <c r="X48" s="26">
        <v>16.3</v>
      </c>
      <c r="Y48" s="26">
        <v>51</v>
      </c>
      <c r="Z48" s="26">
        <v>72.8</v>
      </c>
      <c r="AA48" s="26">
        <v>73.956294903567013</v>
      </c>
      <c r="AC48" s="4">
        <v>20</v>
      </c>
      <c r="AD48" s="4">
        <v>70.146467204481795</v>
      </c>
      <c r="AE48" s="4">
        <v>-7.9464672044817917</v>
      </c>
      <c r="AF48" s="4">
        <v>-2.6480854068796584</v>
      </c>
    </row>
    <row r="49" spans="1:32" x14ac:dyDescent="0.3">
      <c r="A49" s="27" t="s">
        <v>45</v>
      </c>
      <c r="B49" s="27">
        <v>0</v>
      </c>
      <c r="C49" s="27">
        <v>80</v>
      </c>
      <c r="D49" s="27">
        <v>22.2</v>
      </c>
      <c r="E49" s="27">
        <v>13.3</v>
      </c>
      <c r="F49" s="27">
        <v>58.4</v>
      </c>
      <c r="G49" s="27">
        <v>78.400000000000006</v>
      </c>
      <c r="I49">
        <v>19</v>
      </c>
      <c r="J49">
        <v>74.834284837697837</v>
      </c>
      <c r="K49">
        <v>1.9657151623021605</v>
      </c>
      <c r="L49">
        <v>0.67238802935683906</v>
      </c>
      <c r="V49" s="27" t="s">
        <v>45</v>
      </c>
      <c r="W49" s="27">
        <v>80</v>
      </c>
      <c r="X49" s="27">
        <v>13.3</v>
      </c>
      <c r="Y49" s="27">
        <v>58.4</v>
      </c>
      <c r="Z49" s="27">
        <v>78.400000000000006</v>
      </c>
      <c r="AA49" s="27">
        <v>76.966728405480694</v>
      </c>
      <c r="AC49" s="4">
        <v>21</v>
      </c>
      <c r="AD49" s="4">
        <v>75.428591042928048</v>
      </c>
      <c r="AE49" s="4">
        <v>0.47140895707195796</v>
      </c>
      <c r="AF49" s="4">
        <v>0.15709259822912941</v>
      </c>
    </row>
    <row r="50" spans="1:32" x14ac:dyDescent="0.3">
      <c r="A50" s="26" t="s">
        <v>46</v>
      </c>
      <c r="B50" s="26">
        <v>0</v>
      </c>
      <c r="C50" s="26">
        <v>70</v>
      </c>
      <c r="D50" s="26">
        <v>7.5</v>
      </c>
      <c r="E50" s="26">
        <v>4.7</v>
      </c>
      <c r="F50" s="26">
        <v>46.9</v>
      </c>
      <c r="G50" s="26">
        <v>71.8</v>
      </c>
      <c r="I50">
        <v>20</v>
      </c>
      <c r="J50">
        <v>69.661604318124489</v>
      </c>
      <c r="K50">
        <v>-7.4616043181244862</v>
      </c>
      <c r="L50">
        <v>-2.5522992951981922</v>
      </c>
      <c r="V50" s="26" t="s">
        <v>46</v>
      </c>
      <c r="W50" s="26">
        <v>70</v>
      </c>
      <c r="X50" s="26">
        <v>4.7</v>
      </c>
      <c r="Y50" s="26">
        <v>46.9</v>
      </c>
      <c r="Z50" s="26">
        <v>71.8</v>
      </c>
      <c r="AA50" s="26">
        <v>73.024541287919817</v>
      </c>
      <c r="AC50" s="4">
        <v>22</v>
      </c>
      <c r="AD50" s="4">
        <v>76.900145785440941</v>
      </c>
      <c r="AE50" s="4">
        <v>-2.6001457854409438</v>
      </c>
      <c r="AF50" s="4">
        <v>-0.86647411145199904</v>
      </c>
    </row>
    <row r="51" spans="1:32" x14ac:dyDescent="0.3">
      <c r="A51" s="27" t="s">
        <v>47</v>
      </c>
      <c r="B51" s="27">
        <v>0</v>
      </c>
      <c r="C51" s="27">
        <v>76</v>
      </c>
      <c r="D51" s="27">
        <v>28.7</v>
      </c>
      <c r="E51" s="27">
        <v>16.899999999999999</v>
      </c>
      <c r="F51" s="27">
        <v>51.8</v>
      </c>
      <c r="G51" s="27">
        <v>75</v>
      </c>
      <c r="I51">
        <v>21</v>
      </c>
      <c r="J51">
        <v>75.034424779596705</v>
      </c>
      <c r="K51">
        <v>0.8655752204033007</v>
      </c>
      <c r="L51">
        <v>0.29607667879280686</v>
      </c>
      <c r="V51" s="27" t="s">
        <v>47</v>
      </c>
      <c r="W51" s="27">
        <v>76</v>
      </c>
      <c r="X51" s="27">
        <v>16.899999999999999</v>
      </c>
      <c r="Y51" s="27">
        <v>51.8</v>
      </c>
      <c r="Z51" s="27">
        <v>75</v>
      </c>
      <c r="AA51" s="27">
        <v>76.81531908688963</v>
      </c>
      <c r="AC51" s="4">
        <v>23</v>
      </c>
      <c r="AD51" s="4">
        <v>74.654977988077249</v>
      </c>
      <c r="AE51" s="4">
        <v>0.44502201192274526</v>
      </c>
      <c r="AF51" s="4">
        <v>0.14829939710167056</v>
      </c>
    </row>
    <row r="52" spans="1:32" x14ac:dyDescent="0.3">
      <c r="A52" s="26" t="s">
        <v>48</v>
      </c>
      <c r="B52" s="26">
        <v>0</v>
      </c>
      <c r="C52" s="26">
        <v>78</v>
      </c>
      <c r="D52" s="26">
        <v>34.700000000000003</v>
      </c>
      <c r="E52" s="26">
        <v>12.9</v>
      </c>
      <c r="F52" s="26">
        <v>8.5</v>
      </c>
      <c r="G52" s="26">
        <v>78.900000000000006</v>
      </c>
      <c r="I52">
        <v>22</v>
      </c>
      <c r="J52">
        <v>76.124830675296778</v>
      </c>
      <c r="K52">
        <v>-1.8248306752967807</v>
      </c>
      <c r="L52">
        <v>-0.62419740418327418</v>
      </c>
      <c r="V52" s="26" t="s">
        <v>48</v>
      </c>
      <c r="W52" s="26">
        <v>78</v>
      </c>
      <c r="X52" s="26">
        <v>12.9</v>
      </c>
      <c r="Y52" s="26">
        <v>8.5</v>
      </c>
      <c r="Z52" s="26">
        <v>78.900000000000006</v>
      </c>
      <c r="AA52" s="26">
        <v>78.399273228184356</v>
      </c>
      <c r="AC52" s="4">
        <v>24</v>
      </c>
      <c r="AD52" s="4">
        <v>63.282131971520677</v>
      </c>
      <c r="AE52" s="4">
        <v>-0.58213197152067409</v>
      </c>
      <c r="AF52" s="4">
        <v>-0.19399000071283995</v>
      </c>
    </row>
    <row r="53" spans="1:32" x14ac:dyDescent="0.3">
      <c r="A53" s="27" t="s">
        <v>49</v>
      </c>
      <c r="B53" s="27">
        <v>0</v>
      </c>
      <c r="C53" s="27">
        <v>58</v>
      </c>
      <c r="D53" s="27">
        <v>1.4</v>
      </c>
      <c r="E53" s="27">
        <v>10</v>
      </c>
      <c r="F53" s="27">
        <v>87.1</v>
      </c>
      <c r="G53" s="27">
        <v>57.7</v>
      </c>
      <c r="I53">
        <v>23</v>
      </c>
      <c r="J53">
        <v>76.276274450086987</v>
      </c>
      <c r="K53">
        <v>-1.1762744500869928</v>
      </c>
      <c r="L53">
        <v>-0.40235374618086056</v>
      </c>
      <c r="V53" s="27" t="s">
        <v>49</v>
      </c>
      <c r="W53" s="27">
        <v>58</v>
      </c>
      <c r="X53" s="27">
        <v>10</v>
      </c>
      <c r="Y53" s="27">
        <v>87.1</v>
      </c>
      <c r="Z53" s="27">
        <v>57.7</v>
      </c>
      <c r="AA53" s="27">
        <v>69.039097616805691</v>
      </c>
      <c r="AC53" s="4">
        <v>25</v>
      </c>
      <c r="AD53" s="4">
        <v>66.059847295975757</v>
      </c>
      <c r="AE53" s="4">
        <v>-2.2598472959757601</v>
      </c>
      <c r="AF53" s="4">
        <v>-0.75307284259283813</v>
      </c>
    </row>
    <row r="54" spans="1:32" x14ac:dyDescent="0.3">
      <c r="A54" s="26" t="s">
        <v>50</v>
      </c>
      <c r="B54" s="26">
        <v>0</v>
      </c>
      <c r="C54" s="26">
        <v>38</v>
      </c>
      <c r="D54" s="26">
        <v>1.1000000000000001</v>
      </c>
      <c r="E54" s="26">
        <v>4.8</v>
      </c>
      <c r="F54" s="26">
        <v>73.5</v>
      </c>
      <c r="G54" s="26">
        <v>68.7</v>
      </c>
      <c r="I54">
        <v>24</v>
      </c>
      <c r="J54">
        <v>63.408507506922092</v>
      </c>
      <c r="K54">
        <v>-0.70850750692208919</v>
      </c>
      <c r="L54">
        <v>-0.24235045621052284</v>
      </c>
      <c r="V54" s="26" t="s">
        <v>50</v>
      </c>
      <c r="W54" s="26">
        <v>38</v>
      </c>
      <c r="X54" s="26">
        <v>4.8</v>
      </c>
      <c r="Y54" s="26">
        <v>73.5</v>
      </c>
      <c r="Z54" s="26">
        <v>68.7</v>
      </c>
      <c r="AA54" s="26">
        <v>63.054579579898288</v>
      </c>
      <c r="AC54" s="4">
        <v>26</v>
      </c>
      <c r="AD54" s="4">
        <v>73.399535501372853</v>
      </c>
      <c r="AE54" s="4">
        <v>0.60046449862714724</v>
      </c>
      <c r="AF54" s="4">
        <v>0.20009914283256044</v>
      </c>
    </row>
    <row r="55" spans="1:32" x14ac:dyDescent="0.3">
      <c r="A55" s="27" t="s">
        <v>51</v>
      </c>
      <c r="B55" s="27">
        <v>0</v>
      </c>
      <c r="C55" s="27">
        <v>61</v>
      </c>
      <c r="D55" s="27">
        <v>8.6</v>
      </c>
      <c r="E55" s="27">
        <v>8.3000000000000007</v>
      </c>
      <c r="F55" s="27">
        <v>23.1</v>
      </c>
      <c r="G55" s="27">
        <v>68</v>
      </c>
      <c r="I55">
        <v>25</v>
      </c>
      <c r="J55">
        <v>65.940571811358737</v>
      </c>
      <c r="K55">
        <v>-2.1405718113587398</v>
      </c>
      <c r="L55">
        <v>-0.73219909452733867</v>
      </c>
      <c r="V55" s="27" t="s">
        <v>51</v>
      </c>
      <c r="W55" s="27">
        <v>61</v>
      </c>
      <c r="X55" s="27">
        <v>8.3000000000000007</v>
      </c>
      <c r="Y55" s="27">
        <v>23.1</v>
      </c>
      <c r="Z55" s="27">
        <v>68</v>
      </c>
      <c r="AA55" s="27">
        <v>72.195857554721812</v>
      </c>
      <c r="AC55" s="4">
        <v>27</v>
      </c>
      <c r="AD55" s="4">
        <v>71.662456805712893</v>
      </c>
      <c r="AE55" s="4">
        <v>-1.5624568057128982</v>
      </c>
      <c r="AF55" s="4">
        <v>-0.52067402527686513</v>
      </c>
    </row>
    <row r="56" spans="1:32" x14ac:dyDescent="0.3">
      <c r="A56" s="26" t="s">
        <v>52</v>
      </c>
      <c r="B56" s="26">
        <v>0</v>
      </c>
      <c r="C56" s="26">
        <v>83</v>
      </c>
      <c r="D56" s="26">
        <v>46.4</v>
      </c>
      <c r="E56" s="26">
        <v>13.8</v>
      </c>
      <c r="F56" s="26">
        <v>4.0999999999999996</v>
      </c>
      <c r="G56" s="26">
        <v>81.599999999999994</v>
      </c>
      <c r="I56">
        <v>26</v>
      </c>
      <c r="J56">
        <v>72.685405614313083</v>
      </c>
      <c r="K56">
        <v>1.3145943856869167</v>
      </c>
      <c r="L56">
        <v>0.44966714677033082</v>
      </c>
      <c r="V56" s="26" t="s">
        <v>52</v>
      </c>
      <c r="W56" s="26">
        <v>83</v>
      </c>
      <c r="X56" s="26">
        <v>13.8</v>
      </c>
      <c r="Y56" s="26">
        <v>4.0999999999999996</v>
      </c>
      <c r="Z56" s="26">
        <v>81.599999999999994</v>
      </c>
      <c r="AA56" s="26">
        <v>80.141799057491141</v>
      </c>
      <c r="AC56" s="4">
        <v>28</v>
      </c>
      <c r="AD56" s="4">
        <v>61.905403594297368</v>
      </c>
      <c r="AE56" s="4">
        <v>0.49459640570263019</v>
      </c>
      <c r="AF56" s="4">
        <v>0.16481959725418349</v>
      </c>
    </row>
    <row r="57" spans="1:32" x14ac:dyDescent="0.3">
      <c r="A57" s="27" t="s">
        <v>53</v>
      </c>
      <c r="B57" s="27">
        <v>0</v>
      </c>
      <c r="C57" s="27">
        <v>84</v>
      </c>
      <c r="D57" s="27">
        <v>32.700000000000003</v>
      </c>
      <c r="E57" s="27">
        <v>15.1</v>
      </c>
      <c r="F57" s="27">
        <v>7.5</v>
      </c>
      <c r="G57" s="27">
        <v>82.5</v>
      </c>
      <c r="I57">
        <v>27</v>
      </c>
      <c r="J57">
        <v>70.956979020619613</v>
      </c>
      <c r="K57">
        <v>-0.85697902061961884</v>
      </c>
      <c r="L57">
        <v>-0.29313628236948258</v>
      </c>
      <c r="V57" s="27" t="s">
        <v>53</v>
      </c>
      <c r="W57" s="27">
        <v>84</v>
      </c>
      <c r="X57" s="27">
        <v>15.1</v>
      </c>
      <c r="Y57" s="27">
        <v>7.5</v>
      </c>
      <c r="Z57" s="27">
        <v>82.5</v>
      </c>
      <c r="AA57" s="27">
        <v>80.526855151611102</v>
      </c>
      <c r="AC57" s="4">
        <v>29</v>
      </c>
      <c r="AD57" s="4">
        <v>82.624615124659073</v>
      </c>
      <c r="AE57" s="4">
        <v>-0.42461512465906992</v>
      </c>
      <c r="AF57" s="4">
        <v>-0.14149899398262175</v>
      </c>
    </row>
    <row r="58" spans="1:32" x14ac:dyDescent="0.3">
      <c r="A58" s="26" t="s">
        <v>54</v>
      </c>
      <c r="B58" s="26">
        <v>0</v>
      </c>
      <c r="C58" s="26">
        <v>49</v>
      </c>
      <c r="D58" s="26">
        <v>6.5</v>
      </c>
      <c r="E58" s="26">
        <v>9.6</v>
      </c>
      <c r="F58" s="26">
        <v>91</v>
      </c>
      <c r="G58" s="26">
        <v>66.5</v>
      </c>
      <c r="I58">
        <v>28</v>
      </c>
      <c r="J58">
        <v>62.211365209081663</v>
      </c>
      <c r="K58">
        <v>0.18863479091833568</v>
      </c>
      <c r="L58">
        <v>6.4523984840801921E-2</v>
      </c>
      <c r="V58" s="26" t="s">
        <v>54</v>
      </c>
      <c r="W58" s="26">
        <v>49</v>
      </c>
      <c r="X58" s="26">
        <v>9.6</v>
      </c>
      <c r="Y58" s="26">
        <v>91</v>
      </c>
      <c r="Z58" s="26">
        <v>66.5</v>
      </c>
      <c r="AA58" s="26">
        <v>66.301547471206959</v>
      </c>
      <c r="AC58" s="4">
        <v>30</v>
      </c>
      <c r="AD58" s="4">
        <v>56.800014829954193</v>
      </c>
      <c r="AE58" s="4">
        <v>-3.700014829954192</v>
      </c>
      <c r="AF58" s="4">
        <v>-1.2329951190025663</v>
      </c>
    </row>
    <row r="59" spans="1:32" x14ac:dyDescent="0.3">
      <c r="A59" s="27" t="s">
        <v>55</v>
      </c>
      <c r="B59" s="27">
        <v>0</v>
      </c>
      <c r="C59" s="27">
        <v>48</v>
      </c>
      <c r="D59" s="27">
        <v>0.8</v>
      </c>
      <c r="E59" s="27">
        <v>4.4000000000000004</v>
      </c>
      <c r="F59" s="27">
        <v>64.8</v>
      </c>
      <c r="G59" s="27">
        <v>65.5</v>
      </c>
      <c r="I59">
        <v>29</v>
      </c>
      <c r="J59">
        <v>81.480522428255142</v>
      </c>
      <c r="K59">
        <v>0.71947757174486071</v>
      </c>
      <c r="L59">
        <v>0.24610285147589867</v>
      </c>
      <c r="V59" s="27" t="s">
        <v>55</v>
      </c>
      <c r="W59" s="27">
        <v>48</v>
      </c>
      <c r="X59" s="27">
        <v>4.4000000000000004</v>
      </c>
      <c r="Y59" s="27">
        <v>64.8</v>
      </c>
      <c r="Z59" s="27">
        <v>65.5</v>
      </c>
      <c r="AA59" s="27">
        <v>66.115892613259916</v>
      </c>
      <c r="AC59" s="4">
        <v>31</v>
      </c>
      <c r="AD59" s="4">
        <v>57.664124567131118</v>
      </c>
      <c r="AE59" s="4">
        <v>1.9358754328688832</v>
      </c>
      <c r="AF59" s="4">
        <v>0.64511226830781776</v>
      </c>
    </row>
    <row r="60" spans="1:32" x14ac:dyDescent="0.3">
      <c r="A60" s="26" t="s">
        <v>56</v>
      </c>
      <c r="B60" s="26">
        <v>0</v>
      </c>
      <c r="C60" s="26">
        <v>65</v>
      </c>
      <c r="D60" s="26">
        <v>51.1</v>
      </c>
      <c r="E60" s="26">
        <v>9.4</v>
      </c>
      <c r="F60" s="26">
        <v>27.3</v>
      </c>
      <c r="G60" s="26">
        <v>73.3</v>
      </c>
      <c r="I60">
        <v>30</v>
      </c>
      <c r="J60">
        <v>57.606389515163656</v>
      </c>
      <c r="K60">
        <v>-4.5063895151636544</v>
      </c>
      <c r="L60">
        <v>-1.5414452834898809</v>
      </c>
      <c r="V60" s="26" t="s">
        <v>56</v>
      </c>
      <c r="W60" s="26">
        <v>65</v>
      </c>
      <c r="X60" s="26">
        <v>9.4</v>
      </c>
      <c r="Y60" s="26">
        <v>27.3</v>
      </c>
      <c r="Z60" s="26">
        <v>73.3</v>
      </c>
      <c r="AA60" s="26">
        <v>73.342976953636324</v>
      </c>
      <c r="AC60" s="4">
        <v>32</v>
      </c>
      <c r="AD60" s="4">
        <v>79.363275799602718</v>
      </c>
      <c r="AE60" s="4">
        <v>1.3367242003972848</v>
      </c>
      <c r="AF60" s="4">
        <v>0.44545075906165105</v>
      </c>
    </row>
    <row r="61" spans="1:32" x14ac:dyDescent="0.3">
      <c r="A61" s="27" t="s">
        <v>57</v>
      </c>
      <c r="B61" s="27">
        <v>1</v>
      </c>
      <c r="C61" s="27">
        <v>86</v>
      </c>
      <c r="D61" s="27">
        <v>44.3</v>
      </c>
      <c r="E61" s="27">
        <v>20.100000000000001</v>
      </c>
      <c r="F61" s="27">
        <v>6.9</v>
      </c>
      <c r="G61" s="27">
        <v>81.7</v>
      </c>
      <c r="I61">
        <v>31</v>
      </c>
      <c r="J61">
        <v>58.429873072965343</v>
      </c>
      <c r="K61">
        <v>1.1701269270346586</v>
      </c>
      <c r="L61">
        <v>0.40025093851581528</v>
      </c>
      <c r="V61" s="27" t="s">
        <v>57</v>
      </c>
      <c r="W61" s="27">
        <v>86</v>
      </c>
      <c r="X61" s="27">
        <v>20.100000000000001</v>
      </c>
      <c r="Y61" s="27">
        <v>6.9</v>
      </c>
      <c r="Z61" s="27">
        <v>81.7</v>
      </c>
      <c r="AA61" s="27">
        <v>82.060853989243157</v>
      </c>
      <c r="AC61" s="4">
        <v>33</v>
      </c>
      <c r="AD61" s="4">
        <v>78.827650300613271</v>
      </c>
      <c r="AE61" s="4">
        <v>-1.4276503006132657</v>
      </c>
      <c r="AF61" s="4">
        <v>-0.47575102619804804</v>
      </c>
    </row>
    <row r="62" spans="1:32" x14ac:dyDescent="0.3">
      <c r="A62" s="26" t="s">
        <v>58</v>
      </c>
      <c r="B62" s="26">
        <v>0</v>
      </c>
      <c r="C62" s="26">
        <v>45</v>
      </c>
      <c r="D62" s="26">
        <v>1.7</v>
      </c>
      <c r="E62" s="26">
        <v>6.5</v>
      </c>
      <c r="F62" s="26">
        <v>78</v>
      </c>
      <c r="G62" s="26">
        <v>66.3</v>
      </c>
      <c r="I62">
        <v>32</v>
      </c>
      <c r="J62">
        <v>78.735439802650006</v>
      </c>
      <c r="K62">
        <v>1.9645601973499964</v>
      </c>
      <c r="L62">
        <v>0.67199296468874525</v>
      </c>
      <c r="V62" s="26" t="s">
        <v>58</v>
      </c>
      <c r="W62" s="26">
        <v>45</v>
      </c>
      <c r="X62" s="26">
        <v>6.5</v>
      </c>
      <c r="Y62" s="26">
        <v>78</v>
      </c>
      <c r="Z62" s="26">
        <v>66.3</v>
      </c>
      <c r="AA62" s="26">
        <v>65.137029783206415</v>
      </c>
      <c r="AC62" s="4">
        <v>34</v>
      </c>
      <c r="AD62" s="4">
        <v>77.337759638430214</v>
      </c>
      <c r="AE62" s="4">
        <v>1.9622403615697834</v>
      </c>
      <c r="AF62" s="4">
        <v>0.65389813266108654</v>
      </c>
    </row>
    <row r="63" spans="1:32" x14ac:dyDescent="0.3">
      <c r="A63" s="27" t="s">
        <v>59</v>
      </c>
      <c r="B63" s="27">
        <v>0</v>
      </c>
      <c r="C63" s="27">
        <v>78</v>
      </c>
      <c r="D63" s="27">
        <v>63.1</v>
      </c>
      <c r="E63" s="27">
        <v>7.9</v>
      </c>
      <c r="F63" s="27">
        <v>8.6999999999999993</v>
      </c>
      <c r="G63" s="27">
        <v>81.099999999999994</v>
      </c>
      <c r="I63">
        <v>33</v>
      </c>
      <c r="J63">
        <v>78.058261618428233</v>
      </c>
      <c r="K63">
        <v>-0.65826161842822728</v>
      </c>
      <c r="L63">
        <v>-0.22516346259334788</v>
      </c>
      <c r="V63" s="27" t="s">
        <v>59</v>
      </c>
      <c r="W63" s="27">
        <v>78</v>
      </c>
      <c r="X63" s="27">
        <v>7.9</v>
      </c>
      <c r="Y63" s="27">
        <v>8.6999999999999993</v>
      </c>
      <c r="Z63" s="27">
        <v>81.099999999999994</v>
      </c>
      <c r="AA63" s="27">
        <v>77.437359176112167</v>
      </c>
      <c r="AC63" s="4">
        <v>35</v>
      </c>
      <c r="AD63" s="4">
        <v>66.056322023799979</v>
      </c>
      <c r="AE63" s="4">
        <v>1.343677976200027</v>
      </c>
      <c r="AF63" s="4">
        <v>0.44776803940172077</v>
      </c>
    </row>
    <row r="64" spans="1:32" x14ac:dyDescent="0.3">
      <c r="A64" s="26" t="s">
        <v>60</v>
      </c>
      <c r="B64" s="26">
        <v>0</v>
      </c>
      <c r="C64" s="26">
        <v>70</v>
      </c>
      <c r="D64" s="26">
        <v>14.4</v>
      </c>
      <c r="E64" s="26">
        <v>9.4</v>
      </c>
      <c r="F64" s="26">
        <v>35.9</v>
      </c>
      <c r="G64" s="26">
        <v>72.900000000000006</v>
      </c>
      <c r="I64">
        <v>34</v>
      </c>
      <c r="J64">
        <v>76.718938362999026</v>
      </c>
      <c r="K64">
        <v>2.5810616370009711</v>
      </c>
      <c r="L64">
        <v>0.8828720361087854</v>
      </c>
      <c r="V64" s="26" t="s">
        <v>60</v>
      </c>
      <c r="W64" s="26">
        <v>70</v>
      </c>
      <c r="X64" s="26">
        <v>9.4</v>
      </c>
      <c r="Y64" s="26">
        <v>35.9</v>
      </c>
      <c r="Z64" s="26">
        <v>72.900000000000006</v>
      </c>
      <c r="AA64" s="26">
        <v>74.376035045381585</v>
      </c>
      <c r="AC64" s="4">
        <v>36</v>
      </c>
      <c r="AD64" s="4">
        <v>61.798376512445799</v>
      </c>
      <c r="AE64" s="4">
        <v>2.901623487554204</v>
      </c>
      <c r="AF64" s="4">
        <v>0.96693871829206446</v>
      </c>
    </row>
    <row r="65" spans="1:32" x14ac:dyDescent="0.3">
      <c r="A65" s="27" t="s">
        <v>61</v>
      </c>
      <c r="B65" s="27">
        <v>0</v>
      </c>
      <c r="C65" s="27">
        <v>57</v>
      </c>
      <c r="D65" s="27">
        <v>12.4</v>
      </c>
      <c r="E65" s="27">
        <v>17.600000000000001</v>
      </c>
      <c r="F65" s="27">
        <v>63.3</v>
      </c>
      <c r="G65" s="27">
        <v>72</v>
      </c>
      <c r="I65">
        <v>35</v>
      </c>
      <c r="J65">
        <v>66.036292473682423</v>
      </c>
      <c r="K65">
        <v>1.3637075263175831</v>
      </c>
      <c r="L65">
        <v>0.46646667524601487</v>
      </c>
      <c r="V65" s="27" t="s">
        <v>61</v>
      </c>
      <c r="W65" s="27">
        <v>57</v>
      </c>
      <c r="X65" s="27">
        <v>17.600000000000001</v>
      </c>
      <c r="Y65" s="27">
        <v>63.3</v>
      </c>
      <c r="Z65" s="27">
        <v>72</v>
      </c>
      <c r="AA65" s="27">
        <v>71.195472724276627</v>
      </c>
      <c r="AC65" s="4">
        <v>37</v>
      </c>
      <c r="AD65" s="4">
        <v>79.509446021059958</v>
      </c>
      <c r="AE65" s="4">
        <v>1.2905539789400393</v>
      </c>
      <c r="AF65" s="4">
        <v>0.430064967296931</v>
      </c>
    </row>
    <row r="66" spans="1:32" x14ac:dyDescent="0.3">
      <c r="A66" s="26" t="s">
        <v>62</v>
      </c>
      <c r="B66" s="26">
        <v>0</v>
      </c>
      <c r="C66" s="26">
        <v>37</v>
      </c>
      <c r="D66" s="26">
        <v>2.2000000000000002</v>
      </c>
      <c r="E66" s="26">
        <v>6.2</v>
      </c>
      <c r="F66" s="26">
        <v>120</v>
      </c>
      <c r="G66" s="26">
        <v>61</v>
      </c>
      <c r="I66">
        <v>36</v>
      </c>
      <c r="J66">
        <v>62.122582856534827</v>
      </c>
      <c r="K66">
        <v>2.5774171434651763</v>
      </c>
      <c r="L66">
        <v>0.88162540899132091</v>
      </c>
      <c r="V66" s="26" t="s">
        <v>62</v>
      </c>
      <c r="W66" s="26">
        <v>37</v>
      </c>
      <c r="X66" s="26">
        <v>6.2</v>
      </c>
      <c r="Y66" s="26">
        <v>120</v>
      </c>
      <c r="Z66" s="26">
        <v>61</v>
      </c>
      <c r="AA66" s="26">
        <v>61.120116361532951</v>
      </c>
      <c r="AC66" s="4">
        <v>38</v>
      </c>
      <c r="AD66" s="4">
        <v>63.25839782393637</v>
      </c>
      <c r="AE66" s="4">
        <v>-0.35839782393637165</v>
      </c>
      <c r="AF66" s="4">
        <v>-0.11943270172788965</v>
      </c>
    </row>
    <row r="67" spans="1:32" x14ac:dyDescent="0.3">
      <c r="A67" s="27" t="s">
        <v>172</v>
      </c>
      <c r="B67" s="27">
        <v>0</v>
      </c>
      <c r="C67" s="27">
        <v>37</v>
      </c>
      <c r="D67" s="27">
        <v>2</v>
      </c>
      <c r="E67" s="27">
        <v>2.8</v>
      </c>
      <c r="F67" s="27">
        <v>120</v>
      </c>
      <c r="G67" s="27">
        <v>60.2</v>
      </c>
      <c r="I67">
        <v>37</v>
      </c>
      <c r="J67">
        <v>79.02148957504798</v>
      </c>
      <c r="K67">
        <v>1.7785104249520174</v>
      </c>
      <c r="L67">
        <v>0.60835320536651638</v>
      </c>
      <c r="V67" s="27" t="s">
        <v>172</v>
      </c>
      <c r="W67" s="27">
        <v>37</v>
      </c>
      <c r="X67" s="27">
        <v>2.8</v>
      </c>
      <c r="Y67" s="27">
        <v>120</v>
      </c>
      <c r="Z67" s="27">
        <v>60.2</v>
      </c>
      <c r="AA67" s="27">
        <v>60.471641152646058</v>
      </c>
      <c r="AC67" s="4">
        <v>39</v>
      </c>
      <c r="AD67" s="4">
        <v>76.845437998704881</v>
      </c>
      <c r="AE67" s="4">
        <v>1.7545620012951133</v>
      </c>
      <c r="AF67" s="4">
        <v>0.58469127368633622</v>
      </c>
    </row>
    <row r="68" spans="1:32" x14ac:dyDescent="0.3">
      <c r="A68" s="26" t="s">
        <v>63</v>
      </c>
      <c r="B68" s="26">
        <v>0</v>
      </c>
      <c r="C68" s="26">
        <v>74</v>
      </c>
      <c r="D68" s="26">
        <v>14.2</v>
      </c>
      <c r="E68" s="26">
        <v>10.3</v>
      </c>
      <c r="F68" s="26">
        <v>64.900000000000006</v>
      </c>
      <c r="G68" s="26">
        <v>65.7</v>
      </c>
      <c r="I68">
        <v>38</v>
      </c>
      <c r="J68">
        <v>63.419665917164117</v>
      </c>
      <c r="K68">
        <v>-0.5196659171641187</v>
      </c>
      <c r="L68">
        <v>-0.1777557342319494</v>
      </c>
      <c r="V68" s="26" t="s">
        <v>63</v>
      </c>
      <c r="W68" s="26">
        <v>74</v>
      </c>
      <c r="X68" s="26">
        <v>10.3</v>
      </c>
      <c r="Y68" s="26">
        <v>64.900000000000006</v>
      </c>
      <c r="Z68" s="26">
        <v>65.7</v>
      </c>
      <c r="AA68" s="26">
        <v>74.459028007374442</v>
      </c>
      <c r="AC68" s="4">
        <v>40</v>
      </c>
      <c r="AD68" s="4">
        <v>77.764623635893969</v>
      </c>
      <c r="AE68" s="4">
        <v>3.5376364106028291E-2</v>
      </c>
      <c r="AF68" s="4">
        <v>1.178884038995338E-2</v>
      </c>
    </row>
    <row r="69" spans="1:32" x14ac:dyDescent="0.3">
      <c r="A69" s="27" t="s">
        <v>64</v>
      </c>
      <c r="B69" s="27">
        <v>0</v>
      </c>
      <c r="C69" s="27">
        <v>47</v>
      </c>
      <c r="D69" s="27">
        <v>2.2999999999999998</v>
      </c>
      <c r="E69" s="27">
        <v>5.4</v>
      </c>
      <c r="F69" s="27">
        <v>54.8</v>
      </c>
      <c r="G69" s="27">
        <v>64.099999999999994</v>
      </c>
      <c r="I69">
        <v>39</v>
      </c>
      <c r="J69">
        <v>77.973081029762923</v>
      </c>
      <c r="K69">
        <v>0.62691897023707099</v>
      </c>
      <c r="L69">
        <v>0.21444246808903991</v>
      </c>
      <c r="V69" s="27" t="s">
        <v>64</v>
      </c>
      <c r="W69" s="27">
        <v>47</v>
      </c>
      <c r="X69" s="27">
        <v>5.4</v>
      </c>
      <c r="Y69" s="27">
        <v>54.8</v>
      </c>
      <c r="Z69" s="27">
        <v>64.099999999999994</v>
      </c>
      <c r="AA69" s="27">
        <v>66.442554212257846</v>
      </c>
      <c r="AC69" s="4">
        <v>41</v>
      </c>
      <c r="AD69" s="4">
        <v>78.179323925148637</v>
      </c>
      <c r="AE69" s="4">
        <v>4.9206760748513574</v>
      </c>
      <c r="AF69" s="4">
        <v>1.639768990482545</v>
      </c>
    </row>
    <row r="70" spans="1:32" x14ac:dyDescent="0.3">
      <c r="A70" s="26" t="s">
        <v>65</v>
      </c>
      <c r="B70" s="26">
        <v>0</v>
      </c>
      <c r="C70" s="26">
        <v>63</v>
      </c>
      <c r="D70" s="26">
        <v>5</v>
      </c>
      <c r="E70" s="26">
        <v>11.1</v>
      </c>
      <c r="F70" s="26">
        <v>97.1</v>
      </c>
      <c r="G70" s="26">
        <v>71.900000000000006</v>
      </c>
      <c r="I70">
        <v>40</v>
      </c>
      <c r="J70">
        <v>79.364021249730285</v>
      </c>
      <c r="K70">
        <v>-1.5640212497302883</v>
      </c>
      <c r="L70">
        <v>-0.53498552900550789</v>
      </c>
      <c r="V70" s="26" t="s">
        <v>65</v>
      </c>
      <c r="W70" s="26">
        <v>63</v>
      </c>
      <c r="X70" s="26">
        <v>11.1</v>
      </c>
      <c r="Y70" s="26">
        <v>97.1</v>
      </c>
      <c r="Z70" s="26">
        <v>71.900000000000006</v>
      </c>
      <c r="AA70" s="26">
        <v>70.224038238403622</v>
      </c>
      <c r="AC70" s="4">
        <v>42</v>
      </c>
      <c r="AD70" s="4">
        <v>78.818174961696315</v>
      </c>
      <c r="AE70" s="4">
        <v>0.28182503830367978</v>
      </c>
      <c r="AF70" s="4">
        <v>9.3915541588640211E-2</v>
      </c>
    </row>
    <row r="71" spans="1:32" x14ac:dyDescent="0.3">
      <c r="A71" s="27" t="s">
        <v>66</v>
      </c>
      <c r="B71" s="27">
        <v>1</v>
      </c>
      <c r="C71" s="27">
        <v>73</v>
      </c>
      <c r="D71" s="27">
        <v>60.6</v>
      </c>
      <c r="E71" s="27">
        <v>9.4</v>
      </c>
      <c r="F71" s="27">
        <v>21.1</v>
      </c>
      <c r="G71" s="27">
        <v>76.400000000000006</v>
      </c>
      <c r="I71">
        <v>41</v>
      </c>
      <c r="J71">
        <v>79.02670714959369</v>
      </c>
      <c r="K71">
        <v>4.073292850406304</v>
      </c>
      <c r="L71">
        <v>1.393301229599508</v>
      </c>
      <c r="V71" s="27" t="s">
        <v>66</v>
      </c>
      <c r="W71" s="27">
        <v>73</v>
      </c>
      <c r="X71" s="27">
        <v>9.4</v>
      </c>
      <c r="Y71" s="27">
        <v>21.1</v>
      </c>
      <c r="Z71" s="27">
        <v>76.400000000000006</v>
      </c>
      <c r="AA71" s="27">
        <v>75.821618992949809</v>
      </c>
      <c r="AC71" s="4">
        <v>43</v>
      </c>
      <c r="AD71" s="4">
        <v>61.787414809558499</v>
      </c>
      <c r="AE71" s="4">
        <v>0.61258519044150006</v>
      </c>
      <c r="AF71" s="4">
        <v>0.20413824930452462</v>
      </c>
    </row>
    <row r="72" spans="1:32" x14ac:dyDescent="0.3">
      <c r="A72" s="26" t="s">
        <v>67</v>
      </c>
      <c r="B72" s="26">
        <v>1</v>
      </c>
      <c r="C72" s="26">
        <v>87</v>
      </c>
      <c r="D72" s="26">
        <v>41.4</v>
      </c>
      <c r="E72" s="26">
        <v>16.399999999999999</v>
      </c>
      <c r="F72" s="26">
        <v>4.4000000000000004</v>
      </c>
      <c r="G72" s="26">
        <v>82.3</v>
      </c>
      <c r="I72">
        <v>42</v>
      </c>
      <c r="J72">
        <v>79.961915422229723</v>
      </c>
      <c r="K72">
        <v>-0.86191542222972828</v>
      </c>
      <c r="L72">
        <v>-0.29482481660597298</v>
      </c>
      <c r="V72" s="26" t="s">
        <v>67</v>
      </c>
      <c r="W72" s="26">
        <v>87</v>
      </c>
      <c r="X72" s="26">
        <v>16.399999999999999</v>
      </c>
      <c r="Y72" s="26">
        <v>4.4000000000000004</v>
      </c>
      <c r="Z72" s="26">
        <v>82.3</v>
      </c>
      <c r="AA72" s="26">
        <v>81.736354220889069</v>
      </c>
      <c r="AC72" s="4">
        <v>44</v>
      </c>
      <c r="AD72" s="4">
        <v>81.372945260426178</v>
      </c>
      <c r="AE72" s="4">
        <v>-7.294526042618088E-2</v>
      </c>
      <c r="AF72" s="4">
        <v>-2.4308321505015589E-2</v>
      </c>
    </row>
    <row r="73" spans="1:32" x14ac:dyDescent="0.3">
      <c r="A73" s="27" t="s">
        <v>68</v>
      </c>
      <c r="B73" s="27">
        <v>0</v>
      </c>
      <c r="C73" s="27">
        <v>61</v>
      </c>
      <c r="D73" s="27">
        <v>7.4</v>
      </c>
      <c r="E73" s="27">
        <v>3.4</v>
      </c>
      <c r="F73" s="27">
        <v>12.2</v>
      </c>
      <c r="G73" s="27">
        <v>70.8</v>
      </c>
      <c r="I73">
        <v>43</v>
      </c>
      <c r="J73">
        <v>62.220765091941033</v>
      </c>
      <c r="K73">
        <v>0.17923490805896591</v>
      </c>
      <c r="L73">
        <v>6.1308682424049618E-2</v>
      </c>
      <c r="V73" s="27" t="s">
        <v>68</v>
      </c>
      <c r="W73" s="27">
        <v>61</v>
      </c>
      <c r="X73" s="27">
        <v>3.4</v>
      </c>
      <c r="Y73" s="27">
        <v>12.2</v>
      </c>
      <c r="Z73" s="27">
        <v>70.8</v>
      </c>
      <c r="AA73" s="27">
        <v>71.712225467589548</v>
      </c>
      <c r="AC73" s="4">
        <v>45</v>
      </c>
      <c r="AD73" s="4">
        <v>73.956294903567013</v>
      </c>
      <c r="AE73" s="4">
        <v>-1.1562949035670158</v>
      </c>
      <c r="AF73" s="4">
        <v>-0.38532439402231383</v>
      </c>
    </row>
    <row r="74" spans="1:32" x14ac:dyDescent="0.3">
      <c r="A74" s="26" t="s">
        <v>69</v>
      </c>
      <c r="B74" s="26">
        <v>0</v>
      </c>
      <c r="C74" s="26">
        <v>59</v>
      </c>
      <c r="D74" s="26">
        <v>6.2</v>
      </c>
      <c r="E74" s="26">
        <v>8.6999999999999993</v>
      </c>
      <c r="F74" s="26">
        <v>36</v>
      </c>
      <c r="G74" s="26">
        <v>71.3</v>
      </c>
      <c r="I74">
        <v>44</v>
      </c>
      <c r="J74">
        <v>82.249028071934219</v>
      </c>
      <c r="K74">
        <v>-0.94902807193422234</v>
      </c>
      <c r="L74">
        <v>-0.32462237018350076</v>
      </c>
      <c r="V74" s="26" t="s">
        <v>69</v>
      </c>
      <c r="W74" s="26">
        <v>59</v>
      </c>
      <c r="X74" s="26">
        <v>8.6999999999999993</v>
      </c>
      <c r="Y74" s="26">
        <v>36</v>
      </c>
      <c r="Z74" s="26">
        <v>71.3</v>
      </c>
      <c r="AA74" s="26">
        <v>71.182936532506403</v>
      </c>
      <c r="AC74" s="4">
        <v>46</v>
      </c>
      <c r="AD74" s="4">
        <v>76.966728405480694</v>
      </c>
      <c r="AE74" s="4">
        <v>1.4332715945193115</v>
      </c>
      <c r="AF74" s="4">
        <v>0.47762426948683756</v>
      </c>
    </row>
    <row r="75" spans="1:32" x14ac:dyDescent="0.3">
      <c r="A75" s="27" t="s">
        <v>70</v>
      </c>
      <c r="B75" s="27">
        <v>0</v>
      </c>
      <c r="C75" s="27">
        <v>77</v>
      </c>
      <c r="D75" s="27">
        <v>15.8</v>
      </c>
      <c r="E75" s="27">
        <v>21.4</v>
      </c>
      <c r="F75" s="27">
        <v>27.6</v>
      </c>
      <c r="G75" s="27">
        <v>77.3</v>
      </c>
      <c r="I75">
        <v>45</v>
      </c>
      <c r="J75">
        <v>73.417176139619045</v>
      </c>
      <c r="K75">
        <v>-0.6171761396190476</v>
      </c>
      <c r="L75">
        <v>-0.21110985774688942</v>
      </c>
      <c r="V75" s="27" t="s">
        <v>70</v>
      </c>
      <c r="W75" s="27">
        <v>77</v>
      </c>
      <c r="X75" s="27">
        <v>21.4</v>
      </c>
      <c r="Y75" s="27">
        <v>27.6</v>
      </c>
      <c r="Z75" s="27">
        <v>77.3</v>
      </c>
      <c r="AA75" s="27">
        <v>78.952522171817662</v>
      </c>
      <c r="AC75" s="4">
        <v>47</v>
      </c>
      <c r="AD75" s="4">
        <v>73.024541287919817</v>
      </c>
      <c r="AE75" s="4">
        <v>-1.2245412879198199</v>
      </c>
      <c r="AF75" s="4">
        <v>-0.40806685929984421</v>
      </c>
    </row>
    <row r="76" spans="1:32" x14ac:dyDescent="0.3">
      <c r="A76" s="26" t="s">
        <v>71</v>
      </c>
      <c r="B76" s="26">
        <v>0</v>
      </c>
      <c r="C76" s="26">
        <v>55</v>
      </c>
      <c r="D76" s="26">
        <v>9.6999999999999993</v>
      </c>
      <c r="E76" s="26">
        <v>6</v>
      </c>
      <c r="F76" s="26">
        <v>70</v>
      </c>
      <c r="G76" s="26">
        <v>72.400000000000006</v>
      </c>
      <c r="I76">
        <v>46</v>
      </c>
      <c r="J76">
        <v>76.342023271191863</v>
      </c>
      <c r="K76">
        <v>2.0579767288081428</v>
      </c>
      <c r="L76">
        <v>0.7039468096308229</v>
      </c>
      <c r="V76" s="26" t="s">
        <v>71</v>
      </c>
      <c r="W76" s="26">
        <v>55</v>
      </c>
      <c r="X76" s="26">
        <v>6</v>
      </c>
      <c r="Y76" s="26">
        <v>70</v>
      </c>
      <c r="Z76" s="26">
        <v>72.400000000000006</v>
      </c>
      <c r="AA76" s="26">
        <v>68.150310879795398</v>
      </c>
      <c r="AC76" s="4">
        <v>48</v>
      </c>
      <c r="AD76" s="4">
        <v>76.81531908688963</v>
      </c>
      <c r="AE76" s="4">
        <v>-1.8153190868896303</v>
      </c>
      <c r="AF76" s="4">
        <v>-0.60493800063899228</v>
      </c>
    </row>
    <row r="77" spans="1:32" x14ac:dyDescent="0.3">
      <c r="A77" s="27" t="s">
        <v>72</v>
      </c>
      <c r="B77" s="27">
        <v>1</v>
      </c>
      <c r="C77" s="27">
        <v>83</v>
      </c>
      <c r="D77" s="27">
        <v>34.9</v>
      </c>
      <c r="E77" s="27">
        <v>20.3</v>
      </c>
      <c r="F77" s="27">
        <v>5.7</v>
      </c>
      <c r="G77" s="27">
        <v>81.8</v>
      </c>
      <c r="I77">
        <v>47</v>
      </c>
      <c r="J77">
        <v>72.339227176442307</v>
      </c>
      <c r="K77">
        <v>-0.53922717644231</v>
      </c>
      <c r="L77">
        <v>-0.18444681380952019</v>
      </c>
      <c r="V77" s="27" t="s">
        <v>72</v>
      </c>
      <c r="W77" s="27">
        <v>83</v>
      </c>
      <c r="X77" s="27">
        <v>20.3</v>
      </c>
      <c r="Y77" s="27">
        <v>5.7</v>
      </c>
      <c r="Z77" s="27">
        <v>81.8</v>
      </c>
      <c r="AA77" s="27">
        <v>81.315338762455085</v>
      </c>
      <c r="AC77" s="4">
        <v>49</v>
      </c>
      <c r="AD77" s="4">
        <v>78.399273228184356</v>
      </c>
      <c r="AE77" s="4">
        <v>0.50072677181564984</v>
      </c>
      <c r="AF77" s="4">
        <v>0.16686248406476029</v>
      </c>
    </row>
    <row r="78" spans="1:32" x14ac:dyDescent="0.3">
      <c r="A78" s="26" t="s">
        <v>73</v>
      </c>
      <c r="B78" s="26">
        <v>0</v>
      </c>
      <c r="C78" s="26">
        <v>84</v>
      </c>
      <c r="D78" s="26">
        <v>36.299999999999997</v>
      </c>
      <c r="E78" s="26">
        <v>12.1</v>
      </c>
      <c r="F78" s="26">
        <v>8.3000000000000007</v>
      </c>
      <c r="G78" s="26">
        <v>82.6</v>
      </c>
      <c r="I78">
        <v>48</v>
      </c>
      <c r="J78">
        <v>76.461316598423977</v>
      </c>
      <c r="K78">
        <v>-1.4613165984239771</v>
      </c>
      <c r="L78">
        <v>-0.49985461104649143</v>
      </c>
      <c r="V78" s="26" t="s">
        <v>73</v>
      </c>
      <c r="W78" s="26">
        <v>84</v>
      </c>
      <c r="X78" s="26">
        <v>12.1</v>
      </c>
      <c r="Y78" s="26">
        <v>8.3000000000000007</v>
      </c>
      <c r="Z78" s="26">
        <v>82.6</v>
      </c>
      <c r="AA78" s="26">
        <v>79.921574987756856</v>
      </c>
      <c r="AC78" s="4">
        <v>50</v>
      </c>
      <c r="AD78" s="4">
        <v>69.039097616805691</v>
      </c>
      <c r="AE78" s="4">
        <v>-11.339097616805688</v>
      </c>
      <c r="AF78" s="4">
        <v>-3.7786475616877833</v>
      </c>
    </row>
    <row r="79" spans="1:32" x14ac:dyDescent="0.3">
      <c r="A79" s="27" t="s">
        <v>74</v>
      </c>
      <c r="B79" s="27">
        <v>1</v>
      </c>
      <c r="C79" s="27">
        <v>83</v>
      </c>
      <c r="D79" s="27">
        <v>39.5</v>
      </c>
      <c r="E79" s="27">
        <v>13.2</v>
      </c>
      <c r="F79" s="27">
        <v>3.7</v>
      </c>
      <c r="G79" s="27">
        <v>83</v>
      </c>
      <c r="I79">
        <v>49</v>
      </c>
      <c r="J79">
        <v>78.140538790765333</v>
      </c>
      <c r="K79">
        <v>0.7594612092346722</v>
      </c>
      <c r="L79">
        <v>0.25977956300250998</v>
      </c>
      <c r="V79" s="27" t="s">
        <v>74</v>
      </c>
      <c r="W79" s="27">
        <v>83</v>
      </c>
      <c r="X79" s="27">
        <v>13.2</v>
      </c>
      <c r="Y79" s="27">
        <v>3.7</v>
      </c>
      <c r="Z79" s="27">
        <v>83</v>
      </c>
      <c r="AA79" s="27">
        <v>80.04391033392929</v>
      </c>
      <c r="AC79" s="4">
        <v>51</v>
      </c>
      <c r="AD79" s="4">
        <v>63.054579579898288</v>
      </c>
      <c r="AE79" s="4">
        <v>5.6454204201017149</v>
      </c>
      <c r="AF79" s="4">
        <v>1.8812832225294107</v>
      </c>
    </row>
    <row r="80" spans="1:32" x14ac:dyDescent="0.3">
      <c r="A80" s="26" t="s">
        <v>75</v>
      </c>
      <c r="B80" s="26">
        <v>0</v>
      </c>
      <c r="C80" s="26">
        <v>70</v>
      </c>
      <c r="D80" s="26">
        <v>5.3</v>
      </c>
      <c r="E80" s="26">
        <v>13.3</v>
      </c>
      <c r="F80" s="26">
        <v>51.7</v>
      </c>
      <c r="G80" s="26">
        <v>76</v>
      </c>
      <c r="I80">
        <v>50</v>
      </c>
      <c r="J80">
        <v>68.547405324319101</v>
      </c>
      <c r="K80">
        <v>-10.847405324319098</v>
      </c>
      <c r="L80">
        <v>-3.7104386380739802</v>
      </c>
      <c r="V80" s="26" t="s">
        <v>75</v>
      </c>
      <c r="W80" s="26">
        <v>70</v>
      </c>
      <c r="X80" s="26">
        <v>13.3</v>
      </c>
      <c r="Y80" s="26">
        <v>51.7</v>
      </c>
      <c r="Z80" s="26">
        <v>76</v>
      </c>
      <c r="AA80" s="26">
        <v>74.466225174321252</v>
      </c>
      <c r="AC80" s="4">
        <v>52</v>
      </c>
      <c r="AD80" s="4">
        <v>72.195857554721812</v>
      </c>
      <c r="AE80" s="4">
        <v>-4.1958575547218118</v>
      </c>
      <c r="AF80" s="4">
        <v>-1.3982300403552943</v>
      </c>
    </row>
    <row r="81" spans="1:32" x14ac:dyDescent="0.3">
      <c r="A81" s="27" t="s">
        <v>76</v>
      </c>
      <c r="B81" s="27">
        <v>1</v>
      </c>
      <c r="C81" s="27">
        <v>85</v>
      </c>
      <c r="D81" s="27">
        <v>24.8</v>
      </c>
      <c r="E81" s="27">
        <v>24.2</v>
      </c>
      <c r="F81" s="27">
        <v>2.8</v>
      </c>
      <c r="G81" s="27">
        <v>84.3</v>
      </c>
      <c r="I81">
        <v>51</v>
      </c>
      <c r="J81">
        <v>63.287126669597484</v>
      </c>
      <c r="K81">
        <v>5.4128733304025189</v>
      </c>
      <c r="L81">
        <v>1.851515062601977</v>
      </c>
      <c r="V81" s="27" t="s">
        <v>76</v>
      </c>
      <c r="W81" s="27">
        <v>85</v>
      </c>
      <c r="X81" s="27">
        <v>24.2</v>
      </c>
      <c r="Y81" s="27">
        <v>2.8</v>
      </c>
      <c r="Z81" s="27">
        <v>84.3</v>
      </c>
      <c r="AA81" s="27">
        <v>82.73468824574897</v>
      </c>
      <c r="AC81" s="4">
        <v>53</v>
      </c>
      <c r="AD81" s="4">
        <v>80.141799057491141</v>
      </c>
      <c r="AE81" s="4">
        <v>1.4582009425088529</v>
      </c>
      <c r="AF81" s="4">
        <v>0.48593174007916534</v>
      </c>
    </row>
    <row r="82" spans="1:32" x14ac:dyDescent="0.3">
      <c r="A82" s="26" t="s">
        <v>77</v>
      </c>
      <c r="B82" s="26">
        <v>0</v>
      </c>
      <c r="C82" s="26">
        <v>60</v>
      </c>
      <c r="D82" s="26">
        <v>26.6</v>
      </c>
      <c r="E82" s="26">
        <v>12.8</v>
      </c>
      <c r="F82" s="26">
        <v>27</v>
      </c>
      <c r="G82" s="26">
        <v>77.900000000000006</v>
      </c>
      <c r="I82">
        <v>52</v>
      </c>
      <c r="J82">
        <v>71.686277869387013</v>
      </c>
      <c r="K82">
        <v>-3.6862778693870126</v>
      </c>
      <c r="L82">
        <v>-1.2609197709784266</v>
      </c>
      <c r="V82" s="26" t="s">
        <v>77</v>
      </c>
      <c r="W82" s="26">
        <v>60</v>
      </c>
      <c r="X82" s="26">
        <v>12.8</v>
      </c>
      <c r="Y82" s="26">
        <v>27</v>
      </c>
      <c r="Z82" s="26">
        <v>77.900000000000006</v>
      </c>
      <c r="AA82" s="26">
        <v>72.615021452144433</v>
      </c>
      <c r="AC82" s="4">
        <v>54</v>
      </c>
      <c r="AD82" s="4">
        <v>80.526855151611102</v>
      </c>
      <c r="AE82" s="4">
        <v>1.9731448483888983</v>
      </c>
      <c r="AF82" s="4">
        <v>0.65753195026482925</v>
      </c>
    </row>
    <row r="83" spans="1:32" x14ac:dyDescent="0.3">
      <c r="A83" s="27" t="s">
        <v>78</v>
      </c>
      <c r="B83" s="27">
        <v>0</v>
      </c>
      <c r="C83" s="27">
        <v>76</v>
      </c>
      <c r="D83" s="27">
        <v>40.700000000000003</v>
      </c>
      <c r="E83" s="27">
        <v>8.1999999999999993</v>
      </c>
      <c r="F83" s="27">
        <v>24.6</v>
      </c>
      <c r="G83" s="27">
        <v>74</v>
      </c>
      <c r="I83">
        <v>53</v>
      </c>
      <c r="J83">
        <v>80.11650618320013</v>
      </c>
      <c r="K83">
        <v>1.4834938167998644</v>
      </c>
      <c r="L83">
        <v>0.50744049960570425</v>
      </c>
      <c r="V83" s="27" t="s">
        <v>78</v>
      </c>
      <c r="W83" s="27">
        <v>76</v>
      </c>
      <c r="X83" s="27">
        <v>8.1999999999999993</v>
      </c>
      <c r="Y83" s="27">
        <v>24.6</v>
      </c>
      <c r="Z83" s="27">
        <v>74</v>
      </c>
      <c r="AA83" s="27">
        <v>76.281254768587118</v>
      </c>
      <c r="AC83" s="4">
        <v>55</v>
      </c>
      <c r="AD83" s="4">
        <v>66.301547471206959</v>
      </c>
      <c r="AE83" s="4">
        <v>0.19845252879304098</v>
      </c>
      <c r="AF83" s="4">
        <v>6.613243746338314E-2</v>
      </c>
    </row>
    <row r="84" spans="1:32" x14ac:dyDescent="0.3">
      <c r="A84" s="26" t="s">
        <v>79</v>
      </c>
      <c r="B84" s="26">
        <v>0</v>
      </c>
      <c r="C84" s="26">
        <v>56</v>
      </c>
      <c r="D84" s="26">
        <v>1.6</v>
      </c>
      <c r="E84" s="26">
        <v>8.3000000000000007</v>
      </c>
      <c r="F84" s="26">
        <v>81.099999999999994</v>
      </c>
      <c r="G84" s="26">
        <v>66.099999999999994</v>
      </c>
      <c r="I84">
        <v>54</v>
      </c>
      <c r="J84">
        <v>79.940760552573181</v>
      </c>
      <c r="K84">
        <v>2.559239447426819</v>
      </c>
      <c r="L84">
        <v>0.87540758788891659</v>
      </c>
      <c r="V84" s="26" t="s">
        <v>79</v>
      </c>
      <c r="W84" s="26">
        <v>56</v>
      </c>
      <c r="X84" s="26">
        <v>8.3000000000000007</v>
      </c>
      <c r="Y84" s="26">
        <v>81.099999999999994</v>
      </c>
      <c r="Z84" s="26">
        <v>66.099999999999994</v>
      </c>
      <c r="AA84" s="26">
        <v>68.407544474905308</v>
      </c>
      <c r="AC84" s="4">
        <v>56</v>
      </c>
      <c r="AD84" s="4">
        <v>66.115892613259916</v>
      </c>
      <c r="AE84" s="4">
        <v>-0.61589261325991629</v>
      </c>
      <c r="AF84" s="4">
        <v>-0.20524041683060326</v>
      </c>
    </row>
    <row r="85" spans="1:32" x14ac:dyDescent="0.3">
      <c r="A85" s="27" t="s">
        <v>80</v>
      </c>
      <c r="B85" s="27">
        <v>0</v>
      </c>
      <c r="C85" s="27">
        <v>51</v>
      </c>
      <c r="D85" s="27">
        <v>2</v>
      </c>
      <c r="E85" s="27">
        <v>7.4</v>
      </c>
      <c r="F85" s="27">
        <v>50.6</v>
      </c>
      <c r="G85" s="27">
        <v>59.4</v>
      </c>
      <c r="I85">
        <v>55</v>
      </c>
      <c r="J85">
        <v>66.322014488860802</v>
      </c>
      <c r="K85">
        <v>0.17798551113919814</v>
      </c>
      <c r="L85">
        <v>6.0881316573249911E-2</v>
      </c>
      <c r="V85" s="27" t="s">
        <v>80</v>
      </c>
      <c r="W85" s="27">
        <v>51</v>
      </c>
      <c r="X85" s="27">
        <v>7.4</v>
      </c>
      <c r="Y85" s="27">
        <v>50.6</v>
      </c>
      <c r="Z85" s="27">
        <v>59.4</v>
      </c>
      <c r="AA85" s="27">
        <v>68.108838451659878</v>
      </c>
      <c r="AC85" s="4">
        <v>57</v>
      </c>
      <c r="AD85" s="4">
        <v>73.342976953636324</v>
      </c>
      <c r="AE85" s="4">
        <v>-4.2976953636326698E-2</v>
      </c>
      <c r="AF85" s="4">
        <v>-1.4321665317175623E-2</v>
      </c>
    </row>
    <row r="86" spans="1:32" x14ac:dyDescent="0.3">
      <c r="A86" s="26" t="s">
        <v>81</v>
      </c>
      <c r="B86" s="26">
        <v>0</v>
      </c>
      <c r="C86" s="26">
        <v>70</v>
      </c>
      <c r="D86" s="26">
        <v>23.4</v>
      </c>
      <c r="E86" s="26">
        <v>8.9</v>
      </c>
      <c r="F86" s="26">
        <v>6.2</v>
      </c>
      <c r="G86" s="26">
        <v>81</v>
      </c>
      <c r="I86">
        <v>56</v>
      </c>
      <c r="J86">
        <v>65.982940913657387</v>
      </c>
      <c r="K86">
        <v>-0.48294091365738723</v>
      </c>
      <c r="L86">
        <v>-0.16519366358734275</v>
      </c>
      <c r="V86" s="26" t="s">
        <v>81</v>
      </c>
      <c r="W86" s="26">
        <v>70</v>
      </c>
      <c r="X86" s="26">
        <v>8.9</v>
      </c>
      <c r="Y86" s="26">
        <v>6.2</v>
      </c>
      <c r="Z86" s="26">
        <v>81</v>
      </c>
      <c r="AA86" s="26">
        <v>75.509365836052396</v>
      </c>
      <c r="AC86" s="4">
        <v>58</v>
      </c>
      <c r="AD86" s="4">
        <v>82.060853989243157</v>
      </c>
      <c r="AE86" s="4">
        <v>-0.36085398924315371</v>
      </c>
      <c r="AF86" s="4">
        <v>-0.12025119569991603</v>
      </c>
    </row>
    <row r="87" spans="1:32" x14ac:dyDescent="0.3">
      <c r="A87" s="27" t="s">
        <v>82</v>
      </c>
      <c r="B87" s="27">
        <v>0</v>
      </c>
      <c r="C87" s="27">
        <v>70</v>
      </c>
      <c r="D87" s="27">
        <v>22.1</v>
      </c>
      <c r="E87" s="27">
        <v>7.1</v>
      </c>
      <c r="F87" s="27">
        <v>34</v>
      </c>
      <c r="G87" s="27">
        <v>74.2</v>
      </c>
      <c r="I87">
        <v>57</v>
      </c>
      <c r="J87">
        <v>74.272538882719218</v>
      </c>
      <c r="K87">
        <v>-0.97253888271922051</v>
      </c>
      <c r="L87">
        <v>-0.33266442430989429</v>
      </c>
      <c r="V87" s="27" t="s">
        <v>82</v>
      </c>
      <c r="W87" s="27">
        <v>70</v>
      </c>
      <c r="X87" s="27">
        <v>7.1</v>
      </c>
      <c r="Y87" s="27">
        <v>34</v>
      </c>
      <c r="Z87" s="27">
        <v>74.2</v>
      </c>
      <c r="AA87" s="27">
        <v>74.015964009900429</v>
      </c>
      <c r="AC87" s="4">
        <v>59</v>
      </c>
      <c r="AD87" s="4">
        <v>65.137029783206415</v>
      </c>
      <c r="AE87" s="4">
        <v>1.1629702167935818</v>
      </c>
      <c r="AF87" s="4">
        <v>0.38754887932965276</v>
      </c>
    </row>
    <row r="88" spans="1:32" x14ac:dyDescent="0.3">
      <c r="A88" s="26" t="s">
        <v>83</v>
      </c>
      <c r="B88" s="26">
        <v>0</v>
      </c>
      <c r="C88" s="26">
        <v>50</v>
      </c>
      <c r="D88" s="26">
        <v>3.5</v>
      </c>
      <c r="E88" s="26">
        <v>4.7</v>
      </c>
      <c r="F88" s="26">
        <v>83.4</v>
      </c>
      <c r="G88" s="26">
        <v>68.5</v>
      </c>
      <c r="I88">
        <v>58</v>
      </c>
      <c r="J88">
        <v>82.925911212356354</v>
      </c>
      <c r="K88">
        <v>-1.2259112123563511</v>
      </c>
      <c r="L88">
        <v>-0.41933238347582868</v>
      </c>
      <c r="V88" s="26" t="s">
        <v>83</v>
      </c>
      <c r="W88" s="26">
        <v>50</v>
      </c>
      <c r="X88" s="26">
        <v>4.7</v>
      </c>
      <c r="Y88" s="26">
        <v>83.4</v>
      </c>
      <c r="Z88" s="26">
        <v>68.5</v>
      </c>
      <c r="AA88" s="26">
        <v>65.959162094298321</v>
      </c>
      <c r="AC88" s="4">
        <v>60</v>
      </c>
      <c r="AD88" s="4">
        <v>77.437359176112167</v>
      </c>
      <c r="AE88" s="4">
        <v>3.662640823887827</v>
      </c>
      <c r="AF88" s="4">
        <v>1.2205405832303486</v>
      </c>
    </row>
    <row r="89" spans="1:32" x14ac:dyDescent="0.3">
      <c r="A89" s="27" t="s">
        <v>84</v>
      </c>
      <c r="B89" s="27">
        <v>1</v>
      </c>
      <c r="C89" s="27">
        <v>72</v>
      </c>
      <c r="D89" s="27">
        <v>34</v>
      </c>
      <c r="E89" s="27">
        <v>10.4</v>
      </c>
      <c r="F89" s="27">
        <v>10.8</v>
      </c>
      <c r="G89" s="27">
        <v>75.400000000000006</v>
      </c>
      <c r="I89">
        <v>59</v>
      </c>
      <c r="J89">
        <v>65.136321070614216</v>
      </c>
      <c r="K89">
        <v>1.1636789293857817</v>
      </c>
      <c r="L89">
        <v>0.39804535119799234</v>
      </c>
      <c r="V89" s="27" t="s">
        <v>84</v>
      </c>
      <c r="W89" s="27">
        <v>72</v>
      </c>
      <c r="X89" s="27">
        <v>10.4</v>
      </c>
      <c r="Y89" s="27">
        <v>10.8</v>
      </c>
      <c r="Z89" s="27">
        <v>75.400000000000006</v>
      </c>
      <c r="AA89" s="27">
        <v>76.160691650452549</v>
      </c>
      <c r="AC89" s="4">
        <v>61</v>
      </c>
      <c r="AD89" s="4">
        <v>74.376035045381585</v>
      </c>
      <c r="AE89" s="4">
        <v>-1.4760350453815789</v>
      </c>
      <c r="AF89" s="4">
        <v>-0.49187478701396181</v>
      </c>
    </row>
    <row r="90" spans="1:32" x14ac:dyDescent="0.3">
      <c r="A90" s="26" t="s">
        <v>85</v>
      </c>
      <c r="B90" s="26">
        <v>0</v>
      </c>
      <c r="C90" s="26">
        <v>72</v>
      </c>
      <c r="D90" s="26">
        <v>22.1</v>
      </c>
      <c r="E90" s="26">
        <v>13.4</v>
      </c>
      <c r="F90" s="26">
        <v>11.7</v>
      </c>
      <c r="G90" s="26">
        <v>76.400000000000006</v>
      </c>
      <c r="I90">
        <v>60</v>
      </c>
      <c r="J90">
        <v>78.349643657506974</v>
      </c>
      <c r="K90">
        <v>2.7503563424930206</v>
      </c>
      <c r="L90">
        <v>0.94078059559358418</v>
      </c>
      <c r="V90" s="26" t="s">
        <v>85</v>
      </c>
      <c r="W90" s="26">
        <v>72</v>
      </c>
      <c r="X90" s="26">
        <v>13.4</v>
      </c>
      <c r="Y90" s="26">
        <v>11.7</v>
      </c>
      <c r="Z90" s="26">
        <v>76.400000000000006</v>
      </c>
      <c r="AA90" s="26">
        <v>76.695642482779448</v>
      </c>
      <c r="AC90" s="4">
        <v>62</v>
      </c>
      <c r="AD90" s="4">
        <v>71.195472724276627</v>
      </c>
      <c r="AE90" s="4">
        <v>0.80452727572337324</v>
      </c>
      <c r="AF90" s="4">
        <v>0.26810114274153662</v>
      </c>
    </row>
    <row r="91" spans="1:32" x14ac:dyDescent="0.3">
      <c r="A91" s="27" t="s">
        <v>86</v>
      </c>
      <c r="B91" s="27">
        <v>0</v>
      </c>
      <c r="C91" s="27">
        <v>48</v>
      </c>
      <c r="D91" s="27">
        <v>4.7</v>
      </c>
      <c r="E91" s="27">
        <v>8.8000000000000007</v>
      </c>
      <c r="F91" s="27">
        <v>90.8</v>
      </c>
      <c r="G91" s="27">
        <v>50.7</v>
      </c>
      <c r="I91">
        <v>61</v>
      </c>
      <c r="J91">
        <v>73.802904386143013</v>
      </c>
      <c r="K91">
        <v>-0.90290438614300683</v>
      </c>
      <c r="L91">
        <v>-0.30884540778803937</v>
      </c>
      <c r="V91" s="27" t="s">
        <v>86</v>
      </c>
      <c r="W91" s="27">
        <v>48</v>
      </c>
      <c r="X91" s="27">
        <v>8.8000000000000007</v>
      </c>
      <c r="Y91" s="27">
        <v>90.8</v>
      </c>
      <c r="Z91" s="27">
        <v>50.7</v>
      </c>
      <c r="AA91" s="27">
        <v>65.879470754342407</v>
      </c>
      <c r="AC91" s="4">
        <v>63</v>
      </c>
      <c r="AD91" s="4">
        <v>61.120116361532951</v>
      </c>
      <c r="AE91" s="4">
        <v>-0.12011636153295058</v>
      </c>
      <c r="AF91" s="4">
        <v>-4.0027646993055235E-2</v>
      </c>
    </row>
    <row r="92" spans="1:32" x14ac:dyDescent="0.3">
      <c r="A92" s="26" t="s">
        <v>87</v>
      </c>
      <c r="B92" s="26">
        <v>0</v>
      </c>
      <c r="C92" s="26">
        <v>42</v>
      </c>
      <c r="D92" s="26">
        <v>0.5</v>
      </c>
      <c r="E92" s="26">
        <v>4</v>
      </c>
      <c r="F92" s="26">
        <v>128</v>
      </c>
      <c r="G92" s="26">
        <v>64.099999999999994</v>
      </c>
      <c r="I92">
        <v>62</v>
      </c>
      <c r="J92">
        <v>70.891514170329174</v>
      </c>
      <c r="K92">
        <v>1.1084858296708262</v>
      </c>
      <c r="L92">
        <v>0.37916612583353443</v>
      </c>
      <c r="V92" s="26" t="s">
        <v>87</v>
      </c>
      <c r="W92" s="26">
        <v>42</v>
      </c>
      <c r="X92" s="26">
        <v>4</v>
      </c>
      <c r="Y92" s="26">
        <v>128</v>
      </c>
      <c r="Z92" s="26">
        <v>64.099999999999994</v>
      </c>
      <c r="AA92" s="26">
        <v>61.758394964537537</v>
      </c>
      <c r="AC92" s="4">
        <v>64</v>
      </c>
      <c r="AD92" s="4">
        <v>60.471641152646058</v>
      </c>
      <c r="AE92" s="4">
        <v>-0.27164115264605471</v>
      </c>
      <c r="AF92" s="4">
        <v>-9.0521857539950221E-2</v>
      </c>
    </row>
    <row r="93" spans="1:32" x14ac:dyDescent="0.3">
      <c r="A93" s="27" t="s">
        <v>88</v>
      </c>
      <c r="B93" s="27">
        <v>1</v>
      </c>
      <c r="C93" s="27">
        <v>70</v>
      </c>
      <c r="D93" s="27">
        <v>50.8</v>
      </c>
      <c r="E93" s="27">
        <v>13.2</v>
      </c>
      <c r="F93" s="27">
        <v>10.1</v>
      </c>
      <c r="G93" s="27">
        <v>76</v>
      </c>
      <c r="I93">
        <v>63</v>
      </c>
      <c r="J93">
        <v>61.558401139971039</v>
      </c>
      <c r="K93">
        <v>-0.55840113997103913</v>
      </c>
      <c r="L93">
        <v>-0.19100541588945893</v>
      </c>
      <c r="V93" s="27" t="s">
        <v>88</v>
      </c>
      <c r="W93" s="27">
        <v>70</v>
      </c>
      <c r="X93" s="27">
        <v>13.2</v>
      </c>
      <c r="Y93" s="27">
        <v>10.1</v>
      </c>
      <c r="Z93" s="27">
        <v>76</v>
      </c>
      <c r="AA93" s="27">
        <v>76.168152486728985</v>
      </c>
      <c r="AC93" s="4">
        <v>65</v>
      </c>
      <c r="AD93" s="4">
        <v>74.459028007374442</v>
      </c>
      <c r="AE93" s="4">
        <v>-8.7590280073744395</v>
      </c>
      <c r="AF93" s="4">
        <v>-2.918863646941968</v>
      </c>
    </row>
    <row r="94" spans="1:32" x14ac:dyDescent="0.3">
      <c r="A94" s="26" t="s">
        <v>89</v>
      </c>
      <c r="B94" s="26">
        <v>1</v>
      </c>
      <c r="C94" s="26">
        <v>86</v>
      </c>
      <c r="D94" s="26">
        <v>30.1</v>
      </c>
      <c r="E94" s="26">
        <v>10.9</v>
      </c>
      <c r="F94" s="26">
        <v>3.8</v>
      </c>
      <c r="G94" s="26">
        <v>82.4</v>
      </c>
      <c r="I94">
        <v>64</v>
      </c>
      <c r="J94">
        <v>60.979258628307733</v>
      </c>
      <c r="K94">
        <v>-0.77925862830772985</v>
      </c>
      <c r="L94">
        <v>-0.26655142285899847</v>
      </c>
      <c r="V94" s="26" t="s">
        <v>89</v>
      </c>
      <c r="W94" s="26">
        <v>86</v>
      </c>
      <c r="X94" s="26">
        <v>10.9</v>
      </c>
      <c r="Y94" s="26">
        <v>3.8</v>
      </c>
      <c r="Z94" s="26">
        <v>82.4</v>
      </c>
      <c r="AA94" s="26">
        <v>80.434403969746114</v>
      </c>
      <c r="AC94" s="4">
        <v>66</v>
      </c>
      <c r="AD94" s="4">
        <v>66.442554212257846</v>
      </c>
      <c r="AE94" s="4">
        <v>-2.342554212257852</v>
      </c>
      <c r="AF94" s="4">
        <v>-0.78063414403898279</v>
      </c>
    </row>
    <row r="95" spans="1:32" x14ac:dyDescent="0.3">
      <c r="A95" s="27" t="s">
        <v>90</v>
      </c>
      <c r="B95" s="27">
        <v>0</v>
      </c>
      <c r="C95" s="27">
        <v>35</v>
      </c>
      <c r="D95" s="27">
        <v>2</v>
      </c>
      <c r="E95" s="27">
        <v>8</v>
      </c>
      <c r="F95" s="27">
        <v>150.80000000000001</v>
      </c>
      <c r="G95" s="27">
        <v>65.3</v>
      </c>
      <c r="I95">
        <v>65</v>
      </c>
      <c r="J95">
        <v>73.826715278527161</v>
      </c>
      <c r="K95">
        <v>-8.1267152785271577</v>
      </c>
      <c r="L95">
        <v>-2.7798056280307835</v>
      </c>
      <c r="V95" s="27" t="s">
        <v>90</v>
      </c>
      <c r="W95" s="27">
        <v>35</v>
      </c>
      <c r="X95" s="27">
        <v>8</v>
      </c>
      <c r="Y95" s="27">
        <v>150.80000000000001</v>
      </c>
      <c r="Z95" s="27">
        <v>65.3</v>
      </c>
      <c r="AA95" s="27">
        <v>59.633688052188951</v>
      </c>
      <c r="AC95" s="4">
        <v>67</v>
      </c>
      <c r="AD95" s="4">
        <v>70.224038238403622</v>
      </c>
      <c r="AE95" s="4">
        <v>1.6759617615963833</v>
      </c>
      <c r="AF95" s="4">
        <v>0.55849848356117726</v>
      </c>
    </row>
    <row r="96" spans="1:32" x14ac:dyDescent="0.3">
      <c r="A96" s="26" t="s">
        <v>91</v>
      </c>
      <c r="B96" s="26">
        <v>0</v>
      </c>
      <c r="C96" s="26">
        <v>48</v>
      </c>
      <c r="D96" s="26">
        <v>0.5</v>
      </c>
      <c r="E96" s="26">
        <v>8.6999999999999993</v>
      </c>
      <c r="F96" s="26">
        <v>101.8</v>
      </c>
      <c r="G96" s="26">
        <v>65.599999999999994</v>
      </c>
      <c r="I96">
        <v>66</v>
      </c>
      <c r="J96">
        <v>66.34107581319897</v>
      </c>
      <c r="K96">
        <v>-2.2410758131989752</v>
      </c>
      <c r="L96">
        <v>-0.76657726336675891</v>
      </c>
      <c r="V96" s="26" t="s">
        <v>91</v>
      </c>
      <c r="W96" s="26">
        <v>48</v>
      </c>
      <c r="X96" s="26">
        <v>8.6999999999999993</v>
      </c>
      <c r="Y96" s="26">
        <v>101.8</v>
      </c>
      <c r="Z96" s="26">
        <v>65.599999999999994</v>
      </c>
      <c r="AA96" s="26">
        <v>65.405325808904109</v>
      </c>
      <c r="AC96" s="4">
        <v>68</v>
      </c>
      <c r="AD96" s="4">
        <v>75.821618992949809</v>
      </c>
      <c r="AE96" s="4">
        <v>0.57838100705019713</v>
      </c>
      <c r="AF96" s="4">
        <v>0.19274002710565108</v>
      </c>
    </row>
    <row r="97" spans="1:32" x14ac:dyDescent="0.3">
      <c r="A97" s="27" t="s">
        <v>92</v>
      </c>
      <c r="B97" s="27">
        <v>0</v>
      </c>
      <c r="C97" s="27">
        <v>76</v>
      </c>
      <c r="D97" s="27">
        <v>22.9</v>
      </c>
      <c r="E97" s="27">
        <v>8.5</v>
      </c>
      <c r="F97" s="27">
        <v>8.6</v>
      </c>
      <c r="G97" s="27">
        <v>74.7</v>
      </c>
      <c r="I97">
        <v>67</v>
      </c>
      <c r="J97">
        <v>69.710198983854241</v>
      </c>
      <c r="K97">
        <v>2.1898010161457648</v>
      </c>
      <c r="L97">
        <v>0.74903832364270317</v>
      </c>
      <c r="V97" s="27" t="s">
        <v>92</v>
      </c>
      <c r="W97" s="27">
        <v>76</v>
      </c>
      <c r="X97" s="27">
        <v>8.5</v>
      </c>
      <c r="Y97" s="27">
        <v>8.6</v>
      </c>
      <c r="Z97" s="27">
        <v>74.7</v>
      </c>
      <c r="AA97" s="27">
        <v>77.000396289628597</v>
      </c>
      <c r="AC97" s="4">
        <v>69</v>
      </c>
      <c r="AD97" s="4">
        <v>81.736354220889069</v>
      </c>
      <c r="AE97" s="4">
        <v>0.56364577911092795</v>
      </c>
      <c r="AF97" s="4">
        <v>0.18782965107704094</v>
      </c>
    </row>
    <row r="98" spans="1:32" x14ac:dyDescent="0.3">
      <c r="A98" s="26" t="s">
        <v>93</v>
      </c>
      <c r="B98" s="26">
        <v>0</v>
      </c>
      <c r="C98" s="26">
        <v>69</v>
      </c>
      <c r="D98" s="26">
        <v>20.5</v>
      </c>
      <c r="E98" s="26">
        <v>19.100000000000001</v>
      </c>
      <c r="F98" s="26">
        <v>5.9</v>
      </c>
      <c r="G98" s="26">
        <v>79.599999999999994</v>
      </c>
      <c r="I98">
        <v>68</v>
      </c>
      <c r="J98">
        <v>78.017704769646883</v>
      </c>
      <c r="K98">
        <v>-1.6177047696468776</v>
      </c>
      <c r="L98">
        <v>-0.55334839095921018</v>
      </c>
      <c r="V98" s="26" t="s">
        <v>93</v>
      </c>
      <c r="W98" s="26">
        <v>69</v>
      </c>
      <c r="X98" s="26">
        <v>19.100000000000001</v>
      </c>
      <c r="Y98" s="26">
        <v>5.9</v>
      </c>
      <c r="Z98" s="26">
        <v>79.599999999999994</v>
      </c>
      <c r="AA98" s="26">
        <v>77.189434167441206</v>
      </c>
      <c r="AC98" s="4">
        <v>70</v>
      </c>
      <c r="AD98" s="4">
        <v>71.712225467589548</v>
      </c>
      <c r="AE98" s="4">
        <v>-0.91222546758955048</v>
      </c>
      <c r="AF98" s="4">
        <v>-0.30399055156805271</v>
      </c>
    </row>
    <row r="99" spans="1:32" x14ac:dyDescent="0.3">
      <c r="A99" s="27" t="s">
        <v>94</v>
      </c>
      <c r="B99" s="27">
        <v>0</v>
      </c>
      <c r="C99" s="27">
        <v>42</v>
      </c>
      <c r="D99" s="27">
        <v>1.3</v>
      </c>
      <c r="E99" s="27">
        <v>5.7</v>
      </c>
      <c r="F99" s="27">
        <v>164</v>
      </c>
      <c r="G99" s="27">
        <v>62.8</v>
      </c>
      <c r="I99">
        <v>69</v>
      </c>
      <c r="J99">
        <v>82.534936786124774</v>
      </c>
      <c r="K99">
        <v>-0.23493678612477709</v>
      </c>
      <c r="L99">
        <v>-8.0361939346727099E-2</v>
      </c>
      <c r="V99" s="27" t="s">
        <v>94</v>
      </c>
      <c r="W99" s="27">
        <v>42</v>
      </c>
      <c r="X99" s="27">
        <v>5.7</v>
      </c>
      <c r="Y99" s="27">
        <v>164</v>
      </c>
      <c r="Z99" s="27">
        <v>62.8</v>
      </c>
      <c r="AA99" s="27">
        <v>60.59330554840195</v>
      </c>
      <c r="AC99" s="4">
        <v>71</v>
      </c>
      <c r="AD99" s="4">
        <v>71.182936532506403</v>
      </c>
      <c r="AE99" s="4">
        <v>0.11706346749359398</v>
      </c>
      <c r="AF99" s="4">
        <v>3.9010298787073766E-2</v>
      </c>
    </row>
    <row r="100" spans="1:32" x14ac:dyDescent="0.3">
      <c r="A100" s="26" t="s">
        <v>95</v>
      </c>
      <c r="B100" s="26">
        <v>1</v>
      </c>
      <c r="C100" s="26">
        <v>81</v>
      </c>
      <c r="D100" s="26">
        <v>28.6</v>
      </c>
      <c r="E100" s="26">
        <v>14.1</v>
      </c>
      <c r="F100" s="26">
        <v>12</v>
      </c>
      <c r="G100" s="26">
        <v>81.900000000000006</v>
      </c>
      <c r="I100">
        <v>70</v>
      </c>
      <c r="J100">
        <v>71.230384093706292</v>
      </c>
      <c r="K100">
        <v>-0.43038409370629438</v>
      </c>
      <c r="L100">
        <v>-0.14721619804508659</v>
      </c>
      <c r="V100" s="26" t="s">
        <v>95</v>
      </c>
      <c r="W100" s="26">
        <v>81</v>
      </c>
      <c r="X100" s="26">
        <v>14.1</v>
      </c>
      <c r="Y100" s="26">
        <v>12</v>
      </c>
      <c r="Z100" s="26">
        <v>81.900000000000006</v>
      </c>
      <c r="AA100" s="26">
        <v>79.316656210094763</v>
      </c>
      <c r="AC100" s="4">
        <v>72</v>
      </c>
      <c r="AD100" s="4">
        <v>78.952522171817662</v>
      </c>
      <c r="AE100" s="4">
        <v>-1.6525221718176653</v>
      </c>
      <c r="AF100" s="4">
        <v>-0.55068746087158993</v>
      </c>
    </row>
    <row r="101" spans="1:32" x14ac:dyDescent="0.3">
      <c r="A101" s="27" t="s">
        <v>96</v>
      </c>
      <c r="B101" s="27">
        <v>0</v>
      </c>
      <c r="C101" s="27">
        <v>40</v>
      </c>
      <c r="D101" s="27">
        <v>1.9</v>
      </c>
      <c r="E101" s="27">
        <v>7</v>
      </c>
      <c r="F101" s="27">
        <v>84</v>
      </c>
      <c r="G101" s="27">
        <v>68.400000000000006</v>
      </c>
      <c r="I101">
        <v>71</v>
      </c>
      <c r="J101">
        <v>70.686785018582995</v>
      </c>
      <c r="K101">
        <v>0.61321498141700204</v>
      </c>
      <c r="L101">
        <v>0.20975491303845833</v>
      </c>
      <c r="V101" s="27" t="s">
        <v>96</v>
      </c>
      <c r="W101" s="27">
        <v>40</v>
      </c>
      <c r="X101" s="27">
        <v>7</v>
      </c>
      <c r="Y101" s="27">
        <v>84</v>
      </c>
      <c r="Z101" s="27">
        <v>68.400000000000006</v>
      </c>
      <c r="AA101" s="27">
        <v>63.595330845533205</v>
      </c>
      <c r="AC101" s="4">
        <v>73</v>
      </c>
      <c r="AD101" s="4">
        <v>68.150310879795398</v>
      </c>
      <c r="AE101" s="4">
        <v>4.2496891202046072</v>
      </c>
      <c r="AF101" s="4">
        <v>1.4161689029109819</v>
      </c>
    </row>
    <row r="102" spans="1:32" x14ac:dyDescent="0.3">
      <c r="A102" s="26" t="s">
        <v>97</v>
      </c>
      <c r="B102" s="26">
        <v>0</v>
      </c>
      <c r="C102" s="26">
        <v>65</v>
      </c>
      <c r="D102" s="26">
        <v>27.1</v>
      </c>
      <c r="E102" s="26">
        <v>10.199999999999999</v>
      </c>
      <c r="F102" s="26">
        <v>23.7</v>
      </c>
      <c r="G102" s="26">
        <v>74.099999999999994</v>
      </c>
      <c r="I102">
        <v>72</v>
      </c>
      <c r="J102">
        <v>77.898426185214205</v>
      </c>
      <c r="K102">
        <v>-0.59842618521420832</v>
      </c>
      <c r="L102">
        <v>-0.20469629125741115</v>
      </c>
      <c r="V102" s="26" t="s">
        <v>97</v>
      </c>
      <c r="W102" s="26">
        <v>65</v>
      </c>
      <c r="X102" s="26">
        <v>10.199999999999999</v>
      </c>
      <c r="Y102" s="26">
        <v>23.7</v>
      </c>
      <c r="Z102" s="26">
        <v>74.099999999999994</v>
      </c>
      <c r="AA102" s="26">
        <v>73.644492057785257</v>
      </c>
      <c r="AC102" s="4">
        <v>74</v>
      </c>
      <c r="AD102" s="4">
        <v>81.315338762455085</v>
      </c>
      <c r="AE102" s="4">
        <v>0.48466123754491264</v>
      </c>
      <c r="AF102" s="4">
        <v>0.16150879597150669</v>
      </c>
    </row>
    <row r="103" spans="1:32" x14ac:dyDescent="0.3">
      <c r="A103" s="27" t="s">
        <v>98</v>
      </c>
      <c r="B103" s="27">
        <v>0</v>
      </c>
      <c r="C103" s="27">
        <v>74</v>
      </c>
      <c r="D103" s="27">
        <v>24.3</v>
      </c>
      <c r="E103" s="27">
        <v>10.3</v>
      </c>
      <c r="F103" s="27">
        <v>70.5</v>
      </c>
      <c r="G103" s="27">
        <v>76</v>
      </c>
      <c r="I103">
        <v>73</v>
      </c>
      <c r="J103">
        <v>68.097847887556981</v>
      </c>
      <c r="K103">
        <v>4.3021521124430251</v>
      </c>
      <c r="L103">
        <v>1.4715843049666995</v>
      </c>
      <c r="V103" s="27" t="s">
        <v>98</v>
      </c>
      <c r="W103" s="27">
        <v>74</v>
      </c>
      <c r="X103" s="27">
        <v>10.3</v>
      </c>
      <c r="Y103" s="27">
        <v>70.5</v>
      </c>
      <c r="Z103" s="27">
        <v>76</v>
      </c>
      <c r="AA103" s="27">
        <v>74.227354915284366</v>
      </c>
      <c r="AC103" s="4">
        <v>75</v>
      </c>
      <c r="AD103" s="4">
        <v>79.921574987756856</v>
      </c>
      <c r="AE103" s="4">
        <v>2.6784250122431388</v>
      </c>
      <c r="AF103" s="4">
        <v>0.89255992705063447</v>
      </c>
    </row>
    <row r="104" spans="1:32" x14ac:dyDescent="0.3">
      <c r="A104" s="26" t="s">
        <v>99</v>
      </c>
      <c r="B104" s="26">
        <v>0</v>
      </c>
      <c r="C104" s="26">
        <v>63</v>
      </c>
      <c r="D104" s="26">
        <v>38.5</v>
      </c>
      <c r="E104" s="26">
        <v>6.8</v>
      </c>
      <c r="F104" s="26">
        <v>26.9</v>
      </c>
      <c r="G104" s="26">
        <v>68.099999999999994</v>
      </c>
      <c r="I104">
        <v>74</v>
      </c>
      <c r="J104">
        <v>81.921536688123823</v>
      </c>
      <c r="K104">
        <v>-0.12153668812382534</v>
      </c>
      <c r="L104">
        <v>-4.1572561370706911E-2</v>
      </c>
      <c r="V104" s="26" t="s">
        <v>99</v>
      </c>
      <c r="W104" s="26">
        <v>63</v>
      </c>
      <c r="X104" s="26">
        <v>6.8</v>
      </c>
      <c r="Y104" s="26">
        <v>26.9</v>
      </c>
      <c r="Z104" s="26">
        <v>68.099999999999994</v>
      </c>
      <c r="AA104" s="26">
        <v>72.308095517293438</v>
      </c>
      <c r="AC104" s="4">
        <v>76</v>
      </c>
      <c r="AD104" s="4">
        <v>80.04391033392929</v>
      </c>
      <c r="AE104" s="4">
        <v>2.9560896660707101</v>
      </c>
      <c r="AF104" s="4">
        <v>0.98508905966850868</v>
      </c>
    </row>
    <row r="105" spans="1:32" x14ac:dyDescent="0.3">
      <c r="A105" s="27" t="s">
        <v>100</v>
      </c>
      <c r="B105" s="27">
        <v>0</v>
      </c>
      <c r="C105" s="27">
        <v>67</v>
      </c>
      <c r="D105" s="27">
        <v>27.4</v>
      </c>
      <c r="E105" s="27">
        <v>11.3</v>
      </c>
      <c r="F105" s="27">
        <v>9.6</v>
      </c>
      <c r="G105" s="27">
        <v>75.900000000000006</v>
      </c>
      <c r="I105">
        <v>75</v>
      </c>
      <c r="J105">
        <v>79.540070470393289</v>
      </c>
      <c r="K105">
        <v>3.0599295296067055</v>
      </c>
      <c r="L105">
        <v>1.0466724914373882</v>
      </c>
      <c r="V105" s="27" t="s">
        <v>100</v>
      </c>
      <c r="W105" s="27">
        <v>67</v>
      </c>
      <c r="X105" s="27">
        <v>11.3</v>
      </c>
      <c r="Y105" s="27">
        <v>9.6</v>
      </c>
      <c r="Z105" s="27">
        <v>75.900000000000006</v>
      </c>
      <c r="AA105" s="27">
        <v>74.993149317940677</v>
      </c>
      <c r="AC105" s="4">
        <v>77</v>
      </c>
      <c r="AD105" s="4">
        <v>74.466225174321252</v>
      </c>
      <c r="AE105" s="4">
        <v>1.5337748256787478</v>
      </c>
      <c r="AF105" s="4">
        <v>0.5111160253739635</v>
      </c>
    </row>
    <row r="106" spans="1:32" x14ac:dyDescent="0.3">
      <c r="A106" s="26" t="s">
        <v>101</v>
      </c>
      <c r="B106" s="26">
        <v>0</v>
      </c>
      <c r="C106" s="26">
        <v>73</v>
      </c>
      <c r="D106" s="26">
        <v>7.3</v>
      </c>
      <c r="E106" s="26">
        <v>7.1</v>
      </c>
      <c r="F106" s="26">
        <v>22.5</v>
      </c>
      <c r="G106" s="26">
        <v>73</v>
      </c>
      <c r="I106">
        <v>76</v>
      </c>
      <c r="J106">
        <v>80.974695863900337</v>
      </c>
      <c r="K106">
        <v>2.0253041360996633</v>
      </c>
      <c r="L106">
        <v>0.69277089734884989</v>
      </c>
      <c r="V106" s="26" t="s">
        <v>101</v>
      </c>
      <c r="W106" s="26">
        <v>73</v>
      </c>
      <c r="X106" s="26">
        <v>7.1</v>
      </c>
      <c r="Y106" s="26">
        <v>22.5</v>
      </c>
      <c r="Z106" s="26">
        <v>73</v>
      </c>
      <c r="AA106" s="26">
        <v>75.325026313915544</v>
      </c>
      <c r="AC106" s="4">
        <v>78</v>
      </c>
      <c r="AD106" s="4">
        <v>82.73468824574897</v>
      </c>
      <c r="AE106" s="4">
        <v>1.5653117542510273</v>
      </c>
      <c r="AF106" s="4">
        <v>0.52162541000754747</v>
      </c>
    </row>
    <row r="107" spans="1:32" x14ac:dyDescent="0.3">
      <c r="A107" s="27" t="s">
        <v>102</v>
      </c>
      <c r="B107" s="27">
        <v>0</v>
      </c>
      <c r="C107" s="27">
        <v>47</v>
      </c>
      <c r="D107" s="27">
        <v>0.8</v>
      </c>
      <c r="E107" s="27">
        <v>5.6</v>
      </c>
      <c r="F107" s="27">
        <v>180</v>
      </c>
      <c r="G107" s="27">
        <v>58.1</v>
      </c>
      <c r="I107">
        <v>77</v>
      </c>
      <c r="J107">
        <v>73.521630407235406</v>
      </c>
      <c r="K107">
        <v>2.4783695927645937</v>
      </c>
      <c r="L107">
        <v>0.84774543049525586</v>
      </c>
      <c r="V107" s="27" t="s">
        <v>102</v>
      </c>
      <c r="W107" s="27">
        <v>47</v>
      </c>
      <c r="X107" s="27">
        <v>5.6</v>
      </c>
      <c r="Y107" s="27">
        <v>180</v>
      </c>
      <c r="Z107" s="27">
        <v>58.1</v>
      </c>
      <c r="AA107" s="27">
        <v>61.301151396766805</v>
      </c>
      <c r="AC107" s="4">
        <v>79</v>
      </c>
      <c r="AD107" s="4">
        <v>72.615021452144433</v>
      </c>
      <c r="AE107" s="4">
        <v>5.2849785478555731</v>
      </c>
      <c r="AF107" s="4">
        <v>1.7611693609400663</v>
      </c>
    </row>
    <row r="108" spans="1:32" x14ac:dyDescent="0.3">
      <c r="A108" s="26" t="s">
        <v>103</v>
      </c>
      <c r="B108" s="26">
        <v>0</v>
      </c>
      <c r="C108" s="26">
        <v>61</v>
      </c>
      <c r="D108" s="26">
        <v>7.4</v>
      </c>
      <c r="E108" s="26">
        <v>3.6</v>
      </c>
      <c r="F108" s="26">
        <v>21.3</v>
      </c>
      <c r="G108" s="26">
        <v>69.099999999999994</v>
      </c>
      <c r="I108">
        <v>78</v>
      </c>
      <c r="J108">
        <v>82.800024896914977</v>
      </c>
      <c r="K108">
        <v>1.4999751030850206</v>
      </c>
      <c r="L108">
        <v>0.51307805067061218</v>
      </c>
      <c r="V108" s="26" t="s">
        <v>103</v>
      </c>
      <c r="W108" s="26">
        <v>61</v>
      </c>
      <c r="X108" s="26">
        <v>3.6</v>
      </c>
      <c r="Y108" s="26">
        <v>21.3</v>
      </c>
      <c r="Z108" s="26">
        <v>69.099999999999994</v>
      </c>
      <c r="AA108" s="26">
        <v>71.373902293465932</v>
      </c>
      <c r="AC108" s="4">
        <v>80</v>
      </c>
      <c r="AD108" s="4">
        <v>76.281254768587118</v>
      </c>
      <c r="AE108" s="4">
        <v>-2.2812547685871181</v>
      </c>
      <c r="AF108" s="4">
        <v>-0.76020668136188774</v>
      </c>
    </row>
    <row r="109" spans="1:32" x14ac:dyDescent="0.3">
      <c r="A109" s="27" t="s">
        <v>104</v>
      </c>
      <c r="B109" s="27">
        <v>0</v>
      </c>
      <c r="C109" s="27">
        <v>62</v>
      </c>
      <c r="D109" s="27">
        <v>5.9</v>
      </c>
      <c r="E109" s="27">
        <v>10.7</v>
      </c>
      <c r="F109" s="27">
        <v>63.9</v>
      </c>
      <c r="G109" s="27">
        <v>64.599999999999994</v>
      </c>
      <c r="I109">
        <v>79</v>
      </c>
      <c r="J109">
        <v>72.720974372028351</v>
      </c>
      <c r="K109">
        <v>5.1790256279716544</v>
      </c>
      <c r="L109">
        <v>1.7715256527309329</v>
      </c>
      <c r="V109" s="27" t="s">
        <v>104</v>
      </c>
      <c r="W109" s="27">
        <v>62</v>
      </c>
      <c r="X109" s="27">
        <v>10.7</v>
      </c>
      <c r="Y109" s="27">
        <v>63.9</v>
      </c>
      <c r="Z109" s="27">
        <v>64.599999999999994</v>
      </c>
      <c r="AA109" s="27">
        <v>71.243469158115403</v>
      </c>
      <c r="AC109" s="4">
        <v>81</v>
      </c>
      <c r="AD109" s="4">
        <v>68.407544474905308</v>
      </c>
      <c r="AE109" s="4">
        <v>-2.3075444749053133</v>
      </c>
      <c r="AF109" s="4">
        <v>-0.76896747856408354</v>
      </c>
    </row>
    <row r="110" spans="1:32" x14ac:dyDescent="0.3">
      <c r="A110" s="26" t="s">
        <v>105</v>
      </c>
      <c r="B110" s="26">
        <v>0</v>
      </c>
      <c r="C110" s="26">
        <v>53</v>
      </c>
      <c r="D110" s="26">
        <v>8.5</v>
      </c>
      <c r="E110" s="26">
        <v>4</v>
      </c>
      <c r="F110" s="26">
        <v>63</v>
      </c>
      <c r="G110" s="26">
        <v>70.900000000000006</v>
      </c>
      <c r="I110">
        <v>80</v>
      </c>
      <c r="J110">
        <v>76.475096380140499</v>
      </c>
      <c r="K110">
        <v>-2.4750963801404993</v>
      </c>
      <c r="L110">
        <v>-0.84662580287667288</v>
      </c>
      <c r="V110" s="26" t="s">
        <v>105</v>
      </c>
      <c r="W110" s="26">
        <v>53</v>
      </c>
      <c r="X110" s="26">
        <v>4</v>
      </c>
      <c r="Y110" s="26">
        <v>63</v>
      </c>
      <c r="Z110" s="26">
        <v>70.900000000000006</v>
      </c>
      <c r="AA110" s="26">
        <v>67.502909532126964</v>
      </c>
      <c r="AC110" s="4">
        <v>82</v>
      </c>
      <c r="AD110" s="4">
        <v>68.108838451659878</v>
      </c>
      <c r="AE110" s="4">
        <v>-8.7088384516598794</v>
      </c>
      <c r="AF110" s="4">
        <v>-2.9021384498643861</v>
      </c>
    </row>
    <row r="111" spans="1:32" x14ac:dyDescent="0.3">
      <c r="A111" s="27" t="s">
        <v>106</v>
      </c>
      <c r="B111" s="27">
        <v>1</v>
      </c>
      <c r="C111" s="27">
        <v>86</v>
      </c>
      <c r="D111" s="27">
        <v>40.799999999999997</v>
      </c>
      <c r="E111" s="27">
        <v>16</v>
      </c>
      <c r="F111" s="27">
        <v>2.5</v>
      </c>
      <c r="G111" s="27">
        <v>81.8</v>
      </c>
      <c r="I111">
        <v>81</v>
      </c>
      <c r="J111">
        <v>68.007210374515807</v>
      </c>
      <c r="K111">
        <v>-1.9072103745158131</v>
      </c>
      <c r="L111">
        <v>-0.65237601555035685</v>
      </c>
      <c r="V111" s="27" t="s">
        <v>106</v>
      </c>
      <c r="W111" s="27">
        <v>86</v>
      </c>
      <c r="X111" s="27">
        <v>16</v>
      </c>
      <c r="Y111" s="27">
        <v>2.5</v>
      </c>
      <c r="Z111" s="27">
        <v>81.8</v>
      </c>
      <c r="AA111" s="27">
        <v>81.460898036597385</v>
      </c>
      <c r="AC111" s="4">
        <v>83</v>
      </c>
      <c r="AD111" s="4">
        <v>75.509365836052396</v>
      </c>
      <c r="AE111" s="4">
        <v>5.490634163947604</v>
      </c>
      <c r="AF111" s="4">
        <v>1.8297021594532223</v>
      </c>
    </row>
    <row r="112" spans="1:32" x14ac:dyDescent="0.3">
      <c r="A112" s="26" t="s">
        <v>107</v>
      </c>
      <c r="B112" s="26">
        <v>1</v>
      </c>
      <c r="C112" s="26">
        <v>86</v>
      </c>
      <c r="D112" s="26">
        <v>36.200000000000003</v>
      </c>
      <c r="E112" s="26">
        <v>18.7</v>
      </c>
      <c r="F112" s="26">
        <v>12.6</v>
      </c>
      <c r="G112" s="26">
        <v>82</v>
      </c>
      <c r="I112">
        <v>82</v>
      </c>
      <c r="J112">
        <v>67.803155663334266</v>
      </c>
      <c r="K112">
        <v>-8.4031556633342674</v>
      </c>
      <c r="L112">
        <v>-2.8743641933508015</v>
      </c>
      <c r="V112" s="26" t="s">
        <v>107</v>
      </c>
      <c r="W112" s="26">
        <v>86</v>
      </c>
      <c r="X112" s="26">
        <v>18.7</v>
      </c>
      <c r="Y112" s="26">
        <v>12.6</v>
      </c>
      <c r="Z112" s="26">
        <v>82</v>
      </c>
      <c r="AA112" s="26">
        <v>81.558024673992165</v>
      </c>
      <c r="AC112" s="4">
        <v>84</v>
      </c>
      <c r="AD112" s="4">
        <v>74.015964009900429</v>
      </c>
      <c r="AE112" s="4">
        <v>0.18403599009957361</v>
      </c>
      <c r="AF112" s="4">
        <v>6.1328261626558994E-2</v>
      </c>
    </row>
    <row r="113" spans="1:32" x14ac:dyDescent="0.3">
      <c r="A113" s="27" t="s">
        <v>108</v>
      </c>
      <c r="B113" s="27">
        <v>0</v>
      </c>
      <c r="C113" s="27">
        <v>70</v>
      </c>
      <c r="D113" s="27">
        <v>16.600000000000001</v>
      </c>
      <c r="E113" s="27">
        <v>18.3</v>
      </c>
      <c r="F113" s="27">
        <v>102.6</v>
      </c>
      <c r="G113" s="27">
        <v>75</v>
      </c>
      <c r="I113">
        <v>83</v>
      </c>
      <c r="J113">
        <v>75.178438478661931</v>
      </c>
      <c r="K113">
        <v>5.8215615213380687</v>
      </c>
      <c r="L113">
        <v>1.9913100098021275</v>
      </c>
      <c r="V113" s="27" t="s">
        <v>108</v>
      </c>
      <c r="W113" s="27">
        <v>70</v>
      </c>
      <c r="X113" s="27">
        <v>18.3</v>
      </c>
      <c r="Y113" s="27">
        <v>102.6</v>
      </c>
      <c r="Z113" s="27">
        <v>75</v>
      </c>
      <c r="AA113" s="27">
        <v>73.314122261071532</v>
      </c>
      <c r="AC113" s="4">
        <v>85</v>
      </c>
      <c r="AD113" s="4">
        <v>65.959162094298321</v>
      </c>
      <c r="AE113" s="4">
        <v>2.5408379057016788</v>
      </c>
      <c r="AF113" s="4">
        <v>0.84671031871125202</v>
      </c>
    </row>
    <row r="114" spans="1:32" x14ac:dyDescent="0.3">
      <c r="A114" s="26" t="s">
        <v>109</v>
      </c>
      <c r="B114" s="26">
        <v>0</v>
      </c>
      <c r="C114" s="26">
        <v>37</v>
      </c>
      <c r="D114" s="26">
        <v>0.3</v>
      </c>
      <c r="E114" s="26">
        <v>9.4</v>
      </c>
      <c r="F114" s="26">
        <v>154</v>
      </c>
      <c r="G114" s="26">
        <v>63.3</v>
      </c>
      <c r="I114">
        <v>84</v>
      </c>
      <c r="J114">
        <v>73.774798694252269</v>
      </c>
      <c r="K114">
        <v>0.42520130574773418</v>
      </c>
      <c r="L114">
        <v>0.14544338545816565</v>
      </c>
      <c r="V114" s="26" t="s">
        <v>109</v>
      </c>
      <c r="W114" s="26">
        <v>37</v>
      </c>
      <c r="X114" s="26">
        <v>9.4</v>
      </c>
      <c r="Y114" s="26">
        <v>154</v>
      </c>
      <c r="Z114" s="26">
        <v>63.3</v>
      </c>
      <c r="AA114" s="26">
        <v>60.323859339350228</v>
      </c>
      <c r="AC114" s="4">
        <v>86</v>
      </c>
      <c r="AD114" s="4">
        <v>76.160691650452549</v>
      </c>
      <c r="AE114" s="4">
        <v>-0.76069165045254294</v>
      </c>
      <c r="AF114" s="4">
        <v>-0.25349333318364126</v>
      </c>
    </row>
    <row r="115" spans="1:32" x14ac:dyDescent="0.3">
      <c r="A115" s="27" t="s">
        <v>110</v>
      </c>
      <c r="B115" s="27">
        <v>0</v>
      </c>
      <c r="C115" s="27">
        <v>44</v>
      </c>
      <c r="D115" s="27">
        <v>3.8</v>
      </c>
      <c r="E115" s="27">
        <v>3.8</v>
      </c>
      <c r="F115" s="27">
        <v>106</v>
      </c>
      <c r="G115" s="27">
        <v>62.6</v>
      </c>
      <c r="I115">
        <v>85</v>
      </c>
      <c r="J115">
        <v>65.918639997349672</v>
      </c>
      <c r="K115">
        <v>2.5813600026503281</v>
      </c>
      <c r="L115">
        <v>0.88297409437991548</v>
      </c>
      <c r="V115" s="27" t="s">
        <v>110</v>
      </c>
      <c r="W115" s="27">
        <v>44</v>
      </c>
      <c r="X115" s="27">
        <v>3.8</v>
      </c>
      <c r="Y115" s="27">
        <v>106</v>
      </c>
      <c r="Z115" s="27">
        <v>62.6</v>
      </c>
      <c r="AA115" s="27">
        <v>63.185930361922075</v>
      </c>
      <c r="AC115" s="4">
        <v>87</v>
      </c>
      <c r="AD115" s="4">
        <v>76.695642482779448</v>
      </c>
      <c r="AE115" s="4">
        <v>-0.29564248277944216</v>
      </c>
      <c r="AF115" s="4">
        <v>-9.852007491585256E-2</v>
      </c>
    </row>
    <row r="116" spans="1:32" x14ac:dyDescent="0.3">
      <c r="A116" s="26" t="s">
        <v>111</v>
      </c>
      <c r="B116" s="26">
        <v>0</v>
      </c>
      <c r="C116" s="26">
        <v>68</v>
      </c>
      <c r="D116" s="26">
        <v>28.7</v>
      </c>
      <c r="E116" s="26">
        <v>13.6</v>
      </c>
      <c r="F116" s="26">
        <v>15.6</v>
      </c>
      <c r="G116" s="26">
        <v>74.8</v>
      </c>
      <c r="I116">
        <v>86</v>
      </c>
      <c r="J116">
        <v>77.340961441941445</v>
      </c>
      <c r="K116">
        <v>-1.9409614419414396</v>
      </c>
      <c r="L116">
        <v>-0.66392082842570177</v>
      </c>
      <c r="V116" s="26" t="s">
        <v>111</v>
      </c>
      <c r="W116" s="26">
        <v>68</v>
      </c>
      <c r="X116" s="26">
        <v>13.6</v>
      </c>
      <c r="Y116" s="26">
        <v>15.6</v>
      </c>
      <c r="Z116" s="26">
        <v>74.8</v>
      </c>
      <c r="AA116" s="26">
        <v>75.461370907632599</v>
      </c>
      <c r="AC116" s="4">
        <v>88</v>
      </c>
      <c r="AD116" s="4">
        <v>65.879470754342407</v>
      </c>
      <c r="AE116" s="4">
        <v>-15.179470754342404</v>
      </c>
      <c r="AF116" s="4">
        <v>-5.0584157656952158</v>
      </c>
    </row>
    <row r="117" spans="1:32" x14ac:dyDescent="0.3">
      <c r="A117" s="27" t="s">
        <v>112</v>
      </c>
      <c r="B117" s="27">
        <v>1</v>
      </c>
      <c r="C117" s="27">
        <v>86</v>
      </c>
      <c r="D117" s="27">
        <v>50.5</v>
      </c>
      <c r="E117" s="27">
        <v>17.5</v>
      </c>
      <c r="F117" s="27">
        <v>2.2999999999999998</v>
      </c>
      <c r="G117" s="27">
        <v>82.6</v>
      </c>
      <c r="I117">
        <v>87</v>
      </c>
      <c r="J117">
        <v>76.167417193355305</v>
      </c>
      <c r="K117">
        <v>0.23258280664470021</v>
      </c>
      <c r="L117">
        <v>7.9556742513478051E-2</v>
      </c>
      <c r="V117" s="27" t="s">
        <v>112</v>
      </c>
      <c r="W117" s="27">
        <v>86</v>
      </c>
      <c r="X117" s="27">
        <v>17.5</v>
      </c>
      <c r="Y117" s="27">
        <v>2.2999999999999998</v>
      </c>
      <c r="Z117" s="27">
        <v>82.6</v>
      </c>
      <c r="AA117" s="27">
        <v>81.755264079521282</v>
      </c>
      <c r="AC117" s="4">
        <v>89</v>
      </c>
      <c r="AD117" s="4">
        <v>61.758394964537537</v>
      </c>
      <c r="AE117" s="4">
        <v>2.3416050354624574</v>
      </c>
      <c r="AF117" s="4">
        <v>0.78031783980519509</v>
      </c>
    </row>
    <row r="118" spans="1:32" x14ac:dyDescent="0.3">
      <c r="A118" s="26" t="s">
        <v>113</v>
      </c>
      <c r="B118" s="26">
        <v>0</v>
      </c>
      <c r="C118" s="26">
        <v>69</v>
      </c>
      <c r="D118" s="26">
        <v>17.7</v>
      </c>
      <c r="E118" s="26">
        <v>8</v>
      </c>
      <c r="F118" s="26">
        <v>7.5</v>
      </c>
      <c r="G118" s="26">
        <v>73.900000000000006</v>
      </c>
      <c r="I118">
        <v>88</v>
      </c>
      <c r="J118">
        <v>65.883567581492827</v>
      </c>
      <c r="K118">
        <v>-15.183567581492824</v>
      </c>
      <c r="L118">
        <v>-5.1936563753060314</v>
      </c>
      <c r="V118" s="26" t="s">
        <v>113</v>
      </c>
      <c r="W118" s="26">
        <v>69</v>
      </c>
      <c r="X118" s="26">
        <v>8</v>
      </c>
      <c r="Y118" s="26">
        <v>7.5</v>
      </c>
      <c r="Z118" s="26">
        <v>73.900000000000006</v>
      </c>
      <c r="AA118" s="26">
        <v>75.006161026402353</v>
      </c>
      <c r="AC118" s="4">
        <v>90</v>
      </c>
      <c r="AD118" s="4">
        <v>76.168152486728985</v>
      </c>
      <c r="AE118" s="4">
        <v>-0.1681524867289852</v>
      </c>
      <c r="AF118" s="4">
        <v>-5.6035233617576993E-2</v>
      </c>
    </row>
    <row r="119" spans="1:32" x14ac:dyDescent="0.3">
      <c r="A119" s="27" t="s">
        <v>114</v>
      </c>
      <c r="B119" s="27">
        <v>0</v>
      </c>
      <c r="C119" s="27">
        <v>45</v>
      </c>
      <c r="D119" s="27">
        <v>11.2</v>
      </c>
      <c r="E119" s="27">
        <v>4.9000000000000004</v>
      </c>
      <c r="F119" s="27">
        <v>54</v>
      </c>
      <c r="G119" s="27">
        <v>65.599999999999994</v>
      </c>
      <c r="I119">
        <v>89</v>
      </c>
      <c r="J119">
        <v>62.044705259015338</v>
      </c>
      <c r="K119">
        <v>2.0552947409846567</v>
      </c>
      <c r="L119">
        <v>0.70302941501436134</v>
      </c>
      <c r="V119" s="27" t="s">
        <v>114</v>
      </c>
      <c r="W119" s="27">
        <v>45</v>
      </c>
      <c r="X119" s="27">
        <v>4.9000000000000004</v>
      </c>
      <c r="Y119" s="27">
        <v>54</v>
      </c>
      <c r="Z119" s="27">
        <v>65.599999999999994</v>
      </c>
      <c r="AA119" s="27">
        <v>65.824749659410372</v>
      </c>
      <c r="AC119" s="4">
        <v>91</v>
      </c>
      <c r="AD119" s="4">
        <v>80.434403969746114</v>
      </c>
      <c r="AE119" s="4">
        <v>1.9655960302538915</v>
      </c>
      <c r="AF119" s="4">
        <v>0.65501637766783594</v>
      </c>
    </row>
    <row r="120" spans="1:32" x14ac:dyDescent="0.3">
      <c r="A120" s="26" t="s">
        <v>115</v>
      </c>
      <c r="B120" s="26">
        <v>0</v>
      </c>
      <c r="C120" s="26">
        <v>77</v>
      </c>
      <c r="D120" s="26">
        <v>16.3</v>
      </c>
      <c r="E120" s="26">
        <v>22.7</v>
      </c>
      <c r="F120" s="26">
        <v>67.8</v>
      </c>
      <c r="G120" s="26">
        <v>79.3</v>
      </c>
      <c r="I120">
        <v>90</v>
      </c>
      <c r="J120">
        <v>77.974813895884452</v>
      </c>
      <c r="K120">
        <v>-1.9748138958844521</v>
      </c>
      <c r="L120">
        <v>-0.67550032134113391</v>
      </c>
      <c r="V120" s="26" t="s">
        <v>115</v>
      </c>
      <c r="W120" s="26">
        <v>77</v>
      </c>
      <c r="X120" s="26">
        <v>22.7</v>
      </c>
      <c r="Y120" s="26">
        <v>67.8</v>
      </c>
      <c r="Z120" s="26">
        <v>79.3</v>
      </c>
      <c r="AA120" s="26">
        <v>77.537386735568987</v>
      </c>
      <c r="AC120" s="4">
        <v>92</v>
      </c>
      <c r="AD120" s="4">
        <v>59.633688052188951</v>
      </c>
      <c r="AE120" s="4">
        <v>5.666311947811046</v>
      </c>
      <c r="AF120" s="4">
        <v>1.8882451275157297</v>
      </c>
    </row>
    <row r="121" spans="1:32" x14ac:dyDescent="0.3">
      <c r="A121" s="27" t="s">
        <v>116</v>
      </c>
      <c r="B121" s="27">
        <v>0</v>
      </c>
      <c r="C121" s="27">
        <v>33</v>
      </c>
      <c r="D121" s="27">
        <v>0.7</v>
      </c>
      <c r="E121" s="27">
        <v>6.4</v>
      </c>
      <c r="F121" s="27">
        <v>68</v>
      </c>
      <c r="G121" s="27">
        <v>65.3</v>
      </c>
      <c r="I121">
        <v>91</v>
      </c>
      <c r="J121">
        <v>80.967639212674499</v>
      </c>
      <c r="K121">
        <v>1.4323607873255071</v>
      </c>
      <c r="L121">
        <v>0.48995005257519836</v>
      </c>
      <c r="V121" s="27" t="s">
        <v>116</v>
      </c>
      <c r="W121" s="27">
        <v>33</v>
      </c>
      <c r="X121" s="27">
        <v>6.4</v>
      </c>
      <c r="Y121" s="27">
        <v>68</v>
      </c>
      <c r="Z121" s="27">
        <v>65.3</v>
      </c>
      <c r="AA121" s="27">
        <v>62.198438687785242</v>
      </c>
      <c r="AC121" s="4">
        <v>93</v>
      </c>
      <c r="AD121" s="4">
        <v>65.405325808904109</v>
      </c>
      <c r="AE121" s="4">
        <v>0.19467419109588491</v>
      </c>
      <c r="AF121" s="4">
        <v>6.4873341986029467E-2</v>
      </c>
    </row>
    <row r="122" spans="1:32" x14ac:dyDescent="0.3">
      <c r="A122" s="26" t="s">
        <v>117</v>
      </c>
      <c r="B122" s="26">
        <v>0</v>
      </c>
      <c r="C122" s="26">
        <v>61</v>
      </c>
      <c r="D122" s="26">
        <v>10.5</v>
      </c>
      <c r="E122" s="26">
        <v>14.4</v>
      </c>
      <c r="F122" s="26">
        <v>72</v>
      </c>
      <c r="G122" s="26">
        <v>75.8</v>
      </c>
      <c r="I122">
        <v>92</v>
      </c>
      <c r="J122">
        <v>60.198487307471886</v>
      </c>
      <c r="K122">
        <v>5.1015126925281109</v>
      </c>
      <c r="L122">
        <v>1.7450117554420148</v>
      </c>
      <c r="V122" s="26" t="s">
        <v>117</v>
      </c>
      <c r="W122" s="26">
        <v>61</v>
      </c>
      <c r="X122" s="26">
        <v>14.4</v>
      </c>
      <c r="Y122" s="26">
        <v>72</v>
      </c>
      <c r="Z122" s="26">
        <v>75.8</v>
      </c>
      <c r="AA122" s="26">
        <v>71.336295834379413</v>
      </c>
      <c r="AC122" s="4">
        <v>94</v>
      </c>
      <c r="AD122" s="4">
        <v>77.000396289628597</v>
      </c>
      <c r="AE122" s="4">
        <v>-2.3003962896285941</v>
      </c>
      <c r="AF122" s="4">
        <v>-0.76658541309651618</v>
      </c>
    </row>
    <row r="123" spans="1:32" x14ac:dyDescent="0.3">
      <c r="A123" s="27" t="s">
        <v>118</v>
      </c>
      <c r="B123" s="27">
        <v>0</v>
      </c>
      <c r="C123" s="27">
        <v>78</v>
      </c>
      <c r="D123" s="27">
        <v>13.7</v>
      </c>
      <c r="E123" s="27">
        <v>15.4</v>
      </c>
      <c r="F123" s="27">
        <v>49.7</v>
      </c>
      <c r="G123" s="27">
        <v>79.900000000000006</v>
      </c>
      <c r="I123">
        <v>93</v>
      </c>
      <c r="J123">
        <v>65.293889516103008</v>
      </c>
      <c r="K123">
        <v>0.30611048389698681</v>
      </c>
      <c r="L123">
        <v>0.10470745150681444</v>
      </c>
      <c r="V123" s="27" t="s">
        <v>118</v>
      </c>
      <c r="W123" s="27">
        <v>78</v>
      </c>
      <c r="X123" s="27">
        <v>15.4</v>
      </c>
      <c r="Y123" s="27">
        <v>49.7</v>
      </c>
      <c r="Z123" s="27">
        <v>79.900000000000006</v>
      </c>
      <c r="AA123" s="27">
        <v>77.171641200056158</v>
      </c>
      <c r="AC123" s="4">
        <v>95</v>
      </c>
      <c r="AD123" s="4">
        <v>77.189434167441206</v>
      </c>
      <c r="AE123" s="4">
        <v>2.4105658325587882</v>
      </c>
      <c r="AF123" s="4">
        <v>0.80329837640573487</v>
      </c>
    </row>
    <row r="124" spans="1:32" x14ac:dyDescent="0.3">
      <c r="A124" s="26" t="s">
        <v>119</v>
      </c>
      <c r="B124" s="26">
        <v>0</v>
      </c>
      <c r="C124" s="26">
        <v>55</v>
      </c>
      <c r="D124" s="26">
        <v>7.7</v>
      </c>
      <c r="E124" s="26">
        <v>7.6</v>
      </c>
      <c r="F124" s="26">
        <v>35.6</v>
      </c>
      <c r="G124" s="26">
        <v>70.400000000000006</v>
      </c>
      <c r="I124">
        <v>94</v>
      </c>
      <c r="J124">
        <v>76.468597737270855</v>
      </c>
      <c r="K124">
        <v>-1.7685977372708521</v>
      </c>
      <c r="L124">
        <v>-0.60496249410611047</v>
      </c>
      <c r="V124" s="26" t="s">
        <v>119</v>
      </c>
      <c r="W124" s="26">
        <v>55</v>
      </c>
      <c r="X124" s="26">
        <v>7.6</v>
      </c>
      <c r="Y124" s="26">
        <v>35.6</v>
      </c>
      <c r="Z124" s="26">
        <v>70.400000000000006</v>
      </c>
      <c r="AA124" s="26">
        <v>69.878610392530774</v>
      </c>
      <c r="AC124" s="4">
        <v>96</v>
      </c>
      <c r="AD124" s="4">
        <v>60.59330554840195</v>
      </c>
      <c r="AE124" s="4">
        <v>2.2066944515980467</v>
      </c>
      <c r="AF124" s="4">
        <v>0.735360157457564</v>
      </c>
    </row>
    <row r="125" spans="1:32" x14ac:dyDescent="0.3">
      <c r="A125" s="27" t="s">
        <v>120</v>
      </c>
      <c r="B125" s="27">
        <v>1</v>
      </c>
      <c r="C125" s="27">
        <v>74</v>
      </c>
      <c r="D125" s="27">
        <v>37.700000000000003</v>
      </c>
      <c r="E125" s="27">
        <v>11</v>
      </c>
      <c r="F125" s="27">
        <v>9.4</v>
      </c>
      <c r="G125" s="27">
        <v>78.3</v>
      </c>
      <c r="I125">
        <v>95</v>
      </c>
      <c r="J125">
        <v>76.552426575225866</v>
      </c>
      <c r="K125">
        <v>3.0475734247741286</v>
      </c>
      <c r="L125">
        <v>1.0424459904985783</v>
      </c>
      <c r="V125" s="27" t="s">
        <v>120</v>
      </c>
      <c r="W125" s="27">
        <v>74</v>
      </c>
      <c r="X125" s="27">
        <v>11</v>
      </c>
      <c r="Y125" s="27">
        <v>9.4</v>
      </c>
      <c r="Z125" s="27">
        <v>78.3</v>
      </c>
      <c r="AA125" s="27">
        <v>76.888583432596789</v>
      </c>
      <c r="AC125" s="4">
        <v>97</v>
      </c>
      <c r="AD125" s="4">
        <v>79.316656210094763</v>
      </c>
      <c r="AE125" s="4">
        <v>2.5833437899052427</v>
      </c>
      <c r="AF125" s="4">
        <v>0.8608750045734791</v>
      </c>
    </row>
    <row r="126" spans="1:32" x14ac:dyDescent="0.3">
      <c r="A126" s="26" t="s">
        <v>121</v>
      </c>
      <c r="B126" s="26">
        <v>1</v>
      </c>
      <c r="C126" s="26">
        <v>84</v>
      </c>
      <c r="D126" s="26">
        <v>54.8</v>
      </c>
      <c r="E126" s="26">
        <v>13.7</v>
      </c>
      <c r="F126" s="26">
        <v>7.6</v>
      </c>
      <c r="G126" s="26">
        <v>81.599999999999994</v>
      </c>
      <c r="I126">
        <v>96</v>
      </c>
      <c r="J126">
        <v>60.997292875570814</v>
      </c>
      <c r="K126">
        <v>1.8027071244291832</v>
      </c>
      <c r="L126">
        <v>0.61662987300911465</v>
      </c>
      <c r="V126" s="26" t="s">
        <v>121</v>
      </c>
      <c r="W126" s="26">
        <v>84</v>
      </c>
      <c r="X126" s="26">
        <v>13.7</v>
      </c>
      <c r="Y126" s="26">
        <v>7.6</v>
      </c>
      <c r="Z126" s="26">
        <v>81.599999999999994</v>
      </c>
      <c r="AA126" s="26">
        <v>80.255698928450187</v>
      </c>
      <c r="AC126" s="4">
        <v>98</v>
      </c>
      <c r="AD126" s="4">
        <v>63.595330845533205</v>
      </c>
      <c r="AE126" s="4">
        <v>4.8046691544668008</v>
      </c>
      <c r="AF126" s="4">
        <v>1.6011107760757533</v>
      </c>
    </row>
    <row r="127" spans="1:32" x14ac:dyDescent="0.3">
      <c r="A127" s="27" t="s">
        <v>122</v>
      </c>
      <c r="B127" s="27">
        <v>0</v>
      </c>
      <c r="C127" s="27">
        <v>74</v>
      </c>
      <c r="D127" s="27">
        <v>24.9</v>
      </c>
      <c r="E127" s="27">
        <v>6.5</v>
      </c>
      <c r="F127" s="27">
        <v>7.2</v>
      </c>
      <c r="G127" s="27">
        <v>77.2</v>
      </c>
      <c r="I127">
        <v>97</v>
      </c>
      <c r="J127">
        <v>79.91696563392847</v>
      </c>
      <c r="K127">
        <v>1.9830343660715357</v>
      </c>
      <c r="L127">
        <v>0.67831219655860253</v>
      </c>
      <c r="V127" s="27" t="s">
        <v>122</v>
      </c>
      <c r="W127" s="27">
        <v>74</v>
      </c>
      <c r="X127" s="27">
        <v>6.5</v>
      </c>
      <c r="Y127" s="27">
        <v>7.2</v>
      </c>
      <c r="Z127" s="27">
        <v>77.2</v>
      </c>
      <c r="AA127" s="27">
        <v>76.121321849870085</v>
      </c>
      <c r="AC127" s="4">
        <v>99</v>
      </c>
      <c r="AD127" s="4">
        <v>73.644492057785257</v>
      </c>
      <c r="AE127" s="4">
        <v>0.45550794221473723</v>
      </c>
      <c r="AF127" s="4">
        <v>0.15179373468203841</v>
      </c>
    </row>
    <row r="128" spans="1:32" x14ac:dyDescent="0.3">
      <c r="A128" s="26" t="s">
        <v>123</v>
      </c>
      <c r="B128" s="26">
        <v>0</v>
      </c>
      <c r="C128" s="26">
        <v>87</v>
      </c>
      <c r="D128" s="26">
        <v>24.8</v>
      </c>
      <c r="E128" s="26">
        <v>14.3</v>
      </c>
      <c r="F128" s="26">
        <v>0.9</v>
      </c>
      <c r="G128" s="26">
        <v>83.3</v>
      </c>
      <c r="I128">
        <v>98</v>
      </c>
      <c r="J128">
        <v>63.778246379846259</v>
      </c>
      <c r="K128">
        <v>4.621753620153747</v>
      </c>
      <c r="L128">
        <v>1.5809064652014559</v>
      </c>
      <c r="V128" s="26" t="s">
        <v>123</v>
      </c>
      <c r="W128" s="26">
        <v>87</v>
      </c>
      <c r="X128" s="26">
        <v>14.3</v>
      </c>
      <c r="Y128" s="26">
        <v>0.9</v>
      </c>
      <c r="Z128" s="26">
        <v>83.3</v>
      </c>
      <c r="AA128" s="26">
        <v>81.480621097956401</v>
      </c>
      <c r="AC128" s="4">
        <v>100</v>
      </c>
      <c r="AD128" s="4">
        <v>74.227354915284366</v>
      </c>
      <c r="AE128" s="4">
        <v>1.7726450847156343</v>
      </c>
      <c r="AF128" s="4">
        <v>0.59071729104537873</v>
      </c>
    </row>
    <row r="129" spans="1:32" x14ac:dyDescent="0.3">
      <c r="A129" s="27" t="s">
        <v>124</v>
      </c>
      <c r="B129" s="27">
        <v>0</v>
      </c>
      <c r="C129" s="27">
        <v>67</v>
      </c>
      <c r="D129" s="27">
        <v>31</v>
      </c>
      <c r="E129" s="27">
        <v>12.1</v>
      </c>
      <c r="F129" s="27">
        <v>18.399999999999999</v>
      </c>
      <c r="G129" s="27">
        <v>73.3</v>
      </c>
      <c r="I129">
        <v>99</v>
      </c>
      <c r="J129">
        <v>73.649777074922156</v>
      </c>
      <c r="K129">
        <v>0.45022292507783845</v>
      </c>
      <c r="L129">
        <v>0.15400222329761232</v>
      </c>
      <c r="V129" s="27" t="s">
        <v>124</v>
      </c>
      <c r="W129" s="27">
        <v>67</v>
      </c>
      <c r="X129" s="27">
        <v>12.1</v>
      </c>
      <c r="Y129" s="27">
        <v>18.399999999999999</v>
      </c>
      <c r="Z129" s="27">
        <v>73.3</v>
      </c>
      <c r="AA129" s="27">
        <v>74.78167400389016</v>
      </c>
      <c r="AC129" s="4">
        <v>101</v>
      </c>
      <c r="AD129" s="4">
        <v>72.308095517293438</v>
      </c>
      <c r="AE129" s="4">
        <v>-4.2080955172934438</v>
      </c>
      <c r="AF129" s="4">
        <v>-1.4023082262034157</v>
      </c>
    </row>
    <row r="130" spans="1:32" x14ac:dyDescent="0.3">
      <c r="A130" s="26" t="s">
        <v>125</v>
      </c>
      <c r="B130" s="26">
        <v>1</v>
      </c>
      <c r="C130" s="26">
        <v>71</v>
      </c>
      <c r="D130" s="26">
        <v>29.8</v>
      </c>
      <c r="E130" s="26">
        <v>12.7</v>
      </c>
      <c r="F130" s="26">
        <v>37.200000000000003</v>
      </c>
      <c r="G130" s="26">
        <v>75.599999999999994</v>
      </c>
      <c r="I130">
        <v>100</v>
      </c>
      <c r="J130">
        <v>73.990735405013197</v>
      </c>
      <c r="K130">
        <v>2.0092645949868029</v>
      </c>
      <c r="L130">
        <v>0.6872844486265266</v>
      </c>
      <c r="V130" s="26" t="s">
        <v>125</v>
      </c>
      <c r="W130" s="26">
        <v>71</v>
      </c>
      <c r="X130" s="26">
        <v>12.7</v>
      </c>
      <c r="Y130" s="26">
        <v>37.200000000000003</v>
      </c>
      <c r="Z130" s="26">
        <v>75.599999999999994</v>
      </c>
      <c r="AA130" s="26">
        <v>75.22942455426292</v>
      </c>
      <c r="AC130" s="4">
        <v>102</v>
      </c>
      <c r="AD130" s="4">
        <v>74.993149317940677</v>
      </c>
      <c r="AE130" s="4">
        <v>0.90685068205932851</v>
      </c>
      <c r="AF130" s="4">
        <v>0.3021994548754669</v>
      </c>
    </row>
    <row r="131" spans="1:32" x14ac:dyDescent="0.3">
      <c r="A131" s="27" t="s">
        <v>126</v>
      </c>
      <c r="B131" s="27">
        <v>0</v>
      </c>
      <c r="C131" s="27">
        <v>75</v>
      </c>
      <c r="D131" s="27">
        <v>38.200000000000003</v>
      </c>
      <c r="E131" s="27">
        <v>10.199999999999999</v>
      </c>
      <c r="F131" s="27">
        <v>16.2</v>
      </c>
      <c r="G131" s="27">
        <v>73.2</v>
      </c>
      <c r="I131">
        <v>101</v>
      </c>
      <c r="J131">
        <v>72.892405505552205</v>
      </c>
      <c r="K131">
        <v>-4.7924055055522103</v>
      </c>
      <c r="L131">
        <v>-1.6392792585387765</v>
      </c>
      <c r="V131" s="27" t="s">
        <v>126</v>
      </c>
      <c r="W131" s="27">
        <v>75</v>
      </c>
      <c r="X131" s="27">
        <v>10.199999999999999</v>
      </c>
      <c r="Y131" s="27">
        <v>16.2</v>
      </c>
      <c r="Z131" s="27">
        <v>73.2</v>
      </c>
      <c r="AA131" s="27">
        <v>76.732452058173095</v>
      </c>
      <c r="AC131" s="4">
        <v>103</v>
      </c>
      <c r="AD131" s="4">
        <v>75.325026313915544</v>
      </c>
      <c r="AE131" s="4">
        <v>-2.3250263139155436</v>
      </c>
      <c r="AF131" s="4">
        <v>-0.77479313688207174</v>
      </c>
    </row>
    <row r="132" spans="1:32" x14ac:dyDescent="0.3">
      <c r="A132" s="26" t="s">
        <v>127</v>
      </c>
      <c r="B132" s="26">
        <v>0</v>
      </c>
      <c r="C132" s="26">
        <v>54</v>
      </c>
      <c r="D132" s="26">
        <v>1.2</v>
      </c>
      <c r="E132" s="26">
        <v>8.9</v>
      </c>
      <c r="F132" s="26">
        <v>31.8</v>
      </c>
      <c r="G132" s="26">
        <v>69.099999999999994</v>
      </c>
      <c r="I132">
        <v>102</v>
      </c>
      <c r="J132">
        <v>74.868735099145226</v>
      </c>
      <c r="K132">
        <v>1.0312649008547794</v>
      </c>
      <c r="L132">
        <v>0.35275211166328346</v>
      </c>
      <c r="V132" s="26" t="s">
        <v>127</v>
      </c>
      <c r="W132" s="26">
        <v>54</v>
      </c>
      <c r="X132" s="26">
        <v>8.9</v>
      </c>
      <c r="Y132" s="26">
        <v>31.8</v>
      </c>
      <c r="Z132" s="26">
        <v>69.099999999999994</v>
      </c>
      <c r="AA132" s="26">
        <v>70.005995183213116</v>
      </c>
      <c r="AC132" s="4">
        <v>104</v>
      </c>
      <c r="AD132" s="4">
        <v>61.301151396766805</v>
      </c>
      <c r="AE132" s="4">
        <v>-3.2011513967668037</v>
      </c>
      <c r="AF132" s="4">
        <v>-1.0667535749986663</v>
      </c>
    </row>
    <row r="133" spans="1:32" x14ac:dyDescent="0.3">
      <c r="A133" s="27" t="s">
        <v>128</v>
      </c>
      <c r="B133" s="27">
        <v>0</v>
      </c>
      <c r="C133" s="27">
        <v>72</v>
      </c>
      <c r="D133" s="27">
        <v>6.4</v>
      </c>
      <c r="E133" s="27">
        <v>8.1999999999999993</v>
      </c>
      <c r="F133" s="27">
        <v>25.3</v>
      </c>
      <c r="G133" s="27">
        <v>74.3</v>
      </c>
      <c r="I133">
        <v>103</v>
      </c>
      <c r="J133">
        <v>74.392625218117587</v>
      </c>
      <c r="K133">
        <v>-1.3926252181175869</v>
      </c>
      <c r="L133">
        <v>-0.47635819471732077</v>
      </c>
      <c r="V133" s="27" t="s">
        <v>128</v>
      </c>
      <c r="W133" s="27">
        <v>72</v>
      </c>
      <c r="X133" s="27">
        <v>8.1999999999999993</v>
      </c>
      <c r="Y133" s="27">
        <v>25.3</v>
      </c>
      <c r="Z133" s="27">
        <v>74.3</v>
      </c>
      <c r="AA133" s="27">
        <v>75.14122221696897</v>
      </c>
      <c r="AC133" s="4">
        <v>105</v>
      </c>
      <c r="AD133" s="4">
        <v>71.373902293465932</v>
      </c>
      <c r="AE133" s="4">
        <v>-2.2739022934659374</v>
      </c>
      <c r="AF133" s="4">
        <v>-0.75775653822634903</v>
      </c>
    </row>
    <row r="134" spans="1:32" x14ac:dyDescent="0.3">
      <c r="A134" s="26" t="s">
        <v>129</v>
      </c>
      <c r="B134" s="26">
        <v>0</v>
      </c>
      <c r="C134" s="26">
        <v>73</v>
      </c>
      <c r="D134" s="26">
        <v>9.4</v>
      </c>
      <c r="E134" s="26">
        <v>9.5</v>
      </c>
      <c r="F134" s="26">
        <v>47.2</v>
      </c>
      <c r="G134" s="26">
        <v>73.2</v>
      </c>
      <c r="I134">
        <v>104</v>
      </c>
      <c r="J134">
        <v>61.57848327833446</v>
      </c>
      <c r="K134">
        <v>-3.4784832783344584</v>
      </c>
      <c r="L134">
        <v>-1.1898420287559954</v>
      </c>
      <c r="V134" s="26" t="s">
        <v>129</v>
      </c>
      <c r="W134" s="26">
        <v>73</v>
      </c>
      <c r="X134" s="26">
        <v>9.5</v>
      </c>
      <c r="Y134" s="26">
        <v>47.2</v>
      </c>
      <c r="Z134" s="26">
        <v>73.2</v>
      </c>
      <c r="AA134" s="26">
        <v>74.760929703291367</v>
      </c>
      <c r="AC134" s="4">
        <v>106</v>
      </c>
      <c r="AD134" s="4">
        <v>71.243469158115403</v>
      </c>
      <c r="AE134" s="4">
        <v>-6.6434691581154084</v>
      </c>
      <c r="AF134" s="4">
        <v>-2.2138735712315509</v>
      </c>
    </row>
    <row r="135" spans="1:32" x14ac:dyDescent="0.3">
      <c r="A135" s="27" t="s">
        <v>130</v>
      </c>
      <c r="B135" s="27">
        <v>0</v>
      </c>
      <c r="C135" s="27">
        <v>53</v>
      </c>
      <c r="D135" s="27">
        <v>6</v>
      </c>
      <c r="E135" s="27">
        <v>14</v>
      </c>
      <c r="F135" s="27">
        <v>54.9</v>
      </c>
      <c r="G135" s="27">
        <v>70.5</v>
      </c>
      <c r="I135">
        <v>105</v>
      </c>
      <c r="J135">
        <v>70.919465408739796</v>
      </c>
      <c r="K135">
        <v>-1.8194654087398021</v>
      </c>
      <c r="L135">
        <v>-0.62236217338462896</v>
      </c>
      <c r="V135" s="27" t="s">
        <v>130</v>
      </c>
      <c r="W135" s="27">
        <v>53</v>
      </c>
      <c r="X135" s="27">
        <v>14</v>
      </c>
      <c r="Y135" s="27">
        <v>54.9</v>
      </c>
      <c r="Z135" s="27">
        <v>70.5</v>
      </c>
      <c r="AA135" s="27">
        <v>69.745288137895201</v>
      </c>
      <c r="AC135" s="4">
        <v>107</v>
      </c>
      <c r="AD135" s="4">
        <v>67.502909532126964</v>
      </c>
      <c r="AE135" s="4">
        <v>3.397090467873042</v>
      </c>
      <c r="AF135" s="4">
        <v>1.1320484263435944</v>
      </c>
    </row>
    <row r="136" spans="1:32" x14ac:dyDescent="0.3">
      <c r="A136" s="26" t="s">
        <v>131</v>
      </c>
      <c r="B136" s="26">
        <v>0</v>
      </c>
      <c r="C136" s="26">
        <v>60</v>
      </c>
      <c r="D136" s="26">
        <v>4.9000000000000004</v>
      </c>
      <c r="E136" s="26">
        <v>10.8</v>
      </c>
      <c r="F136" s="26">
        <v>86.1</v>
      </c>
      <c r="G136" s="26">
        <v>70.400000000000006</v>
      </c>
      <c r="I136">
        <v>106</v>
      </c>
      <c r="J136">
        <v>70.688997807632234</v>
      </c>
      <c r="K136">
        <v>-6.0889978076322393</v>
      </c>
      <c r="L136">
        <v>-2.082788653793076</v>
      </c>
      <c r="V136" s="26" t="s">
        <v>131</v>
      </c>
      <c r="W136" s="26">
        <v>60</v>
      </c>
      <c r="X136" s="26">
        <v>10.8</v>
      </c>
      <c r="Y136" s="26">
        <v>86.1</v>
      </c>
      <c r="Z136" s="26">
        <v>70.400000000000006</v>
      </c>
      <c r="AA136" s="26">
        <v>69.788586921466248</v>
      </c>
      <c r="AC136" s="4">
        <v>108</v>
      </c>
      <c r="AD136" s="4">
        <v>81.460898036597385</v>
      </c>
      <c r="AE136" s="4">
        <v>0.33910196340261223</v>
      </c>
      <c r="AF136" s="4">
        <v>0.11300253781004012</v>
      </c>
    </row>
    <row r="137" spans="1:32" x14ac:dyDescent="0.3">
      <c r="A137" s="27" t="s">
        <v>132</v>
      </c>
      <c r="B137" s="27">
        <v>0</v>
      </c>
      <c r="C137" s="27">
        <v>49</v>
      </c>
      <c r="D137" s="27">
        <v>0.9</v>
      </c>
      <c r="E137" s="27">
        <v>4.3</v>
      </c>
      <c r="F137" s="27">
        <v>71.3</v>
      </c>
      <c r="G137" s="27">
        <v>68.599999999999994</v>
      </c>
      <c r="I137">
        <v>107</v>
      </c>
      <c r="J137">
        <v>67.492945892363707</v>
      </c>
      <c r="K137">
        <v>3.4070541076362986</v>
      </c>
      <c r="L137">
        <v>1.165409130111575</v>
      </c>
      <c r="V137" s="27" t="s">
        <v>132</v>
      </c>
      <c r="W137" s="27">
        <v>49</v>
      </c>
      <c r="X137" s="27">
        <v>4.3</v>
      </c>
      <c r="Y137" s="27">
        <v>71.3</v>
      </c>
      <c r="Z137" s="27">
        <v>68.599999999999994</v>
      </c>
      <c r="AA137" s="27">
        <v>66.105681899170705</v>
      </c>
      <c r="AC137" s="4">
        <v>109</v>
      </c>
      <c r="AD137" s="4">
        <v>81.558024673992165</v>
      </c>
      <c r="AE137" s="4">
        <v>0.44197532600783518</v>
      </c>
      <c r="AF137" s="4">
        <v>0.14728411769473249</v>
      </c>
    </row>
    <row r="138" spans="1:32" x14ac:dyDescent="0.3">
      <c r="A138" s="26" t="s">
        <v>133</v>
      </c>
      <c r="B138" s="26">
        <v>0</v>
      </c>
      <c r="C138" s="26">
        <v>71</v>
      </c>
      <c r="D138" s="26">
        <v>31.1</v>
      </c>
      <c r="E138" s="26">
        <v>12</v>
      </c>
      <c r="F138" s="26">
        <v>12</v>
      </c>
      <c r="G138" s="26">
        <v>75.900000000000006</v>
      </c>
      <c r="I138">
        <v>108</v>
      </c>
      <c r="J138">
        <v>82.272793471735895</v>
      </c>
      <c r="K138">
        <v>-0.4727934717358977</v>
      </c>
      <c r="L138">
        <v>-0.16172265282878884</v>
      </c>
      <c r="V138" s="26" t="s">
        <v>133</v>
      </c>
      <c r="W138" s="26">
        <v>71</v>
      </c>
      <c r="X138" s="26">
        <v>12</v>
      </c>
      <c r="Y138" s="26">
        <v>12</v>
      </c>
      <c r="Z138" s="26">
        <v>75.900000000000006</v>
      </c>
      <c r="AA138" s="26">
        <v>76.1384438668386</v>
      </c>
      <c r="AC138" s="4">
        <v>110</v>
      </c>
      <c r="AD138" s="4">
        <v>73.314122261071532</v>
      </c>
      <c r="AE138" s="4">
        <v>1.6858777389284683</v>
      </c>
      <c r="AF138" s="4">
        <v>0.56180288968182845</v>
      </c>
    </row>
    <row r="139" spans="1:32" x14ac:dyDescent="0.3">
      <c r="A139" s="27" t="s">
        <v>134</v>
      </c>
      <c r="B139" s="27">
        <v>0</v>
      </c>
      <c r="C139" s="27">
        <v>70</v>
      </c>
      <c r="D139" s="27">
        <v>22.5</v>
      </c>
      <c r="E139" s="27">
        <v>10.199999999999999</v>
      </c>
      <c r="F139" s="27">
        <v>68.3</v>
      </c>
      <c r="G139" s="27">
        <v>73.3</v>
      </c>
      <c r="I139">
        <v>109</v>
      </c>
      <c r="J139">
        <v>82.173106974259667</v>
      </c>
      <c r="K139">
        <v>-0.17310697425966737</v>
      </c>
      <c r="L139">
        <v>-5.921257541406251E-2</v>
      </c>
      <c r="V139" s="27" t="s">
        <v>134</v>
      </c>
      <c r="W139" s="27">
        <v>70</v>
      </c>
      <c r="X139" s="27">
        <v>10.199999999999999</v>
      </c>
      <c r="Y139" s="27">
        <v>68.3</v>
      </c>
      <c r="Z139" s="27">
        <v>73.3</v>
      </c>
      <c r="AA139" s="27">
        <v>73.188223128951478</v>
      </c>
      <c r="AC139" s="4">
        <v>111</v>
      </c>
      <c r="AD139" s="4">
        <v>60.323859339350228</v>
      </c>
      <c r="AE139" s="4">
        <v>2.9761406606497687</v>
      </c>
      <c r="AF139" s="4">
        <v>0.99177086489993038</v>
      </c>
    </row>
    <row r="140" spans="1:32" x14ac:dyDescent="0.3">
      <c r="A140" s="26" t="s">
        <v>135</v>
      </c>
      <c r="B140" s="26">
        <v>0</v>
      </c>
      <c r="C140" s="26">
        <v>39</v>
      </c>
      <c r="D140" s="26">
        <v>0.7</v>
      </c>
      <c r="E140" s="26">
        <v>5.8</v>
      </c>
      <c r="F140" s="26">
        <v>102</v>
      </c>
      <c r="G140" s="26">
        <v>60.8</v>
      </c>
      <c r="I140">
        <v>110</v>
      </c>
      <c r="J140">
        <v>72.855892259428643</v>
      </c>
      <c r="K140">
        <v>2.1441077405713571</v>
      </c>
      <c r="L140">
        <v>0.73340858638089512</v>
      </c>
      <c r="V140" s="26" t="s">
        <v>135</v>
      </c>
      <c r="W140" s="26">
        <v>39</v>
      </c>
      <c r="X140" s="26">
        <v>5.8</v>
      </c>
      <c r="Y140" s="26">
        <v>102</v>
      </c>
      <c r="Z140" s="26">
        <v>60.8</v>
      </c>
      <c r="AA140" s="26">
        <v>62.344025378330393</v>
      </c>
      <c r="AC140" s="4">
        <v>112</v>
      </c>
      <c r="AD140" s="4">
        <v>63.185930361922075</v>
      </c>
      <c r="AE140" s="4">
        <v>-0.58593036192207393</v>
      </c>
      <c r="AF140" s="4">
        <v>-0.19525577856515472</v>
      </c>
    </row>
    <row r="141" spans="1:32" x14ac:dyDescent="0.3">
      <c r="A141" s="27" t="s">
        <v>136</v>
      </c>
      <c r="B141" s="27">
        <v>1</v>
      </c>
      <c r="C141" s="27">
        <v>86</v>
      </c>
      <c r="D141" s="27">
        <v>24.6</v>
      </c>
      <c r="E141" s="27">
        <v>14.5</v>
      </c>
      <c r="F141" s="27">
        <v>2.1</v>
      </c>
      <c r="G141" s="27">
        <v>83.2</v>
      </c>
      <c r="I141">
        <v>111</v>
      </c>
      <c r="J141">
        <v>60.73840427279513</v>
      </c>
      <c r="K141">
        <v>2.5615957272048675</v>
      </c>
      <c r="L141">
        <v>0.87621357155682489</v>
      </c>
      <c r="V141" s="27" t="s">
        <v>136</v>
      </c>
      <c r="W141" s="27">
        <v>86</v>
      </c>
      <c r="X141" s="27">
        <v>14.5</v>
      </c>
      <c r="Y141" s="27">
        <v>2.1</v>
      </c>
      <c r="Z141" s="27">
        <v>83.2</v>
      </c>
      <c r="AA141" s="27">
        <v>81.191354110683108</v>
      </c>
      <c r="AC141" s="4">
        <v>113</v>
      </c>
      <c r="AD141" s="4">
        <v>75.461370907632599</v>
      </c>
      <c r="AE141" s="4">
        <v>-0.66137090763260176</v>
      </c>
      <c r="AF141" s="4">
        <v>-0.2203956304065384</v>
      </c>
    </row>
    <row r="142" spans="1:32" x14ac:dyDescent="0.3">
      <c r="A142" s="26" t="s">
        <v>137</v>
      </c>
      <c r="B142" s="26">
        <v>1</v>
      </c>
      <c r="C142" s="26">
        <v>77</v>
      </c>
      <c r="D142" s="26">
        <v>35.6</v>
      </c>
      <c r="E142" s="26">
        <v>12.8</v>
      </c>
      <c r="F142" s="26">
        <v>26.9</v>
      </c>
      <c r="G142" s="26">
        <v>78.2</v>
      </c>
      <c r="I142">
        <v>112</v>
      </c>
      <c r="J142">
        <v>63.455884514441586</v>
      </c>
      <c r="K142">
        <v>-0.85588451444158409</v>
      </c>
      <c r="L142">
        <v>-0.29276189809129155</v>
      </c>
      <c r="V142" s="26" t="s">
        <v>137</v>
      </c>
      <c r="W142" s="26">
        <v>77</v>
      </c>
      <c r="X142" s="26">
        <v>12.8</v>
      </c>
      <c r="Y142" s="26">
        <v>26.9</v>
      </c>
      <c r="Z142" s="26">
        <v>78.2</v>
      </c>
      <c r="AA142" s="26">
        <v>77.341220485850286</v>
      </c>
      <c r="AC142" s="4">
        <v>114</v>
      </c>
      <c r="AD142" s="4">
        <v>81.755264079521282</v>
      </c>
      <c r="AE142" s="4">
        <v>0.84473592047871193</v>
      </c>
      <c r="AF142" s="4">
        <v>0.28150029517835384</v>
      </c>
    </row>
    <row r="143" spans="1:32" x14ac:dyDescent="0.3">
      <c r="A143" s="27" t="s">
        <v>138</v>
      </c>
      <c r="B143" s="27">
        <v>1</v>
      </c>
      <c r="C143" s="27">
        <v>80</v>
      </c>
      <c r="D143" s="27">
        <v>32.799999999999997</v>
      </c>
      <c r="E143" s="27">
        <v>14.2</v>
      </c>
      <c r="F143" s="27">
        <v>4.3</v>
      </c>
      <c r="G143" s="27">
        <v>81.3</v>
      </c>
      <c r="I143">
        <v>113</v>
      </c>
      <c r="J143">
        <v>75.321182574663425</v>
      </c>
      <c r="K143">
        <v>-0.52118257466342754</v>
      </c>
      <c r="L143">
        <v>-0.17827451862489024</v>
      </c>
      <c r="V143" s="27" t="s">
        <v>138</v>
      </c>
      <c r="W143" s="27">
        <v>80</v>
      </c>
      <c r="X143" s="27">
        <v>14.2</v>
      </c>
      <c r="Y143" s="27">
        <v>4.3</v>
      </c>
      <c r="Z143" s="27">
        <v>81.3</v>
      </c>
      <c r="AA143" s="27">
        <v>79.376511158203272</v>
      </c>
      <c r="AC143" s="4">
        <v>115</v>
      </c>
      <c r="AD143" s="4">
        <v>75.006161026402353</v>
      </c>
      <c r="AE143" s="4">
        <v>-1.1061610264023471</v>
      </c>
      <c r="AF143" s="4">
        <v>-0.36861775129745861</v>
      </c>
    </row>
    <row r="144" spans="1:32" x14ac:dyDescent="0.3">
      <c r="A144" s="26" t="s">
        <v>139</v>
      </c>
      <c r="B144" s="26">
        <v>0</v>
      </c>
      <c r="C144" s="26">
        <v>50</v>
      </c>
      <c r="D144" s="26">
        <v>1.9</v>
      </c>
      <c r="E144" s="26">
        <v>10.4</v>
      </c>
      <c r="F144" s="26">
        <v>78</v>
      </c>
      <c r="G144" s="26">
        <v>65.2</v>
      </c>
      <c r="I144">
        <v>114</v>
      </c>
      <c r="J144">
        <v>82.893741295759455</v>
      </c>
      <c r="K144">
        <v>-0.29374129575946029</v>
      </c>
      <c r="L144">
        <v>-0.10047647532265812</v>
      </c>
      <c r="V144" s="26" t="s">
        <v>139</v>
      </c>
      <c r="W144" s="26">
        <v>50</v>
      </c>
      <c r="X144" s="26">
        <v>10.4</v>
      </c>
      <c r="Y144" s="26">
        <v>78</v>
      </c>
      <c r="Z144" s="26">
        <v>65.2</v>
      </c>
      <c r="AA144" s="26">
        <v>67.269710762283822</v>
      </c>
      <c r="AC144" s="4">
        <v>116</v>
      </c>
      <c r="AD144" s="4">
        <v>65.824749659410372</v>
      </c>
      <c r="AE144" s="4">
        <v>-0.22474965941037794</v>
      </c>
      <c r="AF144" s="4">
        <v>-7.4895708743393338E-2</v>
      </c>
    </row>
    <row r="145" spans="1:32" x14ac:dyDescent="0.3">
      <c r="A145" s="27" t="s">
        <v>140</v>
      </c>
      <c r="B145" s="27">
        <v>0</v>
      </c>
      <c r="C145" s="27">
        <v>67</v>
      </c>
      <c r="D145" s="27">
        <v>7.9</v>
      </c>
      <c r="E145" s="27">
        <v>15.3</v>
      </c>
      <c r="F145" s="27">
        <v>43.9</v>
      </c>
      <c r="G145" s="27">
        <v>65.3</v>
      </c>
      <c r="I145">
        <v>115</v>
      </c>
      <c r="J145">
        <v>74.521176116863103</v>
      </c>
      <c r="K145">
        <v>-0.62117611686309715</v>
      </c>
      <c r="L145">
        <v>-0.21247808080798075</v>
      </c>
      <c r="V145" s="27" t="s">
        <v>140</v>
      </c>
      <c r="W145" s="27">
        <v>67</v>
      </c>
      <c r="X145" s="27">
        <v>15.3</v>
      </c>
      <c r="Y145" s="27">
        <v>43.9</v>
      </c>
      <c r="Z145" s="27">
        <v>65.3</v>
      </c>
      <c r="AA145" s="27">
        <v>74.337063639344152</v>
      </c>
      <c r="AC145" s="4">
        <v>117</v>
      </c>
      <c r="AD145" s="4">
        <v>77.537386735568987</v>
      </c>
      <c r="AE145" s="4">
        <v>1.7626132644310104</v>
      </c>
      <c r="AF145" s="4">
        <v>0.58737428135106207</v>
      </c>
    </row>
    <row r="146" spans="1:32" x14ac:dyDescent="0.3">
      <c r="A146" s="26" t="s">
        <v>141</v>
      </c>
      <c r="B146" s="26">
        <v>1</v>
      </c>
      <c r="C146" s="26">
        <v>86</v>
      </c>
      <c r="D146" s="26">
        <v>44.4</v>
      </c>
      <c r="E146" s="26">
        <v>15.3</v>
      </c>
      <c r="F146" s="26">
        <v>6</v>
      </c>
      <c r="G146" s="26">
        <v>83.2</v>
      </c>
      <c r="I146">
        <v>116</v>
      </c>
      <c r="J146">
        <v>66.129695320198493</v>
      </c>
      <c r="K146">
        <v>-0.52969532019849908</v>
      </c>
      <c r="L146">
        <v>-0.18118636887894202</v>
      </c>
      <c r="V146" s="26" t="s">
        <v>141</v>
      </c>
      <c r="W146" s="26">
        <v>86</v>
      </c>
      <c r="X146" s="26">
        <v>15.3</v>
      </c>
      <c r="Y146" s="26">
        <v>6</v>
      </c>
      <c r="Z146" s="26">
        <v>83.2</v>
      </c>
      <c r="AA146" s="26">
        <v>81.18259275221142</v>
      </c>
      <c r="AC146" s="4">
        <v>118</v>
      </c>
      <c r="AD146" s="4">
        <v>62.198438687785242</v>
      </c>
      <c r="AE146" s="4">
        <v>3.1015613122147556</v>
      </c>
      <c r="AF146" s="4">
        <v>1.0335661166242769</v>
      </c>
    </row>
    <row r="147" spans="1:32" x14ac:dyDescent="0.3">
      <c r="A147" s="27" t="s">
        <v>142</v>
      </c>
      <c r="B147" s="27">
        <v>0</v>
      </c>
      <c r="C147" s="27">
        <v>67</v>
      </c>
      <c r="D147" s="27">
        <v>12.3</v>
      </c>
      <c r="E147" s="27">
        <v>9.1999999999999993</v>
      </c>
      <c r="F147" s="27">
        <v>21</v>
      </c>
      <c r="G147" s="27">
        <v>76.900000000000006</v>
      </c>
      <c r="I147">
        <v>117</v>
      </c>
      <c r="J147">
        <v>76.613563571577046</v>
      </c>
      <c r="K147">
        <v>2.6864364284229509</v>
      </c>
      <c r="L147">
        <v>0.91891629608444392</v>
      </c>
      <c r="V147" s="27" t="s">
        <v>142</v>
      </c>
      <c r="W147" s="27">
        <v>67</v>
      </c>
      <c r="X147" s="27">
        <v>9.1999999999999993</v>
      </c>
      <c r="Y147" s="27">
        <v>21</v>
      </c>
      <c r="Z147" s="27">
        <v>76.900000000000006</v>
      </c>
      <c r="AA147" s="27">
        <v>74.121000289268338</v>
      </c>
      <c r="AC147" s="4">
        <v>119</v>
      </c>
      <c r="AD147" s="4">
        <v>71.336295834379413</v>
      </c>
      <c r="AE147" s="4">
        <v>4.4637041656205838</v>
      </c>
      <c r="AF147" s="4">
        <v>1.4874874025706923</v>
      </c>
    </row>
    <row r="148" spans="1:32" x14ac:dyDescent="0.3">
      <c r="A148" s="26" t="s">
        <v>143</v>
      </c>
      <c r="B148" s="26">
        <v>0</v>
      </c>
      <c r="C148" s="26">
        <v>44</v>
      </c>
      <c r="D148" s="26">
        <v>2.6</v>
      </c>
      <c r="E148" s="26">
        <v>5.6</v>
      </c>
      <c r="F148" s="26">
        <v>86.8</v>
      </c>
      <c r="G148" s="26">
        <v>69.099999999999994</v>
      </c>
      <c r="I148">
        <v>118</v>
      </c>
      <c r="J148">
        <v>62.527090491717985</v>
      </c>
      <c r="K148">
        <v>2.7729095082820123</v>
      </c>
      <c r="L148">
        <v>0.94849507986446824</v>
      </c>
      <c r="V148" s="26" t="s">
        <v>143</v>
      </c>
      <c r="W148" s="26">
        <v>44</v>
      </c>
      <c r="X148" s="26">
        <v>5.6</v>
      </c>
      <c r="Y148" s="26">
        <v>86.8</v>
      </c>
      <c r="Z148" s="26">
        <v>69.099999999999994</v>
      </c>
      <c r="AA148" s="26">
        <v>64.323548510935737</v>
      </c>
      <c r="AC148" s="4">
        <v>120</v>
      </c>
      <c r="AD148" s="4">
        <v>77.171641200056158</v>
      </c>
      <c r="AE148" s="4">
        <v>2.7283587999438481</v>
      </c>
      <c r="AF148" s="4">
        <v>0.90919989184478833</v>
      </c>
    </row>
    <row r="149" spans="1:32" x14ac:dyDescent="0.3">
      <c r="A149" s="27" t="s">
        <v>144</v>
      </c>
      <c r="B149" s="27">
        <v>0</v>
      </c>
      <c r="C149" s="27">
        <v>67</v>
      </c>
      <c r="D149" s="27">
        <v>8.1999999999999993</v>
      </c>
      <c r="E149" s="27">
        <v>15.7</v>
      </c>
      <c r="F149" s="27">
        <v>55.8</v>
      </c>
      <c r="G149" s="27">
        <v>71.5</v>
      </c>
      <c r="I149">
        <v>119</v>
      </c>
      <c r="J149">
        <v>70.931238254920231</v>
      </c>
      <c r="K149">
        <v>4.868761745079766</v>
      </c>
      <c r="L149">
        <v>1.6653974990700768</v>
      </c>
      <c r="V149" s="27" t="s">
        <v>144</v>
      </c>
      <c r="W149" s="27">
        <v>67</v>
      </c>
      <c r="X149" s="27">
        <v>15.7</v>
      </c>
      <c r="Y149" s="27">
        <v>55.8</v>
      </c>
      <c r="Z149" s="27">
        <v>71.5</v>
      </c>
      <c r="AA149" s="27">
        <v>73.921049519698258</v>
      </c>
      <c r="AC149" s="4">
        <v>121</v>
      </c>
      <c r="AD149" s="4">
        <v>69.878610392530774</v>
      </c>
      <c r="AE149" s="4">
        <v>0.52138960746923146</v>
      </c>
      <c r="AF149" s="4">
        <v>0.17374817957586008</v>
      </c>
    </row>
    <row r="150" spans="1:32" x14ac:dyDescent="0.3">
      <c r="A150" s="26" t="s">
        <v>145</v>
      </c>
      <c r="B150" s="26">
        <v>1</v>
      </c>
      <c r="C150" s="26">
        <v>87</v>
      </c>
      <c r="D150" s="26">
        <v>70.900000000000006</v>
      </c>
      <c r="E150" s="26">
        <v>18.8</v>
      </c>
      <c r="F150" s="26">
        <v>3.4</v>
      </c>
      <c r="G150" s="26">
        <v>82.4</v>
      </c>
      <c r="I150">
        <v>120</v>
      </c>
      <c r="J150">
        <v>76.219087249144394</v>
      </c>
      <c r="K150">
        <v>3.6809127508556116</v>
      </c>
      <c r="L150">
        <v>1.2590845908130714</v>
      </c>
      <c r="V150" s="26" t="s">
        <v>145</v>
      </c>
      <c r="W150" s="26">
        <v>87</v>
      </c>
      <c r="X150" s="26">
        <v>18.8</v>
      </c>
      <c r="Y150" s="26">
        <v>3.4</v>
      </c>
      <c r="Z150" s="26">
        <v>82.4</v>
      </c>
      <c r="AA150" s="26">
        <v>82.235471622178252</v>
      </c>
      <c r="AC150" s="4">
        <v>122</v>
      </c>
      <c r="AD150" s="4">
        <v>76.888583432596789</v>
      </c>
      <c r="AE150" s="4">
        <v>1.411416567403208</v>
      </c>
      <c r="AF150" s="4">
        <v>0.470341287391288</v>
      </c>
    </row>
    <row r="151" spans="1:32" x14ac:dyDescent="0.3">
      <c r="A151" s="27" t="s">
        <v>146</v>
      </c>
      <c r="B151" s="27">
        <v>1</v>
      </c>
      <c r="C151" s="27">
        <v>87</v>
      </c>
      <c r="D151" s="27">
        <v>43.8</v>
      </c>
      <c r="E151" s="27">
        <v>11.1</v>
      </c>
      <c r="F151" s="27">
        <v>2</v>
      </c>
      <c r="G151" s="27">
        <v>83.4</v>
      </c>
      <c r="I151">
        <v>121</v>
      </c>
      <c r="J151">
        <v>69.594882667004754</v>
      </c>
      <c r="K151">
        <v>0.8051173329952519</v>
      </c>
      <c r="L151">
        <v>0.27539659219991169</v>
      </c>
      <c r="V151" s="27" t="s">
        <v>146</v>
      </c>
      <c r="W151" s="27">
        <v>87</v>
      </c>
      <c r="X151" s="27">
        <v>11.1</v>
      </c>
      <c r="Y151" s="27">
        <v>2</v>
      </c>
      <c r="Z151" s="27">
        <v>83.4</v>
      </c>
      <c r="AA151" s="27">
        <v>80.824784275074549</v>
      </c>
      <c r="AC151" s="4">
        <v>123</v>
      </c>
      <c r="AD151" s="4">
        <v>80.255698928450187</v>
      </c>
      <c r="AE151" s="4">
        <v>1.3443010715498076</v>
      </c>
      <c r="AF151" s="4">
        <v>0.4479756800627076</v>
      </c>
    </row>
    <row r="152" spans="1:32" x14ac:dyDescent="0.3">
      <c r="A152" s="26" t="s">
        <v>147</v>
      </c>
      <c r="B152" s="26">
        <v>0</v>
      </c>
      <c r="C152" s="26">
        <v>66</v>
      </c>
      <c r="D152" s="26">
        <v>17.2</v>
      </c>
      <c r="E152" s="26">
        <v>6.6</v>
      </c>
      <c r="F152" s="26">
        <v>45.6</v>
      </c>
      <c r="G152" s="26">
        <v>69.5</v>
      </c>
      <c r="I152">
        <v>122</v>
      </c>
      <c r="J152">
        <v>78.12158496586477</v>
      </c>
      <c r="K152">
        <v>0.1784150341352273</v>
      </c>
      <c r="L152">
        <v>6.1028238226194402E-2</v>
      </c>
      <c r="V152" s="26" t="s">
        <v>147</v>
      </c>
      <c r="W152" s="26">
        <v>66</v>
      </c>
      <c r="X152" s="26">
        <v>6.6</v>
      </c>
      <c r="Y152" s="26">
        <v>45.6</v>
      </c>
      <c r="Z152" s="26">
        <v>69.5</v>
      </c>
      <c r="AA152" s="26">
        <v>72.329632331300047</v>
      </c>
      <c r="AC152" s="4">
        <v>124</v>
      </c>
      <c r="AD152" s="4">
        <v>76.121321849870085</v>
      </c>
      <c r="AE152" s="4">
        <v>1.0786781501299174</v>
      </c>
      <c r="AF152" s="4">
        <v>0.35945934143765901</v>
      </c>
    </row>
    <row r="153" spans="1:32" x14ac:dyDescent="0.3">
      <c r="A153" s="27" t="s">
        <v>148</v>
      </c>
      <c r="B153" s="27">
        <v>0</v>
      </c>
      <c r="C153" s="27">
        <v>83</v>
      </c>
      <c r="D153" s="27">
        <v>9.5</v>
      </c>
      <c r="E153" s="27">
        <v>13.9</v>
      </c>
      <c r="F153" s="27">
        <v>31.7</v>
      </c>
      <c r="G153" s="27">
        <v>77.7</v>
      </c>
      <c r="I153">
        <v>123</v>
      </c>
      <c r="J153">
        <v>81.725248646073325</v>
      </c>
      <c r="K153">
        <v>-0.12524864607333086</v>
      </c>
      <c r="L153">
        <v>-4.2842265211115005E-2</v>
      </c>
      <c r="V153" s="27" t="s">
        <v>148</v>
      </c>
      <c r="W153" s="27">
        <v>83</v>
      </c>
      <c r="X153" s="27">
        <v>13.9</v>
      </c>
      <c r="Y153" s="27">
        <v>31.7</v>
      </c>
      <c r="Z153" s="27">
        <v>77.7</v>
      </c>
      <c r="AA153" s="27">
        <v>79.019054475308579</v>
      </c>
      <c r="AC153" s="4">
        <v>125</v>
      </c>
      <c r="AD153" s="4">
        <v>81.480621097956401</v>
      </c>
      <c r="AE153" s="4">
        <v>1.8193789020435958</v>
      </c>
      <c r="AF153" s="4">
        <v>0.60629089582967288</v>
      </c>
    </row>
    <row r="154" spans="1:32" x14ac:dyDescent="0.3">
      <c r="A154" s="26" t="s">
        <v>173</v>
      </c>
      <c r="B154" s="26">
        <v>0</v>
      </c>
      <c r="C154" s="26">
        <v>53</v>
      </c>
      <c r="D154" s="26">
        <v>7.6</v>
      </c>
      <c r="E154" s="26">
        <v>4.8</v>
      </c>
      <c r="F154" s="26">
        <v>31.7</v>
      </c>
      <c r="G154" s="26">
        <v>69.599999999999994</v>
      </c>
      <c r="I154">
        <v>124</v>
      </c>
      <c r="J154">
        <v>75.770810710532118</v>
      </c>
      <c r="K154">
        <v>1.4291892894678853</v>
      </c>
      <c r="L154">
        <v>0.4888652172768338</v>
      </c>
      <c r="V154" s="26" t="s">
        <v>173</v>
      </c>
      <c r="W154" s="26">
        <v>53</v>
      </c>
      <c r="X154" s="26">
        <v>4.8</v>
      </c>
      <c r="Y154" s="26">
        <v>31.7</v>
      </c>
      <c r="Z154" s="26">
        <v>69.599999999999994</v>
      </c>
      <c r="AA154" s="26">
        <v>68.950379038221428</v>
      </c>
      <c r="AC154" s="4">
        <v>126</v>
      </c>
      <c r="AD154" s="4">
        <v>74.78167400389016</v>
      </c>
      <c r="AE154" s="4">
        <v>-1.4816740038901628</v>
      </c>
      <c r="AF154" s="4">
        <v>-0.49375391686529485</v>
      </c>
    </row>
    <row r="155" spans="1:32" x14ac:dyDescent="0.3">
      <c r="A155" s="27" t="s">
        <v>149</v>
      </c>
      <c r="B155" s="27">
        <v>0</v>
      </c>
      <c r="C155" s="27">
        <v>44</v>
      </c>
      <c r="D155" s="27">
        <v>0.8</v>
      </c>
      <c r="E155" s="27">
        <v>5.4</v>
      </c>
      <c r="F155" s="27">
        <v>79</v>
      </c>
      <c r="G155" s="27">
        <v>64.3</v>
      </c>
      <c r="I155">
        <v>125</v>
      </c>
      <c r="J155">
        <v>80.495449760957428</v>
      </c>
      <c r="K155">
        <v>2.8045502390425696</v>
      </c>
      <c r="L155">
        <v>0.95931803581022446</v>
      </c>
      <c r="V155" s="27" t="s">
        <v>149</v>
      </c>
      <c r="W155" s="27">
        <v>44</v>
      </c>
      <c r="X155" s="27">
        <v>5.4</v>
      </c>
      <c r="Y155" s="27">
        <v>79</v>
      </c>
      <c r="Z155" s="27">
        <v>64.3</v>
      </c>
      <c r="AA155" s="27">
        <v>64.608090431538443</v>
      </c>
      <c r="AC155" s="4">
        <v>127</v>
      </c>
      <c r="AD155" s="4">
        <v>75.22942455426292</v>
      </c>
      <c r="AE155" s="4">
        <v>0.37057544573707446</v>
      </c>
      <c r="AF155" s="4">
        <v>0.1234907795820024</v>
      </c>
    </row>
    <row r="156" spans="1:32" x14ac:dyDescent="0.3">
      <c r="A156" s="26" t="s">
        <v>150</v>
      </c>
      <c r="B156" s="26">
        <v>0</v>
      </c>
      <c r="C156" s="26">
        <v>70</v>
      </c>
      <c r="D156" s="26">
        <v>13</v>
      </c>
      <c r="E156" s="26">
        <v>12.6</v>
      </c>
      <c r="F156" s="26">
        <v>6.3</v>
      </c>
      <c r="G156" s="26">
        <v>77</v>
      </c>
      <c r="I156">
        <v>126</v>
      </c>
      <c r="J156">
        <v>74.80410013543792</v>
      </c>
      <c r="K156">
        <v>-1.5041001354379233</v>
      </c>
      <c r="L156">
        <v>-0.51448904979601595</v>
      </c>
      <c r="V156" s="26" t="s">
        <v>150</v>
      </c>
      <c r="W156" s="26">
        <v>70</v>
      </c>
      <c r="X156" s="26">
        <v>12.6</v>
      </c>
      <c r="Y156" s="26">
        <v>6.3</v>
      </c>
      <c r="Z156" s="26">
        <v>77</v>
      </c>
      <c r="AA156" s="26">
        <v>76.210922426221828</v>
      </c>
      <c r="AC156" s="4">
        <v>128</v>
      </c>
      <c r="AD156" s="4">
        <v>76.732452058173095</v>
      </c>
      <c r="AE156" s="4">
        <v>-3.5324520581730923</v>
      </c>
      <c r="AF156" s="4">
        <v>-1.1771564023412078</v>
      </c>
    </row>
    <row r="157" spans="1:32" x14ac:dyDescent="0.3">
      <c r="A157" s="27" t="s">
        <v>151</v>
      </c>
      <c r="B157" s="27">
        <v>0</v>
      </c>
      <c r="C157" s="27">
        <v>79</v>
      </c>
      <c r="D157" s="27">
        <v>19.3</v>
      </c>
      <c r="E157" s="27">
        <v>9.5</v>
      </c>
      <c r="F157" s="27">
        <v>14.7</v>
      </c>
      <c r="G157" s="27">
        <v>78.599999999999994</v>
      </c>
      <c r="I157">
        <v>127</v>
      </c>
      <c r="J157">
        <v>76.327268540525267</v>
      </c>
      <c r="K157">
        <v>-0.72726854052527301</v>
      </c>
      <c r="L157">
        <v>-0.24876781242522916</v>
      </c>
      <c r="V157" s="27" t="s">
        <v>151</v>
      </c>
      <c r="W157" s="27">
        <v>79</v>
      </c>
      <c r="X157" s="27">
        <v>9.5</v>
      </c>
      <c r="Y157" s="27">
        <v>14.7</v>
      </c>
      <c r="Z157" s="27">
        <v>78.599999999999994</v>
      </c>
      <c r="AA157" s="27">
        <v>77.772071163974431</v>
      </c>
      <c r="AC157" s="4">
        <v>129</v>
      </c>
      <c r="AD157" s="4">
        <v>70.005995183213116</v>
      </c>
      <c r="AE157" s="4">
        <v>-0.90599518321312189</v>
      </c>
      <c r="AF157" s="4">
        <v>-0.30191436793658616</v>
      </c>
    </row>
    <row r="158" spans="1:32" x14ac:dyDescent="0.3">
      <c r="A158" s="26" t="s">
        <v>152</v>
      </c>
      <c r="B158" s="26">
        <v>0</v>
      </c>
      <c r="C158" s="26">
        <v>73</v>
      </c>
      <c r="D158" s="26">
        <v>22.2</v>
      </c>
      <c r="E158" s="26">
        <v>8.6999999999999993</v>
      </c>
      <c r="F158" s="26">
        <v>22.4</v>
      </c>
      <c r="G158" s="26">
        <v>69.7</v>
      </c>
      <c r="I158">
        <v>128</v>
      </c>
      <c r="J158">
        <v>76.791866787711683</v>
      </c>
      <c r="K158">
        <v>-3.5918667877116803</v>
      </c>
      <c r="L158">
        <v>-1.22862573246535</v>
      </c>
      <c r="V158" s="26" t="s">
        <v>152</v>
      </c>
      <c r="W158" s="26">
        <v>73</v>
      </c>
      <c r="X158" s="26">
        <v>8.6999999999999993</v>
      </c>
      <c r="Y158" s="26">
        <v>22.4</v>
      </c>
      <c r="Z158" s="26">
        <v>69.7</v>
      </c>
      <c r="AA158" s="26">
        <v>75.63432813759924</v>
      </c>
      <c r="AC158" s="4">
        <v>130</v>
      </c>
      <c r="AD158" s="4">
        <v>75.14122221696897</v>
      </c>
      <c r="AE158" s="4">
        <v>-0.8412222169689727</v>
      </c>
      <c r="AF158" s="4">
        <v>-0.28032938655332429</v>
      </c>
    </row>
    <row r="159" spans="1:32" x14ac:dyDescent="0.3">
      <c r="A159" s="27" t="s">
        <v>153</v>
      </c>
      <c r="B159" s="27">
        <v>0</v>
      </c>
      <c r="C159" s="27">
        <v>50</v>
      </c>
      <c r="D159" s="27">
        <v>1.5</v>
      </c>
      <c r="E159" s="27">
        <v>3.1</v>
      </c>
      <c r="F159" s="27">
        <v>127.9</v>
      </c>
      <c r="G159" s="27">
        <v>66.7</v>
      </c>
      <c r="I159">
        <v>129</v>
      </c>
      <c r="J159">
        <v>69.470853383150811</v>
      </c>
      <c r="K159">
        <v>-0.37085338315081628</v>
      </c>
      <c r="L159">
        <v>-0.12685325944429179</v>
      </c>
      <c r="V159" s="27" t="s">
        <v>153</v>
      </c>
      <c r="W159" s="27">
        <v>50</v>
      </c>
      <c r="X159" s="27">
        <v>3.1</v>
      </c>
      <c r="Y159" s="27">
        <v>127.9</v>
      </c>
      <c r="Z159" s="27">
        <v>66.7</v>
      </c>
      <c r="AA159" s="27">
        <v>63.813023611900498</v>
      </c>
      <c r="AC159" s="4">
        <v>131</v>
      </c>
      <c r="AD159" s="4">
        <v>74.760929703291367</v>
      </c>
      <c r="AE159" s="4">
        <v>-1.5609297032913645</v>
      </c>
      <c r="AF159" s="4">
        <v>-0.52016513276737442</v>
      </c>
    </row>
    <row r="160" spans="1:32" x14ac:dyDescent="0.3">
      <c r="A160" s="26" t="s">
        <v>154</v>
      </c>
      <c r="B160" s="26">
        <v>0</v>
      </c>
      <c r="C160" s="26">
        <v>73</v>
      </c>
      <c r="D160" s="26">
        <v>29.9</v>
      </c>
      <c r="E160" s="26">
        <v>7.7</v>
      </c>
      <c r="F160" s="26">
        <v>14.7</v>
      </c>
      <c r="G160" s="26">
        <v>73</v>
      </c>
      <c r="I160">
        <v>130</v>
      </c>
      <c r="J160">
        <v>74.193577640685788</v>
      </c>
      <c r="K160">
        <v>0.10642235931420885</v>
      </c>
      <c r="L160">
        <v>3.6402588651237612E-2</v>
      </c>
      <c r="V160" s="26" t="s">
        <v>154</v>
      </c>
      <c r="W160" s="26">
        <v>73</v>
      </c>
      <c r="X160" s="26">
        <v>7.7</v>
      </c>
      <c r="Y160" s="26">
        <v>14.7</v>
      </c>
      <c r="Z160" s="26">
        <v>73</v>
      </c>
      <c r="AA160" s="26">
        <v>75.762150636609292</v>
      </c>
      <c r="AC160" s="4">
        <v>132</v>
      </c>
      <c r="AD160" s="4">
        <v>69.745288137895201</v>
      </c>
      <c r="AE160" s="4">
        <v>0.75471186210479857</v>
      </c>
      <c r="AF160" s="4">
        <v>0.25150062499616394</v>
      </c>
    </row>
    <row r="161" spans="1:32" x14ac:dyDescent="0.3">
      <c r="A161" s="27" t="s">
        <v>155</v>
      </c>
      <c r="B161" s="27">
        <v>0</v>
      </c>
      <c r="C161" s="27">
        <v>78</v>
      </c>
      <c r="D161" s="27">
        <v>26</v>
      </c>
      <c r="E161" s="27">
        <v>7.4</v>
      </c>
      <c r="F161" s="27">
        <v>3.7</v>
      </c>
      <c r="G161" s="27">
        <v>76.099999999999994</v>
      </c>
      <c r="I161">
        <v>131</v>
      </c>
      <c r="J161">
        <v>73.939162515930093</v>
      </c>
      <c r="K161">
        <v>-0.73916251593009008</v>
      </c>
      <c r="L161">
        <v>-0.25283623842968522</v>
      </c>
      <c r="V161" s="27" t="s">
        <v>155</v>
      </c>
      <c r="W161" s="27">
        <v>78</v>
      </c>
      <c r="X161" s="27">
        <v>7.4</v>
      </c>
      <c r="Y161" s="27">
        <v>3.7</v>
      </c>
      <c r="Z161" s="27">
        <v>76.099999999999994</v>
      </c>
      <c r="AA161" s="27">
        <v>77.548846149885691</v>
      </c>
      <c r="AC161" s="4">
        <v>133</v>
      </c>
      <c r="AD161" s="4">
        <v>69.788586921466248</v>
      </c>
      <c r="AE161" s="4">
        <v>0.61141307853375793</v>
      </c>
      <c r="AF161" s="4">
        <v>0.20374765404272435</v>
      </c>
    </row>
    <row r="162" spans="1:32" x14ac:dyDescent="0.3">
      <c r="A162" s="26" t="s">
        <v>156</v>
      </c>
      <c r="B162" s="26">
        <v>0</v>
      </c>
      <c r="C162" s="26">
        <v>88</v>
      </c>
      <c r="D162" s="26">
        <v>30</v>
      </c>
      <c r="E162" s="26">
        <v>19.7</v>
      </c>
      <c r="F162" s="26">
        <v>10.9</v>
      </c>
      <c r="G162" s="26">
        <v>81.400000000000006</v>
      </c>
      <c r="I162">
        <v>132</v>
      </c>
      <c r="J162">
        <v>69.388008552102946</v>
      </c>
      <c r="K162">
        <v>1.1119914478970543</v>
      </c>
      <c r="L162">
        <v>0.38036524958046142</v>
      </c>
      <c r="V162" s="26" t="s">
        <v>156</v>
      </c>
      <c r="W162" s="26">
        <v>88</v>
      </c>
      <c r="X162" s="26">
        <v>19.7</v>
      </c>
      <c r="Y162" s="26">
        <v>10.9</v>
      </c>
      <c r="Z162" s="26">
        <v>81.400000000000006</v>
      </c>
      <c r="AA162" s="26">
        <v>82.374618715686751</v>
      </c>
      <c r="AC162" s="4">
        <v>134</v>
      </c>
      <c r="AD162" s="4">
        <v>66.105681899170705</v>
      </c>
      <c r="AE162" s="4">
        <v>2.4943181008292896</v>
      </c>
      <c r="AF162" s="4">
        <v>0.83120803156357648</v>
      </c>
    </row>
    <row r="163" spans="1:32" x14ac:dyDescent="0.3">
      <c r="A163" s="27" t="s">
        <v>157</v>
      </c>
      <c r="B163" s="27">
        <v>0</v>
      </c>
      <c r="C163" s="27">
        <v>46</v>
      </c>
      <c r="D163" s="27">
        <v>0.5</v>
      </c>
      <c r="E163" s="27">
        <v>9.6</v>
      </c>
      <c r="F163" s="27">
        <v>138.9</v>
      </c>
      <c r="G163" s="27">
        <v>67.3</v>
      </c>
      <c r="I163">
        <v>133</v>
      </c>
      <c r="J163">
        <v>69.339066536626731</v>
      </c>
      <c r="K163">
        <v>1.0609334633732743</v>
      </c>
      <c r="L163">
        <v>0.36290047225398969</v>
      </c>
      <c r="V163" s="27" t="s">
        <v>157</v>
      </c>
      <c r="W163" s="27">
        <v>46</v>
      </c>
      <c r="X163" s="27">
        <v>9.6</v>
      </c>
      <c r="Y163" s="27">
        <v>138.9</v>
      </c>
      <c r="Z163" s="27">
        <v>67.3</v>
      </c>
      <c r="AA163" s="27">
        <v>63.486610068606339</v>
      </c>
      <c r="AC163" s="4">
        <v>135</v>
      </c>
      <c r="AD163" s="4">
        <v>76.1384438668386</v>
      </c>
      <c r="AE163" s="4">
        <v>-0.23844386683859398</v>
      </c>
      <c r="AF163" s="4">
        <v>-7.945917448436933E-2</v>
      </c>
    </row>
    <row r="164" spans="1:32" x14ac:dyDescent="0.3">
      <c r="A164" s="26" t="s">
        <v>158</v>
      </c>
      <c r="B164" s="26">
        <v>1</v>
      </c>
      <c r="C164" s="26">
        <v>83</v>
      </c>
      <c r="D164" s="26">
        <v>26.1</v>
      </c>
      <c r="E164" s="26">
        <v>22.4</v>
      </c>
      <c r="F164" s="26">
        <v>16.7</v>
      </c>
      <c r="G164" s="26">
        <v>78.5</v>
      </c>
      <c r="I164">
        <v>134</v>
      </c>
      <c r="J164">
        <v>65.968227922825264</v>
      </c>
      <c r="K164">
        <v>2.6317720771747304</v>
      </c>
      <c r="L164">
        <v>0.90021793321033639</v>
      </c>
      <c r="V164" s="26" t="s">
        <v>158</v>
      </c>
      <c r="W164" s="26">
        <v>83</v>
      </c>
      <c r="X164" s="26">
        <v>22.4</v>
      </c>
      <c r="Y164" s="26">
        <v>16.7</v>
      </c>
      <c r="Z164" s="26">
        <v>78.5</v>
      </c>
      <c r="AA164" s="26">
        <v>81.260795422767103</v>
      </c>
      <c r="AC164" s="4">
        <v>136</v>
      </c>
      <c r="AD164" s="4">
        <v>73.188223128951478</v>
      </c>
      <c r="AE164" s="4">
        <v>0.11177687104851941</v>
      </c>
      <c r="AF164" s="4">
        <v>3.7248590277112484E-2</v>
      </c>
    </row>
    <row r="165" spans="1:32" x14ac:dyDescent="0.3">
      <c r="A165" s="27" t="s">
        <v>159</v>
      </c>
      <c r="B165" s="27">
        <v>0</v>
      </c>
      <c r="C165" s="27">
        <v>79</v>
      </c>
      <c r="D165" s="27">
        <v>49.4</v>
      </c>
      <c r="E165" s="27">
        <v>20.100000000000001</v>
      </c>
      <c r="F165" s="27">
        <v>32.6</v>
      </c>
      <c r="G165" s="27">
        <v>77.099999999999994</v>
      </c>
      <c r="I165">
        <v>135</v>
      </c>
      <c r="J165">
        <v>76.011263979298221</v>
      </c>
      <c r="K165">
        <v>-0.11126397929821508</v>
      </c>
      <c r="L165">
        <v>-3.8058702101635991E-2</v>
      </c>
      <c r="V165" s="27" t="s">
        <v>159</v>
      </c>
      <c r="W165" s="27">
        <v>79</v>
      </c>
      <c r="X165" s="27">
        <v>20.100000000000001</v>
      </c>
      <c r="Y165" s="27">
        <v>32.6</v>
      </c>
      <c r="Z165" s="27">
        <v>77.099999999999994</v>
      </c>
      <c r="AA165" s="27">
        <v>79.053261500892745</v>
      </c>
      <c r="AC165" s="4">
        <v>137</v>
      </c>
      <c r="AD165" s="4">
        <v>62.344025378330393</v>
      </c>
      <c r="AE165" s="4">
        <v>-1.5440253783303959</v>
      </c>
      <c r="AF165" s="4">
        <v>-0.51453192557096827</v>
      </c>
    </row>
    <row r="166" spans="1:32" x14ac:dyDescent="0.3">
      <c r="A166" s="26" t="s">
        <v>160</v>
      </c>
      <c r="B166" s="26">
        <v>0</v>
      </c>
      <c r="C166" s="26">
        <v>71</v>
      </c>
      <c r="D166" s="26">
        <v>23.7</v>
      </c>
      <c r="E166" s="26">
        <v>8.3000000000000007</v>
      </c>
      <c r="F166" s="26">
        <v>18.899999999999999</v>
      </c>
      <c r="G166" s="26">
        <v>73</v>
      </c>
      <c r="I166">
        <v>136</v>
      </c>
      <c r="J166">
        <v>73.012263571271021</v>
      </c>
      <c r="K166">
        <v>0.28773642872897653</v>
      </c>
      <c r="L166">
        <v>9.8422464249940861E-2</v>
      </c>
      <c r="V166" s="26" t="s">
        <v>160</v>
      </c>
      <c r="W166" s="26">
        <v>71</v>
      </c>
      <c r="X166" s="26">
        <v>8.3000000000000007</v>
      </c>
      <c r="Y166" s="26">
        <v>18.899999999999999</v>
      </c>
      <c r="Z166" s="26">
        <v>73</v>
      </c>
      <c r="AA166" s="26">
        <v>75.147295911556569</v>
      </c>
      <c r="AC166" s="4">
        <v>138</v>
      </c>
      <c r="AD166" s="4">
        <v>81.191354110683108</v>
      </c>
      <c r="AE166" s="4">
        <v>2.0086458893168952</v>
      </c>
      <c r="AF166" s="4">
        <v>0.66936233803229461</v>
      </c>
    </row>
    <row r="167" spans="1:32" x14ac:dyDescent="0.3">
      <c r="A167" s="27" t="s">
        <v>161</v>
      </c>
      <c r="B167" s="27">
        <v>0</v>
      </c>
      <c r="C167" s="27">
        <v>52</v>
      </c>
      <c r="D167" s="27">
        <v>1.7</v>
      </c>
      <c r="E167" s="27">
        <v>5</v>
      </c>
      <c r="F167" s="27">
        <v>81</v>
      </c>
      <c r="G167" s="27">
        <v>65.3</v>
      </c>
      <c r="I167">
        <v>137</v>
      </c>
      <c r="J167">
        <v>62.605784979070826</v>
      </c>
      <c r="K167">
        <v>-1.8057849790708289</v>
      </c>
      <c r="L167">
        <v>-0.61768267692334977</v>
      </c>
      <c r="V167" s="27" t="s">
        <v>161</v>
      </c>
      <c r="W167" s="27">
        <v>52</v>
      </c>
      <c r="X167" s="27">
        <v>5</v>
      </c>
      <c r="Y167" s="27">
        <v>81</v>
      </c>
      <c r="Z167" s="27">
        <v>65.3</v>
      </c>
      <c r="AA167" s="27">
        <v>66.67120567067451</v>
      </c>
      <c r="AC167" s="4">
        <v>139</v>
      </c>
      <c r="AD167" s="4">
        <v>77.341220485850286</v>
      </c>
      <c r="AE167" s="4">
        <v>0.85877951414971676</v>
      </c>
      <c r="AF167" s="4">
        <v>0.28618019059645378</v>
      </c>
    </row>
    <row r="168" spans="1:32" x14ac:dyDescent="0.3">
      <c r="A168" s="26" t="s">
        <v>162</v>
      </c>
      <c r="B168" s="26">
        <v>0</v>
      </c>
      <c r="C168" s="26">
        <v>70</v>
      </c>
      <c r="D168" s="26">
        <v>17.3</v>
      </c>
      <c r="E168" s="26">
        <v>11.6</v>
      </c>
      <c r="F168" s="26">
        <v>83.8</v>
      </c>
      <c r="G168" s="26">
        <v>73.900000000000006</v>
      </c>
      <c r="I168">
        <v>138</v>
      </c>
      <c r="J168">
        <v>81.432550983676947</v>
      </c>
      <c r="K168">
        <v>1.7674490163230558</v>
      </c>
      <c r="L168">
        <v>0.60456956524785965</v>
      </c>
      <c r="V168" s="26" t="s">
        <v>162</v>
      </c>
      <c r="W168" s="26">
        <v>70</v>
      </c>
      <c r="X168" s="26">
        <v>11.6</v>
      </c>
      <c r="Y168" s="26">
        <v>83.8</v>
      </c>
      <c r="Z168" s="26">
        <v>73.900000000000006</v>
      </c>
      <c r="AA168" s="26">
        <v>72.814004309861488</v>
      </c>
      <c r="AC168" s="4">
        <v>140</v>
      </c>
      <c r="AD168" s="4">
        <v>79.376511158203272</v>
      </c>
      <c r="AE168" s="4">
        <v>1.9234888417967255</v>
      </c>
      <c r="AF168" s="4">
        <v>0.64098455341072902</v>
      </c>
    </row>
    <row r="169" spans="1:32" x14ac:dyDescent="0.3">
      <c r="A169" s="27" t="s">
        <v>163</v>
      </c>
      <c r="B169" s="27">
        <v>0</v>
      </c>
      <c r="C169" s="27">
        <v>70</v>
      </c>
      <c r="D169" s="27">
        <v>8.3000000000000007</v>
      </c>
      <c r="E169" s="27">
        <v>10.1</v>
      </c>
      <c r="F169" s="27">
        <v>29</v>
      </c>
      <c r="G169" s="27">
        <v>73.7</v>
      </c>
      <c r="I169">
        <v>139</v>
      </c>
      <c r="J169">
        <v>78.416918825941963</v>
      </c>
      <c r="K169">
        <v>-0.21691882594195988</v>
      </c>
      <c r="L169">
        <v>-7.4198757125470874E-2</v>
      </c>
      <c r="V169" s="27" t="s">
        <v>163</v>
      </c>
      <c r="W169" s="27">
        <v>70</v>
      </c>
      <c r="X169" s="27">
        <v>10.1</v>
      </c>
      <c r="Y169" s="27">
        <v>29</v>
      </c>
      <c r="Z169" s="27">
        <v>73.7</v>
      </c>
      <c r="AA169" s="27">
        <v>74.794998992822215</v>
      </c>
      <c r="AC169" s="4">
        <v>141</v>
      </c>
      <c r="AD169" s="4">
        <v>67.269710762283822</v>
      </c>
      <c r="AE169" s="4">
        <v>-2.0697107622838189</v>
      </c>
      <c r="AF169" s="4">
        <v>-0.68971163223003185</v>
      </c>
    </row>
    <row r="170" spans="1:32" x14ac:dyDescent="0.3">
      <c r="A170" s="26" t="s">
        <v>164</v>
      </c>
      <c r="B170" s="26">
        <v>0</v>
      </c>
      <c r="C170" s="26">
        <v>55</v>
      </c>
      <c r="D170" s="26">
        <v>1.2</v>
      </c>
      <c r="E170" s="26">
        <v>7</v>
      </c>
      <c r="F170" s="26">
        <v>135</v>
      </c>
      <c r="G170" s="26">
        <v>62.5</v>
      </c>
      <c r="I170">
        <v>140</v>
      </c>
      <c r="J170">
        <v>80.137213823348461</v>
      </c>
      <c r="K170">
        <v>1.1627861766515366</v>
      </c>
      <c r="L170">
        <v>0.39773997824101776</v>
      </c>
      <c r="V170" s="26" t="s">
        <v>164</v>
      </c>
      <c r="W170" s="26">
        <v>55</v>
      </c>
      <c r="X170" s="26">
        <v>7</v>
      </c>
      <c r="Y170" s="26">
        <v>135</v>
      </c>
      <c r="Z170" s="26">
        <v>62.5</v>
      </c>
      <c r="AA170" s="26">
        <v>65.651976206363699</v>
      </c>
      <c r="AC170" s="4">
        <v>142</v>
      </c>
      <c r="AD170" s="4">
        <v>74.337063639344152</v>
      </c>
      <c r="AE170" s="4">
        <v>-9.0370636393441544</v>
      </c>
      <c r="AF170" s="4">
        <v>-3.0115164045342118</v>
      </c>
    </row>
    <row r="171" spans="1:32" x14ac:dyDescent="0.3">
      <c r="A171" s="27" t="s">
        <v>165</v>
      </c>
      <c r="B171" s="27">
        <v>0</v>
      </c>
      <c r="C171" s="27">
        <v>55</v>
      </c>
      <c r="D171" s="27">
        <v>2</v>
      </c>
      <c r="E171" s="27">
        <v>8.6999999999999993</v>
      </c>
      <c r="F171" s="27">
        <v>107.9</v>
      </c>
      <c r="G171" s="27">
        <v>60.7</v>
      </c>
      <c r="I171">
        <v>141</v>
      </c>
      <c r="J171">
        <v>67.021956263841588</v>
      </c>
      <c r="K171">
        <v>-1.8219562638415852</v>
      </c>
      <c r="L171">
        <v>-0.6232141895797626</v>
      </c>
      <c r="V171" s="27" t="s">
        <v>165</v>
      </c>
      <c r="W171" s="27">
        <v>55</v>
      </c>
      <c r="X171" s="27">
        <v>8.6999999999999993</v>
      </c>
      <c r="Y171" s="27">
        <v>107.9</v>
      </c>
      <c r="Z171" s="27">
        <v>60.7</v>
      </c>
      <c r="AA171" s="27">
        <v>67.097346095743049</v>
      </c>
      <c r="AC171" s="4">
        <v>143</v>
      </c>
      <c r="AD171" s="4">
        <v>81.18259275221142</v>
      </c>
      <c r="AE171" s="4">
        <v>2.0174072477885829</v>
      </c>
      <c r="AF171" s="4">
        <v>0.67228197828453562</v>
      </c>
    </row>
    <row r="172" spans="1:32" x14ac:dyDescent="0.3">
      <c r="A172" s="26" t="s">
        <v>166</v>
      </c>
      <c r="B172" s="26">
        <v>0</v>
      </c>
      <c r="C172" s="26">
        <v>46</v>
      </c>
      <c r="D172" s="26">
        <v>2.9</v>
      </c>
      <c r="E172" s="26">
        <v>6.9</v>
      </c>
      <c r="F172" s="26">
        <v>62</v>
      </c>
      <c r="G172" s="26">
        <v>64.5</v>
      </c>
      <c r="I172">
        <v>142</v>
      </c>
      <c r="J172">
        <v>73.51660189758654</v>
      </c>
      <c r="K172">
        <v>-8.2166018975865427</v>
      </c>
      <c r="L172">
        <v>-2.8105520392168812</v>
      </c>
      <c r="V172" s="26" t="s">
        <v>166</v>
      </c>
      <c r="W172" s="26">
        <v>46</v>
      </c>
      <c r="X172" s="26">
        <v>6.9</v>
      </c>
      <c r="Y172" s="26">
        <v>62</v>
      </c>
      <c r="Z172" s="26">
        <v>64.5</v>
      </c>
      <c r="AA172" s="26">
        <v>66.153012458286</v>
      </c>
      <c r="AC172" s="4">
        <v>144</v>
      </c>
      <c r="AD172" s="4">
        <v>74.121000289268338</v>
      </c>
      <c r="AE172" s="4">
        <v>2.778999710731668</v>
      </c>
      <c r="AF172" s="4">
        <v>0.92607549875255823</v>
      </c>
    </row>
    <row r="173" spans="1:32" x14ac:dyDescent="0.3">
      <c r="A173" s="27" t="s">
        <v>167</v>
      </c>
      <c r="B173" s="27">
        <v>0</v>
      </c>
      <c r="C173" s="27">
        <v>77</v>
      </c>
      <c r="D173" s="27">
        <v>24.5</v>
      </c>
      <c r="E173" s="27">
        <v>14</v>
      </c>
      <c r="F173" s="27">
        <v>7.2</v>
      </c>
      <c r="G173" s="27">
        <v>77.2</v>
      </c>
      <c r="I173">
        <v>143</v>
      </c>
      <c r="J173">
        <v>82.156610422948461</v>
      </c>
      <c r="K173">
        <v>1.043389577051542</v>
      </c>
      <c r="L173">
        <v>0.35689945065261247</v>
      </c>
      <c r="V173" s="27" t="s">
        <v>167</v>
      </c>
      <c r="W173" s="27">
        <v>77</v>
      </c>
      <c r="X173" s="27">
        <v>14</v>
      </c>
      <c r="Y173" s="27">
        <v>7.2</v>
      </c>
      <c r="Z173" s="27">
        <v>77.2</v>
      </c>
      <c r="AA173" s="27">
        <v>78.385086930803709</v>
      </c>
      <c r="AC173" s="4">
        <v>145</v>
      </c>
      <c r="AD173" s="4">
        <v>64.323548510935737</v>
      </c>
      <c r="AE173" s="4">
        <v>4.7764514890642573</v>
      </c>
      <c r="AF173" s="4">
        <v>1.5917075046538887</v>
      </c>
    </row>
    <row r="174" spans="1:32" x14ac:dyDescent="0.3">
      <c r="A174" s="26" t="s">
        <v>168</v>
      </c>
      <c r="B174" s="26">
        <v>0</v>
      </c>
      <c r="C174" s="26">
        <v>79</v>
      </c>
      <c r="D174" s="26">
        <v>36.6</v>
      </c>
      <c r="E174" s="26">
        <v>12.6</v>
      </c>
      <c r="F174" s="26">
        <v>73.5</v>
      </c>
      <c r="G174" s="26">
        <v>78.2</v>
      </c>
      <c r="I174">
        <v>144</v>
      </c>
      <c r="J174">
        <v>73.521784632340015</v>
      </c>
      <c r="K174">
        <v>3.3782153676599904</v>
      </c>
      <c r="L174">
        <v>1.1555446167203804</v>
      </c>
      <c r="V174" s="26" t="s">
        <v>168</v>
      </c>
      <c r="W174" s="26">
        <v>79</v>
      </c>
      <c r="X174" s="26">
        <v>12.6</v>
      </c>
      <c r="Y174" s="26">
        <v>73.5</v>
      </c>
      <c r="Z174" s="26">
        <v>78.2</v>
      </c>
      <c r="AA174" s="26">
        <v>75.930760505131431</v>
      </c>
      <c r="AC174" s="4">
        <v>146</v>
      </c>
      <c r="AD174" s="4">
        <v>73.921049519698258</v>
      </c>
      <c r="AE174" s="4">
        <v>-2.4210495196982578</v>
      </c>
      <c r="AF174" s="4">
        <v>-0.8067919664766362</v>
      </c>
    </row>
    <row r="175" spans="1:32" x14ac:dyDescent="0.3">
      <c r="A175" s="27" t="s">
        <v>169</v>
      </c>
      <c r="B175" s="27">
        <v>0</v>
      </c>
      <c r="C175" s="27">
        <v>57</v>
      </c>
      <c r="D175" s="27">
        <v>11.2</v>
      </c>
      <c r="E175" s="27">
        <v>8.6</v>
      </c>
      <c r="F175" s="27">
        <v>51</v>
      </c>
      <c r="G175" s="27">
        <v>69.7</v>
      </c>
      <c r="I175">
        <v>145</v>
      </c>
      <c r="J175">
        <v>64.44082606040989</v>
      </c>
      <c r="K175">
        <v>4.6591739395901044</v>
      </c>
      <c r="L175">
        <v>1.5937063740215356</v>
      </c>
      <c r="V175" s="27" t="s">
        <v>169</v>
      </c>
      <c r="W175" s="27">
        <v>57</v>
      </c>
      <c r="X175" s="27">
        <v>8.6</v>
      </c>
      <c r="Y175" s="27">
        <v>51</v>
      </c>
      <c r="Z175" s="27">
        <v>69.7</v>
      </c>
      <c r="AA175" s="27">
        <v>69.987774099450306</v>
      </c>
      <c r="AC175" s="4">
        <v>147</v>
      </c>
      <c r="AD175" s="4">
        <v>82.235471622178252</v>
      </c>
      <c r="AE175" s="4">
        <v>0.16452837782175322</v>
      </c>
      <c r="AF175" s="4">
        <v>5.4827533432925013E-2</v>
      </c>
    </row>
    <row r="176" spans="1:32" x14ac:dyDescent="0.3">
      <c r="A176" s="26" t="s">
        <v>170</v>
      </c>
      <c r="B176" s="26">
        <v>0</v>
      </c>
      <c r="C176" s="26">
        <v>80</v>
      </c>
      <c r="D176" s="26">
        <v>21</v>
      </c>
      <c r="E176" s="26">
        <v>10.1</v>
      </c>
      <c r="F176" s="26">
        <v>29</v>
      </c>
      <c r="G176" s="26">
        <v>77.7</v>
      </c>
      <c r="I176">
        <v>146</v>
      </c>
      <c r="J176">
        <v>73.144467451377366</v>
      </c>
      <c r="K176">
        <v>-1.6444674513773663</v>
      </c>
      <c r="L176">
        <v>-0.5625027726184495</v>
      </c>
      <c r="V176" s="26" t="s">
        <v>170</v>
      </c>
      <c r="W176" s="26">
        <v>80</v>
      </c>
      <c r="X176" s="26">
        <v>10.1</v>
      </c>
      <c r="Y176" s="26">
        <v>29</v>
      </c>
      <c r="Z176" s="26">
        <v>77.7</v>
      </c>
      <c r="AA176" s="26">
        <v>77.572682530589418</v>
      </c>
      <c r="AC176" s="4">
        <v>148</v>
      </c>
      <c r="AD176" s="4">
        <v>80.824784275074549</v>
      </c>
      <c r="AE176" s="4">
        <v>2.5752157249254566</v>
      </c>
      <c r="AF176" s="4">
        <v>0.85816640341710593</v>
      </c>
    </row>
    <row r="177" spans="9:32" x14ac:dyDescent="0.3">
      <c r="I177">
        <v>147</v>
      </c>
      <c r="J177">
        <v>84.074711927850672</v>
      </c>
      <c r="K177">
        <v>-1.6747119278506659</v>
      </c>
      <c r="L177">
        <v>-0.57284812901840454</v>
      </c>
      <c r="AC177" s="4">
        <v>149</v>
      </c>
      <c r="AD177" s="4">
        <v>72.329632331300047</v>
      </c>
      <c r="AE177" s="4">
        <v>-2.8296323313000471</v>
      </c>
      <c r="AF177" s="4">
        <v>-0.9429483430227239</v>
      </c>
    </row>
    <row r="178" spans="9:32" x14ac:dyDescent="0.3">
      <c r="I178">
        <v>148</v>
      </c>
      <c r="J178">
        <v>81.823991713764372</v>
      </c>
      <c r="K178">
        <v>1.5760082862356342</v>
      </c>
      <c r="L178">
        <v>0.53908578727701584</v>
      </c>
      <c r="AC178" s="4">
        <v>150</v>
      </c>
      <c r="AD178" s="4">
        <v>79.019054475308579</v>
      </c>
      <c r="AE178" s="4">
        <v>-1.319054475308576</v>
      </c>
      <c r="AF178" s="4">
        <v>-0.43956248947631943</v>
      </c>
    </row>
    <row r="179" spans="9:32" x14ac:dyDescent="0.3">
      <c r="I179">
        <v>149</v>
      </c>
      <c r="J179">
        <v>72.091146200135483</v>
      </c>
      <c r="K179">
        <v>-2.5911462001354835</v>
      </c>
      <c r="L179">
        <v>-0.8863215386933806</v>
      </c>
      <c r="AC179" s="4">
        <v>151</v>
      </c>
      <c r="AD179" s="4">
        <v>68.950379038221428</v>
      </c>
      <c r="AE179" s="4">
        <v>0.64962096177856665</v>
      </c>
      <c r="AF179" s="4">
        <v>0.21648007153653542</v>
      </c>
    </row>
    <row r="180" spans="9:32" x14ac:dyDescent="0.3">
      <c r="I180">
        <v>150</v>
      </c>
      <c r="J180">
        <v>77.714434362606838</v>
      </c>
      <c r="K180">
        <v>-1.4434362606834839E-2</v>
      </c>
      <c r="L180">
        <v>-4.9373850364287115E-3</v>
      </c>
      <c r="AC180" s="4">
        <v>152</v>
      </c>
      <c r="AD180" s="4">
        <v>64.608090431538443</v>
      </c>
      <c r="AE180" s="4">
        <v>-0.30809043153844584</v>
      </c>
      <c r="AF180" s="4">
        <v>-0.10266823668460839</v>
      </c>
    </row>
    <row r="181" spans="9:32" x14ac:dyDescent="0.3">
      <c r="I181">
        <v>151</v>
      </c>
      <c r="J181">
        <v>68.779046417127304</v>
      </c>
      <c r="K181">
        <v>0.82095358287268994</v>
      </c>
      <c r="L181">
        <v>0.28081350358753232</v>
      </c>
      <c r="AC181" s="4">
        <v>153</v>
      </c>
      <c r="AD181" s="4">
        <v>76.210922426221828</v>
      </c>
      <c r="AE181" s="4">
        <v>0.78907757377817234</v>
      </c>
      <c r="AF181" s="4">
        <v>0.26295267497479713</v>
      </c>
    </row>
    <row r="182" spans="9:32" x14ac:dyDescent="0.3">
      <c r="I182">
        <v>152</v>
      </c>
      <c r="J182">
        <v>64.635504885559328</v>
      </c>
      <c r="K182">
        <v>-0.335504885559331</v>
      </c>
      <c r="L182">
        <v>-0.11476203326255557</v>
      </c>
      <c r="AC182" s="4">
        <v>154</v>
      </c>
      <c r="AD182" s="4">
        <v>77.772071163974431</v>
      </c>
      <c r="AE182" s="4">
        <v>0.82792883602556344</v>
      </c>
      <c r="AF182" s="4">
        <v>0.27589949246598944</v>
      </c>
    </row>
    <row r="183" spans="9:32" x14ac:dyDescent="0.3">
      <c r="I183">
        <v>153</v>
      </c>
      <c r="J183">
        <v>75.409572618564894</v>
      </c>
      <c r="K183">
        <v>1.5904273814351058</v>
      </c>
      <c r="L183">
        <v>0.54401794997902542</v>
      </c>
      <c r="AC183" s="4">
        <v>155</v>
      </c>
      <c r="AD183" s="4">
        <v>75.63432813759924</v>
      </c>
      <c r="AE183" s="4">
        <v>-5.9343281375992376</v>
      </c>
      <c r="AF183" s="4">
        <v>-1.9775590003000172</v>
      </c>
    </row>
    <row r="184" spans="9:32" x14ac:dyDescent="0.3">
      <c r="I184">
        <v>154</v>
      </c>
      <c r="J184">
        <v>77.005197333291306</v>
      </c>
      <c r="K184">
        <v>1.5948026667086879</v>
      </c>
      <c r="L184">
        <v>0.5455145500457067</v>
      </c>
      <c r="AC184" s="4">
        <v>156</v>
      </c>
      <c r="AD184" s="4">
        <v>63.813023611900498</v>
      </c>
      <c r="AE184" s="4">
        <v>2.8869763880995052</v>
      </c>
      <c r="AF184" s="4">
        <v>0.96205771025150688</v>
      </c>
    </row>
    <row r="185" spans="9:32" x14ac:dyDescent="0.3">
      <c r="I185">
        <v>155</v>
      </c>
      <c r="J185">
        <v>75.220211074032832</v>
      </c>
      <c r="K185">
        <v>-5.5202110740328294</v>
      </c>
      <c r="L185">
        <v>-1.8882307655172805</v>
      </c>
      <c r="AC185" s="4">
        <v>157</v>
      </c>
      <c r="AD185" s="4">
        <v>75.762150636609292</v>
      </c>
      <c r="AE185" s="4">
        <v>-2.7621506366092916</v>
      </c>
      <c r="AF185" s="4">
        <v>-0.92046070337811381</v>
      </c>
    </row>
    <row r="186" spans="9:32" x14ac:dyDescent="0.3">
      <c r="I186">
        <v>156</v>
      </c>
      <c r="J186">
        <v>63.890264428670918</v>
      </c>
      <c r="K186">
        <v>2.8097355713290852</v>
      </c>
      <c r="L186">
        <v>0.96109171870414245</v>
      </c>
      <c r="AC186" s="4">
        <v>158</v>
      </c>
      <c r="AD186" s="4">
        <v>77.548846149885691</v>
      </c>
      <c r="AE186" s="4">
        <v>-1.4488461498856964</v>
      </c>
      <c r="AF186" s="4">
        <v>-0.48281434348111546</v>
      </c>
    </row>
    <row r="187" spans="9:32" x14ac:dyDescent="0.3">
      <c r="I187">
        <v>157</v>
      </c>
      <c r="J187">
        <v>75.630296956710666</v>
      </c>
      <c r="K187">
        <v>-2.6302969567106658</v>
      </c>
      <c r="L187">
        <v>-0.89971335688060261</v>
      </c>
      <c r="AC187" s="4">
        <v>159</v>
      </c>
      <c r="AD187" s="4">
        <v>82.374618715686751</v>
      </c>
      <c r="AE187" s="4">
        <v>-0.97461871568674496</v>
      </c>
      <c r="AF187" s="4">
        <v>-0.32478251427581012</v>
      </c>
    </row>
    <row r="188" spans="9:32" x14ac:dyDescent="0.3">
      <c r="I188">
        <v>158</v>
      </c>
      <c r="J188">
        <v>77.073552097476551</v>
      </c>
      <c r="K188">
        <v>-0.97355209747655636</v>
      </c>
      <c r="L188">
        <v>-0.33301100223077806</v>
      </c>
      <c r="AC188" s="4">
        <v>160</v>
      </c>
      <c r="AD188" s="4">
        <v>63.486610068606339</v>
      </c>
      <c r="AE188" s="4">
        <v>3.8133899313936581</v>
      </c>
      <c r="AF188" s="4">
        <v>1.270776304515548</v>
      </c>
    </row>
    <row r="189" spans="9:32" x14ac:dyDescent="0.3">
      <c r="I189">
        <v>159</v>
      </c>
      <c r="J189">
        <v>81.462907112597762</v>
      </c>
      <c r="K189">
        <v>-6.2907112597756054E-2</v>
      </c>
      <c r="L189">
        <v>-2.1517862955585287E-2</v>
      </c>
      <c r="AC189" s="4">
        <v>161</v>
      </c>
      <c r="AD189" s="4">
        <v>81.260795422767103</v>
      </c>
      <c r="AE189" s="4">
        <v>-2.760795422767103</v>
      </c>
      <c r="AF189" s="4">
        <v>-0.92000909111994245</v>
      </c>
    </row>
    <row r="190" spans="9:32" x14ac:dyDescent="0.3">
      <c r="I190">
        <v>160</v>
      </c>
      <c r="J190">
        <v>63.551557785441439</v>
      </c>
      <c r="K190">
        <v>3.7484422145585583</v>
      </c>
      <c r="L190">
        <v>1.2821835646082225</v>
      </c>
      <c r="AC190" s="4">
        <v>162</v>
      </c>
      <c r="AD190" s="4">
        <v>79.053261500892745</v>
      </c>
      <c r="AE190" s="4">
        <v>-1.9532615008927507</v>
      </c>
      <c r="AF190" s="4">
        <v>-0.65090601184595931</v>
      </c>
    </row>
    <row r="191" spans="9:32" x14ac:dyDescent="0.3">
      <c r="I191">
        <v>161</v>
      </c>
      <c r="J191">
        <v>81.530509449072554</v>
      </c>
      <c r="K191">
        <v>-3.0305094490725537</v>
      </c>
      <c r="L191">
        <v>-1.0366091260255295</v>
      </c>
      <c r="AC191" s="4">
        <v>163</v>
      </c>
      <c r="AD191" s="4">
        <v>75.147295911556569</v>
      </c>
      <c r="AE191" s="4">
        <v>-2.1472959115565686</v>
      </c>
      <c r="AF191" s="4">
        <v>-0.71556615302436344</v>
      </c>
    </row>
    <row r="192" spans="9:32" x14ac:dyDescent="0.3">
      <c r="I192">
        <v>162</v>
      </c>
      <c r="J192">
        <v>79.230508851190123</v>
      </c>
      <c r="K192">
        <v>-2.1305088511901289</v>
      </c>
      <c r="L192">
        <v>-0.72875698140381551</v>
      </c>
      <c r="AC192" s="4">
        <v>164</v>
      </c>
      <c r="AD192" s="4">
        <v>66.67120567067451</v>
      </c>
      <c r="AE192" s="4">
        <v>-1.371205670674513</v>
      </c>
      <c r="AF192" s="4">
        <v>-0.45694138450554445</v>
      </c>
    </row>
    <row r="193" spans="9:32" x14ac:dyDescent="0.3">
      <c r="I193">
        <v>163</v>
      </c>
      <c r="J193">
        <v>74.852352181110362</v>
      </c>
      <c r="K193">
        <v>-1.852352181110362</v>
      </c>
      <c r="L193">
        <v>-0.63361134747160619</v>
      </c>
      <c r="AC193" s="4">
        <v>165</v>
      </c>
      <c r="AD193" s="4">
        <v>72.814004309861488</v>
      </c>
      <c r="AE193" s="4">
        <v>1.0859956901385175</v>
      </c>
      <c r="AF193" s="4">
        <v>0.36189784277572568</v>
      </c>
    </row>
    <row r="194" spans="9:32" x14ac:dyDescent="0.3">
      <c r="I194">
        <v>164</v>
      </c>
      <c r="J194">
        <v>66.481902686328084</v>
      </c>
      <c r="K194">
        <v>-1.1819026863280868</v>
      </c>
      <c r="L194">
        <v>-0.40427892778777857</v>
      </c>
      <c r="AC194" s="4">
        <v>166</v>
      </c>
      <c r="AD194" s="4">
        <v>74.794998992822215</v>
      </c>
      <c r="AE194" s="4">
        <v>-1.0949989928222124</v>
      </c>
      <c r="AF194" s="4">
        <v>-0.36489810865953454</v>
      </c>
    </row>
    <row r="195" spans="9:32" x14ac:dyDescent="0.3">
      <c r="I195">
        <v>165</v>
      </c>
      <c r="J195">
        <v>72.467190881171334</v>
      </c>
      <c r="K195">
        <v>1.432809118828672</v>
      </c>
      <c r="L195">
        <v>0.49010340782304546</v>
      </c>
      <c r="AC195" s="4">
        <v>167</v>
      </c>
      <c r="AD195" s="4">
        <v>65.651976206363699</v>
      </c>
      <c r="AE195" s="4">
        <v>-3.1519762063636989</v>
      </c>
      <c r="AF195" s="4">
        <v>-1.0503664056143207</v>
      </c>
    </row>
    <row r="196" spans="9:32" x14ac:dyDescent="0.3">
      <c r="I196">
        <v>166</v>
      </c>
      <c r="J196">
        <v>73.954738023620862</v>
      </c>
      <c r="K196">
        <v>-0.25473802362085962</v>
      </c>
      <c r="L196">
        <v>-8.7135105324255988E-2</v>
      </c>
      <c r="AC196" s="4">
        <v>168</v>
      </c>
      <c r="AD196" s="4">
        <v>67.097346095743049</v>
      </c>
      <c r="AE196" s="4">
        <v>-6.3973460957430461</v>
      </c>
      <c r="AF196" s="4">
        <v>-2.1318553771091118</v>
      </c>
    </row>
    <row r="197" spans="9:32" x14ac:dyDescent="0.3">
      <c r="I197">
        <v>167</v>
      </c>
      <c r="J197">
        <v>65.488460250045932</v>
      </c>
      <c r="K197">
        <v>-2.9884602500459323</v>
      </c>
      <c r="L197">
        <v>-1.022225873247222</v>
      </c>
      <c r="AC197" s="4">
        <v>169</v>
      </c>
      <c r="AD197" s="4">
        <v>66.153012458286</v>
      </c>
      <c r="AE197" s="4">
        <v>-1.6530124582859997</v>
      </c>
      <c r="AF197" s="4">
        <v>-0.55085084422277963</v>
      </c>
    </row>
    <row r="198" spans="9:32" x14ac:dyDescent="0.3">
      <c r="I198">
        <v>168</v>
      </c>
      <c r="J198">
        <v>66.830165449269288</v>
      </c>
      <c r="K198">
        <v>-6.1301654492692847</v>
      </c>
      <c r="L198">
        <v>-2.0968703630683825</v>
      </c>
      <c r="AC198" s="4">
        <v>170</v>
      </c>
      <c r="AD198" s="4">
        <v>78.385086930803709</v>
      </c>
      <c r="AE198" s="4">
        <v>-1.1850869308037062</v>
      </c>
      <c r="AF198" s="4">
        <v>-0.39491906611974104</v>
      </c>
    </row>
    <row r="199" spans="9:32" x14ac:dyDescent="0.3">
      <c r="I199">
        <v>169</v>
      </c>
      <c r="J199">
        <v>66.098540964433923</v>
      </c>
      <c r="K199">
        <v>-1.5985409644339228</v>
      </c>
      <c r="L199">
        <v>-0.54679326360951519</v>
      </c>
      <c r="AC199" s="4">
        <v>171</v>
      </c>
      <c r="AD199" s="4">
        <v>75.930760505131431</v>
      </c>
      <c r="AE199" s="4">
        <v>2.2692394948685717</v>
      </c>
      <c r="AF199" s="4">
        <v>0.75620270447819748</v>
      </c>
    </row>
    <row r="200" spans="9:32" x14ac:dyDescent="0.3">
      <c r="I200">
        <v>170</v>
      </c>
      <c r="J200">
        <v>77.750463588735045</v>
      </c>
      <c r="K200">
        <v>-0.55046358873504175</v>
      </c>
      <c r="L200">
        <v>-0.18829031528086382</v>
      </c>
      <c r="AC200" s="4">
        <v>172</v>
      </c>
      <c r="AD200" s="4">
        <v>69.987774099450306</v>
      </c>
      <c r="AE200" s="4">
        <v>-0.28777409945030286</v>
      </c>
      <c r="AF200" s="4">
        <v>-9.5898010225536165E-2</v>
      </c>
    </row>
    <row r="201" spans="9:32" ht="15" thickBot="1" x14ac:dyDescent="0.35">
      <c r="I201">
        <v>171</v>
      </c>
      <c r="J201">
        <v>75.944264828935147</v>
      </c>
      <c r="K201">
        <v>2.2557351710648561</v>
      </c>
      <c r="L201">
        <v>0.77159160976653562</v>
      </c>
      <c r="AC201" s="5">
        <v>173</v>
      </c>
      <c r="AD201" s="5">
        <v>77.572682530589418</v>
      </c>
      <c r="AE201" s="5">
        <v>0.12731746941058475</v>
      </c>
      <c r="AF201" s="5">
        <v>4.2427348419290807E-2</v>
      </c>
    </row>
    <row r="202" spans="9:32" x14ac:dyDescent="0.3">
      <c r="I202">
        <v>172</v>
      </c>
      <c r="J202">
        <v>69.799229657840712</v>
      </c>
      <c r="K202">
        <v>-9.9229657840709251E-2</v>
      </c>
      <c r="L202">
        <v>-3.3942269647616367E-2</v>
      </c>
    </row>
    <row r="203" spans="9:32" x14ac:dyDescent="0.3">
      <c r="I203">
        <v>173</v>
      </c>
      <c r="J203">
        <v>76.872431930011089</v>
      </c>
      <c r="K203">
        <v>0.82756806998891363</v>
      </c>
      <c r="L203">
        <v>0.2830760399115006</v>
      </c>
    </row>
  </sheetData>
  <conditionalFormatting sqref="AF29:AF201">
    <cfRule type="cellIs" dxfId="1" priority="1" operator="lessThan">
      <formula>-2</formula>
    </cfRule>
    <cfRule type="cellIs" dxfId="0" priority="2" operator="greaterThan">
      <formula>2</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BB9BD-FC8C-4ABF-8BAB-6378F63EC061}">
  <dimension ref="A1:AA164"/>
  <sheetViews>
    <sheetView topLeftCell="H2" zoomScale="55" zoomScaleNormal="55" workbookViewId="0">
      <selection activeCell="AH35" sqref="AH35"/>
    </sheetView>
  </sheetViews>
  <sheetFormatPr defaultRowHeight="14.4" x14ac:dyDescent="0.3"/>
  <cols>
    <col min="2" max="2" width="10.109375" customWidth="1"/>
    <col min="3" max="3" width="12.109375" customWidth="1"/>
    <col min="4" max="4" width="9.33203125" customWidth="1"/>
    <col min="5" max="5" width="9.88671875" customWidth="1"/>
    <col min="8" max="8" width="16.44140625" customWidth="1"/>
    <col min="10" max="10" width="21.109375" customWidth="1"/>
    <col min="11" max="11" width="18.33203125" customWidth="1"/>
    <col min="12" max="12" width="8.88671875" customWidth="1"/>
    <col min="13" max="13" width="11.109375" customWidth="1"/>
    <col min="14" max="14" width="11.33203125" customWidth="1"/>
  </cols>
  <sheetData>
    <row r="1" spans="1:24" ht="2.4" customHeight="1" x14ac:dyDescent="0.3">
      <c r="A1" s="9"/>
      <c r="B1" s="13"/>
      <c r="C1" s="15"/>
      <c r="D1" s="15"/>
      <c r="E1" s="16"/>
    </row>
    <row r="2" spans="1:24" ht="33" thickBot="1" x14ac:dyDescent="0.35">
      <c r="A2" s="31"/>
      <c r="B2" s="32" t="s">
        <v>174</v>
      </c>
      <c r="C2" s="33" t="s">
        <v>225</v>
      </c>
      <c r="D2" s="34" t="s">
        <v>226</v>
      </c>
      <c r="E2" s="32" t="s">
        <v>227</v>
      </c>
      <c r="V2" s="100" t="s">
        <v>235</v>
      </c>
      <c r="W2" s="100"/>
      <c r="X2" s="100"/>
    </row>
    <row r="3" spans="1:24" x14ac:dyDescent="0.3">
      <c r="A3" s="23" t="s">
        <v>207</v>
      </c>
      <c r="B3" s="24" t="s">
        <v>175</v>
      </c>
      <c r="C3" s="24" t="s">
        <v>176</v>
      </c>
      <c r="D3" s="24" t="s">
        <v>178</v>
      </c>
      <c r="E3" s="24" t="s">
        <v>182</v>
      </c>
      <c r="F3" s="6" t="s">
        <v>228</v>
      </c>
      <c r="G3" s="22"/>
      <c r="H3" t="s">
        <v>183</v>
      </c>
    </row>
    <row r="4" spans="1:24" ht="15" thickBot="1" x14ac:dyDescent="0.35">
      <c r="A4" s="26" t="s">
        <v>0</v>
      </c>
      <c r="B4" s="26">
        <v>37</v>
      </c>
      <c r="C4" s="26">
        <v>3.9</v>
      </c>
      <c r="D4" s="26">
        <v>62</v>
      </c>
      <c r="E4" s="26">
        <v>63.2</v>
      </c>
      <c r="F4" s="36">
        <v>62.538633627600909</v>
      </c>
      <c r="G4" s="4"/>
    </row>
    <row r="5" spans="1:24" x14ac:dyDescent="0.3">
      <c r="A5" s="27" t="s">
        <v>1</v>
      </c>
      <c r="B5" s="27">
        <v>75</v>
      </c>
      <c r="C5" s="27">
        <v>10.7</v>
      </c>
      <c r="D5" s="27">
        <v>12</v>
      </c>
      <c r="E5" s="27">
        <v>77.099999999999994</v>
      </c>
      <c r="F5" s="36">
        <v>76.937908721271043</v>
      </c>
      <c r="G5" s="4"/>
      <c r="H5" s="7" t="s">
        <v>184</v>
      </c>
      <c r="I5" s="7"/>
    </row>
    <row r="6" spans="1:24" x14ac:dyDescent="0.3">
      <c r="A6" s="26" t="s">
        <v>2</v>
      </c>
      <c r="B6" s="26">
        <v>39</v>
      </c>
      <c r="C6" s="26">
        <v>5.4</v>
      </c>
      <c r="D6" s="26">
        <v>163</v>
      </c>
      <c r="E6" s="26">
        <v>63.1</v>
      </c>
      <c r="F6" s="36">
        <v>61.498425293142944</v>
      </c>
      <c r="G6" s="4"/>
      <c r="H6" s="4" t="s">
        <v>185</v>
      </c>
      <c r="I6" s="4">
        <v>0.98016798718713005</v>
      </c>
    </row>
    <row r="7" spans="1:24" x14ac:dyDescent="0.3">
      <c r="A7" s="27" t="s">
        <v>3</v>
      </c>
      <c r="B7" s="27">
        <v>72</v>
      </c>
      <c r="C7" s="27">
        <v>11.3</v>
      </c>
      <c r="D7" s="27">
        <v>30.4</v>
      </c>
      <c r="E7" s="27">
        <v>76.5</v>
      </c>
      <c r="F7" s="36">
        <v>75.817493991828925</v>
      </c>
      <c r="G7" s="4"/>
      <c r="H7" s="4" t="s">
        <v>186</v>
      </c>
      <c r="I7" s="18">
        <v>0.96072928310646988</v>
      </c>
    </row>
    <row r="8" spans="1:24" x14ac:dyDescent="0.3">
      <c r="A8" s="26" t="s">
        <v>4</v>
      </c>
      <c r="B8" s="26">
        <v>73</v>
      </c>
      <c r="C8" s="26">
        <v>15.5</v>
      </c>
      <c r="D8" s="26">
        <v>40.9</v>
      </c>
      <c r="E8" s="26">
        <v>76.599999999999994</v>
      </c>
      <c r="F8" s="36">
        <v>77.054631208730996</v>
      </c>
      <c r="G8" s="4"/>
      <c r="H8" s="4" t="s">
        <v>187</v>
      </c>
      <c r="I8" s="4">
        <v>0.95982303579354233</v>
      </c>
    </row>
    <row r="9" spans="1:24" x14ac:dyDescent="0.3">
      <c r="A9" s="27" t="s">
        <v>5</v>
      </c>
      <c r="B9" s="27">
        <v>69</v>
      </c>
      <c r="C9" s="27">
        <v>5.7</v>
      </c>
      <c r="D9" s="27">
        <v>18.899999999999999</v>
      </c>
      <c r="E9" s="27">
        <v>76</v>
      </c>
      <c r="F9" s="36">
        <v>73.611678409975383</v>
      </c>
      <c r="G9" s="4"/>
      <c r="H9" s="4" t="s">
        <v>188</v>
      </c>
      <c r="I9" s="4">
        <v>1.3022905550099995</v>
      </c>
    </row>
    <row r="10" spans="1:24" ht="15" thickBot="1" x14ac:dyDescent="0.35">
      <c r="A10" s="26" t="s">
        <v>6</v>
      </c>
      <c r="B10" s="26">
        <v>87</v>
      </c>
      <c r="C10" s="26">
        <v>16.2</v>
      </c>
      <c r="D10" s="26">
        <v>8.6999999999999993</v>
      </c>
      <c r="E10" s="26">
        <v>83</v>
      </c>
      <c r="F10" s="36">
        <v>82.146884985396127</v>
      </c>
      <c r="G10" s="4"/>
      <c r="H10" s="5" t="s">
        <v>189</v>
      </c>
      <c r="I10" s="5">
        <v>134</v>
      </c>
    </row>
    <row r="11" spans="1:24" x14ac:dyDescent="0.3">
      <c r="A11" s="27" t="s">
        <v>7</v>
      </c>
      <c r="B11" s="27">
        <v>82</v>
      </c>
      <c r="C11" s="27">
        <v>15.7</v>
      </c>
      <c r="D11" s="27">
        <v>5.2</v>
      </c>
      <c r="E11" s="27">
        <v>81.599999999999994</v>
      </c>
      <c r="F11" s="36">
        <v>80.565339200701018</v>
      </c>
      <c r="G11" s="4"/>
    </row>
    <row r="12" spans="1:24" ht="15" thickBot="1" x14ac:dyDescent="0.35">
      <c r="A12" s="26" t="s">
        <v>8</v>
      </c>
      <c r="B12" s="26">
        <v>65</v>
      </c>
      <c r="C12" s="26">
        <v>3.9</v>
      </c>
      <c r="D12" s="26">
        <v>42.2</v>
      </c>
      <c r="E12" s="26">
        <v>71.400000000000006</v>
      </c>
      <c r="F12" s="36">
        <v>71.432422465679679</v>
      </c>
      <c r="G12" s="4"/>
      <c r="H12" t="s">
        <v>190</v>
      </c>
    </row>
    <row r="13" spans="1:24" x14ac:dyDescent="0.3">
      <c r="A13" s="27" t="s">
        <v>10</v>
      </c>
      <c r="B13" s="27">
        <v>71</v>
      </c>
      <c r="C13" s="27">
        <v>7.2</v>
      </c>
      <c r="D13" s="27">
        <v>12.5</v>
      </c>
      <c r="E13" s="27">
        <v>75.8</v>
      </c>
      <c r="F13" s="36">
        <v>74.758362801012368</v>
      </c>
      <c r="G13" s="4"/>
      <c r="H13" s="6"/>
      <c r="I13" s="6" t="s">
        <v>195</v>
      </c>
      <c r="J13" s="6" t="s">
        <v>196</v>
      </c>
      <c r="K13" s="6" t="s">
        <v>197</v>
      </c>
      <c r="L13" s="6" t="s">
        <v>198</v>
      </c>
      <c r="M13" s="6" t="s">
        <v>199</v>
      </c>
    </row>
    <row r="14" spans="1:24" x14ac:dyDescent="0.3">
      <c r="A14" s="26" t="s">
        <v>12</v>
      </c>
      <c r="B14" s="26">
        <v>74</v>
      </c>
      <c r="C14" s="26">
        <v>11</v>
      </c>
      <c r="D14" s="26">
        <v>11.7</v>
      </c>
      <c r="E14" s="26">
        <v>74.8</v>
      </c>
      <c r="F14" s="36">
        <v>76.722759778871108</v>
      </c>
      <c r="G14" s="4"/>
      <c r="H14" s="4" t="s">
        <v>191</v>
      </c>
      <c r="I14" s="4">
        <v>3</v>
      </c>
      <c r="J14" s="4">
        <v>5393.75645362671</v>
      </c>
      <c r="K14" s="4">
        <v>1797.9188178755701</v>
      </c>
      <c r="L14" s="4">
        <v>1060.1182143126573</v>
      </c>
      <c r="M14" s="4">
        <v>3.6924392703412167E-91</v>
      </c>
      <c r="N14" t="s">
        <v>217</v>
      </c>
    </row>
    <row r="15" spans="1:24" x14ac:dyDescent="0.3">
      <c r="A15" s="27" t="s">
        <v>13</v>
      </c>
      <c r="B15" s="27">
        <v>85</v>
      </c>
      <c r="C15" s="27">
        <v>15.7</v>
      </c>
      <c r="D15" s="27">
        <v>5.0999999999999996</v>
      </c>
      <c r="E15" s="27">
        <v>81.400000000000006</v>
      </c>
      <c r="F15" s="36">
        <v>81.477084556967981</v>
      </c>
      <c r="G15" s="4"/>
      <c r="H15" s="4" t="s">
        <v>192</v>
      </c>
      <c r="I15" s="4">
        <v>130</v>
      </c>
      <c r="J15" s="4">
        <v>220.47488965687279</v>
      </c>
      <c r="K15" s="4">
        <v>1.6959606896682522</v>
      </c>
      <c r="L15" s="4"/>
      <c r="M15" s="4"/>
    </row>
    <row r="16" spans="1:24" ht="15" thickBot="1" x14ac:dyDescent="0.35">
      <c r="A16" s="26" t="s">
        <v>14</v>
      </c>
      <c r="B16" s="26">
        <v>67</v>
      </c>
      <c r="C16" s="26">
        <v>12.2</v>
      </c>
      <c r="D16" s="26">
        <v>55.4</v>
      </c>
      <c r="E16" s="26">
        <v>74.400000000000006</v>
      </c>
      <c r="F16" s="36">
        <v>74.038195244231829</v>
      </c>
      <c r="G16" s="4"/>
      <c r="H16" s="5" t="s">
        <v>193</v>
      </c>
      <c r="I16" s="5">
        <v>133</v>
      </c>
      <c r="J16" s="5">
        <v>5614.2313432835826</v>
      </c>
      <c r="K16" s="5"/>
      <c r="L16" s="5"/>
      <c r="M16" s="5"/>
    </row>
    <row r="17" spans="1:24" ht="15" thickBot="1" x14ac:dyDescent="0.35">
      <c r="A17" s="27" t="s">
        <v>15</v>
      </c>
      <c r="B17" s="27">
        <v>38</v>
      </c>
      <c r="C17" s="27">
        <v>3.7</v>
      </c>
      <c r="D17" s="27">
        <v>108</v>
      </c>
      <c r="E17" s="27">
        <v>63.4</v>
      </c>
      <c r="F17" s="36">
        <v>61.850559511134954</v>
      </c>
      <c r="G17" s="4"/>
    </row>
    <row r="18" spans="1:24" x14ac:dyDescent="0.3">
      <c r="A18" s="26" t="s">
        <v>16</v>
      </c>
      <c r="B18" s="26">
        <v>62</v>
      </c>
      <c r="C18" s="26">
        <v>10.4</v>
      </c>
      <c r="D18" s="26">
        <v>8</v>
      </c>
      <c r="E18" s="26">
        <v>73.099999999999994</v>
      </c>
      <c r="F18" s="36">
        <v>72.995305485805048</v>
      </c>
      <c r="G18" s="4"/>
      <c r="H18" s="6"/>
      <c r="I18" s="6" t="s">
        <v>200</v>
      </c>
      <c r="J18" s="6" t="s">
        <v>188</v>
      </c>
      <c r="K18" s="6" t="s">
        <v>201</v>
      </c>
      <c r="L18" s="6" t="s">
        <v>202</v>
      </c>
      <c r="N18" s="6" t="s">
        <v>203</v>
      </c>
      <c r="O18" s="6" t="s">
        <v>204</v>
      </c>
      <c r="P18" s="6" t="s">
        <v>205</v>
      </c>
      <c r="Q18" s="6" t="s">
        <v>206</v>
      </c>
    </row>
    <row r="19" spans="1:24" x14ac:dyDescent="0.3">
      <c r="A19" s="27" t="s">
        <v>17</v>
      </c>
      <c r="B19" s="27">
        <v>67</v>
      </c>
      <c r="C19" s="27">
        <v>13.7</v>
      </c>
      <c r="D19" s="27">
        <v>71</v>
      </c>
      <c r="E19" s="27">
        <v>72.099999999999994</v>
      </c>
      <c r="F19" s="36">
        <v>74.130440020545961</v>
      </c>
      <c r="G19" s="4"/>
      <c r="H19" s="4" t="s">
        <v>194</v>
      </c>
      <c r="I19" s="4">
        <v>51.515615168385196</v>
      </c>
      <c r="J19" s="4">
        <v>1.0395482245288754</v>
      </c>
      <c r="K19" s="4">
        <v>49.555772356527413</v>
      </c>
      <c r="L19" s="4">
        <v>2.7738645662974578E-86</v>
      </c>
      <c r="M19" t="s">
        <v>217</v>
      </c>
      <c r="N19" s="4">
        <v>49.458993330460025</v>
      </c>
      <c r="O19" s="4">
        <v>53.572237006310367</v>
      </c>
      <c r="P19" s="4">
        <v>49.458993330460025</v>
      </c>
      <c r="Q19" s="4">
        <v>53.572237006310367</v>
      </c>
      <c r="V19" s="100" t="s">
        <v>236</v>
      </c>
      <c r="W19" s="100"/>
      <c r="X19" s="100"/>
    </row>
    <row r="20" spans="1:24" x14ac:dyDescent="0.3">
      <c r="A20" s="26" t="s">
        <v>18</v>
      </c>
      <c r="B20" s="26">
        <v>65</v>
      </c>
      <c r="C20" s="26">
        <v>15.4</v>
      </c>
      <c r="D20" s="26">
        <v>10.1</v>
      </c>
      <c r="E20" s="26">
        <v>76.8</v>
      </c>
      <c r="F20" s="36">
        <v>75.228567486858864</v>
      </c>
      <c r="G20" s="4"/>
      <c r="H20" s="4" t="s">
        <v>175</v>
      </c>
      <c r="I20" s="4">
        <v>0.30323638110031226</v>
      </c>
      <c r="J20" s="4">
        <v>1.560310173456079E-2</v>
      </c>
      <c r="K20" s="4">
        <v>19.434365439574442</v>
      </c>
      <c r="L20" s="4">
        <v>2.8144502877283223E-40</v>
      </c>
      <c r="M20" t="s">
        <v>217</v>
      </c>
      <c r="N20" s="4">
        <v>0.27236751036446072</v>
      </c>
      <c r="O20" s="4">
        <v>0.3341052518361638</v>
      </c>
      <c r="P20" s="4">
        <v>0.27236751036446072</v>
      </c>
      <c r="Q20" s="4">
        <v>0.3341052518361638</v>
      </c>
    </row>
    <row r="21" spans="1:24" x14ac:dyDescent="0.3">
      <c r="A21" s="27" t="s">
        <v>20</v>
      </c>
      <c r="B21" s="27">
        <v>75</v>
      </c>
      <c r="C21" s="27">
        <v>10.5</v>
      </c>
      <c r="D21" s="27">
        <v>49.1</v>
      </c>
      <c r="E21" s="27">
        <v>75.900000000000006</v>
      </c>
      <c r="F21" s="36">
        <v>76.127821177679678</v>
      </c>
      <c r="G21" s="4"/>
      <c r="H21" s="4" t="s">
        <v>176</v>
      </c>
      <c r="I21" s="4">
        <v>0.27326266600781834</v>
      </c>
      <c r="J21" s="4">
        <v>3.3419915746167636E-2</v>
      </c>
      <c r="K21" s="4">
        <v>8.1766413800475899</v>
      </c>
      <c r="L21" s="4">
        <v>2.2850653730177839E-13</v>
      </c>
      <c r="M21" t="s">
        <v>217</v>
      </c>
      <c r="N21" s="4">
        <v>0.20714535954390989</v>
      </c>
      <c r="O21" s="4">
        <v>0.3393799724717268</v>
      </c>
      <c r="P21" s="4">
        <v>0.20714535954390989</v>
      </c>
      <c r="Q21" s="4">
        <v>0.3393799724717268</v>
      </c>
    </row>
    <row r="22" spans="1:24" ht="15" thickBot="1" x14ac:dyDescent="0.35">
      <c r="A22" s="26" t="s">
        <v>21</v>
      </c>
      <c r="B22" s="26">
        <v>77</v>
      </c>
      <c r="C22" s="26">
        <v>6.8</v>
      </c>
      <c r="D22" s="26">
        <v>9.9</v>
      </c>
      <c r="E22" s="26">
        <v>74.3</v>
      </c>
      <c r="F22" s="36">
        <v>76.5214175583274</v>
      </c>
      <c r="G22" s="4"/>
      <c r="H22" s="5" t="s">
        <v>178</v>
      </c>
      <c r="I22" s="5">
        <v>-2.0362129660102153E-2</v>
      </c>
      <c r="J22" s="5">
        <v>4.6516475469305513E-3</v>
      </c>
      <c r="K22" s="5">
        <v>-4.3774016527839397</v>
      </c>
      <c r="L22" s="5">
        <v>2.4452458577340301E-5</v>
      </c>
      <c r="M22" t="s">
        <v>217</v>
      </c>
      <c r="N22" s="5">
        <v>-2.9564858019995262E-2</v>
      </c>
      <c r="O22" s="5">
        <v>-1.1159401300209043E-2</v>
      </c>
      <c r="P22" s="5">
        <v>-2.9564858019995262E-2</v>
      </c>
      <c r="Q22" s="5">
        <v>-1.1159401300209043E-2</v>
      </c>
    </row>
    <row r="23" spans="1:24" x14ac:dyDescent="0.3">
      <c r="A23" s="27" t="s">
        <v>22</v>
      </c>
      <c r="B23" s="27">
        <v>70</v>
      </c>
      <c r="C23" s="27">
        <v>11.6</v>
      </c>
      <c r="D23" s="27">
        <v>39.299999999999997</v>
      </c>
      <c r="E23" s="27">
        <v>75.099999999999994</v>
      </c>
      <c r="F23" s="36">
        <v>75.111777075455734</v>
      </c>
      <c r="G23" s="4"/>
    </row>
    <row r="24" spans="1:24" x14ac:dyDescent="0.3">
      <c r="A24" s="26" t="s">
        <v>23</v>
      </c>
      <c r="B24" s="26">
        <v>43</v>
      </c>
      <c r="C24" s="26">
        <v>9.6</v>
      </c>
      <c r="D24" s="26">
        <v>123.7</v>
      </c>
      <c r="E24" s="26">
        <v>62.7</v>
      </c>
      <c r="F24" s="36">
        <v>64.659305710419034</v>
      </c>
      <c r="G24" s="4"/>
    </row>
    <row r="25" spans="1:24" x14ac:dyDescent="0.3">
      <c r="A25" s="27" t="s">
        <v>24</v>
      </c>
      <c r="B25" s="27">
        <v>44</v>
      </c>
      <c r="C25" s="27">
        <v>8.5</v>
      </c>
      <c r="D25" s="27">
        <v>58.2</v>
      </c>
      <c r="E25" s="27">
        <v>63.8</v>
      </c>
      <c r="F25" s="36">
        <v>65.995672651647439</v>
      </c>
      <c r="G25" s="4"/>
    </row>
    <row r="26" spans="1:24" x14ac:dyDescent="0.3">
      <c r="A26" s="26" t="s">
        <v>25</v>
      </c>
      <c r="B26" s="26">
        <v>69</v>
      </c>
      <c r="C26" s="26">
        <v>10.4</v>
      </c>
      <c r="D26" s="26">
        <v>57.4</v>
      </c>
      <c r="E26" s="26">
        <v>74</v>
      </c>
      <c r="F26" s="36">
        <v>74.112070948298197</v>
      </c>
      <c r="G26" s="4"/>
      <c r="H26" t="s">
        <v>213</v>
      </c>
      <c r="K26" t="s">
        <v>240</v>
      </c>
    </row>
    <row r="27" spans="1:24" ht="15" thickBot="1" x14ac:dyDescent="0.35">
      <c r="A27" s="27" t="s">
        <v>26</v>
      </c>
      <c r="B27" s="27">
        <v>61</v>
      </c>
      <c r="C27" s="27">
        <v>7</v>
      </c>
      <c r="D27" s="27">
        <v>30</v>
      </c>
      <c r="E27" s="27">
        <v>70.099999999999994</v>
      </c>
      <c r="F27" s="36">
        <v>71.315009187755905</v>
      </c>
      <c r="G27" s="4"/>
    </row>
    <row r="28" spans="1:24" ht="28.8" x14ac:dyDescent="0.3">
      <c r="A28" s="26" t="s">
        <v>27</v>
      </c>
      <c r="B28" s="26">
        <v>44</v>
      </c>
      <c r="C28" s="26">
        <v>0.6</v>
      </c>
      <c r="D28" s="26">
        <v>122.2</v>
      </c>
      <c r="E28" s="26">
        <v>62.4</v>
      </c>
      <c r="F28" s="36">
        <v>62.533721291939138</v>
      </c>
      <c r="G28" s="4"/>
      <c r="H28" s="6" t="s">
        <v>214</v>
      </c>
      <c r="I28" s="6" t="s">
        <v>215</v>
      </c>
      <c r="J28" s="6" t="s">
        <v>216</v>
      </c>
      <c r="K28" s="6" t="s">
        <v>220</v>
      </c>
      <c r="L28" s="39" t="s">
        <v>228</v>
      </c>
      <c r="M28" s="40" t="s">
        <v>233</v>
      </c>
      <c r="N28" s="41" t="s">
        <v>234</v>
      </c>
    </row>
    <row r="29" spans="1:24" x14ac:dyDescent="0.3">
      <c r="A29" s="27" t="s">
        <v>28</v>
      </c>
      <c r="B29" s="27">
        <v>89</v>
      </c>
      <c r="C29" s="27">
        <v>18.600000000000001</v>
      </c>
      <c r="D29" s="27">
        <v>6.5</v>
      </c>
      <c r="E29" s="27">
        <v>82.2</v>
      </c>
      <c r="F29" s="36">
        <v>83.453984831267746</v>
      </c>
      <c r="G29" s="4"/>
      <c r="H29" s="4">
        <v>1</v>
      </c>
      <c r="I29" s="4">
        <v>62.538633627600909</v>
      </c>
      <c r="J29" s="4">
        <v>0.6613663723990939</v>
      </c>
      <c r="K29" s="4">
        <v>0.51367492084519428</v>
      </c>
      <c r="L29" s="40">
        <f>$I$19+$I$20*B4+$I$21*C4+D4*$I$22</f>
        <v>62.538633627600909</v>
      </c>
      <c r="M29" s="40">
        <f>E4-L29</f>
        <v>0.6613663723990939</v>
      </c>
      <c r="N29" s="40">
        <f>M29/$M$164</f>
        <v>0.51367492084519428</v>
      </c>
    </row>
    <row r="30" spans="1:24" x14ac:dyDescent="0.3">
      <c r="A30" s="26" t="s">
        <v>30</v>
      </c>
      <c r="B30" s="26">
        <v>28</v>
      </c>
      <c r="C30" s="26">
        <v>5.2</v>
      </c>
      <c r="D30" s="26">
        <v>138.5</v>
      </c>
      <c r="E30" s="26">
        <v>59.6</v>
      </c>
      <c r="F30" s="36">
        <v>58.607044744510446</v>
      </c>
      <c r="G30" s="4"/>
      <c r="H30" s="4">
        <v>2</v>
      </c>
      <c r="I30" s="4">
        <v>76.937908721271043</v>
      </c>
      <c r="J30" s="4">
        <v>0.16209127872895124</v>
      </c>
      <c r="K30" s="4">
        <v>0.12589425202971571</v>
      </c>
      <c r="L30" s="40">
        <f t="shared" ref="L30:L93" si="0">$I$19+$I$20*B5+$I$21*C5+D5*$I$22</f>
        <v>76.937908721271043</v>
      </c>
      <c r="M30" s="40">
        <f t="shared" ref="M30:M93" si="1">E5-L30</f>
        <v>0.16209127872895124</v>
      </c>
      <c r="N30" s="40">
        <f t="shared" ref="N30:N93" si="2">M30/$M$164</f>
        <v>0.12589425202971571</v>
      </c>
    </row>
    <row r="31" spans="1:24" x14ac:dyDescent="0.3">
      <c r="A31" s="27" t="s">
        <v>31</v>
      </c>
      <c r="B31" s="27">
        <v>80</v>
      </c>
      <c r="C31" s="27">
        <v>18.100000000000001</v>
      </c>
      <c r="D31" s="27">
        <v>22.6</v>
      </c>
      <c r="E31" s="27">
        <v>80.7</v>
      </c>
      <c r="F31" s="36">
        <v>80.260395780833377</v>
      </c>
      <c r="G31" s="4"/>
      <c r="H31" s="4">
        <v>3</v>
      </c>
      <c r="I31" s="4">
        <v>61.498425293142944</v>
      </c>
      <c r="J31" s="4">
        <v>1.6015747068570576</v>
      </c>
      <c r="K31" s="4">
        <v>1.2439228771008972</v>
      </c>
      <c r="L31" s="40">
        <f t="shared" si="0"/>
        <v>61.498425293142944</v>
      </c>
      <c r="M31" s="40">
        <f t="shared" si="1"/>
        <v>1.6015747068570576</v>
      </c>
      <c r="N31" s="40">
        <f t="shared" si="2"/>
        <v>1.2439228771008972</v>
      </c>
    </row>
    <row r="32" spans="1:24" x14ac:dyDescent="0.3">
      <c r="A32" s="26" t="s">
        <v>32</v>
      </c>
      <c r="B32" s="26">
        <v>82</v>
      </c>
      <c r="C32" s="26">
        <v>8.8000000000000007</v>
      </c>
      <c r="D32" s="26">
        <v>6.1</v>
      </c>
      <c r="E32" s="26">
        <v>77.400000000000006</v>
      </c>
      <c r="F32" s="36">
        <v>78.661500888552979</v>
      </c>
      <c r="G32" s="4"/>
      <c r="H32" s="4">
        <v>4</v>
      </c>
      <c r="I32" s="4">
        <v>75.817493991828925</v>
      </c>
      <c r="J32" s="4">
        <v>0.68250600817107454</v>
      </c>
      <c r="K32" s="4">
        <v>0.53009380935396122</v>
      </c>
      <c r="L32" s="40">
        <f t="shared" si="0"/>
        <v>75.817493991828925</v>
      </c>
      <c r="M32" s="40">
        <f t="shared" si="1"/>
        <v>0.68250600817107454</v>
      </c>
      <c r="N32" s="40">
        <f t="shared" si="2"/>
        <v>0.53009380935396122</v>
      </c>
    </row>
    <row r="33" spans="1:27" x14ac:dyDescent="0.3">
      <c r="A33" s="27" t="s">
        <v>33</v>
      </c>
      <c r="B33" s="27">
        <v>78</v>
      </c>
      <c r="C33" s="27">
        <v>16.899999999999999</v>
      </c>
      <c r="D33" s="27">
        <v>52.6</v>
      </c>
      <c r="E33" s="27">
        <v>79.3</v>
      </c>
      <c r="F33" s="36">
        <v>78.715143929620311</v>
      </c>
      <c r="G33" s="4"/>
      <c r="H33" s="4">
        <v>5</v>
      </c>
      <c r="I33" s="4">
        <v>77.054631208730996</v>
      </c>
      <c r="J33" s="4">
        <v>-0.45463120873100138</v>
      </c>
      <c r="K33" s="4">
        <v>-0.35310632639442624</v>
      </c>
      <c r="L33" s="40">
        <f t="shared" si="0"/>
        <v>77.054631208730996</v>
      </c>
      <c r="M33" s="40">
        <f t="shared" si="1"/>
        <v>-0.45463120873100138</v>
      </c>
      <c r="N33" s="40">
        <f t="shared" si="2"/>
        <v>-0.35310632639442624</v>
      </c>
      <c r="V33" s="100" t="s">
        <v>237</v>
      </c>
      <c r="W33" s="100"/>
      <c r="X33" s="100"/>
    </row>
    <row r="34" spans="1:27" x14ac:dyDescent="0.3">
      <c r="A34" s="26" t="s">
        <v>34</v>
      </c>
      <c r="B34" s="26">
        <v>44</v>
      </c>
      <c r="C34" s="26">
        <v>4.0999999999999996</v>
      </c>
      <c r="D34" s="26">
        <v>38</v>
      </c>
      <c r="E34" s="26">
        <v>67.400000000000006</v>
      </c>
      <c r="F34" s="36">
        <v>65.204631940347099</v>
      </c>
      <c r="G34" s="4"/>
      <c r="H34" s="4">
        <v>6</v>
      </c>
      <c r="I34" s="4">
        <v>73.611678409975383</v>
      </c>
      <c r="J34" s="4">
        <v>2.3883215900246171</v>
      </c>
      <c r="K34" s="4">
        <v>1.8549792594662686</v>
      </c>
      <c r="L34" s="40">
        <f t="shared" si="0"/>
        <v>73.611678409975383</v>
      </c>
      <c r="M34" s="40">
        <f t="shared" si="1"/>
        <v>2.3883215900246171</v>
      </c>
      <c r="N34" s="40">
        <f t="shared" si="2"/>
        <v>1.8549792594662686</v>
      </c>
    </row>
    <row r="35" spans="1:27" x14ac:dyDescent="0.3">
      <c r="A35" s="27" t="s">
        <v>35</v>
      </c>
      <c r="B35" s="27">
        <v>40</v>
      </c>
      <c r="C35" s="27">
        <v>3.5</v>
      </c>
      <c r="D35" s="27">
        <v>111.3</v>
      </c>
      <c r="E35" s="27">
        <v>64.7</v>
      </c>
      <c r="F35" s="36">
        <v>62.335184712255682</v>
      </c>
      <c r="G35" s="4"/>
      <c r="H35" s="4">
        <v>7</v>
      </c>
      <c r="I35" s="4">
        <v>82.146884985396127</v>
      </c>
      <c r="J35" s="4">
        <v>0.85311501460387262</v>
      </c>
      <c r="K35" s="4">
        <v>0.6626036730728273</v>
      </c>
      <c r="L35" s="40">
        <f t="shared" si="0"/>
        <v>82.146884985396127</v>
      </c>
      <c r="M35" s="40">
        <f t="shared" si="1"/>
        <v>0.85311501460387262</v>
      </c>
      <c r="N35" s="40">
        <f t="shared" si="2"/>
        <v>0.6626036730728273</v>
      </c>
    </row>
    <row r="36" spans="1:27" x14ac:dyDescent="0.3">
      <c r="A36" s="26" t="s">
        <v>36</v>
      </c>
      <c r="B36" s="26">
        <v>78</v>
      </c>
      <c r="C36" s="26">
        <v>24.1</v>
      </c>
      <c r="D36" s="26">
        <v>33.299999999999997</v>
      </c>
      <c r="E36" s="26">
        <v>80.8</v>
      </c>
      <c r="F36" s="36">
        <v>81.075624227316581</v>
      </c>
      <c r="G36" s="4"/>
      <c r="H36" s="4">
        <v>8</v>
      </c>
      <c r="I36" s="4">
        <v>80.565339200701018</v>
      </c>
      <c r="J36" s="4">
        <v>1.034660799298976</v>
      </c>
      <c r="K36" s="4">
        <v>0.80360799454256482</v>
      </c>
      <c r="L36" s="40">
        <f t="shared" si="0"/>
        <v>80.565339200701018</v>
      </c>
      <c r="M36" s="40">
        <f t="shared" si="1"/>
        <v>1.034660799298976</v>
      </c>
      <c r="N36" s="40">
        <f t="shared" si="2"/>
        <v>0.80360799454256482</v>
      </c>
    </row>
    <row r="37" spans="1:27" x14ac:dyDescent="0.3">
      <c r="A37" s="27" t="s">
        <v>37</v>
      </c>
      <c r="B37" s="27">
        <v>45</v>
      </c>
      <c r="C37" s="27">
        <v>5.5</v>
      </c>
      <c r="D37" s="27">
        <v>118.8</v>
      </c>
      <c r="E37" s="27">
        <v>62.9</v>
      </c>
      <c r="F37" s="36">
        <v>64.24517597732212</v>
      </c>
      <c r="G37" s="4"/>
      <c r="H37" s="4">
        <v>9</v>
      </c>
      <c r="I37" s="4">
        <v>71.432422465679679</v>
      </c>
      <c r="J37" s="4">
        <v>-3.2422465679672996E-2</v>
      </c>
      <c r="K37" s="4">
        <v>-2.5182120208497721E-2</v>
      </c>
      <c r="L37" s="40">
        <f t="shared" si="0"/>
        <v>71.432422465679679</v>
      </c>
      <c r="M37" s="40">
        <f t="shared" si="1"/>
        <v>-3.2422465679672996E-2</v>
      </c>
      <c r="N37" s="40">
        <f t="shared" si="2"/>
        <v>-2.5182120208497721E-2</v>
      </c>
    </row>
    <row r="38" spans="1:27" x14ac:dyDescent="0.3">
      <c r="A38" s="26" t="s">
        <v>38</v>
      </c>
      <c r="B38" s="26">
        <v>73</v>
      </c>
      <c r="C38" s="26">
        <v>12.1</v>
      </c>
      <c r="D38" s="26">
        <v>8.8000000000000007</v>
      </c>
      <c r="E38" s="26">
        <v>78.599999999999994</v>
      </c>
      <c r="F38" s="36">
        <v>76.779162506393689</v>
      </c>
      <c r="G38" s="4"/>
      <c r="H38" s="4">
        <v>10</v>
      </c>
      <c r="I38" s="4">
        <v>74.758362801012368</v>
      </c>
      <c r="J38" s="4">
        <v>1.0416371989876296</v>
      </c>
      <c r="K38" s="4">
        <v>0.80902647620024892</v>
      </c>
      <c r="L38" s="40">
        <f t="shared" si="0"/>
        <v>74.758362801012368</v>
      </c>
      <c r="M38" s="40">
        <f t="shared" si="1"/>
        <v>1.0416371989876296</v>
      </c>
      <c r="N38" s="40">
        <f t="shared" si="2"/>
        <v>0.80902647620024892</v>
      </c>
    </row>
    <row r="39" spans="1:27" x14ac:dyDescent="0.3">
      <c r="A39" s="27" t="s">
        <v>39</v>
      </c>
      <c r="B39" s="27">
        <v>80</v>
      </c>
      <c r="C39" s="27">
        <v>15.9</v>
      </c>
      <c r="D39" s="27">
        <v>51.1</v>
      </c>
      <c r="E39" s="27">
        <v>77.8</v>
      </c>
      <c r="F39" s="36">
        <v>79.078897220303276</v>
      </c>
      <c r="G39" s="4"/>
      <c r="H39" s="4">
        <v>11</v>
      </c>
      <c r="I39" s="4">
        <v>76.722759778871108</v>
      </c>
      <c r="J39" s="4">
        <v>-1.9227597788711108</v>
      </c>
      <c r="K39" s="4">
        <v>-1.4933832720178595</v>
      </c>
      <c r="L39" s="40">
        <f t="shared" si="0"/>
        <v>76.722759778871108</v>
      </c>
      <c r="M39" s="40">
        <f t="shared" si="1"/>
        <v>-1.9227597788711108</v>
      </c>
      <c r="N39" s="40">
        <f t="shared" si="2"/>
        <v>-1.4933832720178595</v>
      </c>
      <c r="AA39" t="s">
        <v>232</v>
      </c>
    </row>
    <row r="40" spans="1:27" x14ac:dyDescent="0.3">
      <c r="A40" s="26" t="s">
        <v>41</v>
      </c>
      <c r="B40" s="26">
        <v>78</v>
      </c>
      <c r="C40" s="26">
        <v>15.4</v>
      </c>
      <c r="D40" s="26">
        <v>9.9</v>
      </c>
      <c r="E40" s="26">
        <v>79.099999999999994</v>
      </c>
      <c r="F40" s="36">
        <v>79.174712867094939</v>
      </c>
      <c r="G40" s="4"/>
      <c r="H40" s="4">
        <v>12</v>
      </c>
      <c r="I40" s="4">
        <v>81.477084556967981</v>
      </c>
      <c r="J40" s="4">
        <v>-7.7084556967975004E-2</v>
      </c>
      <c r="K40" s="4">
        <v>-5.9870603271339952E-2</v>
      </c>
      <c r="L40" s="40">
        <f t="shared" si="0"/>
        <v>81.477084556967981</v>
      </c>
      <c r="M40" s="40">
        <f t="shared" si="1"/>
        <v>-7.7084556967975004E-2</v>
      </c>
      <c r="N40" s="40">
        <f t="shared" si="2"/>
        <v>-5.9870603271339952E-2</v>
      </c>
    </row>
    <row r="41" spans="1:27" x14ac:dyDescent="0.3">
      <c r="A41" s="27" t="s">
        <v>42</v>
      </c>
      <c r="B41" s="27">
        <v>39</v>
      </c>
      <c r="C41" s="27">
        <v>4.4000000000000004</v>
      </c>
      <c r="D41" s="27">
        <v>109</v>
      </c>
      <c r="E41" s="27">
        <v>62.4</v>
      </c>
      <c r="F41" s="36">
        <v>62.32471762878064</v>
      </c>
      <c r="G41" s="4"/>
      <c r="H41" s="4">
        <v>13</v>
      </c>
      <c r="I41" s="4">
        <v>74.038195244231829</v>
      </c>
      <c r="J41" s="4">
        <v>0.36180475576817628</v>
      </c>
      <c r="K41" s="4">
        <v>0.28100919102745631</v>
      </c>
      <c r="L41" s="40">
        <f t="shared" si="0"/>
        <v>74.038195244231829</v>
      </c>
      <c r="M41" s="40">
        <f t="shared" si="1"/>
        <v>0.36180475576817628</v>
      </c>
      <c r="N41" s="40">
        <f t="shared" si="2"/>
        <v>0.28100919102745631</v>
      </c>
    </row>
    <row r="42" spans="1:27" x14ac:dyDescent="0.3">
      <c r="A42" s="26" t="s">
        <v>43</v>
      </c>
      <c r="B42" s="26">
        <v>85</v>
      </c>
      <c r="C42" s="26">
        <v>16.8</v>
      </c>
      <c r="D42" s="26">
        <v>1.6</v>
      </c>
      <c r="E42" s="26">
        <v>81.3</v>
      </c>
      <c r="F42" s="36">
        <v>81.848940943386921</v>
      </c>
      <c r="G42" s="4"/>
      <c r="H42" s="4">
        <v>14</v>
      </c>
      <c r="I42" s="4">
        <v>61.850559511134954</v>
      </c>
      <c r="J42" s="4">
        <v>1.549440488865045</v>
      </c>
      <c r="K42" s="4">
        <v>1.2034308874594688</v>
      </c>
      <c r="L42" s="40">
        <f t="shared" si="0"/>
        <v>61.850559511134954</v>
      </c>
      <c r="M42" s="40">
        <f t="shared" si="1"/>
        <v>1.549440488865045</v>
      </c>
      <c r="N42" s="40">
        <f t="shared" si="2"/>
        <v>1.2034308874594688</v>
      </c>
    </row>
    <row r="43" spans="1:27" x14ac:dyDescent="0.3">
      <c r="A43" s="27" t="s">
        <v>44</v>
      </c>
      <c r="B43" s="27">
        <v>66</v>
      </c>
      <c r="C43" s="27">
        <v>16.3</v>
      </c>
      <c r="D43" s="27">
        <v>51</v>
      </c>
      <c r="E43" s="27">
        <v>72.8</v>
      </c>
      <c r="F43" s="36">
        <v>74.944929164268032</v>
      </c>
      <c r="G43" s="4"/>
      <c r="H43" s="4">
        <v>15</v>
      </c>
      <c r="I43" s="4">
        <v>72.995305485805048</v>
      </c>
      <c r="J43" s="4">
        <v>0.10469451419494646</v>
      </c>
      <c r="K43" s="4">
        <v>8.1314908855938783E-2</v>
      </c>
      <c r="L43" s="40">
        <f t="shared" si="0"/>
        <v>72.995305485805048</v>
      </c>
      <c r="M43" s="40">
        <f t="shared" si="1"/>
        <v>0.10469451419494646</v>
      </c>
      <c r="N43" s="40">
        <f t="shared" si="2"/>
        <v>8.1314908855938783E-2</v>
      </c>
      <c r="O43" s="35"/>
    </row>
    <row r="44" spans="1:27" x14ac:dyDescent="0.3">
      <c r="A44" s="26" t="s">
        <v>45</v>
      </c>
      <c r="B44" s="26">
        <v>80</v>
      </c>
      <c r="C44" s="26">
        <v>13.3</v>
      </c>
      <c r="D44" s="26">
        <v>58.4</v>
      </c>
      <c r="E44" s="26">
        <v>78.400000000000006</v>
      </c>
      <c r="F44" s="36">
        <v>78.219770742164187</v>
      </c>
      <c r="G44" s="4"/>
      <c r="H44" s="4">
        <v>16</v>
      </c>
      <c r="I44" s="4">
        <v>74.130440020545961</v>
      </c>
      <c r="J44" s="4">
        <v>-2.0304400205459672</v>
      </c>
      <c r="K44" s="4">
        <v>-1.5770171577539571</v>
      </c>
      <c r="L44" s="40">
        <f t="shared" si="0"/>
        <v>74.130440020545961</v>
      </c>
      <c r="M44" s="40">
        <f t="shared" si="1"/>
        <v>-2.0304400205459672</v>
      </c>
      <c r="N44" s="40">
        <f t="shared" si="2"/>
        <v>-1.5770171577539571</v>
      </c>
      <c r="S44" s="35"/>
      <c r="V44" s="1"/>
    </row>
    <row r="45" spans="1:27" x14ac:dyDescent="0.3">
      <c r="A45" s="27" t="s">
        <v>46</v>
      </c>
      <c r="B45" s="27">
        <v>70</v>
      </c>
      <c r="C45" s="27">
        <v>4.7</v>
      </c>
      <c r="D45" s="27">
        <v>46.9</v>
      </c>
      <c r="E45" s="27">
        <v>71.8</v>
      </c>
      <c r="F45" s="36">
        <v>73.071512494585008</v>
      </c>
      <c r="G45" s="4"/>
      <c r="H45" s="4">
        <v>17</v>
      </c>
      <c r="I45" s="4">
        <v>75.228567486858864</v>
      </c>
      <c r="J45" s="4">
        <v>1.5714325131411329</v>
      </c>
      <c r="K45" s="4">
        <v>1.2205118153697678</v>
      </c>
      <c r="L45" s="40">
        <f t="shared" si="0"/>
        <v>75.228567486858864</v>
      </c>
      <c r="M45" s="40">
        <f t="shared" si="1"/>
        <v>1.5714325131411329</v>
      </c>
      <c r="N45" s="40">
        <f t="shared" si="2"/>
        <v>1.2205118153697678</v>
      </c>
    </row>
    <row r="46" spans="1:27" x14ac:dyDescent="0.3">
      <c r="A46" s="26" t="s">
        <v>48</v>
      </c>
      <c r="B46" s="26">
        <v>78</v>
      </c>
      <c r="C46" s="26">
        <v>12.9</v>
      </c>
      <c r="D46" s="26">
        <v>8.5</v>
      </c>
      <c r="E46" s="26">
        <v>78.900000000000006</v>
      </c>
      <c r="F46" s="36">
        <v>78.520063183599547</v>
      </c>
      <c r="G46" s="4"/>
      <c r="H46" s="4">
        <v>18</v>
      </c>
      <c r="I46" s="4">
        <v>76.127821177679678</v>
      </c>
      <c r="J46" s="4">
        <v>-0.22782117767967236</v>
      </c>
      <c r="K46" s="4">
        <v>-0.17694583561446428</v>
      </c>
      <c r="L46" s="40">
        <f t="shared" si="0"/>
        <v>76.127821177679678</v>
      </c>
      <c r="M46" s="40">
        <f t="shared" si="1"/>
        <v>-0.22782117767967236</v>
      </c>
      <c r="N46" s="40">
        <f t="shared" si="2"/>
        <v>-0.17694583561446428</v>
      </c>
    </row>
    <row r="47" spans="1:27" x14ac:dyDescent="0.3">
      <c r="A47" s="27" t="s">
        <v>52</v>
      </c>
      <c r="B47" s="27">
        <v>83</v>
      </c>
      <c r="C47" s="27">
        <v>13.8</v>
      </c>
      <c r="D47" s="27">
        <v>4.0999999999999996</v>
      </c>
      <c r="E47" s="27">
        <v>81.599999999999994</v>
      </c>
      <c r="F47" s="36">
        <v>80.371774859012575</v>
      </c>
      <c r="G47" s="4"/>
      <c r="H47" s="4">
        <v>19</v>
      </c>
      <c r="I47" s="4">
        <v>76.5214175583274</v>
      </c>
      <c r="J47" s="4">
        <v>-2.2214175583274027</v>
      </c>
      <c r="K47" s="4">
        <v>-1.7253470029005009</v>
      </c>
      <c r="L47" s="40">
        <f t="shared" si="0"/>
        <v>76.5214175583274</v>
      </c>
      <c r="M47" s="40">
        <f t="shared" si="1"/>
        <v>-2.2214175583274027</v>
      </c>
      <c r="N47" s="40">
        <f t="shared" si="2"/>
        <v>-1.7253470029005009</v>
      </c>
    </row>
    <row r="48" spans="1:27" x14ac:dyDescent="0.3">
      <c r="A48" s="26" t="s">
        <v>53</v>
      </c>
      <c r="B48" s="26">
        <v>84</v>
      </c>
      <c r="C48" s="26">
        <v>15.1</v>
      </c>
      <c r="D48" s="26">
        <v>7.5</v>
      </c>
      <c r="E48" s="26">
        <v>82.5</v>
      </c>
      <c r="F48" s="36">
        <v>80.961021465078716</v>
      </c>
      <c r="G48" s="4"/>
      <c r="H48" s="4">
        <v>20</v>
      </c>
      <c r="I48" s="4">
        <v>75.111777075455734</v>
      </c>
      <c r="J48" s="4">
        <v>-1.1777075455739805E-2</v>
      </c>
      <c r="K48" s="4">
        <v>-9.1471059838894708E-3</v>
      </c>
      <c r="L48" s="40">
        <f t="shared" si="0"/>
        <v>75.111777075455734</v>
      </c>
      <c r="M48" s="40">
        <f t="shared" si="1"/>
        <v>-1.1777075455739805E-2</v>
      </c>
      <c r="N48" s="40">
        <f t="shared" si="2"/>
        <v>-9.1471059838894708E-3</v>
      </c>
    </row>
    <row r="49" spans="1:24" x14ac:dyDescent="0.3">
      <c r="A49" s="27" t="s">
        <v>54</v>
      </c>
      <c r="B49" s="27">
        <v>49</v>
      </c>
      <c r="C49" s="27">
        <v>9.6</v>
      </c>
      <c r="D49" s="27">
        <v>91</v>
      </c>
      <c r="E49" s="27">
        <v>66.5</v>
      </c>
      <c r="F49" s="36">
        <v>67.144565636906265</v>
      </c>
      <c r="G49" s="4"/>
      <c r="H49" s="4">
        <v>21</v>
      </c>
      <c r="I49" s="4">
        <v>64.659305710419034</v>
      </c>
      <c r="J49" s="4">
        <v>-1.9593057104190308</v>
      </c>
      <c r="K49" s="4">
        <v>-1.5217680361645367</v>
      </c>
      <c r="L49" s="40">
        <f t="shared" si="0"/>
        <v>64.659305710419034</v>
      </c>
      <c r="M49" s="40">
        <f t="shared" si="1"/>
        <v>-1.9593057104190308</v>
      </c>
      <c r="N49" s="40">
        <f t="shared" si="2"/>
        <v>-1.5217680361645367</v>
      </c>
      <c r="V49" s="100" t="s">
        <v>238</v>
      </c>
      <c r="W49" s="100"/>
      <c r="X49" s="100"/>
    </row>
    <row r="50" spans="1:24" x14ac:dyDescent="0.3">
      <c r="A50" s="26" t="s">
        <v>55</v>
      </c>
      <c r="B50" s="26">
        <v>48</v>
      </c>
      <c r="C50" s="26">
        <v>4.4000000000000004</v>
      </c>
      <c r="D50" s="26">
        <v>64.8</v>
      </c>
      <c r="E50" s="26">
        <v>65.5</v>
      </c>
      <c r="F50" s="36">
        <v>65.953851189659972</v>
      </c>
      <c r="G50" s="4"/>
      <c r="H50" s="4">
        <v>22</v>
      </c>
      <c r="I50" s="4">
        <v>65.995672651647439</v>
      </c>
      <c r="J50" s="4">
        <v>-2.1956726516474419</v>
      </c>
      <c r="K50" s="4">
        <v>-1.7053512585553143</v>
      </c>
      <c r="L50" s="40">
        <f t="shared" si="0"/>
        <v>65.995672651647439</v>
      </c>
      <c r="M50" s="40">
        <f t="shared" si="1"/>
        <v>-2.1956726516474419</v>
      </c>
      <c r="N50" s="40">
        <f t="shared" si="2"/>
        <v>-1.7053512585553143</v>
      </c>
    </row>
    <row r="51" spans="1:24" x14ac:dyDescent="0.3">
      <c r="A51" s="27" t="s">
        <v>56</v>
      </c>
      <c r="B51" s="27">
        <v>65</v>
      </c>
      <c r="C51" s="27">
        <v>9.4</v>
      </c>
      <c r="D51" s="27">
        <v>27.3</v>
      </c>
      <c r="E51" s="27">
        <v>73.3</v>
      </c>
      <c r="F51" s="36">
        <v>73.238762860658213</v>
      </c>
      <c r="G51" s="4"/>
      <c r="H51" s="4">
        <v>23</v>
      </c>
      <c r="I51" s="4">
        <v>74.112070948298197</v>
      </c>
      <c r="J51" s="4">
        <v>-0.11207094829819653</v>
      </c>
      <c r="K51" s="4">
        <v>-8.704409219854195E-2</v>
      </c>
      <c r="L51" s="40">
        <f t="shared" si="0"/>
        <v>74.112070948298197</v>
      </c>
      <c r="M51" s="40">
        <f t="shared" si="1"/>
        <v>-0.11207094829819653</v>
      </c>
      <c r="N51" s="40">
        <f t="shared" si="2"/>
        <v>-8.704409219854195E-2</v>
      </c>
    </row>
    <row r="52" spans="1:24" x14ac:dyDescent="0.3">
      <c r="A52" s="26" t="s">
        <v>57</v>
      </c>
      <c r="B52" s="26">
        <v>86</v>
      </c>
      <c r="C52" s="26">
        <v>20.100000000000001</v>
      </c>
      <c r="D52" s="26">
        <v>6.9</v>
      </c>
      <c r="E52" s="26">
        <v>81.7</v>
      </c>
      <c r="F52" s="36">
        <v>82.946024835114486</v>
      </c>
      <c r="G52" s="4"/>
      <c r="H52" s="4">
        <v>24</v>
      </c>
      <c r="I52" s="4">
        <v>71.315009187755905</v>
      </c>
      <c r="J52" s="4">
        <v>-1.2150091877559106</v>
      </c>
      <c r="K52" s="4">
        <v>-0.94368231345467213</v>
      </c>
      <c r="L52" s="40">
        <f t="shared" si="0"/>
        <v>71.315009187755905</v>
      </c>
      <c r="M52" s="40">
        <f t="shared" si="1"/>
        <v>-1.2150091877559106</v>
      </c>
      <c r="N52" s="40">
        <f t="shared" si="2"/>
        <v>-0.94368231345467213</v>
      </c>
    </row>
    <row r="53" spans="1:24" x14ac:dyDescent="0.3">
      <c r="A53" s="27" t="s">
        <v>58</v>
      </c>
      <c r="B53" s="27">
        <v>45</v>
      </c>
      <c r="C53" s="27">
        <v>6.5</v>
      </c>
      <c r="D53" s="27">
        <v>78</v>
      </c>
      <c r="E53" s="27">
        <v>66.3</v>
      </c>
      <c r="F53" s="36">
        <v>65.349213533462105</v>
      </c>
      <c r="G53" s="4"/>
      <c r="H53" s="4">
        <v>25</v>
      </c>
      <c r="I53" s="4">
        <v>62.533721291939138</v>
      </c>
      <c r="J53" s="4">
        <v>-0.13372129193913906</v>
      </c>
      <c r="K53" s="4">
        <v>-0.10385964106851296</v>
      </c>
      <c r="L53" s="40">
        <f t="shared" si="0"/>
        <v>62.533721291939138</v>
      </c>
      <c r="M53" s="40">
        <f t="shared" si="1"/>
        <v>-0.13372129193913906</v>
      </c>
      <c r="N53" s="40">
        <f t="shared" si="2"/>
        <v>-0.10385964106851296</v>
      </c>
    </row>
    <row r="54" spans="1:24" x14ac:dyDescent="0.3">
      <c r="A54" s="26" t="s">
        <v>60</v>
      </c>
      <c r="B54" s="26">
        <v>70</v>
      </c>
      <c r="C54" s="26">
        <v>9.4</v>
      </c>
      <c r="D54" s="26">
        <v>35.9</v>
      </c>
      <c r="E54" s="26">
        <v>72.900000000000006</v>
      </c>
      <c r="F54" s="36">
        <v>74.579830451082884</v>
      </c>
      <c r="G54" s="4"/>
      <c r="H54" s="4">
        <v>26</v>
      </c>
      <c r="I54" s="4">
        <v>83.453984831267746</v>
      </c>
      <c r="J54" s="4">
        <v>-1.2539848312677435</v>
      </c>
      <c r="K54" s="4">
        <v>-0.97395420424223389</v>
      </c>
      <c r="L54" s="40">
        <f t="shared" si="0"/>
        <v>83.453984831267746</v>
      </c>
      <c r="M54" s="40">
        <f t="shared" si="1"/>
        <v>-1.2539848312677435</v>
      </c>
      <c r="N54" s="40">
        <f t="shared" si="2"/>
        <v>-0.97395420424223389</v>
      </c>
    </row>
    <row r="55" spans="1:24" x14ac:dyDescent="0.3">
      <c r="A55" s="27" t="s">
        <v>61</v>
      </c>
      <c r="B55" s="27">
        <v>57</v>
      </c>
      <c r="C55" s="27">
        <v>17.600000000000001</v>
      </c>
      <c r="D55" s="27">
        <v>63.3</v>
      </c>
      <c r="E55" s="27">
        <v>72</v>
      </c>
      <c r="F55" s="36">
        <v>72.32058900535614</v>
      </c>
      <c r="G55" s="4"/>
      <c r="H55" s="4">
        <v>27</v>
      </c>
      <c r="I55" s="4">
        <v>58.607044744510446</v>
      </c>
      <c r="J55" s="4">
        <v>0.9929552554895551</v>
      </c>
      <c r="K55" s="4">
        <v>0.77121582462107596</v>
      </c>
      <c r="L55" s="40">
        <f t="shared" si="0"/>
        <v>58.607044744510446</v>
      </c>
      <c r="M55" s="40">
        <f t="shared" si="1"/>
        <v>0.9929552554895551</v>
      </c>
      <c r="N55" s="40">
        <f t="shared" si="2"/>
        <v>0.77121582462107596</v>
      </c>
    </row>
    <row r="56" spans="1:24" x14ac:dyDescent="0.3">
      <c r="A56" s="26" t="s">
        <v>62</v>
      </c>
      <c r="B56" s="26">
        <v>37</v>
      </c>
      <c r="C56" s="26">
        <v>6.2</v>
      </c>
      <c r="D56" s="26">
        <v>120</v>
      </c>
      <c r="E56" s="26">
        <v>61</v>
      </c>
      <c r="F56" s="36">
        <v>61.986134239132959</v>
      </c>
      <c r="G56" s="4"/>
      <c r="H56" s="4">
        <v>28</v>
      </c>
      <c r="I56" s="4">
        <v>80.260395780833377</v>
      </c>
      <c r="J56" s="4">
        <v>0.4396042191666254</v>
      </c>
      <c r="K56" s="4">
        <v>0.34143505310754607</v>
      </c>
      <c r="L56" s="40">
        <f t="shared" si="0"/>
        <v>80.260395780833377</v>
      </c>
      <c r="M56" s="40">
        <f t="shared" si="1"/>
        <v>0.4396042191666254</v>
      </c>
      <c r="N56" s="40">
        <f t="shared" si="2"/>
        <v>0.34143505310754607</v>
      </c>
    </row>
    <row r="57" spans="1:24" x14ac:dyDescent="0.3">
      <c r="A57" s="27" t="s">
        <v>172</v>
      </c>
      <c r="B57" s="27">
        <v>37</v>
      </c>
      <c r="C57" s="27">
        <v>2.8</v>
      </c>
      <c r="D57" s="27">
        <v>120</v>
      </c>
      <c r="E57" s="27">
        <v>60.2</v>
      </c>
      <c r="F57" s="36">
        <v>61.057041174706377</v>
      </c>
      <c r="G57" s="4"/>
      <c r="H57" s="4">
        <v>29</v>
      </c>
      <c r="I57" s="4">
        <v>78.661500888552979</v>
      </c>
      <c r="J57" s="4">
        <v>-1.2615008885529733</v>
      </c>
      <c r="K57" s="4">
        <v>-0.97979183114947033</v>
      </c>
      <c r="L57" s="40">
        <f t="shared" si="0"/>
        <v>78.661500888552979</v>
      </c>
      <c r="M57" s="40">
        <f t="shared" si="1"/>
        <v>-1.2615008885529733</v>
      </c>
      <c r="N57" s="40">
        <f t="shared" si="2"/>
        <v>-0.97979183114947033</v>
      </c>
    </row>
    <row r="58" spans="1:24" x14ac:dyDescent="0.3">
      <c r="A58" s="26" t="s">
        <v>64</v>
      </c>
      <c r="B58" s="26">
        <v>47</v>
      </c>
      <c r="C58" s="26">
        <v>5.4</v>
      </c>
      <c r="D58" s="26">
        <v>54.8</v>
      </c>
      <c r="E58" s="26">
        <v>64.099999999999994</v>
      </c>
      <c r="F58" s="36">
        <v>66.127498771168476</v>
      </c>
      <c r="G58" s="4"/>
      <c r="H58" s="4">
        <v>30</v>
      </c>
      <c r="I58" s="4">
        <v>78.715143929620311</v>
      </c>
      <c r="J58" s="4">
        <v>0.58485607037968634</v>
      </c>
      <c r="K58" s="4">
        <v>0.45425033415038557</v>
      </c>
      <c r="L58" s="40">
        <f t="shared" si="0"/>
        <v>78.715143929620311</v>
      </c>
      <c r="M58" s="40">
        <f t="shared" si="1"/>
        <v>0.58485607037968634</v>
      </c>
      <c r="N58" s="40">
        <f t="shared" si="2"/>
        <v>0.45425033415038557</v>
      </c>
    </row>
    <row r="59" spans="1:24" x14ac:dyDescent="0.3">
      <c r="A59" s="27" t="s">
        <v>65</v>
      </c>
      <c r="B59" s="27">
        <v>63</v>
      </c>
      <c r="C59" s="27">
        <v>11.1</v>
      </c>
      <c r="D59" s="27">
        <v>97.1</v>
      </c>
      <c r="E59" s="27">
        <v>71.900000000000006</v>
      </c>
      <c r="F59" s="36">
        <v>71.675559980395732</v>
      </c>
      <c r="G59" s="4"/>
      <c r="H59" s="4">
        <v>31</v>
      </c>
      <c r="I59" s="4">
        <v>65.204631940347099</v>
      </c>
      <c r="J59" s="4">
        <v>2.1953680596529068</v>
      </c>
      <c r="K59" s="4">
        <v>1.7051146857944173</v>
      </c>
      <c r="L59" s="40">
        <f t="shared" si="0"/>
        <v>65.204631940347099</v>
      </c>
      <c r="M59" s="40">
        <f t="shared" si="1"/>
        <v>2.1953680596529068</v>
      </c>
      <c r="N59" s="40">
        <f t="shared" si="2"/>
        <v>1.7051146857944173</v>
      </c>
    </row>
    <row r="60" spans="1:24" x14ac:dyDescent="0.3">
      <c r="A60" s="26" t="s">
        <v>66</v>
      </c>
      <c r="B60" s="26">
        <v>73</v>
      </c>
      <c r="C60" s="26">
        <v>9.4</v>
      </c>
      <c r="D60" s="26">
        <v>21.1</v>
      </c>
      <c r="E60" s="26">
        <v>76.400000000000006</v>
      </c>
      <c r="F60" s="36">
        <v>75.790899113353333</v>
      </c>
      <c r="G60" s="4"/>
      <c r="H60" s="4">
        <v>32</v>
      </c>
      <c r="I60" s="4">
        <v>62.335184712255682</v>
      </c>
      <c r="J60" s="4">
        <v>2.3648152877443209</v>
      </c>
      <c r="K60" s="4">
        <v>1.836722210926903</v>
      </c>
      <c r="L60" s="40">
        <f t="shared" si="0"/>
        <v>62.335184712255682</v>
      </c>
      <c r="M60" s="40">
        <f t="shared" si="1"/>
        <v>2.3648152877443209</v>
      </c>
      <c r="N60" s="40">
        <f t="shared" si="2"/>
        <v>1.836722210926903</v>
      </c>
    </row>
    <row r="61" spans="1:24" x14ac:dyDescent="0.3">
      <c r="A61" s="27" t="s">
        <v>67</v>
      </c>
      <c r="B61" s="27">
        <v>87</v>
      </c>
      <c r="C61" s="27">
        <v>16.399999999999999</v>
      </c>
      <c r="D61" s="27">
        <v>4.4000000000000004</v>
      </c>
      <c r="E61" s="27">
        <v>82.3</v>
      </c>
      <c r="F61" s="36">
        <v>82.289094676136131</v>
      </c>
      <c r="G61" s="4"/>
      <c r="H61" s="4">
        <v>33</v>
      </c>
      <c r="I61" s="4">
        <v>81.075624227316581</v>
      </c>
      <c r="J61" s="4">
        <v>-0.27562422731658387</v>
      </c>
      <c r="K61" s="4">
        <v>-0.21407386141554302</v>
      </c>
      <c r="L61" s="40">
        <f t="shared" si="0"/>
        <v>81.075624227316581</v>
      </c>
      <c r="M61" s="40">
        <f t="shared" si="1"/>
        <v>-0.27562422731658387</v>
      </c>
      <c r="N61" s="40">
        <f t="shared" si="2"/>
        <v>-0.21407386141554302</v>
      </c>
    </row>
    <row r="62" spans="1:24" x14ac:dyDescent="0.3">
      <c r="A62" s="26" t="s">
        <v>68</v>
      </c>
      <c r="B62" s="26">
        <v>61</v>
      </c>
      <c r="C62" s="26">
        <v>3.4</v>
      </c>
      <c r="D62" s="26">
        <v>12.2</v>
      </c>
      <c r="E62" s="26">
        <v>70.8</v>
      </c>
      <c r="F62" s="36">
        <v>70.693709498077581</v>
      </c>
      <c r="G62" s="4"/>
      <c r="H62" s="4">
        <v>34</v>
      </c>
      <c r="I62" s="4">
        <v>64.24517597732212</v>
      </c>
      <c r="J62" s="4">
        <v>-1.3451759773221212</v>
      </c>
      <c r="K62" s="4">
        <v>-1.0447812173565298</v>
      </c>
      <c r="L62" s="40">
        <f t="shared" si="0"/>
        <v>64.24517597732212</v>
      </c>
      <c r="M62" s="40">
        <f t="shared" si="1"/>
        <v>-1.3451759773221212</v>
      </c>
      <c r="N62" s="40">
        <f t="shared" si="2"/>
        <v>-1.0447812173565298</v>
      </c>
    </row>
    <row r="63" spans="1:24" x14ac:dyDescent="0.3">
      <c r="A63" s="27" t="s">
        <v>69</v>
      </c>
      <c r="B63" s="27">
        <v>59</v>
      </c>
      <c r="C63" s="27">
        <v>8.6999999999999993</v>
      </c>
      <c r="D63" s="27">
        <v>36</v>
      </c>
      <c r="E63" s="27">
        <v>71.3</v>
      </c>
      <c r="F63" s="36">
        <v>71.050910179807943</v>
      </c>
      <c r="G63" s="4"/>
      <c r="H63" s="4">
        <v>35</v>
      </c>
      <c r="I63" s="4">
        <v>76.779162506393689</v>
      </c>
      <c r="J63" s="4">
        <v>1.8208374936063052</v>
      </c>
      <c r="K63" s="4">
        <v>1.4142215184109383</v>
      </c>
      <c r="L63" s="40">
        <f t="shared" si="0"/>
        <v>76.779162506393689</v>
      </c>
      <c r="M63" s="40">
        <f t="shared" si="1"/>
        <v>1.8208374936063052</v>
      </c>
      <c r="N63" s="40">
        <f t="shared" si="2"/>
        <v>1.4142215184109383</v>
      </c>
    </row>
    <row r="64" spans="1:24" x14ac:dyDescent="0.3">
      <c r="A64" s="26" t="s">
        <v>72</v>
      </c>
      <c r="B64" s="26">
        <v>83</v>
      </c>
      <c r="C64" s="26">
        <v>20.3</v>
      </c>
      <c r="D64" s="26">
        <v>5.7</v>
      </c>
      <c r="E64" s="26">
        <v>81.8</v>
      </c>
      <c r="F64" s="36">
        <v>82.115402780607226</v>
      </c>
      <c r="G64" s="4"/>
      <c r="H64" s="4">
        <v>36</v>
      </c>
      <c r="I64" s="4">
        <v>79.078897220303276</v>
      </c>
      <c r="J64" s="4">
        <v>-1.2788972203032785</v>
      </c>
      <c r="K64" s="4">
        <v>-0.99330334263200826</v>
      </c>
      <c r="L64" s="40">
        <f t="shared" si="0"/>
        <v>79.078897220303276</v>
      </c>
      <c r="M64" s="40">
        <f t="shared" si="1"/>
        <v>-1.2788972203032785</v>
      </c>
      <c r="N64" s="40">
        <f t="shared" si="2"/>
        <v>-0.99330334263200826</v>
      </c>
    </row>
    <row r="65" spans="1:24" x14ac:dyDescent="0.3">
      <c r="A65" s="27" t="s">
        <v>73</v>
      </c>
      <c r="B65" s="27">
        <v>84</v>
      </c>
      <c r="C65" s="27">
        <v>12.1</v>
      </c>
      <c r="D65" s="27">
        <v>8.3000000000000007</v>
      </c>
      <c r="E65" s="27">
        <v>82.6</v>
      </c>
      <c r="F65" s="36">
        <v>80.124943763327181</v>
      </c>
      <c r="G65" s="4"/>
      <c r="H65" s="4">
        <v>37</v>
      </c>
      <c r="I65" s="4">
        <v>79.174712867094939</v>
      </c>
      <c r="J65" s="4">
        <v>-7.4712867094945068E-2</v>
      </c>
      <c r="K65" s="4">
        <v>-5.8028541656718204E-2</v>
      </c>
      <c r="L65" s="40">
        <f t="shared" si="0"/>
        <v>79.174712867094939</v>
      </c>
      <c r="M65" s="40">
        <f t="shared" si="1"/>
        <v>-7.4712867094945068E-2</v>
      </c>
      <c r="N65" s="40">
        <f t="shared" si="2"/>
        <v>-5.8028541656718204E-2</v>
      </c>
    </row>
    <row r="66" spans="1:24" x14ac:dyDescent="0.3">
      <c r="A66" s="26" t="s">
        <v>75</v>
      </c>
      <c r="B66" s="26">
        <v>70</v>
      </c>
      <c r="C66" s="26">
        <v>13.3</v>
      </c>
      <c r="D66" s="26">
        <v>51.7</v>
      </c>
      <c r="E66" s="26">
        <v>76</v>
      </c>
      <c r="F66" s="36">
        <v>75.323833199883751</v>
      </c>
      <c r="G66" s="4"/>
      <c r="H66" s="4">
        <v>38</v>
      </c>
      <c r="I66" s="4">
        <v>62.32471762878064</v>
      </c>
      <c r="J66" s="4">
        <v>7.5282371219358879E-2</v>
      </c>
      <c r="K66" s="4">
        <v>5.8470868328042741E-2</v>
      </c>
      <c r="L66" s="40">
        <f t="shared" si="0"/>
        <v>62.32471762878064</v>
      </c>
      <c r="M66" s="40">
        <f t="shared" si="1"/>
        <v>7.5282371219358879E-2</v>
      </c>
      <c r="N66" s="40">
        <f t="shared" si="2"/>
        <v>5.8470868328042741E-2</v>
      </c>
    </row>
    <row r="67" spans="1:24" x14ac:dyDescent="0.3">
      <c r="A67" s="27" t="s">
        <v>76</v>
      </c>
      <c r="B67" s="27">
        <v>85</v>
      </c>
      <c r="C67" s="27">
        <v>24.2</v>
      </c>
      <c r="D67" s="27">
        <v>2.8</v>
      </c>
      <c r="E67" s="27">
        <v>84.3</v>
      </c>
      <c r="F67" s="36">
        <v>83.846650116252661</v>
      </c>
      <c r="G67" s="4"/>
      <c r="H67" s="4">
        <v>39</v>
      </c>
      <c r="I67" s="4">
        <v>81.848940943386921</v>
      </c>
      <c r="J67" s="4">
        <v>-0.54894094338692412</v>
      </c>
      <c r="K67" s="4">
        <v>-0.42635550794652227</v>
      </c>
      <c r="L67" s="40">
        <f t="shared" si="0"/>
        <v>81.848940943386921</v>
      </c>
      <c r="M67" s="40">
        <f t="shared" si="1"/>
        <v>-0.54894094338692412</v>
      </c>
      <c r="N67" s="40">
        <f t="shared" si="2"/>
        <v>-0.42635550794652227</v>
      </c>
    </row>
    <row r="68" spans="1:24" x14ac:dyDescent="0.3">
      <c r="A68" s="26" t="s">
        <v>78</v>
      </c>
      <c r="B68" s="26">
        <v>76</v>
      </c>
      <c r="C68" s="26">
        <v>8.1999999999999993</v>
      </c>
      <c r="D68" s="26">
        <v>24.6</v>
      </c>
      <c r="E68" s="26">
        <v>74</v>
      </c>
      <c r="F68" s="36">
        <v>76.301425603634527</v>
      </c>
      <c r="G68" s="4"/>
      <c r="H68" s="4">
        <v>40</v>
      </c>
      <c r="I68" s="4">
        <v>74.944929164268032</v>
      </c>
      <c r="J68" s="4">
        <v>-2.144929164268035</v>
      </c>
      <c r="K68" s="4">
        <v>-1.6659394318419705</v>
      </c>
      <c r="L68" s="40">
        <f t="shared" si="0"/>
        <v>74.944929164268032</v>
      </c>
      <c r="M68" s="40">
        <f t="shared" si="1"/>
        <v>-2.144929164268035</v>
      </c>
      <c r="N68" s="40">
        <f t="shared" si="2"/>
        <v>-1.6659394318419705</v>
      </c>
    </row>
    <row r="69" spans="1:24" x14ac:dyDescent="0.3">
      <c r="A69" s="27" t="s">
        <v>82</v>
      </c>
      <c r="B69" s="27">
        <v>70</v>
      </c>
      <c r="C69" s="27">
        <v>7.1</v>
      </c>
      <c r="D69" s="27">
        <v>34</v>
      </c>
      <c r="E69" s="27">
        <v>74.2</v>
      </c>
      <c r="F69" s="36">
        <v>73.990014365619089</v>
      </c>
      <c r="G69" s="4"/>
      <c r="H69" s="4">
        <v>41</v>
      </c>
      <c r="I69" s="4">
        <v>78.219770742164187</v>
      </c>
      <c r="J69" s="4">
        <v>0.18022925783581911</v>
      </c>
      <c r="K69" s="4">
        <v>0.13998179166106228</v>
      </c>
      <c r="L69" s="40">
        <f t="shared" si="0"/>
        <v>78.219770742164187</v>
      </c>
      <c r="M69" s="40">
        <f t="shared" si="1"/>
        <v>0.18022925783581911</v>
      </c>
      <c r="N69" s="40">
        <f t="shared" si="2"/>
        <v>0.13998179166106228</v>
      </c>
      <c r="V69" s="100" t="s">
        <v>239</v>
      </c>
      <c r="W69" s="100"/>
      <c r="X69" s="100"/>
    </row>
    <row r="70" spans="1:24" x14ac:dyDescent="0.3">
      <c r="A70" s="26" t="s">
        <v>83</v>
      </c>
      <c r="B70" s="26">
        <v>50</v>
      </c>
      <c r="C70" s="26">
        <v>4.7</v>
      </c>
      <c r="D70" s="26">
        <v>83.4</v>
      </c>
      <c r="E70" s="26">
        <v>68.5</v>
      </c>
      <c r="F70" s="36">
        <v>66.263567139985042</v>
      </c>
      <c r="G70" s="4"/>
      <c r="H70" s="4">
        <v>42</v>
      </c>
      <c r="I70" s="4">
        <v>73.071512494585008</v>
      </c>
      <c r="J70" s="4">
        <v>-1.2715124945850107</v>
      </c>
      <c r="K70" s="4">
        <v>-0.98756771929658771</v>
      </c>
      <c r="L70" s="40">
        <f t="shared" si="0"/>
        <v>73.071512494585008</v>
      </c>
      <c r="M70" s="40">
        <f t="shared" si="1"/>
        <v>-1.2715124945850107</v>
      </c>
      <c r="N70" s="40">
        <f t="shared" si="2"/>
        <v>-0.98756771929658771</v>
      </c>
    </row>
    <row r="71" spans="1:24" x14ac:dyDescent="0.3">
      <c r="A71" s="27" t="s">
        <v>84</v>
      </c>
      <c r="B71" s="27">
        <v>72</v>
      </c>
      <c r="C71" s="27">
        <v>10.4</v>
      </c>
      <c r="D71" s="27">
        <v>10.8</v>
      </c>
      <c r="E71" s="27">
        <v>75.400000000000006</v>
      </c>
      <c r="F71" s="36">
        <v>75.970655333759879</v>
      </c>
      <c r="G71" s="4"/>
      <c r="H71" s="4">
        <v>43</v>
      </c>
      <c r="I71" s="4">
        <v>78.520063183599547</v>
      </c>
      <c r="J71" s="4">
        <v>0.37993681640045907</v>
      </c>
      <c r="K71" s="4">
        <v>0.29509213385423144</v>
      </c>
      <c r="L71" s="40">
        <f t="shared" si="0"/>
        <v>78.520063183599547</v>
      </c>
      <c r="M71" s="40">
        <f t="shared" si="1"/>
        <v>0.37993681640045907</v>
      </c>
      <c r="N71" s="40">
        <f t="shared" si="2"/>
        <v>0.29509213385423144</v>
      </c>
    </row>
    <row r="72" spans="1:24" x14ac:dyDescent="0.3">
      <c r="A72" s="26" t="s">
        <v>85</v>
      </c>
      <c r="B72" s="26">
        <v>72</v>
      </c>
      <c r="C72" s="26">
        <v>13.4</v>
      </c>
      <c r="D72" s="26">
        <v>11.7</v>
      </c>
      <c r="E72" s="26">
        <v>76.400000000000006</v>
      </c>
      <c r="F72" s="36">
        <v>76.772117415089241</v>
      </c>
      <c r="G72" s="4"/>
      <c r="H72" s="4">
        <v>44</v>
      </c>
      <c r="I72" s="4">
        <v>80.371774859012575</v>
      </c>
      <c r="J72" s="4">
        <v>1.2282251409874192</v>
      </c>
      <c r="K72" s="4">
        <v>0.95394697766108327</v>
      </c>
      <c r="L72" s="40">
        <f t="shared" si="0"/>
        <v>80.371774859012575</v>
      </c>
      <c r="M72" s="40">
        <f t="shared" si="1"/>
        <v>1.2282251409874192</v>
      </c>
      <c r="N72" s="40">
        <f t="shared" si="2"/>
        <v>0.95394697766108327</v>
      </c>
    </row>
    <row r="73" spans="1:24" x14ac:dyDescent="0.3">
      <c r="A73" s="27" t="s">
        <v>87</v>
      </c>
      <c r="B73" s="27">
        <v>42</v>
      </c>
      <c r="C73" s="27">
        <v>4</v>
      </c>
      <c r="D73" s="27">
        <v>128</v>
      </c>
      <c r="E73" s="27">
        <v>64.099999999999994</v>
      </c>
      <c r="F73" s="36">
        <v>62.738241242136503</v>
      </c>
      <c r="G73" s="4"/>
      <c r="H73" s="4">
        <v>45</v>
      </c>
      <c r="I73" s="4">
        <v>80.961021465078716</v>
      </c>
      <c r="J73" s="4">
        <v>1.5389785349212843</v>
      </c>
      <c r="K73" s="4">
        <v>1.1953052197687255</v>
      </c>
      <c r="L73" s="40">
        <f t="shared" si="0"/>
        <v>80.961021465078716</v>
      </c>
      <c r="M73" s="40">
        <f t="shared" si="1"/>
        <v>1.5389785349212843</v>
      </c>
      <c r="N73" s="40">
        <f t="shared" si="2"/>
        <v>1.1953052197687255</v>
      </c>
    </row>
    <row r="74" spans="1:24" x14ac:dyDescent="0.3">
      <c r="A74" s="26" t="s">
        <v>88</v>
      </c>
      <c r="B74" s="26">
        <v>70</v>
      </c>
      <c r="C74" s="26">
        <v>13.2</v>
      </c>
      <c r="D74" s="26">
        <v>10.1</v>
      </c>
      <c r="E74" s="26">
        <v>76</v>
      </c>
      <c r="F74" s="36">
        <v>76.143571527143223</v>
      </c>
      <c r="G74" s="4"/>
      <c r="H74" s="4">
        <v>46</v>
      </c>
      <c r="I74" s="4">
        <v>67.144565636906265</v>
      </c>
      <c r="J74" s="4">
        <v>-0.64456563690626467</v>
      </c>
      <c r="K74" s="4">
        <v>-0.50062600146467828</v>
      </c>
      <c r="L74" s="40">
        <f t="shared" si="0"/>
        <v>67.144565636906265</v>
      </c>
      <c r="M74" s="40">
        <f t="shared" si="1"/>
        <v>-0.64456563690626467</v>
      </c>
      <c r="N74" s="40">
        <f t="shared" si="2"/>
        <v>-0.50062600146467828</v>
      </c>
    </row>
    <row r="75" spans="1:24" x14ac:dyDescent="0.3">
      <c r="A75" s="27" t="s">
        <v>89</v>
      </c>
      <c r="B75" s="27">
        <v>86</v>
      </c>
      <c r="C75" s="27">
        <v>10.9</v>
      </c>
      <c r="D75" s="27">
        <v>3.8</v>
      </c>
      <c r="E75" s="27">
        <v>82.4</v>
      </c>
      <c r="F75" s="36">
        <v>80.495130909788884</v>
      </c>
      <c r="G75" s="4"/>
      <c r="H75" s="4">
        <v>47</v>
      </c>
      <c r="I75" s="4">
        <v>65.953851189659972</v>
      </c>
      <c r="J75" s="4">
        <v>-0.45385118965997151</v>
      </c>
      <c r="K75" s="4">
        <v>-0.35250049541890272</v>
      </c>
      <c r="L75" s="40">
        <f t="shared" si="0"/>
        <v>65.953851189659972</v>
      </c>
      <c r="M75" s="40">
        <f t="shared" si="1"/>
        <v>-0.45385118965997151</v>
      </c>
      <c r="N75" s="40">
        <f t="shared" si="2"/>
        <v>-0.35250049541890272</v>
      </c>
    </row>
    <row r="76" spans="1:24" x14ac:dyDescent="0.3">
      <c r="A76" s="26" t="s">
        <v>91</v>
      </c>
      <c r="B76" s="26">
        <v>48</v>
      </c>
      <c r="C76" s="26">
        <v>8.6999999999999993</v>
      </c>
      <c r="D76" s="26">
        <v>101.8</v>
      </c>
      <c r="E76" s="26">
        <v>65.599999999999994</v>
      </c>
      <c r="F76" s="36">
        <v>66.375481856069797</v>
      </c>
      <c r="G76" s="4"/>
      <c r="H76" s="4">
        <v>48</v>
      </c>
      <c r="I76" s="4">
        <v>73.238762860658213</v>
      </c>
      <c r="J76" s="4">
        <v>6.1237139341784541E-2</v>
      </c>
      <c r="K76" s="4">
        <v>4.7562113855398068E-2</v>
      </c>
      <c r="L76" s="40">
        <f t="shared" si="0"/>
        <v>73.238762860658213</v>
      </c>
      <c r="M76" s="40">
        <f t="shared" si="1"/>
        <v>6.1237139341784541E-2</v>
      </c>
      <c r="N76" s="40">
        <f t="shared" si="2"/>
        <v>4.7562113855398068E-2</v>
      </c>
    </row>
    <row r="77" spans="1:24" x14ac:dyDescent="0.3">
      <c r="A77" s="27" t="s">
        <v>92</v>
      </c>
      <c r="B77" s="27">
        <v>76</v>
      </c>
      <c r="C77" s="27">
        <v>8.5</v>
      </c>
      <c r="D77" s="27">
        <v>8.6</v>
      </c>
      <c r="E77" s="27">
        <v>74.7</v>
      </c>
      <c r="F77" s="36">
        <v>76.709198477998498</v>
      </c>
      <c r="G77" s="4"/>
      <c r="H77" s="4">
        <v>49</v>
      </c>
      <c r="I77" s="4">
        <v>82.946024835114486</v>
      </c>
      <c r="J77" s="4">
        <v>-1.2460248351144827</v>
      </c>
      <c r="K77" s="4">
        <v>-0.96777177561478178</v>
      </c>
      <c r="L77" s="40">
        <f t="shared" si="0"/>
        <v>82.946024835114486</v>
      </c>
      <c r="M77" s="40">
        <f t="shared" si="1"/>
        <v>-1.2460248351144827</v>
      </c>
      <c r="N77" s="40">
        <f t="shared" si="2"/>
        <v>-0.96777177561478178</v>
      </c>
    </row>
    <row r="78" spans="1:24" x14ac:dyDescent="0.3">
      <c r="A78" s="26" t="s">
        <v>93</v>
      </c>
      <c r="B78" s="26">
        <v>69</v>
      </c>
      <c r="C78" s="26">
        <v>19.100000000000001</v>
      </c>
      <c r="D78" s="26">
        <v>5.9</v>
      </c>
      <c r="E78" s="26">
        <v>79.599999999999994</v>
      </c>
      <c r="F78" s="36">
        <v>77.538105820061475</v>
      </c>
      <c r="G78" s="4"/>
      <c r="H78" s="4">
        <v>50</v>
      </c>
      <c r="I78" s="4">
        <v>65.349213533462105</v>
      </c>
      <c r="J78" s="4">
        <v>0.95078646653789178</v>
      </c>
      <c r="K78" s="4">
        <v>0.73846385803966619</v>
      </c>
      <c r="L78" s="40">
        <f t="shared" si="0"/>
        <v>65.349213533462105</v>
      </c>
      <c r="M78" s="40">
        <f t="shared" si="1"/>
        <v>0.95078646653789178</v>
      </c>
      <c r="N78" s="40">
        <f t="shared" si="2"/>
        <v>0.73846385803966619</v>
      </c>
    </row>
    <row r="79" spans="1:24" x14ac:dyDescent="0.3">
      <c r="A79" s="27" t="s">
        <v>94</v>
      </c>
      <c r="B79" s="27">
        <v>42</v>
      </c>
      <c r="C79" s="27">
        <v>5.7</v>
      </c>
      <c r="D79" s="27">
        <v>164</v>
      </c>
      <c r="E79" s="27">
        <v>62.8</v>
      </c>
      <c r="F79" s="36">
        <v>62.469751106586116</v>
      </c>
      <c r="G79" s="4"/>
      <c r="H79" s="4">
        <v>51</v>
      </c>
      <c r="I79" s="4">
        <v>74.579830451082884</v>
      </c>
      <c r="J79" s="4">
        <v>-1.6798304510828785</v>
      </c>
      <c r="K79" s="4">
        <v>-1.3047031267453759</v>
      </c>
      <c r="L79" s="40">
        <f t="shared" si="0"/>
        <v>74.579830451082884</v>
      </c>
      <c r="M79" s="40">
        <f t="shared" si="1"/>
        <v>-1.6798304510828785</v>
      </c>
      <c r="N79" s="40">
        <f t="shared" si="2"/>
        <v>-1.3047031267453759</v>
      </c>
    </row>
    <row r="80" spans="1:24" x14ac:dyDescent="0.3">
      <c r="A80" s="26" t="s">
        <v>95</v>
      </c>
      <c r="B80" s="26">
        <v>81</v>
      </c>
      <c r="C80" s="26">
        <v>14.1</v>
      </c>
      <c r="D80" s="26">
        <v>12</v>
      </c>
      <c r="E80" s="26">
        <v>81.900000000000006</v>
      </c>
      <c r="F80" s="36">
        <v>79.686420072299512</v>
      </c>
      <c r="G80" s="4"/>
      <c r="H80" s="4">
        <v>52</v>
      </c>
      <c r="I80" s="4">
        <v>72.32058900535614</v>
      </c>
      <c r="J80" s="4">
        <v>-0.32058900535614043</v>
      </c>
      <c r="K80" s="4">
        <v>-0.24899743746085359</v>
      </c>
      <c r="L80" s="40">
        <f t="shared" si="0"/>
        <v>72.32058900535614</v>
      </c>
      <c r="M80" s="40">
        <f t="shared" si="1"/>
        <v>-0.32058900535614043</v>
      </c>
      <c r="N80" s="40">
        <f t="shared" si="2"/>
        <v>-0.24899743746085359</v>
      </c>
    </row>
    <row r="81" spans="1:14" x14ac:dyDescent="0.3">
      <c r="A81" s="27" t="s">
        <v>97</v>
      </c>
      <c r="B81" s="27">
        <v>65</v>
      </c>
      <c r="C81" s="27">
        <v>10.199999999999999</v>
      </c>
      <c r="D81" s="27">
        <v>23.7</v>
      </c>
      <c r="E81" s="27">
        <v>74.099999999999994</v>
      </c>
      <c r="F81" s="36">
        <v>73.530676660240829</v>
      </c>
      <c r="G81" s="4"/>
      <c r="H81" s="4">
        <v>53</v>
      </c>
      <c r="I81" s="4">
        <v>61.986134239132959</v>
      </c>
      <c r="J81" s="4">
        <v>-0.98613423913295861</v>
      </c>
      <c r="K81" s="4">
        <v>-0.76591802723783653</v>
      </c>
      <c r="L81" s="40">
        <f t="shared" si="0"/>
        <v>61.986134239132959</v>
      </c>
      <c r="M81" s="40">
        <f t="shared" si="1"/>
        <v>-0.98613423913295861</v>
      </c>
      <c r="N81" s="40">
        <f t="shared" si="2"/>
        <v>-0.76591802723783653</v>
      </c>
    </row>
    <row r="82" spans="1:14" x14ac:dyDescent="0.3">
      <c r="A82" s="26" t="s">
        <v>98</v>
      </c>
      <c r="B82" s="26">
        <v>74</v>
      </c>
      <c r="C82" s="26">
        <v>10.3</v>
      </c>
      <c r="D82" s="26">
        <v>70.5</v>
      </c>
      <c r="E82" s="26">
        <v>76</v>
      </c>
      <c r="F82" s="36">
        <v>75.334182688651623</v>
      </c>
      <c r="G82" s="4"/>
      <c r="H82" s="4">
        <v>54</v>
      </c>
      <c r="I82" s="4">
        <v>61.057041174706377</v>
      </c>
      <c r="J82" s="4">
        <v>-0.85704117470637442</v>
      </c>
      <c r="K82" s="4">
        <v>-0.66565307211100699</v>
      </c>
      <c r="L82" s="40">
        <f t="shared" si="0"/>
        <v>61.057041174706377</v>
      </c>
      <c r="M82" s="40">
        <f t="shared" si="1"/>
        <v>-0.85704117470637442</v>
      </c>
      <c r="N82" s="40">
        <f t="shared" si="2"/>
        <v>-0.66565307211100699</v>
      </c>
    </row>
    <row r="83" spans="1:14" x14ac:dyDescent="0.3">
      <c r="A83" s="27" t="s">
        <v>100</v>
      </c>
      <c r="B83" s="27">
        <v>67</v>
      </c>
      <c r="C83" s="27">
        <v>11.3</v>
      </c>
      <c r="D83" s="27">
        <v>9.6</v>
      </c>
      <c r="E83" s="27">
        <v>75.900000000000006</v>
      </c>
      <c r="F83" s="36">
        <v>74.724844383257476</v>
      </c>
      <c r="G83" s="4"/>
      <c r="H83" s="4">
        <v>55</v>
      </c>
      <c r="I83" s="4">
        <v>66.127498771168476</v>
      </c>
      <c r="J83" s="4">
        <v>-2.0274987711684815</v>
      </c>
      <c r="K83" s="4">
        <v>-1.5747327264550308</v>
      </c>
      <c r="L83" s="40">
        <f t="shared" si="0"/>
        <v>66.127498771168476</v>
      </c>
      <c r="M83" s="40">
        <f t="shared" si="1"/>
        <v>-2.0274987711684815</v>
      </c>
      <c r="N83" s="40">
        <f t="shared" si="2"/>
        <v>-1.5747327264550308</v>
      </c>
    </row>
    <row r="84" spans="1:14" x14ac:dyDescent="0.3">
      <c r="A84" s="26" t="s">
        <v>101</v>
      </c>
      <c r="B84" s="26">
        <v>73</v>
      </c>
      <c r="C84" s="26">
        <v>7.1</v>
      </c>
      <c r="D84" s="26">
        <v>22.5</v>
      </c>
      <c r="E84" s="26">
        <v>73</v>
      </c>
      <c r="F84" s="36">
        <v>75.133888000011211</v>
      </c>
      <c r="G84" s="4"/>
      <c r="H84" s="4">
        <v>56</v>
      </c>
      <c r="I84" s="4">
        <v>71.675559980395732</v>
      </c>
      <c r="J84" s="4">
        <v>0.22444001960427329</v>
      </c>
      <c r="K84" s="4">
        <v>0.1743197327776275</v>
      </c>
      <c r="L84" s="40">
        <f t="shared" si="0"/>
        <v>71.675559980395732</v>
      </c>
      <c r="M84" s="40">
        <f t="shared" si="1"/>
        <v>0.22444001960427329</v>
      </c>
      <c r="N84" s="40">
        <f t="shared" si="2"/>
        <v>0.1743197327776275</v>
      </c>
    </row>
    <row r="85" spans="1:14" x14ac:dyDescent="0.3">
      <c r="A85" s="27" t="s">
        <v>103</v>
      </c>
      <c r="B85" s="27">
        <v>61</v>
      </c>
      <c r="C85" s="27">
        <v>3.6</v>
      </c>
      <c r="D85" s="27">
        <v>21.3</v>
      </c>
      <c r="E85" s="27">
        <v>69.099999999999994</v>
      </c>
      <c r="F85" s="36">
        <v>70.563066651372225</v>
      </c>
      <c r="G85" s="4"/>
      <c r="H85" s="4">
        <v>57</v>
      </c>
      <c r="I85" s="4">
        <v>75.790899113353333</v>
      </c>
      <c r="J85" s="4">
        <v>0.60910088664667228</v>
      </c>
      <c r="K85" s="4">
        <v>0.47308097718969494</v>
      </c>
      <c r="L85" s="40">
        <f t="shared" si="0"/>
        <v>75.790899113353333</v>
      </c>
      <c r="M85" s="40">
        <f t="shared" si="1"/>
        <v>0.60910088664667228</v>
      </c>
      <c r="N85" s="40">
        <f t="shared" si="2"/>
        <v>0.47308097718969494</v>
      </c>
    </row>
    <row r="86" spans="1:14" x14ac:dyDescent="0.3">
      <c r="A86" s="26" t="s">
        <v>106</v>
      </c>
      <c r="B86" s="26">
        <v>86</v>
      </c>
      <c r="C86" s="26">
        <v>16</v>
      </c>
      <c r="D86" s="26">
        <v>2.5</v>
      </c>
      <c r="E86" s="26">
        <v>81.8</v>
      </c>
      <c r="F86" s="36">
        <v>81.915241274986897</v>
      </c>
      <c r="G86" s="4"/>
      <c r="H86" s="4">
        <v>58</v>
      </c>
      <c r="I86" s="4">
        <v>82.289094676136131</v>
      </c>
      <c r="J86" s="4">
        <v>1.0905323863866556E-2</v>
      </c>
      <c r="K86" s="4">
        <v>8.4700275162803776E-3</v>
      </c>
      <c r="L86" s="40">
        <f t="shared" si="0"/>
        <v>82.289094676136131</v>
      </c>
      <c r="M86" s="40">
        <f t="shared" si="1"/>
        <v>1.0905323863866556E-2</v>
      </c>
      <c r="N86" s="40">
        <f t="shared" si="2"/>
        <v>8.4700275162803776E-3</v>
      </c>
    </row>
    <row r="87" spans="1:14" x14ac:dyDescent="0.3">
      <c r="A87" s="27" t="s">
        <v>107</v>
      </c>
      <c r="B87" s="27">
        <v>86</v>
      </c>
      <c r="C87" s="27">
        <v>18.7</v>
      </c>
      <c r="D87" s="27">
        <v>12.6</v>
      </c>
      <c r="E87" s="27">
        <v>82</v>
      </c>
      <c r="F87" s="36">
        <v>82.447392963640965</v>
      </c>
      <c r="G87" s="4"/>
      <c r="H87" s="4">
        <v>59</v>
      </c>
      <c r="I87" s="4">
        <v>70.693709498077581</v>
      </c>
      <c r="J87" s="4">
        <v>0.10629050192241607</v>
      </c>
      <c r="K87" s="4">
        <v>8.255449239660774E-2</v>
      </c>
      <c r="L87" s="40">
        <f t="shared" si="0"/>
        <v>70.693709498077581</v>
      </c>
      <c r="M87" s="40">
        <f t="shared" si="1"/>
        <v>0.10629050192241607</v>
      </c>
      <c r="N87" s="40">
        <f t="shared" si="2"/>
        <v>8.255449239660774E-2</v>
      </c>
    </row>
    <row r="88" spans="1:14" x14ac:dyDescent="0.3">
      <c r="A88" s="26" t="s">
        <v>108</v>
      </c>
      <c r="B88" s="26">
        <v>70</v>
      </c>
      <c r="C88" s="26">
        <v>18.3</v>
      </c>
      <c r="D88" s="26">
        <v>102.6</v>
      </c>
      <c r="E88" s="26">
        <v>75</v>
      </c>
      <c r="F88" s="36">
        <v>75.653714130223648</v>
      </c>
      <c r="G88" s="4"/>
      <c r="H88" s="4">
        <v>60</v>
      </c>
      <c r="I88" s="4">
        <v>71.050910179807943</v>
      </c>
      <c r="J88" s="4">
        <v>0.24908982019205439</v>
      </c>
      <c r="K88" s="4">
        <v>0.19346492203157636</v>
      </c>
      <c r="L88" s="40">
        <f t="shared" si="0"/>
        <v>71.050910179807943</v>
      </c>
      <c r="M88" s="40">
        <f t="shared" si="1"/>
        <v>0.24908982019205439</v>
      </c>
      <c r="N88" s="40">
        <f t="shared" si="2"/>
        <v>0.19346492203157636</v>
      </c>
    </row>
    <row r="89" spans="1:14" x14ac:dyDescent="0.3">
      <c r="A89" s="27" t="s">
        <v>109</v>
      </c>
      <c r="B89" s="27">
        <v>37</v>
      </c>
      <c r="C89" s="27">
        <v>9.4</v>
      </c>
      <c r="D89" s="27">
        <v>154</v>
      </c>
      <c r="E89" s="27">
        <v>63.3</v>
      </c>
      <c r="F89" s="36">
        <v>62.168262361914508</v>
      </c>
      <c r="G89" s="4"/>
      <c r="H89" s="4">
        <v>61</v>
      </c>
      <c r="I89" s="4">
        <v>82.115402780607226</v>
      </c>
      <c r="J89" s="4">
        <v>-0.31540278060722926</v>
      </c>
      <c r="K89" s="4">
        <v>-0.24496936210268472</v>
      </c>
      <c r="L89" s="40">
        <f t="shared" si="0"/>
        <v>82.115402780607226</v>
      </c>
      <c r="M89" s="40">
        <f t="shared" si="1"/>
        <v>-0.31540278060722926</v>
      </c>
      <c r="N89" s="40">
        <f t="shared" si="2"/>
        <v>-0.24496936210268472</v>
      </c>
    </row>
    <row r="90" spans="1:14" x14ac:dyDescent="0.3">
      <c r="A90" s="26" t="s">
        <v>110</v>
      </c>
      <c r="B90" s="26">
        <v>44</v>
      </c>
      <c r="C90" s="26">
        <v>3.8</v>
      </c>
      <c r="D90" s="26">
        <v>106</v>
      </c>
      <c r="E90" s="26">
        <v>62.6</v>
      </c>
      <c r="F90" s="36">
        <v>63.738028323657815</v>
      </c>
      <c r="G90" s="4"/>
      <c r="H90" s="4">
        <v>62</v>
      </c>
      <c r="I90" s="4">
        <v>80.124943763327181</v>
      </c>
      <c r="J90" s="4">
        <v>2.4750562366728133</v>
      </c>
      <c r="K90" s="4">
        <v>1.9223449656934108</v>
      </c>
      <c r="L90" s="40">
        <f t="shared" si="0"/>
        <v>80.124943763327181</v>
      </c>
      <c r="M90" s="40">
        <f t="shared" si="1"/>
        <v>2.4750562366728133</v>
      </c>
      <c r="N90" s="40">
        <f t="shared" si="2"/>
        <v>1.9223449656934108</v>
      </c>
    </row>
    <row r="91" spans="1:14" x14ac:dyDescent="0.3">
      <c r="A91" s="27" t="s">
        <v>111</v>
      </c>
      <c r="B91" s="27">
        <v>68</v>
      </c>
      <c r="C91" s="27">
        <v>13.6</v>
      </c>
      <c r="D91" s="27">
        <v>15.6</v>
      </c>
      <c r="E91" s="27">
        <v>74.8</v>
      </c>
      <c r="F91" s="36">
        <v>75.534412118215158</v>
      </c>
      <c r="G91" s="4"/>
      <c r="H91" s="4">
        <v>63</v>
      </c>
      <c r="I91" s="4">
        <v>75.323833199883751</v>
      </c>
      <c r="J91" s="4">
        <v>0.67616680011624908</v>
      </c>
      <c r="K91" s="4">
        <v>0.52517022640254574</v>
      </c>
      <c r="L91" s="40">
        <f t="shared" si="0"/>
        <v>75.323833199883751</v>
      </c>
      <c r="M91" s="40">
        <f t="shared" si="1"/>
        <v>0.67616680011624908</v>
      </c>
      <c r="N91" s="40">
        <f t="shared" si="2"/>
        <v>0.52517022640254574</v>
      </c>
    </row>
    <row r="92" spans="1:14" x14ac:dyDescent="0.3">
      <c r="A92" s="26" t="s">
        <v>112</v>
      </c>
      <c r="B92" s="26">
        <v>86</v>
      </c>
      <c r="C92" s="26">
        <v>17.5</v>
      </c>
      <c r="D92" s="26">
        <v>2.2999999999999998</v>
      </c>
      <c r="E92" s="26">
        <v>82.6</v>
      </c>
      <c r="F92" s="36">
        <v>82.329207699930635</v>
      </c>
      <c r="G92" s="4"/>
      <c r="H92" s="4">
        <v>64</v>
      </c>
      <c r="I92" s="4">
        <v>83.846650116252661</v>
      </c>
      <c r="J92" s="4">
        <v>0.45334988374733598</v>
      </c>
      <c r="K92" s="4">
        <v>0.35211113743860778</v>
      </c>
      <c r="L92" s="40">
        <f t="shared" si="0"/>
        <v>83.846650116252661</v>
      </c>
      <c r="M92" s="40">
        <f t="shared" si="1"/>
        <v>0.45334988374733598</v>
      </c>
      <c r="N92" s="40">
        <f t="shared" si="2"/>
        <v>0.35211113743860778</v>
      </c>
    </row>
    <row r="93" spans="1:14" x14ac:dyDescent="0.3">
      <c r="A93" s="27" t="s">
        <v>113</v>
      </c>
      <c r="B93" s="27">
        <v>69</v>
      </c>
      <c r="C93" s="27">
        <v>8</v>
      </c>
      <c r="D93" s="27">
        <v>7.5</v>
      </c>
      <c r="E93" s="27">
        <v>73.900000000000006</v>
      </c>
      <c r="F93" s="36">
        <v>74.472310819918533</v>
      </c>
      <c r="G93" s="4"/>
      <c r="H93" s="4">
        <v>65</v>
      </c>
      <c r="I93" s="4">
        <v>76.301425603634527</v>
      </c>
      <c r="J93" s="4">
        <v>-2.3014256036345273</v>
      </c>
      <c r="K93" s="4">
        <v>-1.787488242696279</v>
      </c>
      <c r="L93" s="40">
        <f t="shared" si="0"/>
        <v>76.301425603634527</v>
      </c>
      <c r="M93" s="40">
        <f t="shared" si="1"/>
        <v>-2.3014256036345273</v>
      </c>
      <c r="N93" s="40">
        <f t="shared" si="2"/>
        <v>-1.787488242696279</v>
      </c>
    </row>
    <row r="94" spans="1:14" x14ac:dyDescent="0.3">
      <c r="A94" s="26" t="s">
        <v>114</v>
      </c>
      <c r="B94" s="26">
        <v>45</v>
      </c>
      <c r="C94" s="26">
        <v>4.9000000000000004</v>
      </c>
      <c r="D94" s="26">
        <v>54</v>
      </c>
      <c r="E94" s="26">
        <v>65.599999999999994</v>
      </c>
      <c r="F94" s="36">
        <v>65.400684379692052</v>
      </c>
      <c r="G94" s="4"/>
      <c r="H94" s="4">
        <v>66</v>
      </c>
      <c r="I94" s="4">
        <v>73.990014365619089</v>
      </c>
      <c r="J94" s="4">
        <v>0.20998563438091367</v>
      </c>
      <c r="K94" s="4">
        <v>0.16309319406120973</v>
      </c>
      <c r="L94" s="40">
        <f t="shared" ref="L94:L157" si="3">$I$19+$I$20*B69+$I$21*C69+D69*$I$22</f>
        <v>73.990014365619089</v>
      </c>
      <c r="M94" s="40">
        <f t="shared" ref="M94:M157" si="4">E69-L94</f>
        <v>0.20998563438091367</v>
      </c>
      <c r="N94" s="40">
        <f t="shared" ref="N94:N157" si="5">M94/$M$164</f>
        <v>0.16309319406120973</v>
      </c>
    </row>
    <row r="95" spans="1:14" x14ac:dyDescent="0.3">
      <c r="A95" s="27" t="s">
        <v>115</v>
      </c>
      <c r="B95" s="27">
        <v>77</v>
      </c>
      <c r="C95" s="27">
        <v>22.7</v>
      </c>
      <c r="D95" s="27">
        <v>67.8</v>
      </c>
      <c r="E95" s="27">
        <v>79.3</v>
      </c>
      <c r="F95" s="36">
        <v>79.687326640531793</v>
      </c>
      <c r="G95" s="4"/>
      <c r="H95" s="4">
        <v>67</v>
      </c>
      <c r="I95" s="4">
        <v>66.263567139985042</v>
      </c>
      <c r="J95" s="4">
        <v>2.2364328600149577</v>
      </c>
      <c r="K95" s="4">
        <v>1.737009198360852</v>
      </c>
      <c r="L95" s="40">
        <f t="shared" si="3"/>
        <v>66.263567139985042</v>
      </c>
      <c r="M95" s="40">
        <f t="shared" si="4"/>
        <v>2.2364328600149577</v>
      </c>
      <c r="N95" s="40">
        <f t="shared" si="5"/>
        <v>1.737009198360852</v>
      </c>
    </row>
    <row r="96" spans="1:14" x14ac:dyDescent="0.3">
      <c r="A96" s="26" t="s">
        <v>118</v>
      </c>
      <c r="B96" s="26">
        <v>78</v>
      </c>
      <c r="C96" s="26">
        <v>15.4</v>
      </c>
      <c r="D96" s="26">
        <v>49.7</v>
      </c>
      <c r="E96" s="26">
        <v>79.900000000000006</v>
      </c>
      <c r="F96" s="36">
        <v>78.364300106622878</v>
      </c>
      <c r="G96" s="4"/>
      <c r="H96" s="4">
        <v>68</v>
      </c>
      <c r="I96" s="4">
        <v>75.970655333759879</v>
      </c>
      <c r="J96" s="4">
        <v>-0.57065533375987343</v>
      </c>
      <c r="K96" s="4">
        <v>-0.44322080110553935</v>
      </c>
      <c r="L96" s="40">
        <f t="shared" si="3"/>
        <v>75.970655333759879</v>
      </c>
      <c r="M96" s="40">
        <f t="shared" si="4"/>
        <v>-0.57065533375987343</v>
      </c>
      <c r="N96" s="40">
        <f t="shared" si="5"/>
        <v>-0.44322080110553935</v>
      </c>
    </row>
    <row r="97" spans="1:14" x14ac:dyDescent="0.3">
      <c r="A97" s="27" t="s">
        <v>119</v>
      </c>
      <c r="B97" s="27">
        <v>55</v>
      </c>
      <c r="C97" s="27">
        <v>7.6</v>
      </c>
      <c r="D97" s="27">
        <v>35.6</v>
      </c>
      <c r="E97" s="27">
        <v>70.400000000000006</v>
      </c>
      <c r="F97" s="36">
        <v>69.545520574662149</v>
      </c>
      <c r="G97" s="4"/>
      <c r="H97" s="4">
        <v>69</v>
      </c>
      <c r="I97" s="4">
        <v>76.772117415089241</v>
      </c>
      <c r="J97" s="4">
        <v>-0.37211741508923524</v>
      </c>
      <c r="K97" s="4">
        <v>-0.28901890346752546</v>
      </c>
      <c r="L97" s="40">
        <f t="shared" si="3"/>
        <v>76.772117415089241</v>
      </c>
      <c r="M97" s="40">
        <f t="shared" si="4"/>
        <v>-0.37211741508923524</v>
      </c>
      <c r="N97" s="40">
        <f t="shared" si="5"/>
        <v>-0.28901890346752546</v>
      </c>
    </row>
    <row r="98" spans="1:14" x14ac:dyDescent="0.3">
      <c r="A98" s="26" t="s">
        <v>120</v>
      </c>
      <c r="B98" s="26">
        <v>74</v>
      </c>
      <c r="C98" s="26">
        <v>11</v>
      </c>
      <c r="D98" s="26">
        <v>9.4</v>
      </c>
      <c r="E98" s="26">
        <v>78.3</v>
      </c>
      <c r="F98" s="36">
        <v>76.769592677089349</v>
      </c>
      <c r="G98" s="4"/>
      <c r="H98" s="4">
        <v>70</v>
      </c>
      <c r="I98" s="4">
        <v>62.738241242136503</v>
      </c>
      <c r="J98" s="4">
        <v>1.3617587578634911</v>
      </c>
      <c r="K98" s="4">
        <v>1.0576608538749122</v>
      </c>
      <c r="L98" s="40">
        <f t="shared" si="3"/>
        <v>62.738241242136503</v>
      </c>
      <c r="M98" s="40">
        <f t="shared" si="4"/>
        <v>1.3617587578634911</v>
      </c>
      <c r="N98" s="40">
        <f t="shared" si="5"/>
        <v>1.0576608538749122</v>
      </c>
    </row>
    <row r="99" spans="1:14" x14ac:dyDescent="0.3">
      <c r="A99" s="27" t="s">
        <v>121</v>
      </c>
      <c r="B99" s="27">
        <v>84</v>
      </c>
      <c r="C99" s="27">
        <v>13.7</v>
      </c>
      <c r="D99" s="27">
        <v>7.6</v>
      </c>
      <c r="E99" s="27">
        <v>81.599999999999994</v>
      </c>
      <c r="F99" s="36">
        <v>80.576417519701749</v>
      </c>
      <c r="G99" s="4"/>
      <c r="H99" s="4">
        <v>71</v>
      </c>
      <c r="I99" s="4">
        <v>76.143571527143223</v>
      </c>
      <c r="J99" s="4">
        <v>-0.14357152714322297</v>
      </c>
      <c r="K99" s="4">
        <v>-0.11151019452863212</v>
      </c>
      <c r="L99" s="40">
        <f t="shared" si="3"/>
        <v>76.143571527143223</v>
      </c>
      <c r="M99" s="40">
        <f t="shared" si="4"/>
        <v>-0.14357152714322297</v>
      </c>
      <c r="N99" s="40">
        <f t="shared" si="5"/>
        <v>-0.11151019452863212</v>
      </c>
    </row>
    <row r="100" spans="1:14" x14ac:dyDescent="0.3">
      <c r="A100" s="26" t="s">
        <v>122</v>
      </c>
      <c r="B100" s="26">
        <v>74</v>
      </c>
      <c r="C100" s="26">
        <v>6.5</v>
      </c>
      <c r="D100" s="26">
        <v>7.2</v>
      </c>
      <c r="E100" s="26">
        <v>77.2</v>
      </c>
      <c r="F100" s="36">
        <v>75.584707365306386</v>
      </c>
      <c r="G100" s="4"/>
      <c r="H100" s="4">
        <v>72</v>
      </c>
      <c r="I100" s="4">
        <v>80.495130909788884</v>
      </c>
      <c r="J100" s="4">
        <v>1.9048690902111218</v>
      </c>
      <c r="K100" s="4">
        <v>1.4794877997579845</v>
      </c>
      <c r="L100" s="40">
        <f t="shared" si="3"/>
        <v>80.495130909788884</v>
      </c>
      <c r="M100" s="40">
        <f t="shared" si="4"/>
        <v>1.9048690902111218</v>
      </c>
      <c r="N100" s="40">
        <f t="shared" si="5"/>
        <v>1.4794877997579845</v>
      </c>
    </row>
    <row r="101" spans="1:14" x14ac:dyDescent="0.3">
      <c r="A101" s="27" t="s">
        <v>123</v>
      </c>
      <c r="B101" s="27">
        <v>87</v>
      </c>
      <c r="C101" s="27">
        <v>14.3</v>
      </c>
      <c r="D101" s="27">
        <v>0.9</v>
      </c>
      <c r="E101" s="27">
        <v>83.3</v>
      </c>
      <c r="F101" s="36">
        <v>81.786510531330066</v>
      </c>
      <c r="G101" s="4"/>
      <c r="H101" s="4">
        <v>73</v>
      </c>
      <c r="I101" s="4">
        <v>66.375481856069797</v>
      </c>
      <c r="J101" s="4">
        <v>-0.77548185606980269</v>
      </c>
      <c r="K101" s="4">
        <v>-0.60230697788360366</v>
      </c>
      <c r="L101" s="40">
        <f t="shared" si="3"/>
        <v>66.375481856069797</v>
      </c>
      <c r="M101" s="40">
        <f t="shared" si="4"/>
        <v>-0.77548185606980269</v>
      </c>
      <c r="N101" s="40">
        <f t="shared" si="5"/>
        <v>-0.60230697788360366</v>
      </c>
    </row>
    <row r="102" spans="1:14" x14ac:dyDescent="0.3">
      <c r="A102" s="26" t="s">
        <v>124</v>
      </c>
      <c r="B102" s="26">
        <v>67</v>
      </c>
      <c r="C102" s="26">
        <v>12.1</v>
      </c>
      <c r="D102" s="26">
        <v>18.399999999999999</v>
      </c>
      <c r="E102" s="26">
        <v>73.3</v>
      </c>
      <c r="F102" s="36">
        <v>74.764267775054833</v>
      </c>
      <c r="G102" s="4"/>
      <c r="H102" s="4">
        <v>74</v>
      </c>
      <c r="I102" s="4">
        <v>76.709198477998498</v>
      </c>
      <c r="J102" s="4">
        <v>-2.0091984779984955</v>
      </c>
      <c r="K102" s="4">
        <v>-1.560519119537829</v>
      </c>
      <c r="L102" s="40">
        <f t="shared" si="3"/>
        <v>76.709198477998498</v>
      </c>
      <c r="M102" s="40">
        <f t="shared" si="4"/>
        <v>-2.0091984779984955</v>
      </c>
      <c r="N102" s="40">
        <f t="shared" si="5"/>
        <v>-1.560519119537829</v>
      </c>
    </row>
    <row r="103" spans="1:14" x14ac:dyDescent="0.3">
      <c r="A103" s="27" t="s">
        <v>125</v>
      </c>
      <c r="B103" s="27">
        <v>71</v>
      </c>
      <c r="C103" s="27">
        <v>12.7</v>
      </c>
      <c r="D103" s="27">
        <v>37.200000000000003</v>
      </c>
      <c r="E103" s="27">
        <v>75.599999999999994</v>
      </c>
      <c r="F103" s="36">
        <v>75.758362861450863</v>
      </c>
      <c r="G103" s="4"/>
      <c r="H103" s="4">
        <v>75</v>
      </c>
      <c r="I103" s="4">
        <v>77.538105820061475</v>
      </c>
      <c r="J103" s="4">
        <v>2.0618941799385198</v>
      </c>
      <c r="K103" s="4">
        <v>1.6014472066807139</v>
      </c>
      <c r="L103" s="40">
        <f t="shared" si="3"/>
        <v>77.538105820061475</v>
      </c>
      <c r="M103" s="40">
        <f t="shared" si="4"/>
        <v>2.0618941799385198</v>
      </c>
      <c r="N103" s="40">
        <f t="shared" si="5"/>
        <v>1.6014472066807139</v>
      </c>
    </row>
    <row r="104" spans="1:14" x14ac:dyDescent="0.3">
      <c r="A104" s="26" t="s">
        <v>127</v>
      </c>
      <c r="B104" s="26">
        <v>54</v>
      </c>
      <c r="C104" s="26">
        <v>8.9</v>
      </c>
      <c r="D104" s="26">
        <v>31.8</v>
      </c>
      <c r="E104" s="26">
        <v>69.099999999999994</v>
      </c>
      <c r="F104" s="36">
        <v>69.674901752080387</v>
      </c>
      <c r="G104" s="4"/>
      <c r="H104" s="4">
        <v>76</v>
      </c>
      <c r="I104" s="4">
        <v>62.469751106586116</v>
      </c>
      <c r="J104" s="4">
        <v>0.33024889341388075</v>
      </c>
      <c r="K104" s="4">
        <v>0.25650015069290599</v>
      </c>
      <c r="L104" s="40">
        <f t="shared" si="3"/>
        <v>62.469751106586116</v>
      </c>
      <c r="M104" s="40">
        <f t="shared" si="4"/>
        <v>0.33024889341388075</v>
      </c>
      <c r="N104" s="40">
        <f t="shared" si="5"/>
        <v>0.25650015069290599</v>
      </c>
    </row>
    <row r="105" spans="1:14" x14ac:dyDescent="0.3">
      <c r="A105" s="27" t="s">
        <v>128</v>
      </c>
      <c r="B105" s="27">
        <v>72</v>
      </c>
      <c r="C105" s="27">
        <v>8.1999999999999993</v>
      </c>
      <c r="D105" s="27">
        <v>25.3</v>
      </c>
      <c r="E105" s="27">
        <v>74.3</v>
      </c>
      <c r="F105" s="36">
        <v>75.074226588471205</v>
      </c>
      <c r="G105" s="4"/>
      <c r="H105" s="4">
        <v>77</v>
      </c>
      <c r="I105" s="4">
        <v>79.686420072299512</v>
      </c>
      <c r="J105" s="4">
        <v>2.2135799277004935</v>
      </c>
      <c r="K105" s="4">
        <v>1.7192596140341949</v>
      </c>
      <c r="L105" s="40">
        <f t="shared" si="3"/>
        <v>79.686420072299512</v>
      </c>
      <c r="M105" s="40">
        <f t="shared" si="4"/>
        <v>2.2135799277004935</v>
      </c>
      <c r="N105" s="40">
        <f t="shared" si="5"/>
        <v>1.7192596140341949</v>
      </c>
    </row>
    <row r="106" spans="1:14" x14ac:dyDescent="0.3">
      <c r="A106" s="26" t="s">
        <v>129</v>
      </c>
      <c r="B106" s="26">
        <v>73</v>
      </c>
      <c r="C106" s="26">
        <v>9.5</v>
      </c>
      <c r="D106" s="26">
        <v>47.2</v>
      </c>
      <c r="E106" s="26">
        <v>73.2</v>
      </c>
      <c r="F106" s="36">
        <v>75.286773795825454</v>
      </c>
      <c r="G106" s="4"/>
      <c r="H106" s="4">
        <v>78</v>
      </c>
      <c r="I106" s="4">
        <v>73.530676660240829</v>
      </c>
      <c r="J106" s="4">
        <v>0.56932333975916549</v>
      </c>
      <c r="K106" s="4">
        <v>0.44218625816317908</v>
      </c>
      <c r="L106" s="40">
        <f t="shared" si="3"/>
        <v>73.530676660240829</v>
      </c>
      <c r="M106" s="40">
        <f t="shared" si="4"/>
        <v>0.56932333975916549</v>
      </c>
      <c r="N106" s="40">
        <f t="shared" si="5"/>
        <v>0.44218625816317908</v>
      </c>
    </row>
    <row r="107" spans="1:14" x14ac:dyDescent="0.3">
      <c r="A107" s="27" t="s">
        <v>130</v>
      </c>
      <c r="B107" s="27">
        <v>53</v>
      </c>
      <c r="C107" s="27">
        <v>14</v>
      </c>
      <c r="D107" s="27">
        <v>54.9</v>
      </c>
      <c r="E107" s="27">
        <v>70.5</v>
      </c>
      <c r="F107" s="36">
        <v>70.294939772471608</v>
      </c>
      <c r="G107" s="4"/>
      <c r="H107" s="4">
        <v>79</v>
      </c>
      <c r="I107" s="4">
        <v>75.334182688651623</v>
      </c>
      <c r="J107" s="4">
        <v>0.66581731134837696</v>
      </c>
      <c r="K107" s="4">
        <v>0.51713190899559891</v>
      </c>
      <c r="L107" s="40">
        <f t="shared" si="3"/>
        <v>75.334182688651623</v>
      </c>
      <c r="M107" s="40">
        <f t="shared" si="4"/>
        <v>0.66581731134837696</v>
      </c>
      <c r="N107" s="40">
        <f t="shared" si="5"/>
        <v>0.51713190899559891</v>
      </c>
    </row>
    <row r="108" spans="1:14" x14ac:dyDescent="0.3">
      <c r="A108" s="26" t="s">
        <v>131</v>
      </c>
      <c r="B108" s="26">
        <v>60</v>
      </c>
      <c r="C108" s="26">
        <v>10.8</v>
      </c>
      <c r="D108" s="26">
        <v>86.1</v>
      </c>
      <c r="E108" s="26">
        <v>70.400000000000006</v>
      </c>
      <c r="F108" s="36">
        <v>70.907855463553574</v>
      </c>
      <c r="G108" s="4"/>
      <c r="H108" s="4">
        <v>80</v>
      </c>
      <c r="I108" s="4">
        <v>74.724844383257476</v>
      </c>
      <c r="J108" s="4">
        <v>1.1751556167425292</v>
      </c>
      <c r="K108" s="4">
        <v>0.91272854744834186</v>
      </c>
      <c r="L108" s="40">
        <f t="shared" si="3"/>
        <v>74.724844383257476</v>
      </c>
      <c r="M108" s="40">
        <f t="shared" si="4"/>
        <v>1.1751556167425292</v>
      </c>
      <c r="N108" s="40">
        <f t="shared" si="5"/>
        <v>0.91272854744834186</v>
      </c>
    </row>
    <row r="109" spans="1:14" x14ac:dyDescent="0.3">
      <c r="A109" s="27" t="s">
        <v>132</v>
      </c>
      <c r="B109" s="27">
        <v>49</v>
      </c>
      <c r="C109" s="27">
        <v>4.3</v>
      </c>
      <c r="D109" s="27">
        <v>71.3</v>
      </c>
      <c r="E109" s="27">
        <v>68.599999999999994</v>
      </c>
      <c r="F109" s="36">
        <v>66.097407461368846</v>
      </c>
      <c r="G109" s="4"/>
      <c r="H109" s="4">
        <v>81</v>
      </c>
      <c r="I109" s="4">
        <v>75.133888000011211</v>
      </c>
      <c r="J109" s="4">
        <v>-2.1338880000112113</v>
      </c>
      <c r="K109" s="4">
        <v>-1.6573638988055852</v>
      </c>
      <c r="L109" s="40">
        <f t="shared" si="3"/>
        <v>75.133888000011211</v>
      </c>
      <c r="M109" s="40">
        <f t="shared" si="4"/>
        <v>-2.1338880000112113</v>
      </c>
      <c r="N109" s="40">
        <f t="shared" si="5"/>
        <v>-1.6573638988055852</v>
      </c>
    </row>
    <row r="110" spans="1:14" x14ac:dyDescent="0.3">
      <c r="A110" s="26" t="s">
        <v>133</v>
      </c>
      <c r="B110" s="26">
        <v>71</v>
      </c>
      <c r="C110" s="26">
        <v>12</v>
      </c>
      <c r="D110" s="26">
        <v>12</v>
      </c>
      <c r="E110" s="26">
        <v>75.900000000000006</v>
      </c>
      <c r="F110" s="36">
        <v>76.080204662679947</v>
      </c>
      <c r="G110" s="4"/>
      <c r="H110" s="4">
        <v>82</v>
      </c>
      <c r="I110" s="4">
        <v>70.563066651372225</v>
      </c>
      <c r="J110" s="4">
        <v>-1.4630666513722304</v>
      </c>
      <c r="K110" s="4">
        <v>-1.1363454171530893</v>
      </c>
      <c r="L110" s="40">
        <f t="shared" si="3"/>
        <v>70.563066651372225</v>
      </c>
      <c r="M110" s="40">
        <f t="shared" si="4"/>
        <v>-1.4630666513722304</v>
      </c>
      <c r="N110" s="40">
        <f t="shared" si="5"/>
        <v>-1.1363454171530893</v>
      </c>
    </row>
    <row r="111" spans="1:14" x14ac:dyDescent="0.3">
      <c r="A111" s="27" t="s">
        <v>134</v>
      </c>
      <c r="B111" s="27">
        <v>70</v>
      </c>
      <c r="C111" s="27">
        <v>10.199999999999999</v>
      </c>
      <c r="D111" s="27">
        <v>68.3</v>
      </c>
      <c r="E111" s="27">
        <v>73.3</v>
      </c>
      <c r="F111" s="36">
        <v>74.138707582901816</v>
      </c>
      <c r="G111" s="4"/>
      <c r="H111" s="4">
        <v>83</v>
      </c>
      <c r="I111" s="4">
        <v>81.915241274986897</v>
      </c>
      <c r="J111" s="4">
        <v>-0.11524127498690007</v>
      </c>
      <c r="K111" s="4">
        <v>-8.9506444956160669E-2</v>
      </c>
      <c r="L111" s="40">
        <f t="shared" si="3"/>
        <v>81.915241274986897</v>
      </c>
      <c r="M111" s="40">
        <f t="shared" si="4"/>
        <v>-0.11524127498690007</v>
      </c>
      <c r="N111" s="40">
        <f t="shared" si="5"/>
        <v>-8.9506444956160669E-2</v>
      </c>
    </row>
    <row r="112" spans="1:14" x14ac:dyDescent="0.3">
      <c r="A112" s="26" t="s">
        <v>135</v>
      </c>
      <c r="B112" s="26">
        <v>39</v>
      </c>
      <c r="C112" s="26">
        <v>5.8</v>
      </c>
      <c r="D112" s="26">
        <v>102</v>
      </c>
      <c r="E112" s="26">
        <v>60.8</v>
      </c>
      <c r="F112" s="36">
        <v>62.849820268812302</v>
      </c>
      <c r="G112" s="4"/>
      <c r="H112" s="4">
        <v>84</v>
      </c>
      <c r="I112" s="4">
        <v>82.447392963640965</v>
      </c>
      <c r="J112" s="4">
        <v>-0.44739296364096504</v>
      </c>
      <c r="K112" s="4">
        <v>-0.34748447271566241</v>
      </c>
      <c r="L112" s="40">
        <f t="shared" si="3"/>
        <v>82.447392963640965</v>
      </c>
      <c r="M112" s="40">
        <f t="shared" si="4"/>
        <v>-0.44739296364096504</v>
      </c>
      <c r="N112" s="40">
        <f t="shared" si="5"/>
        <v>-0.34748447271566241</v>
      </c>
    </row>
    <row r="113" spans="1:14" x14ac:dyDescent="0.3">
      <c r="A113" s="27" t="s">
        <v>136</v>
      </c>
      <c r="B113" s="27">
        <v>86</v>
      </c>
      <c r="C113" s="27">
        <v>14.5</v>
      </c>
      <c r="D113" s="27">
        <v>2.1</v>
      </c>
      <c r="E113" s="27">
        <v>83.2</v>
      </c>
      <c r="F113" s="36">
        <v>81.5134921278392</v>
      </c>
      <c r="G113" s="4"/>
      <c r="H113" s="4">
        <v>85</v>
      </c>
      <c r="I113" s="4">
        <v>75.653714130223648</v>
      </c>
      <c r="J113" s="4">
        <v>-0.65371413022364777</v>
      </c>
      <c r="K113" s="4">
        <v>-0.50773152085117612</v>
      </c>
      <c r="L113" s="40">
        <f t="shared" si="3"/>
        <v>75.653714130223648</v>
      </c>
      <c r="M113" s="40">
        <f t="shared" si="4"/>
        <v>-0.65371413022364777</v>
      </c>
      <c r="N113" s="40">
        <f t="shared" si="5"/>
        <v>-0.50773152085117612</v>
      </c>
    </row>
    <row r="114" spans="1:14" x14ac:dyDescent="0.3">
      <c r="A114" s="26" t="s">
        <v>137</v>
      </c>
      <c r="B114" s="26">
        <v>77</v>
      </c>
      <c r="C114" s="26">
        <v>12.8</v>
      </c>
      <c r="D114" s="26">
        <v>26.9</v>
      </c>
      <c r="E114" s="26">
        <v>78.2</v>
      </c>
      <c r="F114" s="36">
        <v>77.814837350152573</v>
      </c>
      <c r="G114" s="4"/>
      <c r="H114" s="4">
        <v>86</v>
      </c>
      <c r="I114" s="4">
        <v>62.168262361914508</v>
      </c>
      <c r="J114" s="4">
        <v>1.1317376380854896</v>
      </c>
      <c r="K114" s="4">
        <v>0.8790063509764976</v>
      </c>
      <c r="L114" s="40">
        <f t="shared" si="3"/>
        <v>62.168262361914508</v>
      </c>
      <c r="M114" s="40">
        <f t="shared" si="4"/>
        <v>1.1317376380854896</v>
      </c>
      <c r="N114" s="40">
        <f t="shared" si="5"/>
        <v>0.8790063509764976</v>
      </c>
    </row>
    <row r="115" spans="1:14" x14ac:dyDescent="0.3">
      <c r="A115" s="27" t="s">
        <v>138</v>
      </c>
      <c r="B115" s="27">
        <v>80</v>
      </c>
      <c r="C115" s="27">
        <v>14.2</v>
      </c>
      <c r="D115" s="27">
        <v>4.3</v>
      </c>
      <c r="E115" s="27">
        <v>81.3</v>
      </c>
      <c r="F115" s="36">
        <v>79.567298356182761</v>
      </c>
      <c r="G115" s="4"/>
      <c r="H115" s="4">
        <v>87</v>
      </c>
      <c r="I115" s="4">
        <v>63.738028323657815</v>
      </c>
      <c r="J115" s="4">
        <v>-1.1380283236578137</v>
      </c>
      <c r="K115" s="4">
        <v>-0.88389224712767911</v>
      </c>
      <c r="L115" s="40">
        <f t="shared" si="3"/>
        <v>63.738028323657815</v>
      </c>
      <c r="M115" s="40">
        <f t="shared" si="4"/>
        <v>-1.1380283236578137</v>
      </c>
      <c r="N115" s="40">
        <f t="shared" si="5"/>
        <v>-0.88389224712767911</v>
      </c>
    </row>
    <row r="116" spans="1:14" x14ac:dyDescent="0.3">
      <c r="A116" s="26" t="s">
        <v>141</v>
      </c>
      <c r="B116" s="26">
        <v>86</v>
      </c>
      <c r="C116" s="26">
        <v>15.3</v>
      </c>
      <c r="D116" s="26">
        <v>6</v>
      </c>
      <c r="E116" s="26">
        <v>83.2</v>
      </c>
      <c r="F116" s="36">
        <v>81.652689954971052</v>
      </c>
      <c r="G116" s="4"/>
      <c r="H116" s="4">
        <v>88</v>
      </c>
      <c r="I116" s="4">
        <v>75.534412118215158</v>
      </c>
      <c r="J116" s="4">
        <v>-0.73441211821516106</v>
      </c>
      <c r="K116" s="4">
        <v>-0.5704086304289413</v>
      </c>
      <c r="L116" s="40">
        <f t="shared" si="3"/>
        <v>75.534412118215158</v>
      </c>
      <c r="M116" s="40">
        <f t="shared" si="4"/>
        <v>-0.73441211821516106</v>
      </c>
      <c r="N116" s="40">
        <f t="shared" si="5"/>
        <v>-0.5704086304289413</v>
      </c>
    </row>
    <row r="117" spans="1:14" x14ac:dyDescent="0.3">
      <c r="A117" s="27" t="s">
        <v>145</v>
      </c>
      <c r="B117" s="27">
        <v>87</v>
      </c>
      <c r="C117" s="27">
        <v>18.8</v>
      </c>
      <c r="D117" s="27">
        <v>3.4</v>
      </c>
      <c r="E117" s="27">
        <v>82.4</v>
      </c>
      <c r="F117" s="36">
        <v>82.965287204215002</v>
      </c>
      <c r="G117" s="4"/>
      <c r="H117" s="4">
        <v>89</v>
      </c>
      <c r="I117" s="4">
        <v>82.329207699930635</v>
      </c>
      <c r="J117" s="4">
        <v>0.27079230006935973</v>
      </c>
      <c r="K117" s="4">
        <v>0.21032096445883194</v>
      </c>
      <c r="L117" s="40">
        <f t="shared" si="3"/>
        <v>82.329207699930635</v>
      </c>
      <c r="M117" s="40">
        <f t="shared" si="4"/>
        <v>0.27079230006935973</v>
      </c>
      <c r="N117" s="40">
        <f t="shared" si="5"/>
        <v>0.21032096445883194</v>
      </c>
    </row>
    <row r="118" spans="1:14" x14ac:dyDescent="0.3">
      <c r="A118" s="26" t="s">
        <v>146</v>
      </c>
      <c r="B118" s="26">
        <v>87</v>
      </c>
      <c r="C118" s="26">
        <v>11.1</v>
      </c>
      <c r="D118" s="26">
        <v>2</v>
      </c>
      <c r="E118" s="26">
        <v>83.4</v>
      </c>
      <c r="F118" s="36">
        <v>80.889671657478942</v>
      </c>
      <c r="G118" s="4"/>
      <c r="H118" s="4">
        <v>90</v>
      </c>
      <c r="I118" s="4">
        <v>74.472310819918533</v>
      </c>
      <c r="J118" s="4">
        <v>-0.57231081991852761</v>
      </c>
      <c r="K118" s="4">
        <v>-0.44450659632736517</v>
      </c>
      <c r="L118" s="40">
        <f t="shared" si="3"/>
        <v>74.472310819918533</v>
      </c>
      <c r="M118" s="40">
        <f t="shared" si="4"/>
        <v>-0.57231081991852761</v>
      </c>
      <c r="N118" s="40">
        <f t="shared" si="5"/>
        <v>-0.44450659632736517</v>
      </c>
    </row>
    <row r="119" spans="1:14" x14ac:dyDescent="0.3">
      <c r="A119" s="27" t="s">
        <v>148</v>
      </c>
      <c r="B119" s="27">
        <v>83</v>
      </c>
      <c r="C119" s="27">
        <v>13.9</v>
      </c>
      <c r="D119" s="27">
        <v>31.7</v>
      </c>
      <c r="E119" s="27">
        <v>77.7</v>
      </c>
      <c r="F119" s="36">
        <v>79.837106346994531</v>
      </c>
      <c r="G119" s="4"/>
      <c r="H119" s="4">
        <v>91</v>
      </c>
      <c r="I119" s="4">
        <v>65.400684379692052</v>
      </c>
      <c r="J119" s="4">
        <v>0.19931562030794225</v>
      </c>
      <c r="K119" s="4">
        <v>0.15480592869198817</v>
      </c>
      <c r="L119" s="40">
        <f t="shared" si="3"/>
        <v>65.400684379692052</v>
      </c>
      <c r="M119" s="40">
        <f t="shared" si="4"/>
        <v>0.19931562030794225</v>
      </c>
      <c r="N119" s="40">
        <f t="shared" si="5"/>
        <v>0.15480592869198817</v>
      </c>
    </row>
    <row r="120" spans="1:14" x14ac:dyDescent="0.3">
      <c r="A120" s="26" t="s">
        <v>173</v>
      </c>
      <c r="B120" s="26">
        <v>53</v>
      </c>
      <c r="C120" s="26">
        <v>4.8</v>
      </c>
      <c r="D120" s="26">
        <v>31.7</v>
      </c>
      <c r="E120" s="26">
        <v>69.599999999999994</v>
      </c>
      <c r="F120" s="36">
        <v>68.253324653314039</v>
      </c>
      <c r="G120" s="4"/>
      <c r="H120" s="4">
        <v>92</v>
      </c>
      <c r="I120" s="4">
        <v>79.687326640531793</v>
      </c>
      <c r="J120" s="4">
        <v>-0.38732664053179633</v>
      </c>
      <c r="K120" s="4">
        <v>-0.30083171706278616</v>
      </c>
      <c r="L120" s="40">
        <f t="shared" si="3"/>
        <v>79.687326640531793</v>
      </c>
      <c r="M120" s="40">
        <f t="shared" si="4"/>
        <v>-0.38732664053179633</v>
      </c>
      <c r="N120" s="40">
        <f t="shared" si="5"/>
        <v>-0.30083171706278616</v>
      </c>
    </row>
    <row r="121" spans="1:14" x14ac:dyDescent="0.3">
      <c r="A121" s="27" t="s">
        <v>149</v>
      </c>
      <c r="B121" s="27">
        <v>44</v>
      </c>
      <c r="C121" s="27">
        <v>5.4</v>
      </c>
      <c r="D121" s="27">
        <v>79</v>
      </c>
      <c r="E121" s="27">
        <v>64.3</v>
      </c>
      <c r="F121" s="36">
        <v>64.725026090093081</v>
      </c>
      <c r="G121" s="4"/>
      <c r="H121" s="4">
        <v>93</v>
      </c>
      <c r="I121" s="4">
        <v>78.364300106622878</v>
      </c>
      <c r="J121" s="4">
        <v>1.535699893377128</v>
      </c>
      <c r="K121" s="4">
        <v>1.1927587402288526</v>
      </c>
      <c r="L121" s="40">
        <f t="shared" si="3"/>
        <v>78.364300106622878</v>
      </c>
      <c r="M121" s="40">
        <f t="shared" si="4"/>
        <v>1.535699893377128</v>
      </c>
      <c r="N121" s="40">
        <f t="shared" si="5"/>
        <v>1.1927587402288526</v>
      </c>
    </row>
    <row r="122" spans="1:14" x14ac:dyDescent="0.3">
      <c r="A122" s="26" t="s">
        <v>150</v>
      </c>
      <c r="B122" s="26">
        <v>70</v>
      </c>
      <c r="C122" s="26">
        <v>12.6</v>
      </c>
      <c r="D122" s="26">
        <v>6.3</v>
      </c>
      <c r="E122" s="26">
        <v>77</v>
      </c>
      <c r="F122" s="36">
        <v>76.056990020246928</v>
      </c>
      <c r="G122" s="4"/>
      <c r="H122" s="4">
        <v>94</v>
      </c>
      <c r="I122" s="4">
        <v>69.545520574662149</v>
      </c>
      <c r="J122" s="4">
        <v>0.85447942533785692</v>
      </c>
      <c r="K122" s="4">
        <v>0.66366339368311078</v>
      </c>
      <c r="L122" s="40">
        <f t="shared" si="3"/>
        <v>69.545520574662149</v>
      </c>
      <c r="M122" s="40">
        <f t="shared" si="4"/>
        <v>0.85447942533785692</v>
      </c>
      <c r="N122" s="40">
        <f t="shared" si="5"/>
        <v>0.66366339368311078</v>
      </c>
    </row>
    <row r="123" spans="1:14" x14ac:dyDescent="0.3">
      <c r="A123" s="27" t="s">
        <v>151</v>
      </c>
      <c r="B123" s="27">
        <v>79</v>
      </c>
      <c r="C123" s="27">
        <v>9.5</v>
      </c>
      <c r="D123" s="27">
        <v>14.7</v>
      </c>
      <c r="E123" s="27">
        <v>78.599999999999994</v>
      </c>
      <c r="F123" s="36">
        <v>77.767961296380633</v>
      </c>
      <c r="G123" s="4"/>
      <c r="H123" s="4">
        <v>95</v>
      </c>
      <c r="I123" s="4">
        <v>76.769592677089349</v>
      </c>
      <c r="J123" s="4">
        <v>1.5304073229106478</v>
      </c>
      <c r="K123" s="4">
        <v>1.1886480674929909</v>
      </c>
      <c r="L123" s="40">
        <f t="shared" si="3"/>
        <v>76.769592677089349</v>
      </c>
      <c r="M123" s="40">
        <f t="shared" si="4"/>
        <v>1.5304073229106478</v>
      </c>
      <c r="N123" s="40">
        <f t="shared" si="5"/>
        <v>1.1886480674929909</v>
      </c>
    </row>
    <row r="124" spans="1:14" x14ac:dyDescent="0.3">
      <c r="A124" s="26" t="s">
        <v>153</v>
      </c>
      <c r="B124" s="26">
        <v>50</v>
      </c>
      <c r="C124" s="26">
        <v>3.1</v>
      </c>
      <c r="D124" s="26">
        <v>127.9</v>
      </c>
      <c r="E124" s="26">
        <v>66.7</v>
      </c>
      <c r="F124" s="36">
        <v>64.920232104497984</v>
      </c>
      <c r="G124" s="4"/>
      <c r="H124" s="4">
        <v>96</v>
      </c>
      <c r="I124" s="4">
        <v>80.576417519701749</v>
      </c>
      <c r="J124" s="4">
        <v>1.0235824802982449</v>
      </c>
      <c r="K124" s="4">
        <v>0.79500360388515112</v>
      </c>
      <c r="L124" s="40">
        <f t="shared" si="3"/>
        <v>80.576417519701749</v>
      </c>
      <c r="M124" s="40">
        <f t="shared" si="4"/>
        <v>1.0235824802982449</v>
      </c>
      <c r="N124" s="40">
        <f t="shared" si="5"/>
        <v>0.79500360388515112</v>
      </c>
    </row>
    <row r="125" spans="1:14" x14ac:dyDescent="0.3">
      <c r="A125" s="27" t="s">
        <v>154</v>
      </c>
      <c r="B125" s="27">
        <v>73</v>
      </c>
      <c r="C125" s="27">
        <v>7.7</v>
      </c>
      <c r="D125" s="27">
        <v>14.7</v>
      </c>
      <c r="E125" s="27">
        <v>73</v>
      </c>
      <c r="F125" s="36">
        <v>75.456670210964703</v>
      </c>
      <c r="G125" s="4"/>
      <c r="H125" s="4">
        <v>97</v>
      </c>
      <c r="I125" s="4">
        <v>75.584707365306386</v>
      </c>
      <c r="J125" s="4">
        <v>1.6152926346936169</v>
      </c>
      <c r="K125" s="4">
        <v>1.2545774186525691</v>
      </c>
      <c r="L125" s="40">
        <f t="shared" si="3"/>
        <v>75.584707365306386</v>
      </c>
      <c r="M125" s="40">
        <f t="shared" si="4"/>
        <v>1.6152926346936169</v>
      </c>
      <c r="N125" s="40">
        <f t="shared" si="5"/>
        <v>1.2545774186525691</v>
      </c>
    </row>
    <row r="126" spans="1:14" x14ac:dyDescent="0.3">
      <c r="A126" s="26" t="s">
        <v>155</v>
      </c>
      <c r="B126" s="26">
        <v>78</v>
      </c>
      <c r="C126" s="26">
        <v>7.4</v>
      </c>
      <c r="D126" s="26">
        <v>3.7</v>
      </c>
      <c r="E126" s="26">
        <v>76.099999999999994</v>
      </c>
      <c r="F126" s="36">
        <v>77.114856742925042</v>
      </c>
      <c r="G126" s="4"/>
      <c r="H126" s="4">
        <v>98</v>
      </c>
      <c r="I126" s="4">
        <v>81.786510531330066</v>
      </c>
      <c r="J126" s="4">
        <v>1.5134894686699312</v>
      </c>
      <c r="K126" s="4">
        <v>1.1755081834579939</v>
      </c>
      <c r="L126" s="40">
        <f t="shared" si="3"/>
        <v>81.786510531330066</v>
      </c>
      <c r="M126" s="40">
        <f t="shared" si="4"/>
        <v>1.5134894686699312</v>
      </c>
      <c r="N126" s="40">
        <f t="shared" si="5"/>
        <v>1.1755081834579939</v>
      </c>
    </row>
    <row r="127" spans="1:14" x14ac:dyDescent="0.3">
      <c r="A127" s="27" t="s">
        <v>156</v>
      </c>
      <c r="B127" s="27">
        <v>88</v>
      </c>
      <c r="C127" s="27">
        <v>19.7</v>
      </c>
      <c r="D127" s="27">
        <v>10.9</v>
      </c>
      <c r="E127" s="27">
        <v>81.400000000000006</v>
      </c>
      <c r="F127" s="36">
        <v>83.361744012271586</v>
      </c>
      <c r="G127" s="4"/>
      <c r="H127" s="4">
        <v>99</v>
      </c>
      <c r="I127" s="4">
        <v>74.764267775054833</v>
      </c>
      <c r="J127" s="4">
        <v>-1.4642677750548359</v>
      </c>
      <c r="K127" s="4">
        <v>-1.137278314769806</v>
      </c>
      <c r="L127" s="40">
        <f t="shared" si="3"/>
        <v>74.764267775054833</v>
      </c>
      <c r="M127" s="40">
        <f t="shared" si="4"/>
        <v>-1.4642677750548359</v>
      </c>
      <c r="N127" s="40">
        <f t="shared" si="5"/>
        <v>-1.137278314769806</v>
      </c>
    </row>
    <row r="128" spans="1:14" x14ac:dyDescent="0.3">
      <c r="A128" s="26" t="s">
        <v>157</v>
      </c>
      <c r="B128" s="26">
        <v>46</v>
      </c>
      <c r="C128" s="26">
        <v>9.6</v>
      </c>
      <c r="D128" s="26">
        <v>138.9</v>
      </c>
      <c r="E128" s="26">
        <v>67.3</v>
      </c>
      <c r="F128" s="36">
        <v>65.259510482886427</v>
      </c>
      <c r="G128" s="4"/>
      <c r="H128" s="4">
        <v>100</v>
      </c>
      <c r="I128" s="4">
        <v>75.758362861450863</v>
      </c>
      <c r="J128" s="4">
        <v>-0.15836286145086831</v>
      </c>
      <c r="K128" s="4">
        <v>-0.12299843734949577</v>
      </c>
      <c r="L128" s="40">
        <f t="shared" si="3"/>
        <v>75.758362861450863</v>
      </c>
      <c r="M128" s="40">
        <f t="shared" si="4"/>
        <v>-0.15836286145086831</v>
      </c>
      <c r="N128" s="40">
        <f t="shared" si="5"/>
        <v>-0.12299843734949577</v>
      </c>
    </row>
    <row r="129" spans="1:14" x14ac:dyDescent="0.3">
      <c r="A129" s="27" t="s">
        <v>160</v>
      </c>
      <c r="B129" s="27">
        <v>71</v>
      </c>
      <c r="C129" s="27">
        <v>8.3000000000000007</v>
      </c>
      <c r="D129" s="27">
        <v>18.899999999999999</v>
      </c>
      <c r="E129" s="27">
        <v>73</v>
      </c>
      <c r="F129" s="36">
        <v>74.928634103796327</v>
      </c>
      <c r="G129" s="4"/>
      <c r="H129" s="4">
        <v>101</v>
      </c>
      <c r="I129" s="4">
        <v>69.674901752080387</v>
      </c>
      <c r="J129" s="4">
        <v>-0.57490175208039318</v>
      </c>
      <c r="K129" s="4">
        <v>-0.44651894066282594</v>
      </c>
      <c r="L129" s="40">
        <f t="shared" si="3"/>
        <v>69.674901752080387</v>
      </c>
      <c r="M129" s="40">
        <f t="shared" si="4"/>
        <v>-0.57490175208039318</v>
      </c>
      <c r="N129" s="40">
        <f t="shared" si="5"/>
        <v>-0.44651894066282594</v>
      </c>
    </row>
    <row r="130" spans="1:14" x14ac:dyDescent="0.3">
      <c r="A130" s="26" t="s">
        <v>161</v>
      </c>
      <c r="B130" s="26">
        <v>52</v>
      </c>
      <c r="C130" s="26">
        <v>5</v>
      </c>
      <c r="D130" s="26">
        <v>81</v>
      </c>
      <c r="E130" s="26">
        <v>65.3</v>
      </c>
      <c r="F130" s="36">
        <v>67.000887813172255</v>
      </c>
      <c r="G130" s="4"/>
      <c r="H130" s="4">
        <v>102</v>
      </c>
      <c r="I130" s="4">
        <v>75.074226588471205</v>
      </c>
      <c r="J130" s="4">
        <v>-0.77422658847120829</v>
      </c>
      <c r="K130" s="4">
        <v>-0.60133202737015601</v>
      </c>
      <c r="L130" s="40">
        <f t="shared" si="3"/>
        <v>75.074226588471205</v>
      </c>
      <c r="M130" s="40">
        <f t="shared" si="4"/>
        <v>-0.77422658847120829</v>
      </c>
      <c r="N130" s="40">
        <f t="shared" si="5"/>
        <v>-0.60133202737015601</v>
      </c>
    </row>
    <row r="131" spans="1:14" x14ac:dyDescent="0.3">
      <c r="A131" s="27" t="s">
        <v>162</v>
      </c>
      <c r="B131" s="27">
        <v>70</v>
      </c>
      <c r="C131" s="27">
        <v>11.6</v>
      </c>
      <c r="D131" s="27">
        <v>83.8</v>
      </c>
      <c r="E131" s="27">
        <v>73.900000000000006</v>
      </c>
      <c r="F131" s="36">
        <v>74.205662305581185</v>
      </c>
      <c r="G131" s="4"/>
      <c r="H131" s="4">
        <v>103</v>
      </c>
      <c r="I131" s="4">
        <v>75.286773795825454</v>
      </c>
      <c r="J131" s="4">
        <v>-2.0867737958254509</v>
      </c>
      <c r="K131" s="4">
        <v>-1.6207708905792753</v>
      </c>
      <c r="L131" s="40">
        <f t="shared" si="3"/>
        <v>75.286773795825454</v>
      </c>
      <c r="M131" s="40">
        <f t="shared" si="4"/>
        <v>-2.0867737958254509</v>
      </c>
      <c r="N131" s="40">
        <f t="shared" si="5"/>
        <v>-1.6207708905792753</v>
      </c>
    </row>
    <row r="132" spans="1:14" x14ac:dyDescent="0.3">
      <c r="A132" s="26" t="s">
        <v>163</v>
      </c>
      <c r="B132" s="26">
        <v>70</v>
      </c>
      <c r="C132" s="26">
        <v>10.1</v>
      </c>
      <c r="D132" s="26">
        <v>29</v>
      </c>
      <c r="E132" s="26">
        <v>73.7</v>
      </c>
      <c r="F132" s="36">
        <v>74.911613011943061</v>
      </c>
      <c r="G132" s="4"/>
      <c r="H132" s="4">
        <v>104</v>
      </c>
      <c r="I132" s="4">
        <v>70.294939772471608</v>
      </c>
      <c r="J132" s="4">
        <v>0.20506022752839215</v>
      </c>
      <c r="K132" s="4">
        <v>0.15926769267395047</v>
      </c>
      <c r="L132" s="40">
        <f t="shared" si="3"/>
        <v>70.294939772471608</v>
      </c>
      <c r="M132" s="40">
        <f t="shared" si="4"/>
        <v>0.20506022752839215</v>
      </c>
      <c r="N132" s="40">
        <f t="shared" si="5"/>
        <v>0.15926769267395047</v>
      </c>
    </row>
    <row r="133" spans="1:14" x14ac:dyDescent="0.3">
      <c r="A133" s="27" t="s">
        <v>166</v>
      </c>
      <c r="B133" s="27">
        <v>46</v>
      </c>
      <c r="C133" s="27">
        <v>6.9</v>
      </c>
      <c r="D133" s="27">
        <v>62</v>
      </c>
      <c r="E133" s="27">
        <v>64.5</v>
      </c>
      <c r="F133" s="36">
        <v>66.087549055527177</v>
      </c>
      <c r="G133" s="4"/>
      <c r="H133" s="4">
        <v>105</v>
      </c>
      <c r="I133" s="4">
        <v>70.907855463553574</v>
      </c>
      <c r="J133" s="4">
        <v>-0.50785546355356814</v>
      </c>
      <c r="K133" s="4">
        <v>-0.3944449338955171</v>
      </c>
      <c r="L133" s="40">
        <f t="shared" si="3"/>
        <v>70.907855463553574</v>
      </c>
      <c r="M133" s="40">
        <f t="shared" si="4"/>
        <v>-0.50785546355356814</v>
      </c>
      <c r="N133" s="40">
        <f t="shared" si="5"/>
        <v>-0.3944449338955171</v>
      </c>
    </row>
    <row r="134" spans="1:14" x14ac:dyDescent="0.3">
      <c r="A134" s="26" t="s">
        <v>167</v>
      </c>
      <c r="B134" s="26">
        <v>77</v>
      </c>
      <c r="C134" s="26">
        <v>14</v>
      </c>
      <c r="D134" s="26">
        <v>7.2</v>
      </c>
      <c r="E134" s="26">
        <v>77.2</v>
      </c>
      <c r="F134" s="36">
        <v>78.543886503665973</v>
      </c>
      <c r="G134" s="4"/>
      <c r="H134" s="4">
        <v>106</v>
      </c>
      <c r="I134" s="4">
        <v>66.097407461368846</v>
      </c>
      <c r="J134" s="4">
        <v>2.5025925386311485</v>
      </c>
      <c r="K134" s="4">
        <v>1.9437320641597382</v>
      </c>
      <c r="L134" s="40">
        <f t="shared" si="3"/>
        <v>66.097407461368846</v>
      </c>
      <c r="M134" s="40">
        <f t="shared" si="4"/>
        <v>2.5025925386311485</v>
      </c>
      <c r="N134" s="40">
        <f t="shared" si="5"/>
        <v>1.9437320641597382</v>
      </c>
    </row>
    <row r="135" spans="1:14" x14ac:dyDescent="0.3">
      <c r="A135" s="27" t="s">
        <v>168</v>
      </c>
      <c r="B135" s="27">
        <v>79</v>
      </c>
      <c r="C135" s="27">
        <v>12.6</v>
      </c>
      <c r="D135" s="27">
        <v>73.5</v>
      </c>
      <c r="E135" s="27">
        <v>78.2</v>
      </c>
      <c r="F135" s="36">
        <v>77.417782336990868</v>
      </c>
      <c r="G135" s="4"/>
      <c r="H135" s="4">
        <v>107</v>
      </c>
      <c r="I135" s="4">
        <v>76.080204662679947</v>
      </c>
      <c r="J135" s="4">
        <v>-0.18020466267994095</v>
      </c>
      <c r="K135" s="4">
        <v>-0.13996268891366515</v>
      </c>
      <c r="L135" s="40">
        <f t="shared" si="3"/>
        <v>76.080204662679947</v>
      </c>
      <c r="M135" s="40">
        <f t="shared" si="4"/>
        <v>-0.18020466267994095</v>
      </c>
      <c r="N135" s="40">
        <f t="shared" si="5"/>
        <v>-0.13996268891366515</v>
      </c>
    </row>
    <row r="136" spans="1:14" x14ac:dyDescent="0.3">
      <c r="A136" s="26" t="s">
        <v>169</v>
      </c>
      <c r="B136" s="26">
        <v>57</v>
      </c>
      <c r="C136" s="26">
        <v>8.6</v>
      </c>
      <c r="D136" s="26">
        <v>51</v>
      </c>
      <c r="E136" s="26">
        <v>69.7</v>
      </c>
      <c r="F136" s="36">
        <v>70.111679206105023</v>
      </c>
      <c r="G136" s="4"/>
      <c r="H136" s="4">
        <v>108</v>
      </c>
      <c r="I136" s="4">
        <v>74.138707582901816</v>
      </c>
      <c r="J136" s="4">
        <v>-0.83870758290181868</v>
      </c>
      <c r="K136" s="4">
        <v>-0.65141360256426928</v>
      </c>
      <c r="L136" s="40">
        <f t="shared" si="3"/>
        <v>74.138707582901816</v>
      </c>
      <c r="M136" s="40">
        <f t="shared" si="4"/>
        <v>-0.83870758290181868</v>
      </c>
      <c r="N136" s="40">
        <f t="shared" si="5"/>
        <v>-0.65141360256426928</v>
      </c>
    </row>
    <row r="137" spans="1:14" ht="15" thickBot="1" x14ac:dyDescent="0.35">
      <c r="A137" s="27" t="s">
        <v>170</v>
      </c>
      <c r="B137" s="27">
        <v>80</v>
      </c>
      <c r="C137" s="27">
        <v>10.1</v>
      </c>
      <c r="D137" s="27">
        <v>29</v>
      </c>
      <c r="E137" s="27">
        <v>77.7</v>
      </c>
      <c r="F137" s="37">
        <v>77.943976822946183</v>
      </c>
      <c r="G137" s="4"/>
      <c r="H137" s="4">
        <v>109</v>
      </c>
      <c r="I137" s="4">
        <v>62.849820268812302</v>
      </c>
      <c r="J137" s="4">
        <v>-2.0498202688123044</v>
      </c>
      <c r="K137" s="4">
        <v>-1.5920695521750083</v>
      </c>
      <c r="L137" s="40">
        <f t="shared" si="3"/>
        <v>62.849820268812302</v>
      </c>
      <c r="M137" s="40">
        <f t="shared" si="4"/>
        <v>-2.0498202688123044</v>
      </c>
      <c r="N137" s="40">
        <f t="shared" si="5"/>
        <v>-1.5920695521750083</v>
      </c>
    </row>
    <row r="138" spans="1:14" x14ac:dyDescent="0.3">
      <c r="H138" s="4">
        <v>110</v>
      </c>
      <c r="I138" s="4">
        <v>81.5134921278392</v>
      </c>
      <c r="J138" s="4">
        <v>1.6865078721608029</v>
      </c>
      <c r="K138" s="4">
        <v>1.3098893954865738</v>
      </c>
      <c r="L138" s="40">
        <f t="shared" si="3"/>
        <v>81.5134921278392</v>
      </c>
      <c r="M138" s="40">
        <f t="shared" si="4"/>
        <v>1.6865078721608029</v>
      </c>
      <c r="N138" s="40">
        <f t="shared" si="5"/>
        <v>1.3098893954865738</v>
      </c>
    </row>
    <row r="139" spans="1:14" x14ac:dyDescent="0.3">
      <c r="H139" s="4">
        <v>111</v>
      </c>
      <c r="I139" s="4">
        <v>77.814837350152573</v>
      </c>
      <c r="J139" s="4">
        <v>0.38516264984743032</v>
      </c>
      <c r="K139" s="4">
        <v>0.29915097278867198</v>
      </c>
      <c r="L139" s="40">
        <f t="shared" si="3"/>
        <v>77.814837350152573</v>
      </c>
      <c r="M139" s="40">
        <f t="shared" si="4"/>
        <v>0.38516264984743032</v>
      </c>
      <c r="N139" s="40">
        <f t="shared" si="5"/>
        <v>0.29915097278867198</v>
      </c>
    </row>
    <row r="140" spans="1:14" x14ac:dyDescent="0.3">
      <c r="H140" s="4">
        <v>112</v>
      </c>
      <c r="I140" s="4">
        <v>79.567298356182761</v>
      </c>
      <c r="J140" s="4">
        <v>1.7327016438172365</v>
      </c>
      <c r="K140" s="4">
        <v>1.3457675153750777</v>
      </c>
      <c r="L140" s="40">
        <f t="shared" si="3"/>
        <v>79.567298356182761</v>
      </c>
      <c r="M140" s="40">
        <f t="shared" si="4"/>
        <v>1.7327016438172365</v>
      </c>
      <c r="N140" s="40">
        <f t="shared" si="5"/>
        <v>1.3457675153750777</v>
      </c>
    </row>
    <row r="141" spans="1:14" x14ac:dyDescent="0.3">
      <c r="H141" s="4">
        <v>113</v>
      </c>
      <c r="I141" s="4">
        <v>81.652689954971052</v>
      </c>
      <c r="J141" s="4">
        <v>1.5473100450289508</v>
      </c>
      <c r="K141" s="4">
        <v>1.2017761985993425</v>
      </c>
      <c r="L141" s="40">
        <f t="shared" si="3"/>
        <v>81.652689954971052</v>
      </c>
      <c r="M141" s="40">
        <f t="shared" si="4"/>
        <v>1.5473100450289508</v>
      </c>
      <c r="N141" s="40">
        <f t="shared" si="5"/>
        <v>1.2017761985993425</v>
      </c>
    </row>
    <row r="142" spans="1:14" x14ac:dyDescent="0.3">
      <c r="H142" s="4">
        <v>114</v>
      </c>
      <c r="I142" s="4">
        <v>82.965287204215002</v>
      </c>
      <c r="J142" s="4">
        <v>-0.56528720421499656</v>
      </c>
      <c r="K142" s="4">
        <v>-0.43905144258637446</v>
      </c>
      <c r="L142" s="40">
        <f t="shared" si="3"/>
        <v>82.965287204215002</v>
      </c>
      <c r="M142" s="40">
        <f t="shared" si="4"/>
        <v>-0.56528720421499656</v>
      </c>
      <c r="N142" s="40">
        <f t="shared" si="5"/>
        <v>-0.43905144258637446</v>
      </c>
    </row>
    <row r="143" spans="1:14" x14ac:dyDescent="0.3">
      <c r="H143" s="4">
        <v>115</v>
      </c>
      <c r="I143" s="4">
        <v>80.889671657478942</v>
      </c>
      <c r="J143" s="4">
        <v>2.5103283425210634</v>
      </c>
      <c r="K143" s="4">
        <v>1.9497403654835741</v>
      </c>
      <c r="L143" s="40">
        <f t="shared" si="3"/>
        <v>80.889671657478942</v>
      </c>
      <c r="M143" s="40">
        <f t="shared" si="4"/>
        <v>2.5103283425210634</v>
      </c>
      <c r="N143" s="40">
        <f t="shared" si="5"/>
        <v>1.9497403654835741</v>
      </c>
    </row>
    <row r="144" spans="1:14" x14ac:dyDescent="0.3">
      <c r="H144" s="4">
        <v>116</v>
      </c>
      <c r="I144" s="4">
        <v>79.837106346994531</v>
      </c>
      <c r="J144" s="4">
        <v>-2.1371063469945284</v>
      </c>
      <c r="K144" s="4">
        <v>-1.6598635483204387</v>
      </c>
      <c r="L144" s="40">
        <f t="shared" si="3"/>
        <v>79.837106346994531</v>
      </c>
      <c r="M144" s="40">
        <f t="shared" si="4"/>
        <v>-2.1371063469945284</v>
      </c>
      <c r="N144" s="40">
        <f t="shared" si="5"/>
        <v>-1.6598635483204387</v>
      </c>
    </row>
    <row r="145" spans="8:14" x14ac:dyDescent="0.3">
      <c r="H145" s="4">
        <v>117</v>
      </c>
      <c r="I145" s="4">
        <v>68.253324653314039</v>
      </c>
      <c r="J145" s="4">
        <v>1.3466753466859558</v>
      </c>
      <c r="K145" s="4">
        <v>1.0459457586326331</v>
      </c>
      <c r="L145" s="40">
        <f t="shared" si="3"/>
        <v>68.253324653314039</v>
      </c>
      <c r="M145" s="40">
        <f t="shared" si="4"/>
        <v>1.3466753466859558</v>
      </c>
      <c r="N145" s="40">
        <f t="shared" si="5"/>
        <v>1.0459457586326331</v>
      </c>
    </row>
    <row r="146" spans="8:14" x14ac:dyDescent="0.3">
      <c r="H146" s="4">
        <v>118</v>
      </c>
      <c r="I146" s="4">
        <v>64.725026090093081</v>
      </c>
      <c r="J146" s="4">
        <v>-0.42502609009308401</v>
      </c>
      <c r="K146" s="4">
        <v>-0.3301124041032456</v>
      </c>
      <c r="L146" s="40">
        <f t="shared" si="3"/>
        <v>64.725026090093081</v>
      </c>
      <c r="M146" s="40">
        <f t="shared" si="4"/>
        <v>-0.42502609009308401</v>
      </c>
      <c r="N146" s="40">
        <f t="shared" si="5"/>
        <v>-0.3301124041032456</v>
      </c>
    </row>
    <row r="147" spans="8:14" x14ac:dyDescent="0.3">
      <c r="H147" s="4">
        <v>119</v>
      </c>
      <c r="I147" s="4">
        <v>76.056990020246928</v>
      </c>
      <c r="J147" s="4">
        <v>0.94300997975307155</v>
      </c>
      <c r="K147" s="4">
        <v>0.73242395882441591</v>
      </c>
      <c r="L147" s="40">
        <f t="shared" si="3"/>
        <v>76.056990020246928</v>
      </c>
      <c r="M147" s="40">
        <f t="shared" si="4"/>
        <v>0.94300997975307155</v>
      </c>
      <c r="N147" s="40">
        <f t="shared" si="5"/>
        <v>0.73242395882441591</v>
      </c>
    </row>
    <row r="148" spans="8:14" x14ac:dyDescent="0.3">
      <c r="H148" s="4">
        <v>120</v>
      </c>
      <c r="I148" s="4">
        <v>77.767961296380633</v>
      </c>
      <c r="J148" s="4">
        <v>0.83203870361936083</v>
      </c>
      <c r="K148" s="4">
        <v>0.64623396812788836</v>
      </c>
      <c r="L148" s="40">
        <f t="shared" si="3"/>
        <v>77.767961296380633</v>
      </c>
      <c r="M148" s="40">
        <f t="shared" si="4"/>
        <v>0.83203870361936083</v>
      </c>
      <c r="N148" s="40">
        <f t="shared" si="5"/>
        <v>0.64623396812788836</v>
      </c>
    </row>
    <row r="149" spans="8:14" x14ac:dyDescent="0.3">
      <c r="H149" s="4">
        <v>121</v>
      </c>
      <c r="I149" s="4">
        <v>64.920232104497984</v>
      </c>
      <c r="J149" s="4">
        <v>1.7797678955020189</v>
      </c>
      <c r="K149" s="4">
        <v>1.3823232794986144</v>
      </c>
      <c r="L149" s="40">
        <f t="shared" si="3"/>
        <v>64.920232104497984</v>
      </c>
      <c r="M149" s="40">
        <f t="shared" si="4"/>
        <v>1.7797678955020189</v>
      </c>
      <c r="N149" s="40">
        <f t="shared" si="5"/>
        <v>1.3823232794986144</v>
      </c>
    </row>
    <row r="150" spans="8:14" x14ac:dyDescent="0.3">
      <c r="H150" s="4">
        <v>122</v>
      </c>
      <c r="I150" s="4">
        <v>75.456670210964703</v>
      </c>
      <c r="J150" s="4">
        <v>-2.4566702109647025</v>
      </c>
      <c r="K150" s="4">
        <v>-1.9080647713950343</v>
      </c>
      <c r="L150" s="40">
        <f t="shared" si="3"/>
        <v>75.456670210964703</v>
      </c>
      <c r="M150" s="40">
        <f t="shared" si="4"/>
        <v>-2.4566702109647025</v>
      </c>
      <c r="N150" s="40">
        <f t="shared" si="5"/>
        <v>-1.9080647713950343</v>
      </c>
    </row>
    <row r="151" spans="8:14" x14ac:dyDescent="0.3">
      <c r="H151" s="4">
        <v>123</v>
      </c>
      <c r="I151" s="4">
        <v>77.114856742925042</v>
      </c>
      <c r="J151" s="4">
        <v>-1.0148567429250477</v>
      </c>
      <c r="K151" s="4">
        <v>-0.78822643370905943</v>
      </c>
      <c r="L151" s="40">
        <f t="shared" si="3"/>
        <v>77.114856742925042</v>
      </c>
      <c r="M151" s="40">
        <f t="shared" si="4"/>
        <v>-1.0148567429250477</v>
      </c>
      <c r="N151" s="40">
        <f t="shared" si="5"/>
        <v>-0.78822643370905943</v>
      </c>
    </row>
    <row r="152" spans="8:14" x14ac:dyDescent="0.3">
      <c r="H152" s="4">
        <v>124</v>
      </c>
      <c r="I152" s="4">
        <v>83.361744012271586</v>
      </c>
      <c r="J152" s="4">
        <v>-1.9617440122715806</v>
      </c>
      <c r="K152" s="4">
        <v>-1.523661834463597</v>
      </c>
      <c r="L152" s="40">
        <f t="shared" si="3"/>
        <v>83.361744012271586</v>
      </c>
      <c r="M152" s="40">
        <f t="shared" si="4"/>
        <v>-1.9617440122715806</v>
      </c>
      <c r="N152" s="40">
        <f t="shared" si="5"/>
        <v>-1.523661834463597</v>
      </c>
    </row>
    <row r="153" spans="8:14" x14ac:dyDescent="0.3">
      <c r="H153" s="4">
        <v>125</v>
      </c>
      <c r="I153" s="4">
        <v>65.259510482886427</v>
      </c>
      <c r="J153" s="4">
        <v>2.0404895171135706</v>
      </c>
      <c r="K153" s="4">
        <v>1.5848224750022051</v>
      </c>
      <c r="L153" s="40">
        <f t="shared" si="3"/>
        <v>65.259510482886427</v>
      </c>
      <c r="M153" s="40">
        <f t="shared" si="4"/>
        <v>2.0404895171135706</v>
      </c>
      <c r="N153" s="40">
        <f t="shared" si="5"/>
        <v>1.5848224750022051</v>
      </c>
    </row>
    <row r="154" spans="8:14" x14ac:dyDescent="0.3">
      <c r="H154" s="4">
        <v>126</v>
      </c>
      <c r="I154" s="4">
        <v>74.928634103796327</v>
      </c>
      <c r="J154" s="4">
        <v>-1.9286341037963268</v>
      </c>
      <c r="K154" s="4">
        <v>-1.497945786105223</v>
      </c>
      <c r="L154" s="40">
        <f t="shared" si="3"/>
        <v>74.928634103796327</v>
      </c>
      <c r="M154" s="40">
        <f t="shared" si="4"/>
        <v>-1.9286341037963268</v>
      </c>
      <c r="N154" s="40">
        <f t="shared" si="5"/>
        <v>-1.497945786105223</v>
      </c>
    </row>
    <row r="155" spans="8:14" x14ac:dyDescent="0.3">
      <c r="H155" s="4">
        <v>127</v>
      </c>
      <c r="I155" s="4">
        <v>67.000887813172255</v>
      </c>
      <c r="J155" s="4">
        <v>-1.7008878131722582</v>
      </c>
      <c r="K155" s="4">
        <v>-1.3210581143224334</v>
      </c>
      <c r="L155" s="40">
        <f t="shared" si="3"/>
        <v>67.000887813172255</v>
      </c>
      <c r="M155" s="40">
        <f t="shared" si="4"/>
        <v>-1.7008878131722582</v>
      </c>
      <c r="N155" s="40">
        <f t="shared" si="5"/>
        <v>-1.3210581143224334</v>
      </c>
    </row>
    <row r="156" spans="8:14" x14ac:dyDescent="0.3">
      <c r="H156" s="4">
        <v>128</v>
      </c>
      <c r="I156" s="4">
        <v>74.205662305581185</v>
      </c>
      <c r="J156" s="4">
        <v>-0.30566230558117979</v>
      </c>
      <c r="K156" s="4">
        <v>-0.23740405798864173</v>
      </c>
      <c r="L156" s="40">
        <f t="shared" si="3"/>
        <v>74.205662305581185</v>
      </c>
      <c r="M156" s="40">
        <f t="shared" si="4"/>
        <v>-0.30566230558117979</v>
      </c>
      <c r="N156" s="40">
        <f t="shared" si="5"/>
        <v>-0.23740405798864173</v>
      </c>
    </row>
    <row r="157" spans="8:14" x14ac:dyDescent="0.3">
      <c r="H157" s="4">
        <v>129</v>
      </c>
      <c r="I157" s="4">
        <v>74.911613011943061</v>
      </c>
      <c r="J157" s="4">
        <v>-1.2116130119430579</v>
      </c>
      <c r="K157" s="4">
        <v>-0.94104454653054614</v>
      </c>
      <c r="L157" s="40">
        <f t="shared" si="3"/>
        <v>74.911613011943061</v>
      </c>
      <c r="M157" s="40">
        <f t="shared" si="4"/>
        <v>-1.2116130119430579</v>
      </c>
      <c r="N157" s="40">
        <f t="shared" si="5"/>
        <v>-0.94104454653054614</v>
      </c>
    </row>
    <row r="158" spans="8:14" x14ac:dyDescent="0.3">
      <c r="H158" s="4">
        <v>130</v>
      </c>
      <c r="I158" s="4">
        <v>66.087549055527177</v>
      </c>
      <c r="J158" s="4">
        <v>-1.5875490555271767</v>
      </c>
      <c r="K158" s="4">
        <v>-1.2330293305927125</v>
      </c>
      <c r="L158" s="40">
        <f t="shared" ref="L158:L162" si="6">$I$19+$I$20*B133+$I$21*C133+D133*$I$22</f>
        <v>66.087549055527177</v>
      </c>
      <c r="M158" s="40">
        <f t="shared" ref="M158:M162" si="7">E133-L158</f>
        <v>-1.5875490555271767</v>
      </c>
      <c r="N158" s="40">
        <f t="shared" ref="N158:N162" si="8">M158/$M$164</f>
        <v>-1.2330293305927125</v>
      </c>
    </row>
    <row r="159" spans="8:14" x14ac:dyDescent="0.3">
      <c r="H159" s="4">
        <v>131</v>
      </c>
      <c r="I159" s="4">
        <v>78.543886503665973</v>
      </c>
      <c r="J159" s="4">
        <v>-1.3438865036659706</v>
      </c>
      <c r="K159" s="4">
        <v>-1.0437796994295565</v>
      </c>
      <c r="L159" s="40">
        <f t="shared" si="6"/>
        <v>78.543886503665973</v>
      </c>
      <c r="M159" s="40">
        <f t="shared" si="7"/>
        <v>-1.3438865036659706</v>
      </c>
      <c r="N159" s="40">
        <f t="shared" si="8"/>
        <v>-1.0437796994295565</v>
      </c>
    </row>
    <row r="160" spans="8:14" x14ac:dyDescent="0.3">
      <c r="H160" s="4">
        <v>132</v>
      </c>
      <c r="I160" s="4">
        <v>77.417782336990868</v>
      </c>
      <c r="J160" s="4">
        <v>0.78221766300913487</v>
      </c>
      <c r="K160" s="4">
        <v>0.60753859418704348</v>
      </c>
      <c r="L160" s="40">
        <f t="shared" si="6"/>
        <v>77.417782336990868</v>
      </c>
      <c r="M160" s="40">
        <f t="shared" si="7"/>
        <v>0.78221766300913487</v>
      </c>
      <c r="N160" s="40">
        <f t="shared" si="8"/>
        <v>0.60753859418704348</v>
      </c>
    </row>
    <row r="161" spans="8:14" x14ac:dyDescent="0.3">
      <c r="H161" s="4">
        <v>133</v>
      </c>
      <c r="I161" s="4">
        <v>70.111679206105023</v>
      </c>
      <c r="J161" s="4">
        <v>-0.41167920610502051</v>
      </c>
      <c r="K161" s="4">
        <v>-0.319746047629407</v>
      </c>
      <c r="L161" s="40">
        <f t="shared" si="6"/>
        <v>70.111679206105023</v>
      </c>
      <c r="M161" s="40">
        <f t="shared" si="7"/>
        <v>-0.41167920610502051</v>
      </c>
      <c r="N161" s="40">
        <f t="shared" si="8"/>
        <v>-0.319746047629407</v>
      </c>
    </row>
    <row r="162" spans="8:14" ht="15" thickBot="1" x14ac:dyDescent="0.35">
      <c r="H162" s="5">
        <v>134</v>
      </c>
      <c r="I162" s="5">
        <v>77.943976822946183</v>
      </c>
      <c r="J162" s="5">
        <v>-0.2439768229461805</v>
      </c>
      <c r="K162" s="5">
        <v>-0.1894937215515328</v>
      </c>
      <c r="L162" s="40">
        <f t="shared" si="6"/>
        <v>77.943976822946183</v>
      </c>
      <c r="M162" s="40">
        <f t="shared" si="7"/>
        <v>-0.2439768229461805</v>
      </c>
      <c r="N162" s="40">
        <f t="shared" si="8"/>
        <v>-0.1894937215515328</v>
      </c>
    </row>
    <row r="163" spans="8:14" x14ac:dyDescent="0.3">
      <c r="J163" s="38">
        <f>SUM(J29:J162)</f>
        <v>-4.0927261579781771E-12</v>
      </c>
      <c r="L163" s="40"/>
      <c r="M163" s="42">
        <f>SUM(M29:M162)</f>
        <v>-4.0927261579781771E-12</v>
      </c>
      <c r="N163" s="43"/>
    </row>
    <row r="164" spans="8:14" ht="15" thickBot="1" x14ac:dyDescent="0.35">
      <c r="L164" s="40"/>
      <c r="M164" s="44">
        <f>STDEV(M29:M162)</f>
        <v>1.2875192958824815</v>
      </c>
      <c r="N164" s="45"/>
    </row>
  </sheetData>
  <mergeCells count="5">
    <mergeCell ref="V2:X2"/>
    <mergeCell ref="V19:X19"/>
    <mergeCell ref="V33:X33"/>
    <mergeCell ref="V49:X49"/>
    <mergeCell ref="V69:X6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83EF7-1F54-4D98-B724-1E727C8B2854}">
  <dimension ref="A1:AD137"/>
  <sheetViews>
    <sheetView tabSelected="1" topLeftCell="D21" zoomScale="70" zoomScaleNormal="70" workbookViewId="0">
      <selection activeCell="S61" sqref="S61"/>
    </sheetView>
  </sheetViews>
  <sheetFormatPr defaultRowHeight="14.4" x14ac:dyDescent="0.3"/>
  <cols>
    <col min="2" max="2" width="10.109375" customWidth="1"/>
    <col min="3" max="3" width="12.109375" customWidth="1"/>
    <col min="4" max="4" width="9.33203125" customWidth="1"/>
    <col min="5" max="5" width="9.88671875" customWidth="1"/>
    <col min="12" max="12" width="14.44140625" customWidth="1"/>
    <col min="13" max="13" width="10.21875" customWidth="1"/>
    <col min="20" max="20" width="9.88671875" customWidth="1"/>
    <col min="21" max="21" width="11.6640625" customWidth="1"/>
    <col min="22" max="22" width="11.44140625" customWidth="1"/>
    <col min="27" max="27" width="14.109375" customWidth="1"/>
  </cols>
  <sheetData>
    <row r="1" spans="1:13" ht="4.2" customHeight="1" x14ac:dyDescent="0.3">
      <c r="A1" s="9"/>
      <c r="B1" s="13"/>
      <c r="C1" s="15"/>
      <c r="D1" s="15"/>
      <c r="E1" s="16"/>
    </row>
    <row r="2" spans="1:13" ht="32.4" x14ac:dyDescent="0.3">
      <c r="A2" s="31"/>
      <c r="B2" s="32" t="s">
        <v>174</v>
      </c>
      <c r="C2" s="33" t="s">
        <v>225</v>
      </c>
      <c r="D2" s="34" t="s">
        <v>226</v>
      </c>
      <c r="E2" s="32" t="s">
        <v>227</v>
      </c>
    </row>
    <row r="3" spans="1:13" x14ac:dyDescent="0.3">
      <c r="A3" s="23" t="s">
        <v>207</v>
      </c>
      <c r="B3" s="24" t="s">
        <v>175</v>
      </c>
      <c r="C3" s="24" t="s">
        <v>176</v>
      </c>
      <c r="D3" s="24" t="s">
        <v>178</v>
      </c>
      <c r="E3" s="24" t="s">
        <v>182</v>
      </c>
      <c r="G3" t="s">
        <v>183</v>
      </c>
    </row>
    <row r="4" spans="1:13" ht="15" thickBot="1" x14ac:dyDescent="0.35">
      <c r="A4" s="26" t="s">
        <v>0</v>
      </c>
      <c r="B4" s="26">
        <v>37</v>
      </c>
      <c r="C4" s="26">
        <v>3.9</v>
      </c>
      <c r="D4" s="26">
        <v>62</v>
      </c>
      <c r="E4" s="26">
        <v>63.2</v>
      </c>
    </row>
    <row r="5" spans="1:13" x14ac:dyDescent="0.3">
      <c r="A5" s="27" t="s">
        <v>1</v>
      </c>
      <c r="B5" s="27">
        <v>75</v>
      </c>
      <c r="C5" s="27">
        <v>10.7</v>
      </c>
      <c r="D5" s="27">
        <v>12</v>
      </c>
      <c r="E5" s="27">
        <v>77.099999999999994</v>
      </c>
      <c r="G5" s="7" t="s">
        <v>184</v>
      </c>
      <c r="H5" s="7"/>
    </row>
    <row r="6" spans="1:13" x14ac:dyDescent="0.3">
      <c r="A6" s="26" t="s">
        <v>2</v>
      </c>
      <c r="B6" s="26">
        <v>39</v>
      </c>
      <c r="C6" s="26">
        <v>5.4</v>
      </c>
      <c r="D6" s="26">
        <v>163</v>
      </c>
      <c r="E6" s="26">
        <v>63.1</v>
      </c>
      <c r="G6" s="4" t="s">
        <v>185</v>
      </c>
      <c r="H6" s="4">
        <v>0.98016798718713005</v>
      </c>
    </row>
    <row r="7" spans="1:13" x14ac:dyDescent="0.3">
      <c r="A7" s="27" t="s">
        <v>3</v>
      </c>
      <c r="B7" s="27">
        <v>72</v>
      </c>
      <c r="C7" s="27">
        <v>11.3</v>
      </c>
      <c r="D7" s="27">
        <v>30.4</v>
      </c>
      <c r="E7" s="27">
        <v>76.5</v>
      </c>
      <c r="G7" s="4" t="s">
        <v>186</v>
      </c>
      <c r="H7" s="4">
        <v>0.96072928310646988</v>
      </c>
    </row>
    <row r="8" spans="1:13" x14ac:dyDescent="0.3">
      <c r="A8" s="26" t="s">
        <v>4</v>
      </c>
      <c r="B8" s="26">
        <v>73</v>
      </c>
      <c r="C8" s="26">
        <v>15.5</v>
      </c>
      <c r="D8" s="26">
        <v>40.9</v>
      </c>
      <c r="E8" s="26">
        <v>76.599999999999994</v>
      </c>
      <c r="G8" s="4" t="s">
        <v>187</v>
      </c>
      <c r="H8" s="4">
        <v>0.95982303579354233</v>
      </c>
    </row>
    <row r="9" spans="1:13" x14ac:dyDescent="0.3">
      <c r="A9" s="27" t="s">
        <v>5</v>
      </c>
      <c r="B9" s="27">
        <v>69</v>
      </c>
      <c r="C9" s="27">
        <v>5.7</v>
      </c>
      <c r="D9" s="27">
        <v>18.899999999999999</v>
      </c>
      <c r="E9" s="27">
        <v>76</v>
      </c>
      <c r="G9" s="4" t="s">
        <v>188</v>
      </c>
      <c r="H9" s="4">
        <v>1.3022905550099995</v>
      </c>
    </row>
    <row r="10" spans="1:13" ht="15" thickBot="1" x14ac:dyDescent="0.35">
      <c r="A10" s="26" t="s">
        <v>6</v>
      </c>
      <c r="B10" s="26">
        <v>87</v>
      </c>
      <c r="C10" s="26">
        <v>16.2</v>
      </c>
      <c r="D10" s="26">
        <v>8.6999999999999993</v>
      </c>
      <c r="E10" s="26">
        <v>83</v>
      </c>
      <c r="G10" s="5" t="s">
        <v>189</v>
      </c>
      <c r="H10" s="5">
        <v>134</v>
      </c>
    </row>
    <row r="11" spans="1:13" x14ac:dyDescent="0.3">
      <c r="A11" s="27" t="s">
        <v>7</v>
      </c>
      <c r="B11" s="27">
        <v>82</v>
      </c>
      <c r="C11" s="27">
        <v>15.7</v>
      </c>
      <c r="D11" s="27">
        <v>5.2</v>
      </c>
      <c r="E11" s="27">
        <v>81.599999999999994</v>
      </c>
    </row>
    <row r="12" spans="1:13" ht="15" thickBot="1" x14ac:dyDescent="0.35">
      <c r="A12" s="26" t="s">
        <v>8</v>
      </c>
      <c r="B12" s="26">
        <v>65</v>
      </c>
      <c r="C12" s="26">
        <v>3.9</v>
      </c>
      <c r="D12" s="26">
        <v>42.2</v>
      </c>
      <c r="E12" s="26">
        <v>71.400000000000006</v>
      </c>
      <c r="G12" t="s">
        <v>190</v>
      </c>
    </row>
    <row r="13" spans="1:13" x14ac:dyDescent="0.3">
      <c r="A13" s="27" t="s">
        <v>10</v>
      </c>
      <c r="B13" s="27">
        <v>71</v>
      </c>
      <c r="C13" s="27">
        <v>7.2</v>
      </c>
      <c r="D13" s="27">
        <v>12.5</v>
      </c>
      <c r="E13" s="27">
        <v>75.8</v>
      </c>
      <c r="G13" s="6"/>
      <c r="H13" s="6" t="s">
        <v>195</v>
      </c>
      <c r="I13" s="6" t="s">
        <v>196</v>
      </c>
      <c r="J13" s="6" t="s">
        <v>197</v>
      </c>
      <c r="K13" s="6" t="s">
        <v>198</v>
      </c>
      <c r="L13" s="6" t="s">
        <v>199</v>
      </c>
    </row>
    <row r="14" spans="1:13" x14ac:dyDescent="0.3">
      <c r="A14" s="26" t="s">
        <v>12</v>
      </c>
      <c r="B14" s="26">
        <v>74</v>
      </c>
      <c r="C14" s="26">
        <v>11</v>
      </c>
      <c r="D14" s="26">
        <v>11.7</v>
      </c>
      <c r="E14" s="26">
        <v>74.8</v>
      </c>
      <c r="G14" s="4" t="s">
        <v>191</v>
      </c>
      <c r="H14" s="4">
        <v>3</v>
      </c>
      <c r="I14" s="4">
        <v>5393.75645362671</v>
      </c>
      <c r="J14" s="4">
        <v>1797.9188178755701</v>
      </c>
      <c r="K14" s="4">
        <v>1060.1182143126573</v>
      </c>
      <c r="L14" s="4">
        <v>3.6924392703412167E-91</v>
      </c>
      <c r="M14" s="46" t="s">
        <v>241</v>
      </c>
    </row>
    <row r="15" spans="1:13" x14ac:dyDescent="0.3">
      <c r="A15" s="27" t="s">
        <v>13</v>
      </c>
      <c r="B15" s="27">
        <v>85</v>
      </c>
      <c r="C15" s="27">
        <v>15.7</v>
      </c>
      <c r="D15" s="27">
        <v>5.0999999999999996</v>
      </c>
      <c r="E15" s="27">
        <v>81.400000000000006</v>
      </c>
      <c r="G15" s="4" t="s">
        <v>192</v>
      </c>
      <c r="H15" s="4">
        <v>130</v>
      </c>
      <c r="I15" s="4">
        <v>220.47488965687279</v>
      </c>
      <c r="J15" s="4">
        <v>1.6959606896682522</v>
      </c>
      <c r="K15" s="4"/>
      <c r="L15" s="4"/>
    </row>
    <row r="16" spans="1:13" ht="15" thickBot="1" x14ac:dyDescent="0.35">
      <c r="A16" s="26" t="s">
        <v>14</v>
      </c>
      <c r="B16" s="26">
        <v>67</v>
      </c>
      <c r="C16" s="26">
        <v>12.2</v>
      </c>
      <c r="D16" s="26">
        <v>55.4</v>
      </c>
      <c r="E16" s="26">
        <v>74.400000000000006</v>
      </c>
      <c r="G16" s="5" t="s">
        <v>193</v>
      </c>
      <c r="H16" s="5">
        <v>133</v>
      </c>
      <c r="I16" s="5">
        <v>5614.2313432835826</v>
      </c>
      <c r="J16" s="5"/>
      <c r="K16" s="5"/>
      <c r="L16" s="5"/>
    </row>
    <row r="17" spans="1:30" ht="15" thickBot="1" x14ac:dyDescent="0.35">
      <c r="A17" s="27" t="s">
        <v>15</v>
      </c>
      <c r="B17" s="27">
        <v>38</v>
      </c>
      <c r="C17" s="27">
        <v>3.7</v>
      </c>
      <c r="D17" s="27">
        <v>108</v>
      </c>
      <c r="E17" s="27">
        <v>63.4</v>
      </c>
    </row>
    <row r="18" spans="1:30" x14ac:dyDescent="0.3">
      <c r="A18" s="26" t="s">
        <v>16</v>
      </c>
      <c r="B18" s="26">
        <v>62</v>
      </c>
      <c r="C18" s="26">
        <v>10.4</v>
      </c>
      <c r="D18" s="26">
        <v>8</v>
      </c>
      <c r="E18" s="26">
        <v>73.099999999999994</v>
      </c>
      <c r="G18" s="6"/>
      <c r="H18" s="6" t="s">
        <v>200</v>
      </c>
      <c r="I18" s="6" t="s">
        <v>188</v>
      </c>
      <c r="J18" s="6" t="s">
        <v>201</v>
      </c>
      <c r="K18" s="6" t="s">
        <v>202</v>
      </c>
      <c r="L18" s="22" t="s">
        <v>241</v>
      </c>
      <c r="M18" s="6" t="s">
        <v>203</v>
      </c>
      <c r="N18" s="6" t="s">
        <v>204</v>
      </c>
      <c r="O18" s="6" t="s">
        <v>205</v>
      </c>
      <c r="P18" s="6" t="s">
        <v>206</v>
      </c>
      <c r="R18" s="64" t="s">
        <v>253</v>
      </c>
      <c r="S18" s="47"/>
      <c r="T18" s="47"/>
      <c r="U18" s="47"/>
      <c r="V18" s="47"/>
      <c r="W18" s="47"/>
      <c r="X18" s="47"/>
      <c r="Y18" s="47"/>
      <c r="Z18" s="47"/>
      <c r="AA18" s="47"/>
      <c r="AB18" s="47"/>
      <c r="AC18" s="47"/>
      <c r="AD18" s="48"/>
    </row>
    <row r="19" spans="1:30" x14ac:dyDescent="0.3">
      <c r="A19" s="27" t="s">
        <v>17</v>
      </c>
      <c r="B19" s="27">
        <v>67</v>
      </c>
      <c r="C19" s="27">
        <v>13.7</v>
      </c>
      <c r="D19" s="27">
        <v>71</v>
      </c>
      <c r="E19" s="27">
        <v>72.099999999999994</v>
      </c>
      <c r="G19" s="4" t="s">
        <v>194</v>
      </c>
      <c r="H19" s="4">
        <v>51.515615168385196</v>
      </c>
      <c r="I19" s="4">
        <v>1.0395482245288754</v>
      </c>
      <c r="J19" s="4">
        <v>49.555772356527413</v>
      </c>
      <c r="K19" s="4">
        <v>2.7738645662974578E-86</v>
      </c>
      <c r="L19" s="22" t="s">
        <v>241</v>
      </c>
      <c r="M19" s="4">
        <v>49.458993330460025</v>
      </c>
      <c r="N19" s="4">
        <v>53.572237006310367</v>
      </c>
      <c r="O19" s="4">
        <v>49.458993330460025</v>
      </c>
      <c r="P19" s="4">
        <v>53.572237006310367</v>
      </c>
      <c r="R19" s="49" t="s">
        <v>254</v>
      </c>
      <c r="S19" s="21"/>
      <c r="T19" s="21"/>
      <c r="U19" s="21"/>
      <c r="V19" s="21"/>
      <c r="W19" s="21"/>
      <c r="X19" s="21"/>
      <c r="Y19" s="21"/>
      <c r="Z19" s="21"/>
      <c r="AA19" s="21"/>
      <c r="AB19" s="21"/>
      <c r="AC19" s="21"/>
      <c r="AD19" s="50"/>
    </row>
    <row r="20" spans="1:30" x14ac:dyDescent="0.3">
      <c r="A20" s="26" t="s">
        <v>18</v>
      </c>
      <c r="B20" s="26">
        <v>65</v>
      </c>
      <c r="C20" s="26">
        <v>15.4</v>
      </c>
      <c r="D20" s="26">
        <v>10.1</v>
      </c>
      <c r="E20" s="26">
        <v>76.8</v>
      </c>
      <c r="G20" s="4" t="s">
        <v>175</v>
      </c>
      <c r="H20" s="4">
        <v>0.30323638110031226</v>
      </c>
      <c r="I20" s="4">
        <v>1.560310173456079E-2</v>
      </c>
      <c r="J20" s="4">
        <v>19.434365439574442</v>
      </c>
      <c r="K20" s="4">
        <v>2.8144502877283223E-40</v>
      </c>
      <c r="L20" s="22" t="s">
        <v>241</v>
      </c>
      <c r="M20" s="4">
        <v>0.27236751036446072</v>
      </c>
      <c r="N20" s="4">
        <v>0.3341052518361638</v>
      </c>
      <c r="O20" s="4">
        <v>0.27236751036446072</v>
      </c>
      <c r="P20" s="4">
        <v>0.3341052518361638</v>
      </c>
      <c r="R20" s="49" t="s">
        <v>255</v>
      </c>
      <c r="S20" s="21"/>
      <c r="T20" s="21"/>
      <c r="U20" s="21"/>
      <c r="V20" s="21"/>
      <c r="W20" s="21"/>
      <c r="X20" s="21"/>
      <c r="Y20" s="21"/>
      <c r="Z20" s="21"/>
      <c r="AA20" s="21"/>
      <c r="AB20" s="21"/>
      <c r="AC20" s="21"/>
      <c r="AD20" s="50"/>
    </row>
    <row r="21" spans="1:30" x14ac:dyDescent="0.3">
      <c r="A21" s="27" t="s">
        <v>20</v>
      </c>
      <c r="B21" s="27">
        <v>75</v>
      </c>
      <c r="C21" s="27">
        <v>10.5</v>
      </c>
      <c r="D21" s="27">
        <v>49.1</v>
      </c>
      <c r="E21" s="27">
        <v>75.900000000000006</v>
      </c>
      <c r="G21" s="4" t="s">
        <v>176</v>
      </c>
      <c r="H21" s="4">
        <v>0.27326266600781834</v>
      </c>
      <c r="I21" s="4">
        <v>3.3419915746167636E-2</v>
      </c>
      <c r="J21" s="4">
        <v>8.1766413800475899</v>
      </c>
      <c r="K21" s="4">
        <v>2.2850653730177839E-13</v>
      </c>
      <c r="L21" s="22" t="s">
        <v>241</v>
      </c>
      <c r="M21" s="4">
        <v>0.20714535954390989</v>
      </c>
      <c r="N21" s="4">
        <v>0.3393799724717268</v>
      </c>
      <c r="O21" s="4">
        <v>0.20714535954390989</v>
      </c>
      <c r="P21" s="4">
        <v>0.3393799724717268</v>
      </c>
      <c r="R21" s="49" t="s">
        <v>256</v>
      </c>
      <c r="S21" s="21"/>
      <c r="T21" s="21"/>
      <c r="U21" s="21"/>
      <c r="V21" s="21"/>
      <c r="W21" s="21"/>
      <c r="X21" s="21"/>
      <c r="Y21" s="21"/>
      <c r="Z21" s="21"/>
      <c r="AA21" s="21"/>
      <c r="AB21" s="21"/>
      <c r="AC21" s="21"/>
      <c r="AD21" s="50"/>
    </row>
    <row r="22" spans="1:30" ht="15" thickBot="1" x14ac:dyDescent="0.35">
      <c r="A22" s="26" t="s">
        <v>21</v>
      </c>
      <c r="B22" s="26">
        <v>77</v>
      </c>
      <c r="C22" s="26">
        <v>6.8</v>
      </c>
      <c r="D22" s="26">
        <v>9.9</v>
      </c>
      <c r="E22" s="26">
        <v>74.3</v>
      </c>
      <c r="G22" s="5" t="s">
        <v>178</v>
      </c>
      <c r="H22" s="5">
        <v>-2.0362129660102153E-2</v>
      </c>
      <c r="I22" s="5">
        <v>4.6516475469305513E-3</v>
      </c>
      <c r="J22" s="5">
        <v>-4.3774016527839397</v>
      </c>
      <c r="K22" s="5">
        <v>2.4452458577340301E-5</v>
      </c>
      <c r="L22" s="22" t="s">
        <v>241</v>
      </c>
      <c r="M22" s="5">
        <v>-2.9564858019995262E-2</v>
      </c>
      <c r="N22" s="5">
        <v>-1.1159401300209043E-2</v>
      </c>
      <c r="O22" s="5">
        <v>-2.9564858019995262E-2</v>
      </c>
      <c r="P22" s="5">
        <v>-1.1159401300209043E-2</v>
      </c>
      <c r="R22" s="51" t="s">
        <v>257</v>
      </c>
      <c r="S22" s="52"/>
      <c r="T22" s="52"/>
      <c r="U22" s="52"/>
      <c r="V22" s="52"/>
      <c r="W22" s="52"/>
      <c r="X22" s="52"/>
      <c r="Y22" s="52"/>
      <c r="Z22" s="52"/>
      <c r="AA22" s="52"/>
      <c r="AB22" s="52"/>
      <c r="AC22" s="52"/>
      <c r="AD22" s="53"/>
    </row>
    <row r="23" spans="1:30" ht="15" thickBot="1" x14ac:dyDescent="0.35">
      <c r="A23" s="27" t="s">
        <v>22</v>
      </c>
      <c r="B23" s="27">
        <v>70</v>
      </c>
      <c r="C23" s="27">
        <v>11.6</v>
      </c>
      <c r="D23" s="27">
        <v>39.299999999999997</v>
      </c>
      <c r="E23" s="27">
        <v>75.099999999999994</v>
      </c>
    </row>
    <row r="24" spans="1:30" x14ac:dyDescent="0.3">
      <c r="A24" s="26" t="s">
        <v>23</v>
      </c>
      <c r="B24" s="26">
        <v>43</v>
      </c>
      <c r="C24" s="26">
        <v>9.6</v>
      </c>
      <c r="D24" s="26">
        <v>123.7</v>
      </c>
      <c r="E24" s="26">
        <v>62.7</v>
      </c>
      <c r="M24" s="54" t="s">
        <v>242</v>
      </c>
      <c r="N24" s="55"/>
      <c r="O24" s="55"/>
      <c r="P24" s="55"/>
      <c r="Q24" s="55"/>
      <c r="R24" s="43"/>
    </row>
    <row r="25" spans="1:30" x14ac:dyDescent="0.3">
      <c r="A25" s="27" t="s">
        <v>24</v>
      </c>
      <c r="B25" s="27">
        <v>44</v>
      </c>
      <c r="C25" s="27">
        <v>8.5</v>
      </c>
      <c r="D25" s="27">
        <v>58.2</v>
      </c>
      <c r="E25" s="27">
        <v>63.8</v>
      </c>
      <c r="M25" s="56" t="s">
        <v>243</v>
      </c>
      <c r="N25" s="57">
        <f>CORREL(E4:E137,B4:B137)</f>
        <v>0.96874392815425381</v>
      </c>
      <c r="O25" s="57" t="s">
        <v>244</v>
      </c>
      <c r="P25" s="57" t="s">
        <v>245</v>
      </c>
      <c r="Q25" s="57"/>
      <c r="R25" s="58"/>
    </row>
    <row r="26" spans="1:30" ht="15" thickBot="1" x14ac:dyDescent="0.35">
      <c r="A26" s="26" t="s">
        <v>25</v>
      </c>
      <c r="B26" s="26">
        <v>69</v>
      </c>
      <c r="C26" s="26">
        <v>10.4</v>
      </c>
      <c r="D26" s="26">
        <v>57.4</v>
      </c>
      <c r="E26" s="26">
        <v>74</v>
      </c>
      <c r="M26" s="56" t="s">
        <v>247</v>
      </c>
      <c r="N26" s="57">
        <f>CORREL(E4:E137,C4:C137)</f>
        <v>0.77787356000568764</v>
      </c>
      <c r="O26" s="57" t="s">
        <v>244</v>
      </c>
      <c r="P26" s="57" t="s">
        <v>245</v>
      </c>
      <c r="Q26" s="57"/>
      <c r="R26" s="58"/>
      <c r="T26" s="1" t="s">
        <v>258</v>
      </c>
    </row>
    <row r="27" spans="1:30" x14ac:dyDescent="0.3">
      <c r="A27" s="27" t="s">
        <v>26</v>
      </c>
      <c r="B27" s="27">
        <v>61</v>
      </c>
      <c r="C27" s="27">
        <v>7</v>
      </c>
      <c r="D27" s="27">
        <v>30</v>
      </c>
      <c r="E27" s="27">
        <v>70.099999999999994</v>
      </c>
      <c r="M27" s="56" t="s">
        <v>246</v>
      </c>
      <c r="N27" s="57">
        <f>CORREL(E4:E137,D4:D137)</f>
        <v>-0.79975359721089956</v>
      </c>
      <c r="O27" s="57" t="s">
        <v>248</v>
      </c>
      <c r="P27" s="57" t="s">
        <v>249</v>
      </c>
      <c r="Q27" s="57"/>
      <c r="R27" s="58"/>
      <c r="T27" s="66"/>
      <c r="U27" s="47"/>
      <c r="V27" s="101" t="s">
        <v>200</v>
      </c>
      <c r="W27" s="101"/>
      <c r="X27" s="47" t="s">
        <v>263</v>
      </c>
      <c r="Y27" s="47" t="s">
        <v>264</v>
      </c>
      <c r="Z27" s="47" t="s">
        <v>266</v>
      </c>
      <c r="AA27" s="48" t="s">
        <v>267</v>
      </c>
    </row>
    <row r="28" spans="1:30" x14ac:dyDescent="0.3">
      <c r="A28" s="26" t="s">
        <v>27</v>
      </c>
      <c r="B28" s="26">
        <v>44</v>
      </c>
      <c r="C28" s="26">
        <v>0.6</v>
      </c>
      <c r="D28" s="26">
        <v>122.2</v>
      </c>
      <c r="E28" s="26">
        <v>62.4</v>
      </c>
      <c r="M28" s="56"/>
      <c r="N28" s="57"/>
      <c r="O28" s="57"/>
      <c r="P28" s="57"/>
      <c r="Q28" s="57"/>
      <c r="R28" s="58"/>
      <c r="T28" s="49" t="s">
        <v>259</v>
      </c>
      <c r="U28" s="21">
        <f>_xlfn.STDEV.S(E4:E137)</f>
        <v>6.4970967161474746</v>
      </c>
      <c r="V28" s="4" t="s">
        <v>194</v>
      </c>
      <c r="W28" s="4">
        <v>51.515615168385196</v>
      </c>
      <c r="X28" s="21">
        <f>ABS(W28)</f>
        <v>51.515615168385196</v>
      </c>
      <c r="Y28" s="21"/>
      <c r="Z28" s="21"/>
      <c r="AA28" s="50"/>
    </row>
    <row r="29" spans="1:30" x14ac:dyDescent="0.3">
      <c r="A29" s="27" t="s">
        <v>28</v>
      </c>
      <c r="B29" s="27">
        <v>89</v>
      </c>
      <c r="C29" s="27">
        <v>18.600000000000001</v>
      </c>
      <c r="D29" s="27">
        <v>6.5</v>
      </c>
      <c r="E29" s="27">
        <v>82.2</v>
      </c>
      <c r="M29" s="59" t="s">
        <v>250</v>
      </c>
      <c r="N29" s="57"/>
      <c r="O29" s="57"/>
      <c r="P29" s="57"/>
      <c r="Q29" s="57"/>
      <c r="R29" s="58"/>
      <c r="T29" s="49" t="s">
        <v>260</v>
      </c>
      <c r="U29" s="21">
        <f>_xlfn.STDEV.P(B4:B137)</f>
        <v>15.343895176265326</v>
      </c>
      <c r="V29" s="4" t="s">
        <v>175</v>
      </c>
      <c r="W29" s="4">
        <v>0.30323638110031226</v>
      </c>
      <c r="X29" s="21">
        <f t="shared" ref="X29:X31" si="0">ABS(W29)</f>
        <v>0.30323638110031226</v>
      </c>
      <c r="Y29" s="21">
        <f>X29*U29/$U$28</f>
        <v>0.71613944635753868</v>
      </c>
      <c r="Z29" s="67">
        <f>Y29/$Y$32</f>
        <v>0.68050452844524012</v>
      </c>
      <c r="AA29" s="68">
        <f>Z29*$H$7</f>
        <v>0.65378062776390189</v>
      </c>
    </row>
    <row r="30" spans="1:30" x14ac:dyDescent="0.3">
      <c r="A30" s="26" t="s">
        <v>30</v>
      </c>
      <c r="B30" s="26">
        <v>28</v>
      </c>
      <c r="C30" s="26">
        <v>5.2</v>
      </c>
      <c r="D30" s="26">
        <v>138.5</v>
      </c>
      <c r="E30" s="26">
        <v>59.6</v>
      </c>
      <c r="M30" s="60" t="s">
        <v>186</v>
      </c>
      <c r="N30" s="61">
        <v>0.96072928310646988</v>
      </c>
      <c r="O30" s="57" t="s">
        <v>251</v>
      </c>
      <c r="P30" s="57"/>
      <c r="Q30" s="57"/>
      <c r="R30" s="58"/>
      <c r="T30" s="49" t="s">
        <v>261</v>
      </c>
      <c r="U30" s="21">
        <f>_xlfn.STDEV.S(C4:C137)</f>
        <v>4.9199572281597872</v>
      </c>
      <c r="V30" s="4" t="s">
        <v>176</v>
      </c>
      <c r="W30" s="4">
        <v>0.27326266600781834</v>
      </c>
      <c r="X30" s="21">
        <f t="shared" si="0"/>
        <v>0.27326266600781834</v>
      </c>
      <c r="Y30" s="21">
        <f>X30*U30/$U$28</f>
        <v>0.20692944672810423</v>
      </c>
      <c r="Z30" s="67">
        <f>Y30/$Y$32</f>
        <v>0.19663268974132062</v>
      </c>
      <c r="AA30" s="68">
        <f t="shared" ref="AA30:AA31" si="1">Z30*$H$7</f>
        <v>0.18891078305047587</v>
      </c>
    </row>
    <row r="31" spans="1:30" ht="15" thickBot="1" x14ac:dyDescent="0.35">
      <c r="A31" s="27" t="s">
        <v>31</v>
      </c>
      <c r="B31" s="27">
        <v>80</v>
      </c>
      <c r="C31" s="27">
        <v>18.100000000000001</v>
      </c>
      <c r="D31" s="27">
        <v>22.6</v>
      </c>
      <c r="E31" s="27">
        <v>80.7</v>
      </c>
      <c r="M31" s="56"/>
      <c r="N31" s="57"/>
      <c r="O31" s="57"/>
      <c r="P31" s="57"/>
      <c r="Q31" s="57"/>
      <c r="R31" s="58"/>
      <c r="T31" s="51" t="s">
        <v>262</v>
      </c>
      <c r="U31" s="52">
        <f>_xlfn.STDEV.S(D4:D137)</f>
        <v>41.255613901323123</v>
      </c>
      <c r="V31" s="5" t="s">
        <v>178</v>
      </c>
      <c r="W31" s="5">
        <v>-2.0362129660102153E-2</v>
      </c>
      <c r="X31" s="52">
        <f t="shared" si="0"/>
        <v>2.0362129660102153E-2</v>
      </c>
      <c r="Y31" s="52">
        <f>X31*U31/$U$28</f>
        <v>0.12929654523658876</v>
      </c>
      <c r="Z31" s="69">
        <f>Y31/$Y$32</f>
        <v>0.12286278181343931</v>
      </c>
      <c r="AA31" s="70">
        <f t="shared" si="1"/>
        <v>0.11803787229209217</v>
      </c>
    </row>
    <row r="32" spans="1:30" x14ac:dyDescent="0.3">
      <c r="A32" s="26" t="s">
        <v>32</v>
      </c>
      <c r="B32" s="26">
        <v>82</v>
      </c>
      <c r="C32" s="26">
        <v>8.8000000000000007</v>
      </c>
      <c r="D32" s="26">
        <v>6.1</v>
      </c>
      <c r="E32" s="26">
        <v>77.400000000000006</v>
      </c>
      <c r="M32" s="59" t="s">
        <v>252</v>
      </c>
      <c r="N32" s="57"/>
      <c r="O32" s="57"/>
      <c r="P32" s="57"/>
      <c r="Q32" s="57"/>
      <c r="R32" s="58"/>
      <c r="X32" s="2" t="s">
        <v>265</v>
      </c>
      <c r="Y32">
        <f>SUM(Y29:Y31)</f>
        <v>1.0523654383222316</v>
      </c>
      <c r="Z32" s="65">
        <f>SUM(Z29:Z31)</f>
        <v>1</v>
      </c>
      <c r="AA32" s="65">
        <f>SUM(AA29:AA31)</f>
        <v>0.96072928310646988</v>
      </c>
    </row>
    <row r="33" spans="1:18" ht="15" thickBot="1" x14ac:dyDescent="0.35">
      <c r="A33" s="27" t="s">
        <v>33</v>
      </c>
      <c r="B33" s="27">
        <v>78</v>
      </c>
      <c r="C33" s="27">
        <v>16.899999999999999</v>
      </c>
      <c r="D33" s="27">
        <v>52.6</v>
      </c>
      <c r="E33" s="27">
        <v>79.3</v>
      </c>
      <c r="M33" s="62" t="s">
        <v>187</v>
      </c>
      <c r="N33" s="44"/>
      <c r="O33" s="63">
        <v>0.95982303579354233</v>
      </c>
      <c r="P33" s="44"/>
      <c r="Q33" s="44"/>
      <c r="R33" s="45"/>
    </row>
    <row r="34" spans="1:18" x14ac:dyDescent="0.3">
      <c r="A34" s="26" t="s">
        <v>34</v>
      </c>
      <c r="B34" s="26">
        <v>44</v>
      </c>
      <c r="C34" s="26">
        <v>4.0999999999999996</v>
      </c>
      <c r="D34" s="26">
        <v>38</v>
      </c>
      <c r="E34" s="26">
        <v>67.400000000000006</v>
      </c>
    </row>
    <row r="35" spans="1:18" x14ac:dyDescent="0.3">
      <c r="A35" s="27" t="s">
        <v>35</v>
      </c>
      <c r="B35" s="27">
        <v>40</v>
      </c>
      <c r="C35" s="27">
        <v>3.5</v>
      </c>
      <c r="D35" s="27">
        <v>111.3</v>
      </c>
      <c r="E35" s="27">
        <v>64.7</v>
      </c>
    </row>
    <row r="36" spans="1:18" x14ac:dyDescent="0.3">
      <c r="A36" s="26" t="s">
        <v>36</v>
      </c>
      <c r="B36" s="26">
        <v>78</v>
      </c>
      <c r="C36" s="26">
        <v>24.1</v>
      </c>
      <c r="D36" s="26">
        <v>33.299999999999997</v>
      </c>
      <c r="E36" s="26">
        <v>80.8</v>
      </c>
    </row>
    <row r="37" spans="1:18" x14ac:dyDescent="0.3">
      <c r="A37" s="27" t="s">
        <v>37</v>
      </c>
      <c r="B37" s="27">
        <v>45</v>
      </c>
      <c r="C37" s="27">
        <v>5.5</v>
      </c>
      <c r="D37" s="27">
        <v>118.8</v>
      </c>
      <c r="E37" s="27">
        <v>62.9</v>
      </c>
    </row>
    <row r="38" spans="1:18" x14ac:dyDescent="0.3">
      <c r="A38" s="26" t="s">
        <v>38</v>
      </c>
      <c r="B38" s="26">
        <v>73</v>
      </c>
      <c r="C38" s="26">
        <v>12.1</v>
      </c>
      <c r="D38" s="26">
        <v>8.8000000000000007</v>
      </c>
      <c r="E38" s="26">
        <v>78.599999999999994</v>
      </c>
    </row>
    <row r="39" spans="1:18" x14ac:dyDescent="0.3">
      <c r="A39" s="27" t="s">
        <v>39</v>
      </c>
      <c r="B39" s="27">
        <v>80</v>
      </c>
      <c r="C39" s="27">
        <v>15.9</v>
      </c>
      <c r="D39" s="27">
        <v>51.1</v>
      </c>
      <c r="E39" s="27">
        <v>77.8</v>
      </c>
    </row>
    <row r="40" spans="1:18" x14ac:dyDescent="0.3">
      <c r="A40" s="26" t="s">
        <v>41</v>
      </c>
      <c r="B40" s="26">
        <v>78</v>
      </c>
      <c r="C40" s="26">
        <v>15.4</v>
      </c>
      <c r="D40" s="26">
        <v>9.9</v>
      </c>
      <c r="E40" s="26">
        <v>79.099999999999994</v>
      </c>
    </row>
    <row r="41" spans="1:18" x14ac:dyDescent="0.3">
      <c r="A41" s="27" t="s">
        <v>42</v>
      </c>
      <c r="B41" s="27">
        <v>39</v>
      </c>
      <c r="C41" s="27">
        <v>4.4000000000000004</v>
      </c>
      <c r="D41" s="27">
        <v>109</v>
      </c>
      <c r="E41" s="27">
        <v>62.4</v>
      </c>
    </row>
    <row r="42" spans="1:18" x14ac:dyDescent="0.3">
      <c r="A42" s="26" t="s">
        <v>43</v>
      </c>
      <c r="B42" s="26">
        <v>85</v>
      </c>
      <c r="C42" s="26">
        <v>16.8</v>
      </c>
      <c r="D42" s="26">
        <v>1.6</v>
      </c>
      <c r="E42" s="26">
        <v>81.3</v>
      </c>
    </row>
    <row r="43" spans="1:18" x14ac:dyDescent="0.3">
      <c r="A43" s="27" t="s">
        <v>44</v>
      </c>
      <c r="B43" s="27">
        <v>66</v>
      </c>
      <c r="C43" s="27">
        <v>16.3</v>
      </c>
      <c r="D43" s="27">
        <v>51</v>
      </c>
      <c r="E43" s="27">
        <v>72.8</v>
      </c>
    </row>
    <row r="44" spans="1:18" x14ac:dyDescent="0.3">
      <c r="A44" s="26" t="s">
        <v>45</v>
      </c>
      <c r="B44" s="26">
        <v>80</v>
      </c>
      <c r="C44" s="26">
        <v>13.3</v>
      </c>
      <c r="D44" s="26">
        <v>58.4</v>
      </c>
      <c r="E44" s="26">
        <v>78.400000000000006</v>
      </c>
    </row>
    <row r="45" spans="1:18" x14ac:dyDescent="0.3">
      <c r="A45" s="27" t="s">
        <v>46</v>
      </c>
      <c r="B45" s="27">
        <v>70</v>
      </c>
      <c r="C45" s="27">
        <v>4.7</v>
      </c>
      <c r="D45" s="27">
        <v>46.9</v>
      </c>
      <c r="E45" s="27">
        <v>71.8</v>
      </c>
    </row>
    <row r="46" spans="1:18" x14ac:dyDescent="0.3">
      <c r="A46" s="26" t="s">
        <v>48</v>
      </c>
      <c r="B46" s="26">
        <v>78</v>
      </c>
      <c r="C46" s="26">
        <v>12.9</v>
      </c>
      <c r="D46" s="26">
        <v>8.5</v>
      </c>
      <c r="E46" s="26">
        <v>78.900000000000006</v>
      </c>
    </row>
    <row r="47" spans="1:18" x14ac:dyDescent="0.3">
      <c r="A47" s="27" t="s">
        <v>52</v>
      </c>
      <c r="B47" s="27">
        <v>83</v>
      </c>
      <c r="C47" s="27">
        <v>13.8</v>
      </c>
      <c r="D47" s="27">
        <v>4.0999999999999996</v>
      </c>
      <c r="E47" s="27">
        <v>81.599999999999994</v>
      </c>
    </row>
    <row r="48" spans="1:18" x14ac:dyDescent="0.3">
      <c r="A48" s="26" t="s">
        <v>53</v>
      </c>
      <c r="B48" s="26">
        <v>84</v>
      </c>
      <c r="C48" s="26">
        <v>15.1</v>
      </c>
      <c r="D48" s="26">
        <v>7.5</v>
      </c>
      <c r="E48" s="26">
        <v>82.5</v>
      </c>
    </row>
    <row r="49" spans="1:5" x14ac:dyDescent="0.3">
      <c r="A49" s="27" t="s">
        <v>54</v>
      </c>
      <c r="B49" s="27">
        <v>49</v>
      </c>
      <c r="C49" s="27">
        <v>9.6</v>
      </c>
      <c r="D49" s="27">
        <v>91</v>
      </c>
      <c r="E49" s="27">
        <v>66.5</v>
      </c>
    </row>
    <row r="50" spans="1:5" x14ac:dyDescent="0.3">
      <c r="A50" s="26" t="s">
        <v>55</v>
      </c>
      <c r="B50" s="26">
        <v>48</v>
      </c>
      <c r="C50" s="26">
        <v>4.4000000000000004</v>
      </c>
      <c r="D50" s="26">
        <v>64.8</v>
      </c>
      <c r="E50" s="26">
        <v>65.5</v>
      </c>
    </row>
    <row r="51" spans="1:5" x14ac:dyDescent="0.3">
      <c r="A51" s="27" t="s">
        <v>56</v>
      </c>
      <c r="B51" s="27">
        <v>65</v>
      </c>
      <c r="C51" s="27">
        <v>9.4</v>
      </c>
      <c r="D51" s="27">
        <v>27.3</v>
      </c>
      <c r="E51" s="27">
        <v>73.3</v>
      </c>
    </row>
    <row r="52" spans="1:5" x14ac:dyDescent="0.3">
      <c r="A52" s="26" t="s">
        <v>57</v>
      </c>
      <c r="B52" s="26">
        <v>86</v>
      </c>
      <c r="C52" s="26">
        <v>20.100000000000001</v>
      </c>
      <c r="D52" s="26">
        <v>6.9</v>
      </c>
      <c r="E52" s="26">
        <v>81.7</v>
      </c>
    </row>
    <row r="53" spans="1:5" x14ac:dyDescent="0.3">
      <c r="A53" s="27" t="s">
        <v>58</v>
      </c>
      <c r="B53" s="27">
        <v>45</v>
      </c>
      <c r="C53" s="27">
        <v>6.5</v>
      </c>
      <c r="D53" s="27">
        <v>78</v>
      </c>
      <c r="E53" s="27">
        <v>66.3</v>
      </c>
    </row>
    <row r="54" spans="1:5" x14ac:dyDescent="0.3">
      <c r="A54" s="26" t="s">
        <v>60</v>
      </c>
      <c r="B54" s="26">
        <v>70</v>
      </c>
      <c r="C54" s="26">
        <v>9.4</v>
      </c>
      <c r="D54" s="26">
        <v>35.9</v>
      </c>
      <c r="E54" s="26">
        <v>72.900000000000006</v>
      </c>
    </row>
    <row r="55" spans="1:5" x14ac:dyDescent="0.3">
      <c r="A55" s="27" t="s">
        <v>61</v>
      </c>
      <c r="B55" s="27">
        <v>57</v>
      </c>
      <c r="C55" s="27">
        <v>17.600000000000001</v>
      </c>
      <c r="D55" s="27">
        <v>63.3</v>
      </c>
      <c r="E55" s="27">
        <v>72</v>
      </c>
    </row>
    <row r="56" spans="1:5" x14ac:dyDescent="0.3">
      <c r="A56" s="26" t="s">
        <v>62</v>
      </c>
      <c r="B56" s="26">
        <v>37</v>
      </c>
      <c r="C56" s="26">
        <v>6.2</v>
      </c>
      <c r="D56" s="26">
        <v>120</v>
      </c>
      <c r="E56" s="26">
        <v>61</v>
      </c>
    </row>
    <row r="57" spans="1:5" x14ac:dyDescent="0.3">
      <c r="A57" s="27" t="s">
        <v>172</v>
      </c>
      <c r="B57" s="27">
        <v>37</v>
      </c>
      <c r="C57" s="27">
        <v>2.8</v>
      </c>
      <c r="D57" s="27">
        <v>120</v>
      </c>
      <c r="E57" s="27">
        <v>60.2</v>
      </c>
    </row>
    <row r="58" spans="1:5" x14ac:dyDescent="0.3">
      <c r="A58" s="26" t="s">
        <v>64</v>
      </c>
      <c r="B58" s="26">
        <v>47</v>
      </c>
      <c r="C58" s="26">
        <v>5.4</v>
      </c>
      <c r="D58" s="26">
        <v>54.8</v>
      </c>
      <c r="E58" s="26">
        <v>64.099999999999994</v>
      </c>
    </row>
    <row r="59" spans="1:5" x14ac:dyDescent="0.3">
      <c r="A59" s="27" t="s">
        <v>65</v>
      </c>
      <c r="B59" s="27">
        <v>63</v>
      </c>
      <c r="C59" s="27">
        <v>11.1</v>
      </c>
      <c r="D59" s="27">
        <v>97.1</v>
      </c>
      <c r="E59" s="27">
        <v>71.900000000000006</v>
      </c>
    </row>
    <row r="60" spans="1:5" x14ac:dyDescent="0.3">
      <c r="A60" s="26" t="s">
        <v>66</v>
      </c>
      <c r="B60" s="26">
        <v>73</v>
      </c>
      <c r="C60" s="26">
        <v>9.4</v>
      </c>
      <c r="D60" s="26">
        <v>21.1</v>
      </c>
      <c r="E60" s="26">
        <v>76.400000000000006</v>
      </c>
    </row>
    <row r="61" spans="1:5" x14ac:dyDescent="0.3">
      <c r="A61" s="27" t="s">
        <v>67</v>
      </c>
      <c r="B61" s="27">
        <v>87</v>
      </c>
      <c r="C61" s="27">
        <v>16.399999999999999</v>
      </c>
      <c r="D61" s="27">
        <v>4.4000000000000004</v>
      </c>
      <c r="E61" s="27">
        <v>82.3</v>
      </c>
    </row>
    <row r="62" spans="1:5" x14ac:dyDescent="0.3">
      <c r="A62" s="26" t="s">
        <v>68</v>
      </c>
      <c r="B62" s="26">
        <v>61</v>
      </c>
      <c r="C62" s="26">
        <v>3.4</v>
      </c>
      <c r="D62" s="26">
        <v>12.2</v>
      </c>
      <c r="E62" s="26">
        <v>70.8</v>
      </c>
    </row>
    <row r="63" spans="1:5" x14ac:dyDescent="0.3">
      <c r="A63" s="27" t="s">
        <v>69</v>
      </c>
      <c r="B63" s="27">
        <v>59</v>
      </c>
      <c r="C63" s="27">
        <v>8.6999999999999993</v>
      </c>
      <c r="D63" s="27">
        <v>36</v>
      </c>
      <c r="E63" s="27">
        <v>71.3</v>
      </c>
    </row>
    <row r="64" spans="1:5" x14ac:dyDescent="0.3">
      <c r="A64" s="26" t="s">
        <v>72</v>
      </c>
      <c r="B64" s="26">
        <v>83</v>
      </c>
      <c r="C64" s="26">
        <v>20.3</v>
      </c>
      <c r="D64" s="26">
        <v>5.7</v>
      </c>
      <c r="E64" s="26">
        <v>81.8</v>
      </c>
    </row>
    <row r="65" spans="1:5" x14ac:dyDescent="0.3">
      <c r="A65" s="27" t="s">
        <v>73</v>
      </c>
      <c r="B65" s="27">
        <v>84</v>
      </c>
      <c r="C65" s="27">
        <v>12.1</v>
      </c>
      <c r="D65" s="27">
        <v>8.3000000000000007</v>
      </c>
      <c r="E65" s="27">
        <v>82.6</v>
      </c>
    </row>
    <row r="66" spans="1:5" x14ac:dyDescent="0.3">
      <c r="A66" s="26" t="s">
        <v>75</v>
      </c>
      <c r="B66" s="26">
        <v>70</v>
      </c>
      <c r="C66" s="26">
        <v>13.3</v>
      </c>
      <c r="D66" s="26">
        <v>51.7</v>
      </c>
      <c r="E66" s="26">
        <v>76</v>
      </c>
    </row>
    <row r="67" spans="1:5" x14ac:dyDescent="0.3">
      <c r="A67" s="27" t="s">
        <v>76</v>
      </c>
      <c r="B67" s="27">
        <v>85</v>
      </c>
      <c r="C67" s="27">
        <v>24.2</v>
      </c>
      <c r="D67" s="27">
        <v>2.8</v>
      </c>
      <c r="E67" s="27">
        <v>84.3</v>
      </c>
    </row>
    <row r="68" spans="1:5" x14ac:dyDescent="0.3">
      <c r="A68" s="26" t="s">
        <v>78</v>
      </c>
      <c r="B68" s="26">
        <v>76</v>
      </c>
      <c r="C68" s="26">
        <v>8.1999999999999993</v>
      </c>
      <c r="D68" s="26">
        <v>24.6</v>
      </c>
      <c r="E68" s="26">
        <v>74</v>
      </c>
    </row>
    <row r="69" spans="1:5" x14ac:dyDescent="0.3">
      <c r="A69" s="27" t="s">
        <v>82</v>
      </c>
      <c r="B69" s="27">
        <v>70</v>
      </c>
      <c r="C69" s="27">
        <v>7.1</v>
      </c>
      <c r="D69" s="27">
        <v>34</v>
      </c>
      <c r="E69" s="27">
        <v>74.2</v>
      </c>
    </row>
    <row r="70" spans="1:5" x14ac:dyDescent="0.3">
      <c r="A70" s="26" t="s">
        <v>83</v>
      </c>
      <c r="B70" s="26">
        <v>50</v>
      </c>
      <c r="C70" s="26">
        <v>4.7</v>
      </c>
      <c r="D70" s="26">
        <v>83.4</v>
      </c>
      <c r="E70" s="26">
        <v>68.5</v>
      </c>
    </row>
    <row r="71" spans="1:5" x14ac:dyDescent="0.3">
      <c r="A71" s="27" t="s">
        <v>84</v>
      </c>
      <c r="B71" s="27">
        <v>72</v>
      </c>
      <c r="C71" s="27">
        <v>10.4</v>
      </c>
      <c r="D71" s="27">
        <v>10.8</v>
      </c>
      <c r="E71" s="27">
        <v>75.400000000000006</v>
      </c>
    </row>
    <row r="72" spans="1:5" x14ac:dyDescent="0.3">
      <c r="A72" s="26" t="s">
        <v>85</v>
      </c>
      <c r="B72" s="26">
        <v>72</v>
      </c>
      <c r="C72" s="26">
        <v>13.4</v>
      </c>
      <c r="D72" s="26">
        <v>11.7</v>
      </c>
      <c r="E72" s="26">
        <v>76.400000000000006</v>
      </c>
    </row>
    <row r="73" spans="1:5" x14ac:dyDescent="0.3">
      <c r="A73" s="27" t="s">
        <v>87</v>
      </c>
      <c r="B73" s="27">
        <v>42</v>
      </c>
      <c r="C73" s="27">
        <v>4</v>
      </c>
      <c r="D73" s="27">
        <v>128</v>
      </c>
      <c r="E73" s="27">
        <v>64.099999999999994</v>
      </c>
    </row>
    <row r="74" spans="1:5" x14ac:dyDescent="0.3">
      <c r="A74" s="26" t="s">
        <v>88</v>
      </c>
      <c r="B74" s="26">
        <v>70</v>
      </c>
      <c r="C74" s="26">
        <v>13.2</v>
      </c>
      <c r="D74" s="26">
        <v>10.1</v>
      </c>
      <c r="E74" s="26">
        <v>76</v>
      </c>
    </row>
    <row r="75" spans="1:5" x14ac:dyDescent="0.3">
      <c r="A75" s="27" t="s">
        <v>89</v>
      </c>
      <c r="B75" s="27">
        <v>86</v>
      </c>
      <c r="C75" s="27">
        <v>10.9</v>
      </c>
      <c r="D75" s="27">
        <v>3.8</v>
      </c>
      <c r="E75" s="27">
        <v>82.4</v>
      </c>
    </row>
    <row r="76" spans="1:5" x14ac:dyDescent="0.3">
      <c r="A76" s="26" t="s">
        <v>91</v>
      </c>
      <c r="B76" s="26">
        <v>48</v>
      </c>
      <c r="C76" s="26">
        <v>8.6999999999999993</v>
      </c>
      <c r="D76" s="26">
        <v>101.8</v>
      </c>
      <c r="E76" s="26">
        <v>65.599999999999994</v>
      </c>
    </row>
    <row r="77" spans="1:5" x14ac:dyDescent="0.3">
      <c r="A77" s="27" t="s">
        <v>92</v>
      </c>
      <c r="B77" s="27">
        <v>76</v>
      </c>
      <c r="C77" s="27">
        <v>8.5</v>
      </c>
      <c r="D77" s="27">
        <v>8.6</v>
      </c>
      <c r="E77" s="27">
        <v>74.7</v>
      </c>
    </row>
    <row r="78" spans="1:5" x14ac:dyDescent="0.3">
      <c r="A78" s="26" t="s">
        <v>93</v>
      </c>
      <c r="B78" s="26">
        <v>69</v>
      </c>
      <c r="C78" s="26">
        <v>19.100000000000001</v>
      </c>
      <c r="D78" s="26">
        <v>5.9</v>
      </c>
      <c r="E78" s="26">
        <v>79.599999999999994</v>
      </c>
    </row>
    <row r="79" spans="1:5" x14ac:dyDescent="0.3">
      <c r="A79" s="27" t="s">
        <v>94</v>
      </c>
      <c r="B79" s="27">
        <v>42</v>
      </c>
      <c r="C79" s="27">
        <v>5.7</v>
      </c>
      <c r="D79" s="27">
        <v>164</v>
      </c>
      <c r="E79" s="27">
        <v>62.8</v>
      </c>
    </row>
    <row r="80" spans="1:5" x14ac:dyDescent="0.3">
      <c r="A80" s="26" t="s">
        <v>95</v>
      </c>
      <c r="B80" s="26">
        <v>81</v>
      </c>
      <c r="C80" s="26">
        <v>14.1</v>
      </c>
      <c r="D80" s="26">
        <v>12</v>
      </c>
      <c r="E80" s="26">
        <v>81.900000000000006</v>
      </c>
    </row>
    <row r="81" spans="1:5" x14ac:dyDescent="0.3">
      <c r="A81" s="27" t="s">
        <v>97</v>
      </c>
      <c r="B81" s="27">
        <v>65</v>
      </c>
      <c r="C81" s="27">
        <v>10.199999999999999</v>
      </c>
      <c r="D81" s="27">
        <v>23.7</v>
      </c>
      <c r="E81" s="27">
        <v>74.099999999999994</v>
      </c>
    </row>
    <row r="82" spans="1:5" x14ac:dyDescent="0.3">
      <c r="A82" s="26" t="s">
        <v>98</v>
      </c>
      <c r="B82" s="26">
        <v>74</v>
      </c>
      <c r="C82" s="26">
        <v>10.3</v>
      </c>
      <c r="D82" s="26">
        <v>70.5</v>
      </c>
      <c r="E82" s="26">
        <v>76</v>
      </c>
    </row>
    <row r="83" spans="1:5" x14ac:dyDescent="0.3">
      <c r="A83" s="27" t="s">
        <v>100</v>
      </c>
      <c r="B83" s="27">
        <v>67</v>
      </c>
      <c r="C83" s="27">
        <v>11.3</v>
      </c>
      <c r="D83" s="27">
        <v>9.6</v>
      </c>
      <c r="E83" s="27">
        <v>75.900000000000006</v>
      </c>
    </row>
    <row r="84" spans="1:5" x14ac:dyDescent="0.3">
      <c r="A84" s="26" t="s">
        <v>101</v>
      </c>
      <c r="B84" s="26">
        <v>73</v>
      </c>
      <c r="C84" s="26">
        <v>7.1</v>
      </c>
      <c r="D84" s="26">
        <v>22.5</v>
      </c>
      <c r="E84" s="26">
        <v>73</v>
      </c>
    </row>
    <row r="85" spans="1:5" x14ac:dyDescent="0.3">
      <c r="A85" s="27" t="s">
        <v>103</v>
      </c>
      <c r="B85" s="27">
        <v>61</v>
      </c>
      <c r="C85" s="27">
        <v>3.6</v>
      </c>
      <c r="D85" s="27">
        <v>21.3</v>
      </c>
      <c r="E85" s="27">
        <v>69.099999999999994</v>
      </c>
    </row>
    <row r="86" spans="1:5" x14ac:dyDescent="0.3">
      <c r="A86" s="26" t="s">
        <v>106</v>
      </c>
      <c r="B86" s="26">
        <v>86</v>
      </c>
      <c r="C86" s="26">
        <v>16</v>
      </c>
      <c r="D86" s="26">
        <v>2.5</v>
      </c>
      <c r="E86" s="26">
        <v>81.8</v>
      </c>
    </row>
    <row r="87" spans="1:5" x14ac:dyDescent="0.3">
      <c r="A87" s="27" t="s">
        <v>107</v>
      </c>
      <c r="B87" s="27">
        <v>86</v>
      </c>
      <c r="C87" s="27">
        <v>18.7</v>
      </c>
      <c r="D87" s="27">
        <v>12.6</v>
      </c>
      <c r="E87" s="27">
        <v>82</v>
      </c>
    </row>
    <row r="88" spans="1:5" x14ac:dyDescent="0.3">
      <c r="A88" s="26" t="s">
        <v>108</v>
      </c>
      <c r="B88" s="26">
        <v>70</v>
      </c>
      <c r="C88" s="26">
        <v>18.3</v>
      </c>
      <c r="D88" s="26">
        <v>102.6</v>
      </c>
      <c r="E88" s="26">
        <v>75</v>
      </c>
    </row>
    <row r="89" spans="1:5" x14ac:dyDescent="0.3">
      <c r="A89" s="27" t="s">
        <v>109</v>
      </c>
      <c r="B89" s="27">
        <v>37</v>
      </c>
      <c r="C89" s="27">
        <v>9.4</v>
      </c>
      <c r="D89" s="27">
        <v>154</v>
      </c>
      <c r="E89" s="27">
        <v>63.3</v>
      </c>
    </row>
    <row r="90" spans="1:5" x14ac:dyDescent="0.3">
      <c r="A90" s="26" t="s">
        <v>110</v>
      </c>
      <c r="B90" s="26">
        <v>44</v>
      </c>
      <c r="C90" s="26">
        <v>3.8</v>
      </c>
      <c r="D90" s="26">
        <v>106</v>
      </c>
      <c r="E90" s="26">
        <v>62.6</v>
      </c>
    </row>
    <row r="91" spans="1:5" x14ac:dyDescent="0.3">
      <c r="A91" s="27" t="s">
        <v>111</v>
      </c>
      <c r="B91" s="27">
        <v>68</v>
      </c>
      <c r="C91" s="27">
        <v>13.6</v>
      </c>
      <c r="D91" s="27">
        <v>15.6</v>
      </c>
      <c r="E91" s="27">
        <v>74.8</v>
      </c>
    </row>
    <row r="92" spans="1:5" x14ac:dyDescent="0.3">
      <c r="A92" s="26" t="s">
        <v>112</v>
      </c>
      <c r="B92" s="26">
        <v>86</v>
      </c>
      <c r="C92" s="26">
        <v>17.5</v>
      </c>
      <c r="D92" s="26">
        <v>2.2999999999999998</v>
      </c>
      <c r="E92" s="26">
        <v>82.6</v>
      </c>
    </row>
    <row r="93" spans="1:5" x14ac:dyDescent="0.3">
      <c r="A93" s="27" t="s">
        <v>113</v>
      </c>
      <c r="B93" s="27">
        <v>69</v>
      </c>
      <c r="C93" s="27">
        <v>8</v>
      </c>
      <c r="D93" s="27">
        <v>7.5</v>
      </c>
      <c r="E93" s="27">
        <v>73.900000000000006</v>
      </c>
    </row>
    <row r="94" spans="1:5" x14ac:dyDescent="0.3">
      <c r="A94" s="26" t="s">
        <v>114</v>
      </c>
      <c r="B94" s="26">
        <v>45</v>
      </c>
      <c r="C94" s="26">
        <v>4.9000000000000004</v>
      </c>
      <c r="D94" s="26">
        <v>54</v>
      </c>
      <c r="E94" s="26">
        <v>65.599999999999994</v>
      </c>
    </row>
    <row r="95" spans="1:5" x14ac:dyDescent="0.3">
      <c r="A95" s="27" t="s">
        <v>115</v>
      </c>
      <c r="B95" s="27">
        <v>77</v>
      </c>
      <c r="C95" s="27">
        <v>22.7</v>
      </c>
      <c r="D95" s="27">
        <v>67.8</v>
      </c>
      <c r="E95" s="27">
        <v>79.3</v>
      </c>
    </row>
    <row r="96" spans="1:5" x14ac:dyDescent="0.3">
      <c r="A96" s="26" t="s">
        <v>118</v>
      </c>
      <c r="B96" s="26">
        <v>78</v>
      </c>
      <c r="C96" s="26">
        <v>15.4</v>
      </c>
      <c r="D96" s="26">
        <v>49.7</v>
      </c>
      <c r="E96" s="26">
        <v>79.900000000000006</v>
      </c>
    </row>
    <row r="97" spans="1:5" x14ac:dyDescent="0.3">
      <c r="A97" s="27" t="s">
        <v>119</v>
      </c>
      <c r="B97" s="27">
        <v>55</v>
      </c>
      <c r="C97" s="27">
        <v>7.6</v>
      </c>
      <c r="D97" s="27">
        <v>35.6</v>
      </c>
      <c r="E97" s="27">
        <v>70.400000000000006</v>
      </c>
    </row>
    <row r="98" spans="1:5" x14ac:dyDescent="0.3">
      <c r="A98" s="26" t="s">
        <v>120</v>
      </c>
      <c r="B98" s="26">
        <v>74</v>
      </c>
      <c r="C98" s="26">
        <v>11</v>
      </c>
      <c r="D98" s="26">
        <v>9.4</v>
      </c>
      <c r="E98" s="26">
        <v>78.3</v>
      </c>
    </row>
    <row r="99" spans="1:5" x14ac:dyDescent="0.3">
      <c r="A99" s="27" t="s">
        <v>121</v>
      </c>
      <c r="B99" s="27">
        <v>84</v>
      </c>
      <c r="C99" s="27">
        <v>13.7</v>
      </c>
      <c r="D99" s="27">
        <v>7.6</v>
      </c>
      <c r="E99" s="27">
        <v>81.599999999999994</v>
      </c>
    </row>
    <row r="100" spans="1:5" x14ac:dyDescent="0.3">
      <c r="A100" s="26" t="s">
        <v>122</v>
      </c>
      <c r="B100" s="26">
        <v>74</v>
      </c>
      <c r="C100" s="26">
        <v>6.5</v>
      </c>
      <c r="D100" s="26">
        <v>7.2</v>
      </c>
      <c r="E100" s="26">
        <v>77.2</v>
      </c>
    </row>
    <row r="101" spans="1:5" x14ac:dyDescent="0.3">
      <c r="A101" s="27" t="s">
        <v>123</v>
      </c>
      <c r="B101" s="27">
        <v>87</v>
      </c>
      <c r="C101" s="27">
        <v>14.3</v>
      </c>
      <c r="D101" s="27">
        <v>0.9</v>
      </c>
      <c r="E101" s="27">
        <v>83.3</v>
      </c>
    </row>
    <row r="102" spans="1:5" x14ac:dyDescent="0.3">
      <c r="A102" s="26" t="s">
        <v>124</v>
      </c>
      <c r="B102" s="26">
        <v>67</v>
      </c>
      <c r="C102" s="26">
        <v>12.1</v>
      </c>
      <c r="D102" s="26">
        <v>18.399999999999999</v>
      </c>
      <c r="E102" s="26">
        <v>73.3</v>
      </c>
    </row>
    <row r="103" spans="1:5" x14ac:dyDescent="0.3">
      <c r="A103" s="27" t="s">
        <v>125</v>
      </c>
      <c r="B103" s="27">
        <v>71</v>
      </c>
      <c r="C103" s="27">
        <v>12.7</v>
      </c>
      <c r="D103" s="27">
        <v>37.200000000000003</v>
      </c>
      <c r="E103" s="27">
        <v>75.599999999999994</v>
      </c>
    </row>
    <row r="104" spans="1:5" x14ac:dyDescent="0.3">
      <c r="A104" s="26" t="s">
        <v>127</v>
      </c>
      <c r="B104" s="26">
        <v>54</v>
      </c>
      <c r="C104" s="26">
        <v>8.9</v>
      </c>
      <c r="D104" s="26">
        <v>31.8</v>
      </c>
      <c r="E104" s="26">
        <v>69.099999999999994</v>
      </c>
    </row>
    <row r="105" spans="1:5" x14ac:dyDescent="0.3">
      <c r="A105" s="27" t="s">
        <v>128</v>
      </c>
      <c r="B105" s="27">
        <v>72</v>
      </c>
      <c r="C105" s="27">
        <v>8.1999999999999993</v>
      </c>
      <c r="D105" s="27">
        <v>25.3</v>
      </c>
      <c r="E105" s="27">
        <v>74.3</v>
      </c>
    </row>
    <row r="106" spans="1:5" x14ac:dyDescent="0.3">
      <c r="A106" s="26" t="s">
        <v>129</v>
      </c>
      <c r="B106" s="26">
        <v>73</v>
      </c>
      <c r="C106" s="26">
        <v>9.5</v>
      </c>
      <c r="D106" s="26">
        <v>47.2</v>
      </c>
      <c r="E106" s="26">
        <v>73.2</v>
      </c>
    </row>
    <row r="107" spans="1:5" x14ac:dyDescent="0.3">
      <c r="A107" s="27" t="s">
        <v>130</v>
      </c>
      <c r="B107" s="27">
        <v>53</v>
      </c>
      <c r="C107" s="27">
        <v>14</v>
      </c>
      <c r="D107" s="27">
        <v>54.9</v>
      </c>
      <c r="E107" s="27">
        <v>70.5</v>
      </c>
    </row>
    <row r="108" spans="1:5" x14ac:dyDescent="0.3">
      <c r="A108" s="26" t="s">
        <v>131</v>
      </c>
      <c r="B108" s="26">
        <v>60</v>
      </c>
      <c r="C108" s="26">
        <v>10.8</v>
      </c>
      <c r="D108" s="26">
        <v>86.1</v>
      </c>
      <c r="E108" s="26">
        <v>70.400000000000006</v>
      </c>
    </row>
    <row r="109" spans="1:5" x14ac:dyDescent="0.3">
      <c r="A109" s="27" t="s">
        <v>132</v>
      </c>
      <c r="B109" s="27">
        <v>49</v>
      </c>
      <c r="C109" s="27">
        <v>4.3</v>
      </c>
      <c r="D109" s="27">
        <v>71.3</v>
      </c>
      <c r="E109" s="27">
        <v>68.599999999999994</v>
      </c>
    </row>
    <row r="110" spans="1:5" x14ac:dyDescent="0.3">
      <c r="A110" s="26" t="s">
        <v>133</v>
      </c>
      <c r="B110" s="26">
        <v>71</v>
      </c>
      <c r="C110" s="26">
        <v>12</v>
      </c>
      <c r="D110" s="26">
        <v>12</v>
      </c>
      <c r="E110" s="26">
        <v>75.900000000000006</v>
      </c>
    </row>
    <row r="111" spans="1:5" x14ac:dyDescent="0.3">
      <c r="A111" s="27" t="s">
        <v>134</v>
      </c>
      <c r="B111" s="27">
        <v>70</v>
      </c>
      <c r="C111" s="27">
        <v>10.199999999999999</v>
      </c>
      <c r="D111" s="27">
        <v>68.3</v>
      </c>
      <c r="E111" s="27">
        <v>73.3</v>
      </c>
    </row>
    <row r="112" spans="1:5" x14ac:dyDescent="0.3">
      <c r="A112" s="26" t="s">
        <v>135</v>
      </c>
      <c r="B112" s="26">
        <v>39</v>
      </c>
      <c r="C112" s="26">
        <v>5.8</v>
      </c>
      <c r="D112" s="26">
        <v>102</v>
      </c>
      <c r="E112" s="26">
        <v>60.8</v>
      </c>
    </row>
    <row r="113" spans="1:5" x14ac:dyDescent="0.3">
      <c r="A113" s="27" t="s">
        <v>136</v>
      </c>
      <c r="B113" s="27">
        <v>86</v>
      </c>
      <c r="C113" s="27">
        <v>14.5</v>
      </c>
      <c r="D113" s="27">
        <v>2.1</v>
      </c>
      <c r="E113" s="27">
        <v>83.2</v>
      </c>
    </row>
    <row r="114" spans="1:5" x14ac:dyDescent="0.3">
      <c r="A114" s="26" t="s">
        <v>137</v>
      </c>
      <c r="B114" s="26">
        <v>77</v>
      </c>
      <c r="C114" s="26">
        <v>12.8</v>
      </c>
      <c r="D114" s="26">
        <v>26.9</v>
      </c>
      <c r="E114" s="26">
        <v>78.2</v>
      </c>
    </row>
    <row r="115" spans="1:5" x14ac:dyDescent="0.3">
      <c r="A115" s="27" t="s">
        <v>138</v>
      </c>
      <c r="B115" s="27">
        <v>80</v>
      </c>
      <c r="C115" s="27">
        <v>14.2</v>
      </c>
      <c r="D115" s="27">
        <v>4.3</v>
      </c>
      <c r="E115" s="27">
        <v>81.3</v>
      </c>
    </row>
    <row r="116" spans="1:5" x14ac:dyDescent="0.3">
      <c r="A116" s="26" t="s">
        <v>141</v>
      </c>
      <c r="B116" s="26">
        <v>86</v>
      </c>
      <c r="C116" s="26">
        <v>15.3</v>
      </c>
      <c r="D116" s="26">
        <v>6</v>
      </c>
      <c r="E116" s="26">
        <v>83.2</v>
      </c>
    </row>
    <row r="117" spans="1:5" x14ac:dyDescent="0.3">
      <c r="A117" s="27" t="s">
        <v>145</v>
      </c>
      <c r="B117" s="27">
        <v>87</v>
      </c>
      <c r="C117" s="27">
        <v>18.8</v>
      </c>
      <c r="D117" s="27">
        <v>3.4</v>
      </c>
      <c r="E117" s="27">
        <v>82.4</v>
      </c>
    </row>
    <row r="118" spans="1:5" x14ac:dyDescent="0.3">
      <c r="A118" s="26" t="s">
        <v>146</v>
      </c>
      <c r="B118" s="26">
        <v>87</v>
      </c>
      <c r="C118" s="26">
        <v>11.1</v>
      </c>
      <c r="D118" s="26">
        <v>2</v>
      </c>
      <c r="E118" s="26">
        <v>83.4</v>
      </c>
    </row>
    <row r="119" spans="1:5" x14ac:dyDescent="0.3">
      <c r="A119" s="27" t="s">
        <v>148</v>
      </c>
      <c r="B119" s="27">
        <v>83</v>
      </c>
      <c r="C119" s="27">
        <v>13.9</v>
      </c>
      <c r="D119" s="27">
        <v>31.7</v>
      </c>
      <c r="E119" s="27">
        <v>77.7</v>
      </c>
    </row>
    <row r="120" spans="1:5" x14ac:dyDescent="0.3">
      <c r="A120" s="26" t="s">
        <v>173</v>
      </c>
      <c r="B120" s="26">
        <v>53</v>
      </c>
      <c r="C120" s="26">
        <v>4.8</v>
      </c>
      <c r="D120" s="26">
        <v>31.7</v>
      </c>
      <c r="E120" s="26">
        <v>69.599999999999994</v>
      </c>
    </row>
    <row r="121" spans="1:5" x14ac:dyDescent="0.3">
      <c r="A121" s="27" t="s">
        <v>149</v>
      </c>
      <c r="B121" s="27">
        <v>44</v>
      </c>
      <c r="C121" s="27">
        <v>5.4</v>
      </c>
      <c r="D121" s="27">
        <v>79</v>
      </c>
      <c r="E121" s="27">
        <v>64.3</v>
      </c>
    </row>
    <row r="122" spans="1:5" x14ac:dyDescent="0.3">
      <c r="A122" s="26" t="s">
        <v>150</v>
      </c>
      <c r="B122" s="26">
        <v>70</v>
      </c>
      <c r="C122" s="26">
        <v>12.6</v>
      </c>
      <c r="D122" s="26">
        <v>6.3</v>
      </c>
      <c r="E122" s="26">
        <v>77</v>
      </c>
    </row>
    <row r="123" spans="1:5" x14ac:dyDescent="0.3">
      <c r="A123" s="27" t="s">
        <v>151</v>
      </c>
      <c r="B123" s="27">
        <v>79</v>
      </c>
      <c r="C123" s="27">
        <v>9.5</v>
      </c>
      <c r="D123" s="27">
        <v>14.7</v>
      </c>
      <c r="E123" s="27">
        <v>78.599999999999994</v>
      </c>
    </row>
    <row r="124" spans="1:5" x14ac:dyDescent="0.3">
      <c r="A124" s="26" t="s">
        <v>153</v>
      </c>
      <c r="B124" s="26">
        <v>50</v>
      </c>
      <c r="C124" s="26">
        <v>3.1</v>
      </c>
      <c r="D124" s="26">
        <v>127.9</v>
      </c>
      <c r="E124" s="26">
        <v>66.7</v>
      </c>
    </row>
    <row r="125" spans="1:5" x14ac:dyDescent="0.3">
      <c r="A125" s="27" t="s">
        <v>154</v>
      </c>
      <c r="B125" s="27">
        <v>73</v>
      </c>
      <c r="C125" s="27">
        <v>7.7</v>
      </c>
      <c r="D125" s="27">
        <v>14.7</v>
      </c>
      <c r="E125" s="27">
        <v>73</v>
      </c>
    </row>
    <row r="126" spans="1:5" x14ac:dyDescent="0.3">
      <c r="A126" s="26" t="s">
        <v>155</v>
      </c>
      <c r="B126" s="26">
        <v>78</v>
      </c>
      <c r="C126" s="26">
        <v>7.4</v>
      </c>
      <c r="D126" s="26">
        <v>3.7</v>
      </c>
      <c r="E126" s="26">
        <v>76.099999999999994</v>
      </c>
    </row>
    <row r="127" spans="1:5" x14ac:dyDescent="0.3">
      <c r="A127" s="27" t="s">
        <v>156</v>
      </c>
      <c r="B127" s="27">
        <v>88</v>
      </c>
      <c r="C127" s="27">
        <v>19.7</v>
      </c>
      <c r="D127" s="27">
        <v>10.9</v>
      </c>
      <c r="E127" s="27">
        <v>81.400000000000006</v>
      </c>
    </row>
    <row r="128" spans="1:5" x14ac:dyDescent="0.3">
      <c r="A128" s="26" t="s">
        <v>157</v>
      </c>
      <c r="B128" s="26">
        <v>46</v>
      </c>
      <c r="C128" s="26">
        <v>9.6</v>
      </c>
      <c r="D128" s="26">
        <v>138.9</v>
      </c>
      <c r="E128" s="26">
        <v>67.3</v>
      </c>
    </row>
    <row r="129" spans="1:5" x14ac:dyDescent="0.3">
      <c r="A129" s="27" t="s">
        <v>160</v>
      </c>
      <c r="B129" s="27">
        <v>71</v>
      </c>
      <c r="C129" s="27">
        <v>8.3000000000000007</v>
      </c>
      <c r="D129" s="27">
        <v>18.899999999999999</v>
      </c>
      <c r="E129" s="27">
        <v>73</v>
      </c>
    </row>
    <row r="130" spans="1:5" x14ac:dyDescent="0.3">
      <c r="A130" s="26" t="s">
        <v>161</v>
      </c>
      <c r="B130" s="26">
        <v>52</v>
      </c>
      <c r="C130" s="26">
        <v>5</v>
      </c>
      <c r="D130" s="26">
        <v>81</v>
      </c>
      <c r="E130" s="26">
        <v>65.3</v>
      </c>
    </row>
    <row r="131" spans="1:5" x14ac:dyDescent="0.3">
      <c r="A131" s="27" t="s">
        <v>162</v>
      </c>
      <c r="B131" s="27">
        <v>70</v>
      </c>
      <c r="C131" s="27">
        <v>11.6</v>
      </c>
      <c r="D131" s="27">
        <v>83.8</v>
      </c>
      <c r="E131" s="27">
        <v>73.900000000000006</v>
      </c>
    </row>
    <row r="132" spans="1:5" x14ac:dyDescent="0.3">
      <c r="A132" s="26" t="s">
        <v>163</v>
      </c>
      <c r="B132" s="26">
        <v>70</v>
      </c>
      <c r="C132" s="26">
        <v>10.1</v>
      </c>
      <c r="D132" s="26">
        <v>29</v>
      </c>
      <c r="E132" s="26">
        <v>73.7</v>
      </c>
    </row>
    <row r="133" spans="1:5" x14ac:dyDescent="0.3">
      <c r="A133" s="27" t="s">
        <v>166</v>
      </c>
      <c r="B133" s="27">
        <v>46</v>
      </c>
      <c r="C133" s="27">
        <v>6.9</v>
      </c>
      <c r="D133" s="27">
        <v>62</v>
      </c>
      <c r="E133" s="27">
        <v>64.5</v>
      </c>
    </row>
    <row r="134" spans="1:5" x14ac:dyDescent="0.3">
      <c r="A134" s="26" t="s">
        <v>167</v>
      </c>
      <c r="B134" s="26">
        <v>77</v>
      </c>
      <c r="C134" s="26">
        <v>14</v>
      </c>
      <c r="D134" s="26">
        <v>7.2</v>
      </c>
      <c r="E134" s="26">
        <v>77.2</v>
      </c>
    </row>
    <row r="135" spans="1:5" x14ac:dyDescent="0.3">
      <c r="A135" s="27" t="s">
        <v>168</v>
      </c>
      <c r="B135" s="27">
        <v>79</v>
      </c>
      <c r="C135" s="27">
        <v>12.6</v>
      </c>
      <c r="D135" s="27">
        <v>73.5</v>
      </c>
      <c r="E135" s="27">
        <v>78.2</v>
      </c>
    </row>
    <row r="136" spans="1:5" x14ac:dyDescent="0.3">
      <c r="A136" s="26" t="s">
        <v>169</v>
      </c>
      <c r="B136" s="26">
        <v>57</v>
      </c>
      <c r="C136" s="26">
        <v>8.6</v>
      </c>
      <c r="D136" s="26">
        <v>51</v>
      </c>
      <c r="E136" s="26">
        <v>69.7</v>
      </c>
    </row>
    <row r="137" spans="1:5" x14ac:dyDescent="0.3">
      <c r="A137" s="27" t="s">
        <v>170</v>
      </c>
      <c r="B137" s="27">
        <v>80</v>
      </c>
      <c r="C137" s="27">
        <v>10.1</v>
      </c>
      <c r="D137" s="27">
        <v>29</v>
      </c>
      <c r="E137" s="27">
        <v>77.7</v>
      </c>
    </row>
  </sheetData>
  <mergeCells count="1">
    <mergeCell ref="V27:W27"/>
  </mergeCells>
  <pageMargins left="0.7" right="0.7" top="0.75" bottom="0.75" header="0.3" footer="0.3"/>
  <drawing r:id="rId1"/>
  <legacyDrawing r:id="rId2"/>
  <oleObjects>
    <mc:AlternateContent xmlns:mc="http://schemas.openxmlformats.org/markup-compatibility/2006">
      <mc:Choice Requires="x14">
        <oleObject progId="Equation.3" shapeId="12289" r:id="rId3">
          <objectPr defaultSize="0" autoPict="0" r:id="rId4">
            <anchor moveWithCells="1" sizeWithCells="1">
              <from>
                <xdr:col>28</xdr:col>
                <xdr:colOff>167640</xdr:colOff>
                <xdr:row>25</xdr:row>
                <xdr:rowOff>160020</xdr:rowOff>
              </from>
              <to>
                <xdr:col>30</xdr:col>
                <xdr:colOff>312420</xdr:colOff>
                <xdr:row>30</xdr:row>
                <xdr:rowOff>182880</xdr:rowOff>
              </to>
            </anchor>
          </objectPr>
        </oleObject>
      </mc:Choice>
      <mc:Fallback>
        <oleObject progId="Equation.3" shapeId="12289" r:id="rId3"/>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2FF3B-C833-42CE-8AB5-D7DD6991004C}">
  <dimension ref="A1:AD162"/>
  <sheetViews>
    <sheetView topLeftCell="I34" zoomScale="85" zoomScaleNormal="85" workbookViewId="0">
      <selection activeCell="W39" sqref="W39"/>
    </sheetView>
  </sheetViews>
  <sheetFormatPr defaultRowHeight="14.4" x14ac:dyDescent="0.3"/>
  <cols>
    <col min="7" max="7" width="11.21875" customWidth="1"/>
    <col min="9" max="9" width="14.77734375" customWidth="1"/>
    <col min="10" max="10" width="12.44140625" customWidth="1"/>
    <col min="14" max="14" width="12.5546875" customWidth="1"/>
  </cols>
  <sheetData>
    <row r="1" spans="1:12" ht="43.2" x14ac:dyDescent="0.3">
      <c r="A1" s="31"/>
      <c r="B1" s="32" t="s">
        <v>174</v>
      </c>
      <c r="C1" s="33" t="s">
        <v>225</v>
      </c>
      <c r="D1" s="34" t="s">
        <v>226</v>
      </c>
      <c r="E1" s="32" t="s">
        <v>227</v>
      </c>
    </row>
    <row r="2" spans="1:12" x14ac:dyDescent="0.3">
      <c r="A2" s="23" t="s">
        <v>207</v>
      </c>
      <c r="B2" s="24" t="s">
        <v>175</v>
      </c>
      <c r="C2" s="24" t="s">
        <v>176</v>
      </c>
      <c r="D2" s="24" t="s">
        <v>178</v>
      </c>
      <c r="E2" s="24" t="s">
        <v>182</v>
      </c>
      <c r="G2" t="s">
        <v>183</v>
      </c>
    </row>
    <row r="3" spans="1:12" ht="15" thickBot="1" x14ac:dyDescent="0.35">
      <c r="A3" s="26" t="s">
        <v>0</v>
      </c>
      <c r="B3" s="26">
        <v>37</v>
      </c>
      <c r="C3" s="26">
        <v>3.9</v>
      </c>
      <c r="D3" s="26">
        <v>62</v>
      </c>
      <c r="E3" s="26">
        <v>63.2</v>
      </c>
    </row>
    <row r="4" spans="1:12" x14ac:dyDescent="0.3">
      <c r="A4" s="27" t="s">
        <v>1</v>
      </c>
      <c r="B4" s="27">
        <v>75</v>
      </c>
      <c r="C4" s="27">
        <v>10.7</v>
      </c>
      <c r="D4" s="27">
        <v>12</v>
      </c>
      <c r="E4" s="27">
        <v>77.099999999999994</v>
      </c>
      <c r="G4" s="7" t="s">
        <v>184</v>
      </c>
      <c r="H4" s="7"/>
    </row>
    <row r="5" spans="1:12" x14ac:dyDescent="0.3">
      <c r="A5" s="26" t="s">
        <v>2</v>
      </c>
      <c r="B5" s="26">
        <v>39</v>
      </c>
      <c r="C5" s="26">
        <v>5.4</v>
      </c>
      <c r="D5" s="26">
        <v>163</v>
      </c>
      <c r="E5" s="26">
        <v>63.1</v>
      </c>
      <c r="G5" s="4" t="s">
        <v>185</v>
      </c>
      <c r="H5" s="4">
        <v>0.98016798718713005</v>
      </c>
    </row>
    <row r="6" spans="1:12" x14ac:dyDescent="0.3">
      <c r="A6" s="27" t="s">
        <v>3</v>
      </c>
      <c r="B6" s="27">
        <v>72</v>
      </c>
      <c r="C6" s="27">
        <v>11.3</v>
      </c>
      <c r="D6" s="27">
        <v>30.4</v>
      </c>
      <c r="E6" s="27">
        <v>76.5</v>
      </c>
      <c r="G6" s="4" t="s">
        <v>186</v>
      </c>
      <c r="H6" s="4">
        <v>0.96072928310646988</v>
      </c>
    </row>
    <row r="7" spans="1:12" x14ac:dyDescent="0.3">
      <c r="A7" s="26" t="s">
        <v>4</v>
      </c>
      <c r="B7" s="26">
        <v>73</v>
      </c>
      <c r="C7" s="26">
        <v>15.5</v>
      </c>
      <c r="D7" s="26">
        <v>40.9</v>
      </c>
      <c r="E7" s="26">
        <v>76.599999999999994</v>
      </c>
      <c r="G7" s="4" t="s">
        <v>187</v>
      </c>
      <c r="H7" s="4">
        <v>0.95982303579354233</v>
      </c>
    </row>
    <row r="8" spans="1:12" x14ac:dyDescent="0.3">
      <c r="A8" s="27" t="s">
        <v>5</v>
      </c>
      <c r="B8" s="27">
        <v>69</v>
      </c>
      <c r="C8" s="27">
        <v>5.7</v>
      </c>
      <c r="D8" s="27">
        <v>18.899999999999999</v>
      </c>
      <c r="E8" s="27">
        <v>76</v>
      </c>
      <c r="G8" s="4" t="s">
        <v>188</v>
      </c>
      <c r="H8" s="4">
        <v>1.3022905550099995</v>
      </c>
    </row>
    <row r="9" spans="1:12" ht="15" thickBot="1" x14ac:dyDescent="0.35">
      <c r="A9" s="26" t="s">
        <v>6</v>
      </c>
      <c r="B9" s="26">
        <v>87</v>
      </c>
      <c r="C9" s="26">
        <v>16.2</v>
      </c>
      <c r="D9" s="26">
        <v>8.6999999999999993</v>
      </c>
      <c r="E9" s="26">
        <v>83</v>
      </c>
      <c r="G9" s="5" t="s">
        <v>189</v>
      </c>
      <c r="H9" s="5">
        <v>134</v>
      </c>
    </row>
    <row r="10" spans="1:12" x14ac:dyDescent="0.3">
      <c r="A10" s="27" t="s">
        <v>7</v>
      </c>
      <c r="B10" s="27">
        <v>82</v>
      </c>
      <c r="C10" s="27">
        <v>15.7</v>
      </c>
      <c r="D10" s="27">
        <v>5.2</v>
      </c>
      <c r="E10" s="27">
        <v>81.599999999999994</v>
      </c>
    </row>
    <row r="11" spans="1:12" ht="15" thickBot="1" x14ac:dyDescent="0.35">
      <c r="A11" s="26" t="s">
        <v>8</v>
      </c>
      <c r="B11" s="26">
        <v>65</v>
      </c>
      <c r="C11" s="26">
        <v>3.9</v>
      </c>
      <c r="D11" s="26">
        <v>42.2</v>
      </c>
      <c r="E11" s="26">
        <v>71.400000000000006</v>
      </c>
      <c r="G11" t="s">
        <v>190</v>
      </c>
    </row>
    <row r="12" spans="1:12" x14ac:dyDescent="0.3">
      <c r="A12" s="27" t="s">
        <v>10</v>
      </c>
      <c r="B12" s="27">
        <v>71</v>
      </c>
      <c r="C12" s="27">
        <v>7.2</v>
      </c>
      <c r="D12" s="27">
        <v>12.5</v>
      </c>
      <c r="E12" s="27">
        <v>75.8</v>
      </c>
      <c r="G12" s="71"/>
      <c r="H12" s="71" t="s">
        <v>195</v>
      </c>
      <c r="I12" s="71" t="s">
        <v>196</v>
      </c>
      <c r="J12" s="71" t="s">
        <v>197</v>
      </c>
      <c r="K12" s="71" t="s">
        <v>198</v>
      </c>
      <c r="L12" s="71" t="s">
        <v>199</v>
      </c>
    </row>
    <row r="13" spans="1:12" x14ac:dyDescent="0.3">
      <c r="A13" s="26" t="s">
        <v>12</v>
      </c>
      <c r="B13" s="26">
        <v>74</v>
      </c>
      <c r="C13" s="26">
        <v>11</v>
      </c>
      <c r="D13" s="26">
        <v>11.7</v>
      </c>
      <c r="E13" s="26">
        <v>74.8</v>
      </c>
      <c r="G13" s="4" t="s">
        <v>191</v>
      </c>
      <c r="H13" s="4">
        <v>3</v>
      </c>
      <c r="I13" s="4">
        <v>5393.75645362671</v>
      </c>
      <c r="J13" s="4">
        <v>1797.9188178755701</v>
      </c>
      <c r="K13" s="4">
        <v>1060.1182143126573</v>
      </c>
      <c r="L13" s="4">
        <v>3.6924392703412167E-91</v>
      </c>
    </row>
    <row r="14" spans="1:12" x14ac:dyDescent="0.3">
      <c r="A14" s="27" t="s">
        <v>13</v>
      </c>
      <c r="B14" s="27">
        <v>85</v>
      </c>
      <c r="C14" s="27">
        <v>15.7</v>
      </c>
      <c r="D14" s="27">
        <v>5.0999999999999996</v>
      </c>
      <c r="E14" s="27">
        <v>81.400000000000006</v>
      </c>
      <c r="G14" s="4" t="s">
        <v>192</v>
      </c>
      <c r="H14" s="4">
        <v>130</v>
      </c>
      <c r="I14" s="4">
        <v>220.47488965687279</v>
      </c>
      <c r="J14" s="4">
        <v>1.6959606896682522</v>
      </c>
      <c r="K14" s="4"/>
      <c r="L14" s="4"/>
    </row>
    <row r="15" spans="1:12" ht="15" thickBot="1" x14ac:dyDescent="0.35">
      <c r="A15" s="26" t="s">
        <v>14</v>
      </c>
      <c r="B15" s="26">
        <v>67</v>
      </c>
      <c r="C15" s="26">
        <v>12.2</v>
      </c>
      <c r="D15" s="26">
        <v>55.4</v>
      </c>
      <c r="E15" s="26">
        <v>74.400000000000006</v>
      </c>
      <c r="G15" s="5" t="s">
        <v>193</v>
      </c>
      <c r="H15" s="5">
        <v>133</v>
      </c>
      <c r="I15" s="5">
        <v>5614.2313432835826</v>
      </c>
      <c r="J15" s="5"/>
      <c r="K15" s="5"/>
      <c r="L15" s="5"/>
    </row>
    <row r="16" spans="1:12" ht="15" thickBot="1" x14ac:dyDescent="0.35">
      <c r="A16" s="27" t="s">
        <v>15</v>
      </c>
      <c r="B16" s="27">
        <v>38</v>
      </c>
      <c r="C16" s="27">
        <v>3.7</v>
      </c>
      <c r="D16" s="27">
        <v>108</v>
      </c>
      <c r="E16" s="27">
        <v>63.4</v>
      </c>
    </row>
    <row r="17" spans="1:26" x14ac:dyDescent="0.3">
      <c r="A17" s="26" t="s">
        <v>16</v>
      </c>
      <c r="B17" s="26">
        <v>62</v>
      </c>
      <c r="C17" s="26">
        <v>10.4</v>
      </c>
      <c r="D17" s="26">
        <v>8</v>
      </c>
      <c r="E17" s="26">
        <v>73.099999999999994</v>
      </c>
      <c r="G17" s="71"/>
      <c r="H17" s="71" t="s">
        <v>200</v>
      </c>
      <c r="I17" s="71" t="s">
        <v>188</v>
      </c>
      <c r="J17" s="71" t="s">
        <v>201</v>
      </c>
      <c r="K17" s="71" t="s">
        <v>202</v>
      </c>
      <c r="L17" s="71" t="s">
        <v>203</v>
      </c>
      <c r="M17" s="71" t="s">
        <v>204</v>
      </c>
      <c r="N17" s="71" t="s">
        <v>205</v>
      </c>
      <c r="O17" s="71" t="s">
        <v>206</v>
      </c>
    </row>
    <row r="18" spans="1:26" x14ac:dyDescent="0.3">
      <c r="A18" s="27" t="s">
        <v>17</v>
      </c>
      <c r="B18" s="27">
        <v>67</v>
      </c>
      <c r="C18" s="27">
        <v>13.7</v>
      </c>
      <c r="D18" s="27">
        <v>71</v>
      </c>
      <c r="E18" s="27">
        <v>72.099999999999994</v>
      </c>
      <c r="G18" s="4" t="s">
        <v>194</v>
      </c>
      <c r="H18" s="4">
        <v>51.515615168385196</v>
      </c>
      <c r="I18" s="4">
        <v>1.0395482245288754</v>
      </c>
      <c r="J18" s="4">
        <v>49.555772356527413</v>
      </c>
      <c r="K18" s="4">
        <v>2.7738645662974578E-86</v>
      </c>
      <c r="L18" s="4">
        <v>49.458993330460025</v>
      </c>
      <c r="M18" s="4">
        <v>53.572237006310367</v>
      </c>
      <c r="N18" s="4">
        <v>49.458993330460025</v>
      </c>
      <c r="O18" s="4">
        <v>53.572237006310367</v>
      </c>
    </row>
    <row r="19" spans="1:26" x14ac:dyDescent="0.3">
      <c r="A19" s="26" t="s">
        <v>18</v>
      </c>
      <c r="B19" s="26">
        <v>65</v>
      </c>
      <c r="C19" s="26">
        <v>15.4</v>
      </c>
      <c r="D19" s="26">
        <v>10.1</v>
      </c>
      <c r="E19" s="26">
        <v>76.8</v>
      </c>
      <c r="G19" s="4" t="s">
        <v>175</v>
      </c>
      <c r="H19" s="4">
        <v>0.30323638110031226</v>
      </c>
      <c r="I19" s="4">
        <v>1.560310173456079E-2</v>
      </c>
      <c r="J19" s="4">
        <v>19.434365439574442</v>
      </c>
      <c r="K19" s="4">
        <v>2.8144502877283223E-40</v>
      </c>
      <c r="L19" s="4">
        <v>0.27236751036446072</v>
      </c>
      <c r="M19" s="4">
        <v>0.3341052518361638</v>
      </c>
      <c r="N19" s="4">
        <v>0.27236751036446072</v>
      </c>
      <c r="O19" s="4">
        <v>0.3341052518361638</v>
      </c>
    </row>
    <row r="20" spans="1:26" x14ac:dyDescent="0.3">
      <c r="A20" s="27" t="s">
        <v>20</v>
      </c>
      <c r="B20" s="27">
        <v>75</v>
      </c>
      <c r="C20" s="27">
        <v>10.5</v>
      </c>
      <c r="D20" s="27">
        <v>49.1</v>
      </c>
      <c r="E20" s="27">
        <v>75.900000000000006</v>
      </c>
      <c r="G20" s="4" t="s">
        <v>176</v>
      </c>
      <c r="H20" s="4">
        <v>0.27326266600781834</v>
      </c>
      <c r="I20" s="4">
        <v>3.3419915746167636E-2</v>
      </c>
      <c r="J20" s="4">
        <v>8.1766413800475899</v>
      </c>
      <c r="K20" s="4">
        <v>2.2850653730177839E-13</v>
      </c>
      <c r="L20" s="4">
        <v>0.20714535954390989</v>
      </c>
      <c r="M20" s="4">
        <v>0.3393799724717268</v>
      </c>
      <c r="N20" s="4">
        <v>0.20714535954390989</v>
      </c>
      <c r="O20" s="4">
        <v>0.3393799724717268</v>
      </c>
    </row>
    <row r="21" spans="1:26" ht="15" thickBot="1" x14ac:dyDescent="0.35">
      <c r="A21" s="26" t="s">
        <v>21</v>
      </c>
      <c r="B21" s="26">
        <v>77</v>
      </c>
      <c r="C21" s="26">
        <v>6.8</v>
      </c>
      <c r="D21" s="26">
        <v>9.9</v>
      </c>
      <c r="E21" s="26">
        <v>74.3</v>
      </c>
      <c r="G21" s="5" t="s">
        <v>178</v>
      </c>
      <c r="H21" s="5">
        <v>-2.0362129660102153E-2</v>
      </c>
      <c r="I21" s="5">
        <v>4.6516475469305513E-3</v>
      </c>
      <c r="J21" s="5">
        <v>-4.3774016527839397</v>
      </c>
      <c r="K21" s="5">
        <v>2.4452458577340301E-5</v>
      </c>
      <c r="L21" s="5">
        <v>-2.9564858019995262E-2</v>
      </c>
      <c r="M21" s="5">
        <v>-1.1159401300209043E-2</v>
      </c>
      <c r="N21" s="5">
        <v>-2.9564858019995262E-2</v>
      </c>
      <c r="O21" s="5">
        <v>-1.1159401300209043E-2</v>
      </c>
    </row>
    <row r="22" spans="1:26" x14ac:dyDescent="0.3">
      <c r="A22" s="27" t="s">
        <v>22</v>
      </c>
      <c r="B22" s="27">
        <v>70</v>
      </c>
      <c r="C22" s="27">
        <v>11.6</v>
      </c>
      <c r="D22" s="27">
        <v>39.299999999999997</v>
      </c>
      <c r="E22" s="27">
        <v>75.099999999999994</v>
      </c>
    </row>
    <row r="23" spans="1:26" x14ac:dyDescent="0.3">
      <c r="A23" s="26" t="s">
        <v>23</v>
      </c>
      <c r="B23" s="26">
        <v>43</v>
      </c>
      <c r="C23" s="26">
        <v>9.6</v>
      </c>
      <c r="D23" s="26">
        <v>123.7</v>
      </c>
      <c r="E23" s="26">
        <v>62.7</v>
      </c>
    </row>
    <row r="24" spans="1:26" ht="15.6" x14ac:dyDescent="0.3">
      <c r="A24" s="27" t="s">
        <v>24</v>
      </c>
      <c r="B24" s="27">
        <v>44</v>
      </c>
      <c r="C24" s="27">
        <v>8.5</v>
      </c>
      <c r="D24" s="27">
        <v>58.2</v>
      </c>
      <c r="E24" s="27">
        <v>63.8</v>
      </c>
      <c r="N24" s="74" t="s">
        <v>272</v>
      </c>
      <c r="O24" s="75"/>
    </row>
    <row r="25" spans="1:26" ht="18" x14ac:dyDescent="0.3">
      <c r="A25" s="26" t="s">
        <v>25</v>
      </c>
      <c r="B25" s="26">
        <v>69</v>
      </c>
      <c r="C25" s="26">
        <v>10.4</v>
      </c>
      <c r="D25" s="26">
        <v>57.4</v>
      </c>
      <c r="E25" s="26">
        <v>74</v>
      </c>
      <c r="G25" t="s">
        <v>213</v>
      </c>
      <c r="N25" s="75"/>
      <c r="O25" s="75"/>
      <c r="Z25" s="76" t="s">
        <v>288</v>
      </c>
    </row>
    <row r="26" spans="1:26" ht="16.2" thickBot="1" x14ac:dyDescent="0.35">
      <c r="A26" s="27" t="s">
        <v>26</v>
      </c>
      <c r="B26" s="27">
        <v>61</v>
      </c>
      <c r="C26" s="27">
        <v>7</v>
      </c>
      <c r="D26" s="27">
        <v>30</v>
      </c>
      <c r="E26" s="27">
        <v>70.099999999999994</v>
      </c>
      <c r="N26" s="74" t="s">
        <v>273</v>
      </c>
      <c r="O26" s="75"/>
    </row>
    <row r="27" spans="1:26" ht="15.6" x14ac:dyDescent="0.3">
      <c r="A27" s="26" t="s">
        <v>27</v>
      </c>
      <c r="B27" s="26">
        <v>44</v>
      </c>
      <c r="C27" s="26">
        <v>0.6</v>
      </c>
      <c r="D27" s="26">
        <v>122.2</v>
      </c>
      <c r="E27" s="26">
        <v>62.4</v>
      </c>
      <c r="G27" s="71" t="s">
        <v>214</v>
      </c>
      <c r="H27" s="71" t="s">
        <v>215</v>
      </c>
      <c r="I27" s="72" t="s">
        <v>271</v>
      </c>
      <c r="J27" s="72" t="s">
        <v>268</v>
      </c>
      <c r="K27" t="s">
        <v>269</v>
      </c>
      <c r="L27" s="72" t="s">
        <v>270</v>
      </c>
      <c r="N27" s="74" t="s">
        <v>274</v>
      </c>
      <c r="O27" s="75"/>
      <c r="Q27" s="75"/>
      <c r="Z27" t="s">
        <v>287</v>
      </c>
    </row>
    <row r="28" spans="1:26" ht="15.6" x14ac:dyDescent="0.3">
      <c r="A28" s="27" t="s">
        <v>28</v>
      </c>
      <c r="B28" s="27">
        <v>89</v>
      </c>
      <c r="C28" s="27">
        <v>18.600000000000001</v>
      </c>
      <c r="D28" s="27">
        <v>6.5</v>
      </c>
      <c r="E28" s="27">
        <v>82.2</v>
      </c>
      <c r="G28" s="4">
        <v>1</v>
      </c>
      <c r="H28" s="4">
        <v>62.538633627600909</v>
      </c>
      <c r="I28" s="4">
        <v>0.6613663723990939</v>
      </c>
      <c r="J28" s="4" t="s">
        <v>218</v>
      </c>
      <c r="K28" t="s">
        <v>218</v>
      </c>
      <c r="L28">
        <f>I28*I28</f>
        <v>0.43740547854033696</v>
      </c>
      <c r="Q28" s="75"/>
    </row>
    <row r="29" spans="1:26" ht="18" x14ac:dyDescent="0.3">
      <c r="A29" s="26" t="s">
        <v>30</v>
      </c>
      <c r="B29" s="26">
        <v>28</v>
      </c>
      <c r="C29" s="26">
        <v>5.2</v>
      </c>
      <c r="D29" s="26">
        <v>138.5</v>
      </c>
      <c r="E29" s="26">
        <v>59.6</v>
      </c>
      <c r="G29" s="4">
        <v>2</v>
      </c>
      <c r="H29" s="4">
        <v>76.937908721271043</v>
      </c>
      <c r="I29" s="4">
        <v>0.16209127872895124</v>
      </c>
      <c r="J29" s="4">
        <v>0.6613663723990939</v>
      </c>
      <c r="K29">
        <f>(I29-J29)*(I29-J29)</f>
        <v>0.24927561915932975</v>
      </c>
      <c r="L29">
        <f>K29*K29</f>
        <v>6.2138334307267201E-2</v>
      </c>
      <c r="O29" t="s">
        <v>275</v>
      </c>
      <c r="Q29" s="75"/>
      <c r="Z29" s="76" t="s">
        <v>289</v>
      </c>
    </row>
    <row r="30" spans="1:26" ht="15.6" x14ac:dyDescent="0.3">
      <c r="A30" s="27" t="s">
        <v>31</v>
      </c>
      <c r="B30" s="27">
        <v>80</v>
      </c>
      <c r="C30" s="27">
        <v>18.100000000000001</v>
      </c>
      <c r="D30" s="27">
        <v>22.6</v>
      </c>
      <c r="E30" s="27">
        <v>80.7</v>
      </c>
      <c r="G30" s="4">
        <v>3</v>
      </c>
      <c r="H30" s="4">
        <v>61.498425293142944</v>
      </c>
      <c r="I30" s="4">
        <v>1.6015747068570576</v>
      </c>
      <c r="J30" s="4">
        <v>0.16209127872895124</v>
      </c>
      <c r="K30">
        <f t="shared" ref="K30:K93" si="0">(I30-J30)*(I30-J30)</f>
        <v>2.072112539855445</v>
      </c>
      <c r="L30">
        <f t="shared" ref="L30:L93" si="1">K30*K30</f>
        <v>4.2936503778261832</v>
      </c>
      <c r="N30" t="s">
        <v>269</v>
      </c>
      <c r="O30">
        <f>SUM(K29:K161)</f>
        <v>440.41755850749081</v>
      </c>
      <c r="Q30" s="75"/>
    </row>
    <row r="31" spans="1:26" x14ac:dyDescent="0.3">
      <c r="A31" s="26" t="s">
        <v>32</v>
      </c>
      <c r="B31" s="26">
        <v>82</v>
      </c>
      <c r="C31" s="26">
        <v>8.8000000000000007</v>
      </c>
      <c r="D31" s="26">
        <v>6.1</v>
      </c>
      <c r="E31" s="26">
        <v>77.400000000000006</v>
      </c>
      <c r="G31" s="4">
        <v>4</v>
      </c>
      <c r="H31" s="4">
        <v>75.817493991828925</v>
      </c>
      <c r="I31" s="4">
        <v>0.68250600817107454</v>
      </c>
      <c r="J31" s="4">
        <v>1.6015747068570576</v>
      </c>
      <c r="K31">
        <f t="shared" si="0"/>
        <v>0.84468727290434631</v>
      </c>
      <c r="L31">
        <f t="shared" si="1"/>
        <v>0.71349658900658164</v>
      </c>
      <c r="N31" t="s">
        <v>270</v>
      </c>
      <c r="O31">
        <f>SUM(L28:L161)</f>
        <v>3785.7552307246788</v>
      </c>
      <c r="Z31" t="s">
        <v>290</v>
      </c>
    </row>
    <row r="32" spans="1:26" x14ac:dyDescent="0.3">
      <c r="A32" s="27" t="s">
        <v>33</v>
      </c>
      <c r="B32" s="27">
        <v>78</v>
      </c>
      <c r="C32" s="27">
        <v>16.899999999999999</v>
      </c>
      <c r="D32" s="27">
        <v>52.6</v>
      </c>
      <c r="E32" s="27">
        <v>79.3</v>
      </c>
      <c r="G32" s="4">
        <v>5</v>
      </c>
      <c r="H32" s="4">
        <v>77.054631208730996</v>
      </c>
      <c r="I32" s="4">
        <v>-0.45463120873100138</v>
      </c>
      <c r="J32" s="4">
        <v>0.68250600817107454</v>
      </c>
      <c r="K32">
        <f t="shared" si="0"/>
        <v>1.2930810500637988</v>
      </c>
      <c r="L32">
        <f t="shared" si="1"/>
        <v>1.6720586020340966</v>
      </c>
    </row>
    <row r="33" spans="1:30" x14ac:dyDescent="0.3">
      <c r="A33" s="26" t="s">
        <v>34</v>
      </c>
      <c r="B33" s="26">
        <v>44</v>
      </c>
      <c r="C33" s="26">
        <v>4.0999999999999996</v>
      </c>
      <c r="D33" s="26">
        <v>38</v>
      </c>
      <c r="E33" s="26">
        <v>67.400000000000006</v>
      </c>
      <c r="G33" s="4">
        <v>6</v>
      </c>
      <c r="H33" s="4">
        <v>73.611678409975383</v>
      </c>
      <c r="I33" s="4">
        <v>2.3883215900246171</v>
      </c>
      <c r="J33" s="4">
        <v>-0.45463120873100138</v>
      </c>
      <c r="K33">
        <f t="shared" si="0"/>
        <v>8.0823806159524043</v>
      </c>
      <c r="L33">
        <f t="shared" si="1"/>
        <v>65.324876421123165</v>
      </c>
      <c r="N33" s="102" t="s">
        <v>276</v>
      </c>
      <c r="O33" s="102"/>
      <c r="P33" s="103">
        <f>O30/O31</f>
        <v>0.11633545532292244</v>
      </c>
      <c r="Q33" s="103"/>
      <c r="Z33" t="s">
        <v>291</v>
      </c>
      <c r="AA33" t="s">
        <v>294</v>
      </c>
    </row>
    <row r="34" spans="1:30" x14ac:dyDescent="0.3">
      <c r="A34" s="27" t="s">
        <v>35</v>
      </c>
      <c r="B34" s="27">
        <v>40</v>
      </c>
      <c r="C34" s="27">
        <v>3.5</v>
      </c>
      <c r="D34" s="27">
        <v>111.3</v>
      </c>
      <c r="E34" s="27">
        <v>64.7</v>
      </c>
      <c r="G34" s="4">
        <v>7</v>
      </c>
      <c r="H34" s="4">
        <v>82.146884985396127</v>
      </c>
      <c r="I34" s="4">
        <v>0.85311501460387262</v>
      </c>
      <c r="J34" s="4">
        <v>2.3883215900246171</v>
      </c>
      <c r="K34">
        <f t="shared" si="0"/>
        <v>2.3568592292150901</v>
      </c>
      <c r="L34">
        <f t="shared" si="1"/>
        <v>5.5547854263363483</v>
      </c>
      <c r="N34" s="102"/>
      <c r="O34" s="102"/>
      <c r="P34" s="103"/>
      <c r="Q34" s="103"/>
      <c r="Z34" t="s">
        <v>292</v>
      </c>
      <c r="AA34" t="s">
        <v>293</v>
      </c>
    </row>
    <row r="35" spans="1:30" ht="15" thickBot="1" x14ac:dyDescent="0.35">
      <c r="A35" s="26" t="s">
        <v>36</v>
      </c>
      <c r="B35" s="26">
        <v>78</v>
      </c>
      <c r="C35" s="26">
        <v>24.1</v>
      </c>
      <c r="D35" s="26">
        <v>33.299999999999997</v>
      </c>
      <c r="E35" s="26">
        <v>80.8</v>
      </c>
      <c r="G35" s="4">
        <v>8</v>
      </c>
      <c r="H35" s="4">
        <v>80.565339200701018</v>
      </c>
      <c r="I35" s="4">
        <v>1.034660799298976</v>
      </c>
      <c r="J35" s="4">
        <v>0.85311501460387262</v>
      </c>
      <c r="K35">
        <f t="shared" si="0"/>
        <v>3.2958871940560845E-2</v>
      </c>
      <c r="L35">
        <f t="shared" si="1"/>
        <v>1.0862872395942891E-3</v>
      </c>
    </row>
    <row r="36" spans="1:30" x14ac:dyDescent="0.3">
      <c r="A36" s="27" t="s">
        <v>37</v>
      </c>
      <c r="B36" s="27">
        <v>45</v>
      </c>
      <c r="C36" s="27">
        <v>5.5</v>
      </c>
      <c r="D36" s="27">
        <v>118.8</v>
      </c>
      <c r="E36" s="27">
        <v>62.9</v>
      </c>
      <c r="G36" s="4">
        <v>9</v>
      </c>
      <c r="H36" s="4">
        <v>71.432422465679679</v>
      </c>
      <c r="I36" s="4">
        <v>-3.2422465679672996E-2</v>
      </c>
      <c r="J36" s="4">
        <v>1.034660799298976</v>
      </c>
      <c r="K36">
        <f t="shared" si="0"/>
        <v>1.1386666943974937</v>
      </c>
      <c r="L36">
        <f t="shared" si="1"/>
        <v>1.2965618409301152</v>
      </c>
      <c r="N36" t="s">
        <v>277</v>
      </c>
      <c r="O36">
        <v>134</v>
      </c>
      <c r="Z36" s="71" t="s">
        <v>202</v>
      </c>
      <c r="AA36" t="s">
        <v>297</v>
      </c>
      <c r="AB36" t="s">
        <v>296</v>
      </c>
      <c r="AD36" t="s">
        <v>298</v>
      </c>
    </row>
    <row r="37" spans="1:30" x14ac:dyDescent="0.3">
      <c r="A37" s="26" t="s">
        <v>38</v>
      </c>
      <c r="B37" s="26">
        <v>73</v>
      </c>
      <c r="C37" s="26">
        <v>12.1</v>
      </c>
      <c r="D37" s="26">
        <v>8.8000000000000007</v>
      </c>
      <c r="E37" s="26">
        <v>78.599999999999994</v>
      </c>
      <c r="G37" s="4">
        <v>10</v>
      </c>
      <c r="H37" s="4">
        <v>74.758362801012368</v>
      </c>
      <c r="I37" s="4">
        <v>1.0416371989876296</v>
      </c>
      <c r="J37" s="4">
        <v>-3.2422465679672996E-2</v>
      </c>
      <c r="K37">
        <f t="shared" si="0"/>
        <v>1.1536041632652385</v>
      </c>
      <c r="L37">
        <f t="shared" si="1"/>
        <v>1.330802565502891</v>
      </c>
      <c r="N37" t="s">
        <v>278</v>
      </c>
      <c r="O37">
        <v>3</v>
      </c>
      <c r="Z37" s="4">
        <v>2.7738645662974578E-86</v>
      </c>
      <c r="AA37" t="s">
        <v>297</v>
      </c>
      <c r="AB37">
        <v>0.05</v>
      </c>
    </row>
    <row r="38" spans="1:30" x14ac:dyDescent="0.3">
      <c r="A38" s="27" t="s">
        <v>39</v>
      </c>
      <c r="B38" s="27">
        <v>80</v>
      </c>
      <c r="C38" s="27">
        <v>15.9</v>
      </c>
      <c r="D38" s="27">
        <v>51.1</v>
      </c>
      <c r="E38" s="27">
        <v>77.8</v>
      </c>
      <c r="G38" s="4">
        <v>11</v>
      </c>
      <c r="H38" s="4">
        <v>76.722759778871108</v>
      </c>
      <c r="I38" s="4">
        <v>-1.9227597788711108</v>
      </c>
      <c r="J38" s="4">
        <v>1.0416371989876296</v>
      </c>
      <c r="K38">
        <f t="shared" si="0"/>
        <v>8.7876494423380329</v>
      </c>
      <c r="L38">
        <f t="shared" si="1"/>
        <v>77.22278272142394</v>
      </c>
      <c r="Z38" s="4">
        <v>2.8144502877283223E-40</v>
      </c>
      <c r="AA38" t="s">
        <v>297</v>
      </c>
      <c r="AB38">
        <v>0.05</v>
      </c>
    </row>
    <row r="39" spans="1:30" x14ac:dyDescent="0.3">
      <c r="A39" s="26" t="s">
        <v>41</v>
      </c>
      <c r="B39" s="26">
        <v>78</v>
      </c>
      <c r="C39" s="26">
        <v>15.4</v>
      </c>
      <c r="D39" s="26">
        <v>9.9</v>
      </c>
      <c r="E39" s="26">
        <v>79.099999999999994</v>
      </c>
      <c r="G39" s="4">
        <v>12</v>
      </c>
      <c r="H39" s="4">
        <v>81.477084556967981</v>
      </c>
      <c r="I39" s="4">
        <v>-7.7084556967975004E-2</v>
      </c>
      <c r="J39" s="4">
        <v>-1.9227597788711108</v>
      </c>
      <c r="K39">
        <f t="shared" si="0"/>
        <v>3.4065170247471896</v>
      </c>
      <c r="L39">
        <f t="shared" si="1"/>
        <v>11.604358239892445</v>
      </c>
      <c r="Z39" s="4">
        <v>2.2850653730177839E-13</v>
      </c>
      <c r="AA39" t="s">
        <v>297</v>
      </c>
      <c r="AB39">
        <v>0.05</v>
      </c>
    </row>
    <row r="40" spans="1:30" ht="15" thickBot="1" x14ac:dyDescent="0.35">
      <c r="A40" s="27" t="s">
        <v>42</v>
      </c>
      <c r="B40" s="27">
        <v>39</v>
      </c>
      <c r="C40" s="27">
        <v>4.4000000000000004</v>
      </c>
      <c r="D40" s="27">
        <v>109</v>
      </c>
      <c r="E40" s="27">
        <v>62.4</v>
      </c>
      <c r="G40" s="4">
        <v>13</v>
      </c>
      <c r="H40" s="4">
        <v>74.038195244231829</v>
      </c>
      <c r="I40" s="4">
        <v>0.36180475576817628</v>
      </c>
      <c r="J40" s="4">
        <v>-7.7084556967975004E-2</v>
      </c>
      <c r="K40">
        <f t="shared" si="0"/>
        <v>0.19262382883401122</v>
      </c>
      <c r="L40">
        <f t="shared" si="1"/>
        <v>3.7103939434674452E-2</v>
      </c>
      <c r="Z40" s="5">
        <v>2.4452458577340301E-5</v>
      </c>
      <c r="AA40" t="s">
        <v>297</v>
      </c>
      <c r="AB40">
        <v>0.05</v>
      </c>
    </row>
    <row r="41" spans="1:30" x14ac:dyDescent="0.3">
      <c r="A41" s="26" t="s">
        <v>43</v>
      </c>
      <c r="B41" s="26">
        <v>85</v>
      </c>
      <c r="C41" s="26">
        <v>16.8</v>
      </c>
      <c r="D41" s="26">
        <v>1.6</v>
      </c>
      <c r="E41" s="26">
        <v>81.3</v>
      </c>
      <c r="G41" s="4">
        <v>14</v>
      </c>
      <c r="H41" s="4">
        <v>61.850559511134954</v>
      </c>
      <c r="I41" s="4">
        <v>1.549440488865045</v>
      </c>
      <c r="J41" s="4">
        <v>0.36180475576817628</v>
      </c>
      <c r="K41">
        <f t="shared" si="0"/>
        <v>1.4104786345285369</v>
      </c>
      <c r="L41">
        <f t="shared" si="1"/>
        <v>1.9894499784614861</v>
      </c>
    </row>
    <row r="42" spans="1:30" x14ac:dyDescent="0.3">
      <c r="A42" s="27" t="s">
        <v>44</v>
      </c>
      <c r="B42" s="27">
        <v>66</v>
      </c>
      <c r="C42" s="27">
        <v>16.3</v>
      </c>
      <c r="D42" s="27">
        <v>51</v>
      </c>
      <c r="E42" s="27">
        <v>72.8</v>
      </c>
      <c r="G42" s="4">
        <v>15</v>
      </c>
      <c r="H42" s="4">
        <v>72.995305485805048</v>
      </c>
      <c r="I42" s="4">
        <v>0.10469451419494646</v>
      </c>
      <c r="J42" s="4">
        <v>1.549440488865045</v>
      </c>
      <c r="K42">
        <f t="shared" si="0"/>
        <v>2.0872909313254531</v>
      </c>
      <c r="L42">
        <f t="shared" si="1"/>
        <v>4.3567834319934775</v>
      </c>
    </row>
    <row r="43" spans="1:30" x14ac:dyDescent="0.3">
      <c r="A43" s="26" t="s">
        <v>45</v>
      </c>
      <c r="B43" s="26">
        <v>80</v>
      </c>
      <c r="C43" s="26">
        <v>13.3</v>
      </c>
      <c r="D43" s="26">
        <v>58.4</v>
      </c>
      <c r="E43" s="26">
        <v>78.400000000000006</v>
      </c>
      <c r="G43" s="4">
        <v>16</v>
      </c>
      <c r="H43" s="4">
        <v>74.130440020545961</v>
      </c>
      <c r="I43" s="4">
        <v>-2.0304400205459672</v>
      </c>
      <c r="J43" s="4">
        <v>0.10469451419494646</v>
      </c>
      <c r="K43">
        <f t="shared" si="0"/>
        <v>4.5587994814432982</v>
      </c>
      <c r="L43">
        <f t="shared" si="1"/>
        <v>20.782652712007685</v>
      </c>
    </row>
    <row r="44" spans="1:30" x14ac:dyDescent="0.3">
      <c r="A44" s="27" t="s">
        <v>46</v>
      </c>
      <c r="B44" s="27">
        <v>70</v>
      </c>
      <c r="C44" s="27">
        <v>4.7</v>
      </c>
      <c r="D44" s="27">
        <v>46.9</v>
      </c>
      <c r="E44" s="27">
        <v>71.8</v>
      </c>
      <c r="G44" s="4">
        <v>17</v>
      </c>
      <c r="H44" s="4">
        <v>75.228567486858864</v>
      </c>
      <c r="I44" s="4">
        <v>1.5714325131411329</v>
      </c>
      <c r="J44" s="4">
        <v>-2.0304400205459672</v>
      </c>
      <c r="K44">
        <f t="shared" si="0"/>
        <v>12.97348574892953</v>
      </c>
      <c r="L44">
        <f t="shared" si="1"/>
        <v>168.31133247767761</v>
      </c>
    </row>
    <row r="45" spans="1:30" x14ac:dyDescent="0.3">
      <c r="A45" s="26" t="s">
        <v>48</v>
      </c>
      <c r="B45" s="26">
        <v>78</v>
      </c>
      <c r="C45" s="26">
        <v>12.9</v>
      </c>
      <c r="D45" s="26">
        <v>8.5</v>
      </c>
      <c r="E45" s="26">
        <v>78.900000000000006</v>
      </c>
      <c r="G45" s="4">
        <v>18</v>
      </c>
      <c r="H45" s="4">
        <v>76.127821177679678</v>
      </c>
      <c r="I45" s="4">
        <v>-0.22782117767967236</v>
      </c>
      <c r="J45" s="4">
        <v>1.5714325131411329</v>
      </c>
      <c r="K45">
        <f t="shared" si="0"/>
        <v>3.2373138439322897</v>
      </c>
      <c r="L45">
        <f t="shared" si="1"/>
        <v>10.480200924115657</v>
      </c>
    </row>
    <row r="46" spans="1:30" x14ac:dyDescent="0.3">
      <c r="A46" s="27" t="s">
        <v>52</v>
      </c>
      <c r="B46" s="27">
        <v>83</v>
      </c>
      <c r="C46" s="27">
        <v>13.8</v>
      </c>
      <c r="D46" s="27">
        <v>4.0999999999999996</v>
      </c>
      <c r="E46" s="27">
        <v>81.599999999999994</v>
      </c>
      <c r="G46" s="4">
        <v>19</v>
      </c>
      <c r="H46" s="4">
        <v>76.5214175583274</v>
      </c>
      <c r="I46" s="4">
        <v>-2.2214175583274027</v>
      </c>
      <c r="J46" s="4">
        <v>-0.22782117767967236</v>
      </c>
      <c r="K46">
        <f t="shared" si="0"/>
        <v>3.9744265289317302</v>
      </c>
      <c r="L46">
        <f t="shared" si="1"/>
        <v>15.796066233876321</v>
      </c>
    </row>
    <row r="47" spans="1:30" x14ac:dyDescent="0.3">
      <c r="A47" s="26" t="s">
        <v>53</v>
      </c>
      <c r="B47" s="26">
        <v>84</v>
      </c>
      <c r="C47" s="26">
        <v>15.1</v>
      </c>
      <c r="D47" s="26">
        <v>7.5</v>
      </c>
      <c r="E47" s="26">
        <v>82.5</v>
      </c>
      <c r="G47" s="4">
        <v>20</v>
      </c>
      <c r="H47" s="4">
        <v>75.111777075455734</v>
      </c>
      <c r="I47" s="4">
        <v>-1.1777075455739805E-2</v>
      </c>
      <c r="J47" s="4">
        <v>-2.2214175583274027</v>
      </c>
      <c r="K47">
        <f t="shared" si="0"/>
        <v>4.8825110635453157</v>
      </c>
      <c r="L47">
        <f t="shared" si="1"/>
        <v>23.83891428564241</v>
      </c>
    </row>
    <row r="48" spans="1:30" x14ac:dyDescent="0.3">
      <c r="A48" s="27" t="s">
        <v>54</v>
      </c>
      <c r="B48" s="27">
        <v>49</v>
      </c>
      <c r="C48" s="27">
        <v>9.6</v>
      </c>
      <c r="D48" s="27">
        <v>91</v>
      </c>
      <c r="E48" s="27">
        <v>66.5</v>
      </c>
      <c r="G48" s="4">
        <v>21</v>
      </c>
      <c r="H48" s="4">
        <v>64.659305710419034</v>
      </c>
      <c r="I48" s="4">
        <v>-1.9593057104190308</v>
      </c>
      <c r="J48" s="4">
        <v>-1.1777075455739805E-2</v>
      </c>
      <c r="K48">
        <f t="shared" si="0"/>
        <v>3.7928677840019795</v>
      </c>
      <c r="L48">
        <f t="shared" si="1"/>
        <v>14.385846026920087</v>
      </c>
    </row>
    <row r="49" spans="1:12" x14ac:dyDescent="0.3">
      <c r="A49" s="26" t="s">
        <v>55</v>
      </c>
      <c r="B49" s="26">
        <v>48</v>
      </c>
      <c r="C49" s="26">
        <v>4.4000000000000004</v>
      </c>
      <c r="D49" s="26">
        <v>64.8</v>
      </c>
      <c r="E49" s="26">
        <v>65.5</v>
      </c>
      <c r="G49" s="4">
        <v>22</v>
      </c>
      <c r="H49" s="4">
        <v>65.995672651647439</v>
      </c>
      <c r="I49" s="4">
        <v>-2.1956726516474419</v>
      </c>
      <c r="J49" s="4">
        <v>-1.9593057104190308</v>
      </c>
      <c r="K49">
        <f t="shared" si="0"/>
        <v>5.5869330905675134E-2</v>
      </c>
      <c r="L49">
        <f t="shared" si="1"/>
        <v>3.1213821358478267E-3</v>
      </c>
    </row>
    <row r="50" spans="1:12" x14ac:dyDescent="0.3">
      <c r="A50" s="27" t="s">
        <v>56</v>
      </c>
      <c r="B50" s="27">
        <v>65</v>
      </c>
      <c r="C50" s="27">
        <v>9.4</v>
      </c>
      <c r="D50" s="27">
        <v>27.3</v>
      </c>
      <c r="E50" s="27">
        <v>73.3</v>
      </c>
      <c r="G50" s="4">
        <v>23</v>
      </c>
      <c r="H50" s="4">
        <v>74.112070948298197</v>
      </c>
      <c r="I50" s="4">
        <v>-0.11207094829819653</v>
      </c>
      <c r="J50" s="4">
        <v>-2.1956726516474419</v>
      </c>
      <c r="K50">
        <f t="shared" si="0"/>
        <v>4.3413960581998765</v>
      </c>
      <c r="L50">
        <f t="shared" si="1"/>
        <v>18.847719734153426</v>
      </c>
    </row>
    <row r="51" spans="1:12" x14ac:dyDescent="0.3">
      <c r="A51" s="26" t="s">
        <v>57</v>
      </c>
      <c r="B51" s="26">
        <v>86</v>
      </c>
      <c r="C51" s="26">
        <v>20.100000000000001</v>
      </c>
      <c r="D51" s="26">
        <v>6.9</v>
      </c>
      <c r="E51" s="26">
        <v>81.7</v>
      </c>
      <c r="G51" s="4">
        <v>24</v>
      </c>
      <c r="H51" s="4">
        <v>71.315009187755905</v>
      </c>
      <c r="I51" s="4">
        <v>-1.2150091877559106</v>
      </c>
      <c r="J51" s="4">
        <v>-0.11207094829819653</v>
      </c>
      <c r="K51">
        <f t="shared" si="0"/>
        <v>1.2164727600580818</v>
      </c>
      <c r="L51">
        <f t="shared" si="1"/>
        <v>1.4798059759633275</v>
      </c>
    </row>
    <row r="52" spans="1:12" x14ac:dyDescent="0.3">
      <c r="A52" s="27" t="s">
        <v>58</v>
      </c>
      <c r="B52" s="27">
        <v>45</v>
      </c>
      <c r="C52" s="27">
        <v>6.5</v>
      </c>
      <c r="D52" s="27">
        <v>78</v>
      </c>
      <c r="E52" s="27">
        <v>66.3</v>
      </c>
      <c r="G52" s="4">
        <v>25</v>
      </c>
      <c r="H52" s="4">
        <v>62.533721291939138</v>
      </c>
      <c r="I52" s="4">
        <v>-0.13372129193913906</v>
      </c>
      <c r="J52" s="4">
        <v>-1.2150091877559106</v>
      </c>
      <c r="K52">
        <f t="shared" si="0"/>
        <v>1.1691835136398614</v>
      </c>
      <c r="L52">
        <f t="shared" si="1"/>
        <v>1.3669900885672519</v>
      </c>
    </row>
    <row r="53" spans="1:12" x14ac:dyDescent="0.3">
      <c r="A53" s="26" t="s">
        <v>60</v>
      </c>
      <c r="B53" s="26">
        <v>70</v>
      </c>
      <c r="C53" s="26">
        <v>9.4</v>
      </c>
      <c r="D53" s="26">
        <v>35.9</v>
      </c>
      <c r="E53" s="26">
        <v>72.900000000000006</v>
      </c>
      <c r="G53" s="4">
        <v>26</v>
      </c>
      <c r="H53" s="4">
        <v>83.453984831267746</v>
      </c>
      <c r="I53" s="4">
        <v>-1.2539848312677435</v>
      </c>
      <c r="J53" s="4">
        <v>-0.13372129193913906</v>
      </c>
      <c r="K53">
        <f t="shared" si="0"/>
        <v>1.2549903975490517</v>
      </c>
      <c r="L53">
        <f t="shared" si="1"/>
        <v>1.5750008979403269</v>
      </c>
    </row>
    <row r="54" spans="1:12" x14ac:dyDescent="0.3">
      <c r="A54" s="27" t="s">
        <v>61</v>
      </c>
      <c r="B54" s="27">
        <v>57</v>
      </c>
      <c r="C54" s="27">
        <v>17.600000000000001</v>
      </c>
      <c r="D54" s="27">
        <v>63.3</v>
      </c>
      <c r="E54" s="27">
        <v>72</v>
      </c>
      <c r="G54" s="4">
        <v>27</v>
      </c>
      <c r="H54" s="4">
        <v>58.607044744510446</v>
      </c>
      <c r="I54" s="4">
        <v>0.9929552554895551</v>
      </c>
      <c r="J54" s="4">
        <v>-1.2539848312677435</v>
      </c>
      <c r="K54">
        <f t="shared" si="0"/>
        <v>5.0487397534768963</v>
      </c>
      <c r="L54">
        <f t="shared" si="1"/>
        <v>25.489773098337952</v>
      </c>
    </row>
    <row r="55" spans="1:12" x14ac:dyDescent="0.3">
      <c r="A55" s="26" t="s">
        <v>62</v>
      </c>
      <c r="B55" s="26">
        <v>37</v>
      </c>
      <c r="C55" s="26">
        <v>6.2</v>
      </c>
      <c r="D55" s="26">
        <v>120</v>
      </c>
      <c r="E55" s="26">
        <v>61</v>
      </c>
      <c r="G55" s="4">
        <v>28</v>
      </c>
      <c r="H55" s="4">
        <v>80.260395780833377</v>
      </c>
      <c r="I55" s="4">
        <v>0.4396042191666254</v>
      </c>
      <c r="J55" s="4">
        <v>0.9929552554895551</v>
      </c>
      <c r="K55">
        <f t="shared" si="0"/>
        <v>0.30619736939966025</v>
      </c>
      <c r="L55">
        <f t="shared" si="1"/>
        <v>9.375682902727199E-2</v>
      </c>
    </row>
    <row r="56" spans="1:12" x14ac:dyDescent="0.3">
      <c r="A56" s="27" t="s">
        <v>172</v>
      </c>
      <c r="B56" s="27">
        <v>37</v>
      </c>
      <c r="C56" s="27">
        <v>2.8</v>
      </c>
      <c r="D56" s="27">
        <v>120</v>
      </c>
      <c r="E56" s="27">
        <v>60.2</v>
      </c>
      <c r="G56" s="4">
        <v>29</v>
      </c>
      <c r="H56" s="4">
        <v>78.661500888552979</v>
      </c>
      <c r="I56" s="4">
        <v>-1.2615008885529733</v>
      </c>
      <c r="J56" s="4">
        <v>0.4396042191666254</v>
      </c>
      <c r="K56">
        <f t="shared" si="0"/>
        <v>2.8937585875097072</v>
      </c>
      <c r="L56">
        <f t="shared" si="1"/>
        <v>8.3738387627861748</v>
      </c>
    </row>
    <row r="57" spans="1:12" x14ac:dyDescent="0.3">
      <c r="A57" s="26" t="s">
        <v>64</v>
      </c>
      <c r="B57" s="26">
        <v>47</v>
      </c>
      <c r="C57" s="26">
        <v>5.4</v>
      </c>
      <c r="D57" s="26">
        <v>54.8</v>
      </c>
      <c r="E57" s="26">
        <v>64.099999999999994</v>
      </c>
      <c r="G57" s="4">
        <v>30</v>
      </c>
      <c r="H57" s="4">
        <v>78.715143929620311</v>
      </c>
      <c r="I57" s="4">
        <v>0.58485607037968634</v>
      </c>
      <c r="J57" s="4">
        <v>-1.2615008885529733</v>
      </c>
      <c r="K57">
        <f t="shared" si="0"/>
        <v>3.409034019799059</v>
      </c>
      <c r="L57">
        <f t="shared" si="1"/>
        <v>11.62151294814733</v>
      </c>
    </row>
    <row r="58" spans="1:12" x14ac:dyDescent="0.3">
      <c r="A58" s="27" t="s">
        <v>65</v>
      </c>
      <c r="B58" s="27">
        <v>63</v>
      </c>
      <c r="C58" s="27">
        <v>11.1</v>
      </c>
      <c r="D58" s="27">
        <v>97.1</v>
      </c>
      <c r="E58" s="27">
        <v>71.900000000000006</v>
      </c>
      <c r="G58" s="4">
        <v>31</v>
      </c>
      <c r="H58" s="4">
        <v>65.204631940347099</v>
      </c>
      <c r="I58" s="4">
        <v>2.1953680596529068</v>
      </c>
      <c r="J58" s="4">
        <v>0.58485607037968634</v>
      </c>
      <c r="K58">
        <f t="shared" si="0"/>
        <v>2.5937488675927858</v>
      </c>
      <c r="L58">
        <f t="shared" si="1"/>
        <v>6.7275331881388585</v>
      </c>
    </row>
    <row r="59" spans="1:12" x14ac:dyDescent="0.3">
      <c r="A59" s="26" t="s">
        <v>66</v>
      </c>
      <c r="B59" s="26">
        <v>73</v>
      </c>
      <c r="C59" s="26">
        <v>9.4</v>
      </c>
      <c r="D59" s="26">
        <v>21.1</v>
      </c>
      <c r="E59" s="26">
        <v>76.400000000000006</v>
      </c>
      <c r="G59" s="4">
        <v>32</v>
      </c>
      <c r="H59" s="4">
        <v>62.335184712255682</v>
      </c>
      <c r="I59" s="4">
        <v>2.3648152877443209</v>
      </c>
      <c r="J59" s="4">
        <v>2.1953680596529068</v>
      </c>
      <c r="K59">
        <f t="shared" si="0"/>
        <v>2.8712363107863716E-2</v>
      </c>
      <c r="L59">
        <f t="shared" si="1"/>
        <v>8.2439979523781328E-4</v>
      </c>
    </row>
    <row r="60" spans="1:12" x14ac:dyDescent="0.3">
      <c r="A60" s="27" t="s">
        <v>67</v>
      </c>
      <c r="B60" s="27">
        <v>87</v>
      </c>
      <c r="C60" s="27">
        <v>16.399999999999999</v>
      </c>
      <c r="D60" s="27">
        <v>4.4000000000000004</v>
      </c>
      <c r="E60" s="27">
        <v>82.3</v>
      </c>
      <c r="G60" s="4">
        <v>33</v>
      </c>
      <c r="H60" s="4">
        <v>81.075624227316581</v>
      </c>
      <c r="I60" s="4">
        <v>-0.27562422731658387</v>
      </c>
      <c r="J60" s="4">
        <v>2.3648152877443209</v>
      </c>
      <c r="K60">
        <f t="shared" si="0"/>
        <v>6.9719208326950657</v>
      </c>
      <c r="L60">
        <f t="shared" si="1"/>
        <v>48.607680097367457</v>
      </c>
    </row>
    <row r="61" spans="1:12" x14ac:dyDescent="0.3">
      <c r="A61" s="26" t="s">
        <v>68</v>
      </c>
      <c r="B61" s="26">
        <v>61</v>
      </c>
      <c r="C61" s="26">
        <v>3.4</v>
      </c>
      <c r="D61" s="26">
        <v>12.2</v>
      </c>
      <c r="E61" s="26">
        <v>70.8</v>
      </c>
      <c r="G61" s="4">
        <v>34</v>
      </c>
      <c r="H61" s="4">
        <v>64.24517597732212</v>
      </c>
      <c r="I61" s="4">
        <v>-1.3451759773221212</v>
      </c>
      <c r="J61" s="4">
        <v>-0.27562422731658387</v>
      </c>
      <c r="K61">
        <f t="shared" si="0"/>
        <v>1.1439409459399075</v>
      </c>
      <c r="L61">
        <f t="shared" si="1"/>
        <v>1.3086008877978903</v>
      </c>
    </row>
    <row r="62" spans="1:12" x14ac:dyDescent="0.3">
      <c r="A62" s="27" t="s">
        <v>69</v>
      </c>
      <c r="B62" s="27">
        <v>59</v>
      </c>
      <c r="C62" s="27">
        <v>8.6999999999999993</v>
      </c>
      <c r="D62" s="27">
        <v>36</v>
      </c>
      <c r="E62" s="27">
        <v>71.3</v>
      </c>
      <c r="G62" s="4">
        <v>35</v>
      </c>
      <c r="H62" s="4">
        <v>76.779162506393689</v>
      </c>
      <c r="I62" s="4">
        <v>1.8208374936063052</v>
      </c>
      <c r="J62" s="4">
        <v>-1.3451759773221212</v>
      </c>
      <c r="K62">
        <f t="shared" si="0"/>
        <v>10.023641298100262</v>
      </c>
      <c r="L62">
        <f t="shared" si="1"/>
        <v>100.47338487298111</v>
      </c>
    </row>
    <row r="63" spans="1:12" x14ac:dyDescent="0.3">
      <c r="A63" s="26" t="s">
        <v>72</v>
      </c>
      <c r="B63" s="26">
        <v>83</v>
      </c>
      <c r="C63" s="26">
        <v>20.3</v>
      </c>
      <c r="D63" s="26">
        <v>5.7</v>
      </c>
      <c r="E63" s="26">
        <v>81.8</v>
      </c>
      <c r="G63" s="4">
        <v>36</v>
      </c>
      <c r="H63" s="4">
        <v>79.078897220303276</v>
      </c>
      <c r="I63" s="4">
        <v>-1.2788972203032785</v>
      </c>
      <c r="J63" s="4">
        <v>1.8208374936063052</v>
      </c>
      <c r="K63">
        <f t="shared" si="0"/>
        <v>9.6083552966161285</v>
      </c>
      <c r="L63">
        <f t="shared" si="1"/>
        <v>92.320491506011209</v>
      </c>
    </row>
    <row r="64" spans="1:12" x14ac:dyDescent="0.3">
      <c r="A64" s="27" t="s">
        <v>73</v>
      </c>
      <c r="B64" s="27">
        <v>84</v>
      </c>
      <c r="C64" s="27">
        <v>12.1</v>
      </c>
      <c r="D64" s="27">
        <v>8.3000000000000007</v>
      </c>
      <c r="E64" s="27">
        <v>82.6</v>
      </c>
      <c r="G64" s="4">
        <v>37</v>
      </c>
      <c r="H64" s="4">
        <v>79.174712867094939</v>
      </c>
      <c r="I64" s="4">
        <v>-7.4712867094945068E-2</v>
      </c>
      <c r="J64" s="4">
        <v>-1.2788972203032785</v>
      </c>
      <c r="K64">
        <f t="shared" si="0"/>
        <v>1.4500599565117722</v>
      </c>
      <c r="L64">
        <f t="shared" si="1"/>
        <v>2.1026738774789226</v>
      </c>
    </row>
    <row r="65" spans="1:12" x14ac:dyDescent="0.3">
      <c r="A65" s="26" t="s">
        <v>75</v>
      </c>
      <c r="B65" s="26">
        <v>70</v>
      </c>
      <c r="C65" s="26">
        <v>13.3</v>
      </c>
      <c r="D65" s="26">
        <v>51.7</v>
      </c>
      <c r="E65" s="26">
        <v>76</v>
      </c>
      <c r="G65" s="4">
        <v>38</v>
      </c>
      <c r="H65" s="4">
        <v>62.32471762878064</v>
      </c>
      <c r="I65" s="4">
        <v>7.5282371219358879E-2</v>
      </c>
      <c r="J65" s="4">
        <v>-7.4712867094945068E-2</v>
      </c>
      <c r="K65">
        <f t="shared" si="0"/>
        <v>2.2498571516964834E-2</v>
      </c>
      <c r="L65">
        <f t="shared" si="1"/>
        <v>5.0618572030398132E-4</v>
      </c>
    </row>
    <row r="66" spans="1:12" x14ac:dyDescent="0.3">
      <c r="A66" s="27" t="s">
        <v>76</v>
      </c>
      <c r="B66" s="27">
        <v>85</v>
      </c>
      <c r="C66" s="27">
        <v>24.2</v>
      </c>
      <c r="D66" s="27">
        <v>2.8</v>
      </c>
      <c r="E66" s="27">
        <v>84.3</v>
      </c>
      <c r="G66" s="4">
        <v>39</v>
      </c>
      <c r="H66" s="4">
        <v>81.848940943386921</v>
      </c>
      <c r="I66" s="4">
        <v>-0.54894094338692412</v>
      </c>
      <c r="J66" s="4">
        <v>7.5282371219358879E-2</v>
      </c>
      <c r="K66">
        <f t="shared" si="0"/>
        <v>0.38965474649805454</v>
      </c>
      <c r="L66">
        <f t="shared" si="1"/>
        <v>0.15183082146846313</v>
      </c>
    </row>
    <row r="67" spans="1:12" x14ac:dyDescent="0.3">
      <c r="A67" s="26" t="s">
        <v>78</v>
      </c>
      <c r="B67" s="26">
        <v>76</v>
      </c>
      <c r="C67" s="26">
        <v>8.1999999999999993</v>
      </c>
      <c r="D67" s="26">
        <v>24.6</v>
      </c>
      <c r="E67" s="26">
        <v>74</v>
      </c>
      <c r="G67" s="4">
        <v>40</v>
      </c>
      <c r="H67" s="4">
        <v>74.944929164268032</v>
      </c>
      <c r="I67" s="4">
        <v>-2.144929164268035</v>
      </c>
      <c r="J67" s="4">
        <v>-0.54894094338692412</v>
      </c>
      <c r="K67">
        <f t="shared" si="0"/>
        <v>2.5471784011912537</v>
      </c>
      <c r="L67">
        <f t="shared" si="1"/>
        <v>6.4881178074952315</v>
      </c>
    </row>
    <row r="68" spans="1:12" x14ac:dyDescent="0.3">
      <c r="A68" s="27" t="s">
        <v>82</v>
      </c>
      <c r="B68" s="27">
        <v>70</v>
      </c>
      <c r="C68" s="27">
        <v>7.1</v>
      </c>
      <c r="D68" s="27">
        <v>34</v>
      </c>
      <c r="E68" s="27">
        <v>74.2</v>
      </c>
      <c r="G68" s="4">
        <v>41</v>
      </c>
      <c r="H68" s="4">
        <v>78.219770742164187</v>
      </c>
      <c r="I68" s="4">
        <v>0.18022925783581911</v>
      </c>
      <c r="J68" s="4">
        <v>-2.144929164268035</v>
      </c>
      <c r="K68">
        <f t="shared" si="0"/>
        <v>5.4063616878804845</v>
      </c>
      <c r="L68">
        <f t="shared" si="1"/>
        <v>29.228746700181922</v>
      </c>
    </row>
    <row r="69" spans="1:12" x14ac:dyDescent="0.3">
      <c r="A69" s="26" t="s">
        <v>83</v>
      </c>
      <c r="B69" s="26">
        <v>50</v>
      </c>
      <c r="C69" s="26">
        <v>4.7</v>
      </c>
      <c r="D69" s="26">
        <v>83.4</v>
      </c>
      <c r="E69" s="26">
        <v>68.5</v>
      </c>
      <c r="G69" s="4">
        <v>42</v>
      </c>
      <c r="H69" s="4">
        <v>73.071512494585008</v>
      </c>
      <c r="I69" s="4">
        <v>-1.2715124945850107</v>
      </c>
      <c r="J69" s="4">
        <v>0.18022925783581911</v>
      </c>
      <c r="K69">
        <f t="shared" si="0"/>
        <v>2.1075541157219018</v>
      </c>
      <c r="L69">
        <f t="shared" si="1"/>
        <v>4.4417843506963273</v>
      </c>
    </row>
    <row r="70" spans="1:12" x14ac:dyDescent="0.3">
      <c r="A70" s="27" t="s">
        <v>84</v>
      </c>
      <c r="B70" s="27">
        <v>72</v>
      </c>
      <c r="C70" s="27">
        <v>10.4</v>
      </c>
      <c r="D70" s="27">
        <v>10.8</v>
      </c>
      <c r="E70" s="27">
        <v>75.400000000000006</v>
      </c>
      <c r="G70" s="4">
        <v>43</v>
      </c>
      <c r="H70" s="4">
        <v>78.520063183599547</v>
      </c>
      <c r="I70" s="4">
        <v>0.37993681640045907</v>
      </c>
      <c r="J70" s="4">
        <v>-1.2715124945850107</v>
      </c>
      <c r="K70">
        <f t="shared" si="0"/>
        <v>2.7272848267543828</v>
      </c>
      <c r="L70">
        <f t="shared" si="1"/>
        <v>7.4380825262446839</v>
      </c>
    </row>
    <row r="71" spans="1:12" x14ac:dyDescent="0.3">
      <c r="A71" s="26" t="s">
        <v>85</v>
      </c>
      <c r="B71" s="26">
        <v>72</v>
      </c>
      <c r="C71" s="26">
        <v>13.4</v>
      </c>
      <c r="D71" s="26">
        <v>11.7</v>
      </c>
      <c r="E71" s="26">
        <v>76.400000000000006</v>
      </c>
      <c r="G71" s="4">
        <v>44</v>
      </c>
      <c r="H71" s="4">
        <v>80.371774859012575</v>
      </c>
      <c r="I71" s="4">
        <v>1.2282251409874192</v>
      </c>
      <c r="J71" s="4">
        <v>0.37993681640045907</v>
      </c>
      <c r="K71">
        <f t="shared" si="0"/>
        <v>0.7195930816305518</v>
      </c>
      <c r="L71">
        <f t="shared" si="1"/>
        <v>0.51781420313055404</v>
      </c>
    </row>
    <row r="72" spans="1:12" x14ac:dyDescent="0.3">
      <c r="A72" s="27" t="s">
        <v>87</v>
      </c>
      <c r="B72" s="27">
        <v>42</v>
      </c>
      <c r="C72" s="27">
        <v>4</v>
      </c>
      <c r="D72" s="27">
        <v>128</v>
      </c>
      <c r="E72" s="27">
        <v>64.099999999999994</v>
      </c>
      <c r="G72" s="4">
        <v>45</v>
      </c>
      <c r="H72" s="4">
        <v>80.961021465078716</v>
      </c>
      <c r="I72" s="4">
        <v>1.5389785349212843</v>
      </c>
      <c r="J72" s="4">
        <v>1.2282251409874192</v>
      </c>
      <c r="K72">
        <f t="shared" si="0"/>
        <v>9.6567671841415972E-2</v>
      </c>
      <c r="L72">
        <f t="shared" si="1"/>
        <v>9.3253152448714034E-3</v>
      </c>
    </row>
    <row r="73" spans="1:12" x14ac:dyDescent="0.3">
      <c r="A73" s="26" t="s">
        <v>88</v>
      </c>
      <c r="B73" s="26">
        <v>70</v>
      </c>
      <c r="C73" s="26">
        <v>13.2</v>
      </c>
      <c r="D73" s="26">
        <v>10.1</v>
      </c>
      <c r="E73" s="26">
        <v>76</v>
      </c>
      <c r="G73" s="4">
        <v>46</v>
      </c>
      <c r="H73" s="4">
        <v>67.144565636906265</v>
      </c>
      <c r="I73" s="4">
        <v>-0.64456563690626467</v>
      </c>
      <c r="J73" s="4">
        <v>1.5389785349212843</v>
      </c>
      <c r="K73">
        <f t="shared" si="0"/>
        <v>4.7678651503220566</v>
      </c>
      <c r="L73">
        <f t="shared" si="1"/>
        <v>22.732538091655567</v>
      </c>
    </row>
    <row r="74" spans="1:12" x14ac:dyDescent="0.3">
      <c r="A74" s="27" t="s">
        <v>89</v>
      </c>
      <c r="B74" s="27">
        <v>86</v>
      </c>
      <c r="C74" s="27">
        <v>10.9</v>
      </c>
      <c r="D74" s="27">
        <v>3.8</v>
      </c>
      <c r="E74" s="27">
        <v>82.4</v>
      </c>
      <c r="G74" s="4">
        <v>47</v>
      </c>
      <c r="H74" s="4">
        <v>65.953851189659972</v>
      </c>
      <c r="I74" s="4">
        <v>-0.45385118965997151</v>
      </c>
      <c r="J74" s="4">
        <v>-0.64456563690626467</v>
      </c>
      <c r="K74">
        <f t="shared" si="0"/>
        <v>3.6372000388459134E-2</v>
      </c>
      <c r="L74">
        <f t="shared" si="1"/>
        <v>1.3229224122580715E-3</v>
      </c>
    </row>
    <row r="75" spans="1:12" x14ac:dyDescent="0.3">
      <c r="A75" s="26" t="s">
        <v>91</v>
      </c>
      <c r="B75" s="26">
        <v>48</v>
      </c>
      <c r="C75" s="26">
        <v>8.6999999999999993</v>
      </c>
      <c r="D75" s="26">
        <v>101.8</v>
      </c>
      <c r="E75" s="26">
        <v>65.599999999999994</v>
      </c>
      <c r="G75" s="4">
        <v>48</v>
      </c>
      <c r="H75" s="4">
        <v>73.238762860658213</v>
      </c>
      <c r="I75" s="4">
        <v>6.1237139341784541E-2</v>
      </c>
      <c r="J75" s="4">
        <v>-0.45385118965997151</v>
      </c>
      <c r="K75">
        <f t="shared" si="0"/>
        <v>0.26531598667382128</v>
      </c>
      <c r="L75">
        <f t="shared" si="1"/>
        <v>7.0392572784703317E-2</v>
      </c>
    </row>
    <row r="76" spans="1:12" x14ac:dyDescent="0.3">
      <c r="A76" s="27" t="s">
        <v>92</v>
      </c>
      <c r="B76" s="27">
        <v>76</v>
      </c>
      <c r="C76" s="27">
        <v>8.5</v>
      </c>
      <c r="D76" s="27">
        <v>8.6</v>
      </c>
      <c r="E76" s="27">
        <v>74.7</v>
      </c>
      <c r="G76" s="4">
        <v>49</v>
      </c>
      <c r="H76" s="4">
        <v>82.946024835114486</v>
      </c>
      <c r="I76" s="4">
        <v>-1.2460248351144827</v>
      </c>
      <c r="J76" s="4">
        <v>6.1237139341784541E-2</v>
      </c>
      <c r="K76">
        <f t="shared" si="0"/>
        <v>1.7089338698592984</v>
      </c>
      <c r="L76">
        <f t="shared" si="1"/>
        <v>2.9204549715522776</v>
      </c>
    </row>
    <row r="77" spans="1:12" x14ac:dyDescent="0.3">
      <c r="A77" s="26" t="s">
        <v>93</v>
      </c>
      <c r="B77" s="26">
        <v>69</v>
      </c>
      <c r="C77" s="26">
        <v>19.100000000000001</v>
      </c>
      <c r="D77" s="26">
        <v>5.9</v>
      </c>
      <c r="E77" s="26">
        <v>79.599999999999994</v>
      </c>
      <c r="G77" s="4">
        <v>50</v>
      </c>
      <c r="H77" s="4">
        <v>65.349213533462105</v>
      </c>
      <c r="I77" s="4">
        <v>0.95078646653789178</v>
      </c>
      <c r="J77" s="4">
        <v>-1.2460248351144827</v>
      </c>
      <c r="K77">
        <f t="shared" si="0"/>
        <v>4.8259798950675998</v>
      </c>
      <c r="L77">
        <f t="shared" si="1"/>
        <v>23.290081947596683</v>
      </c>
    </row>
    <row r="78" spans="1:12" x14ac:dyDescent="0.3">
      <c r="A78" s="27" t="s">
        <v>94</v>
      </c>
      <c r="B78" s="27">
        <v>42</v>
      </c>
      <c r="C78" s="27">
        <v>5.7</v>
      </c>
      <c r="D78" s="27">
        <v>164</v>
      </c>
      <c r="E78" s="27">
        <v>62.8</v>
      </c>
      <c r="G78" s="4">
        <v>51</v>
      </c>
      <c r="H78" s="4">
        <v>74.579830451082884</v>
      </c>
      <c r="I78" s="4">
        <v>-1.6798304510828785</v>
      </c>
      <c r="J78" s="4">
        <v>0.95078646653789178</v>
      </c>
      <c r="K78">
        <f t="shared" si="0"/>
        <v>6.9201453672726023</v>
      </c>
      <c r="L78">
        <f t="shared" si="1"/>
        <v>47.888411904184458</v>
      </c>
    </row>
    <row r="79" spans="1:12" x14ac:dyDescent="0.3">
      <c r="A79" s="26" t="s">
        <v>95</v>
      </c>
      <c r="B79" s="26">
        <v>81</v>
      </c>
      <c r="C79" s="26">
        <v>14.1</v>
      </c>
      <c r="D79" s="26">
        <v>12</v>
      </c>
      <c r="E79" s="26">
        <v>81.900000000000006</v>
      </c>
      <c r="G79" s="4">
        <v>52</v>
      </c>
      <c r="H79" s="4">
        <v>72.32058900535614</v>
      </c>
      <c r="I79" s="4">
        <v>-0.32058900535614043</v>
      </c>
      <c r="J79" s="4">
        <v>-1.6798304510828785</v>
      </c>
      <c r="K79">
        <f t="shared" si="0"/>
        <v>1.8475373077813131</v>
      </c>
      <c r="L79">
        <f t="shared" si="1"/>
        <v>3.4133941036438222</v>
      </c>
    </row>
    <row r="80" spans="1:12" x14ac:dyDescent="0.3">
      <c r="A80" s="27" t="s">
        <v>97</v>
      </c>
      <c r="B80" s="27">
        <v>65</v>
      </c>
      <c r="C80" s="27">
        <v>10.199999999999999</v>
      </c>
      <c r="D80" s="27">
        <v>23.7</v>
      </c>
      <c r="E80" s="27">
        <v>74.099999999999994</v>
      </c>
      <c r="G80" s="4">
        <v>53</v>
      </c>
      <c r="H80" s="4">
        <v>61.986134239132959</v>
      </c>
      <c r="I80" s="4">
        <v>-0.98613423913295861</v>
      </c>
      <c r="J80" s="4">
        <v>-0.32058900535614043</v>
      </c>
      <c r="K80">
        <f t="shared" si="0"/>
        <v>0.44295045820303958</v>
      </c>
      <c r="L80">
        <f t="shared" si="1"/>
        <v>0.1962051084222827</v>
      </c>
    </row>
    <row r="81" spans="1:12" x14ac:dyDescent="0.3">
      <c r="A81" s="26" t="s">
        <v>98</v>
      </c>
      <c r="B81" s="26">
        <v>74</v>
      </c>
      <c r="C81" s="26">
        <v>10.3</v>
      </c>
      <c r="D81" s="26">
        <v>70.5</v>
      </c>
      <c r="E81" s="26">
        <v>76</v>
      </c>
      <c r="G81" s="4">
        <v>54</v>
      </c>
      <c r="H81" s="4">
        <v>61.057041174706377</v>
      </c>
      <c r="I81" s="4">
        <v>-0.85704117470637442</v>
      </c>
      <c r="J81" s="4">
        <v>-0.98613423913295861</v>
      </c>
      <c r="K81">
        <f t="shared" si="0"/>
        <v>1.6665019283046218E-2</v>
      </c>
      <c r="L81">
        <f t="shared" si="1"/>
        <v>2.7772286770430228E-4</v>
      </c>
    </row>
    <row r="82" spans="1:12" x14ac:dyDescent="0.3">
      <c r="A82" s="27" t="s">
        <v>100</v>
      </c>
      <c r="B82" s="27">
        <v>67</v>
      </c>
      <c r="C82" s="27">
        <v>11.3</v>
      </c>
      <c r="D82" s="27">
        <v>9.6</v>
      </c>
      <c r="E82" s="27">
        <v>75.900000000000006</v>
      </c>
      <c r="G82" s="4">
        <v>55</v>
      </c>
      <c r="H82" s="4">
        <v>66.127498771168476</v>
      </c>
      <c r="I82" s="4">
        <v>-2.0274987711684815</v>
      </c>
      <c r="J82" s="4">
        <v>-0.85704117470637442</v>
      </c>
      <c r="K82">
        <f t="shared" si="0"/>
        <v>1.3699709851158528</v>
      </c>
      <c r="L82">
        <f t="shared" si="1"/>
        <v>1.8768205000593001</v>
      </c>
    </row>
    <row r="83" spans="1:12" x14ac:dyDescent="0.3">
      <c r="A83" s="26" t="s">
        <v>101</v>
      </c>
      <c r="B83" s="26">
        <v>73</v>
      </c>
      <c r="C83" s="26">
        <v>7.1</v>
      </c>
      <c r="D83" s="26">
        <v>22.5</v>
      </c>
      <c r="E83" s="26">
        <v>73</v>
      </c>
      <c r="G83" s="4">
        <v>56</v>
      </c>
      <c r="H83" s="4">
        <v>71.675559980395732</v>
      </c>
      <c r="I83" s="4">
        <v>0.22444001960427329</v>
      </c>
      <c r="J83" s="4">
        <v>-2.0274987711684815</v>
      </c>
      <c r="K83">
        <f t="shared" si="0"/>
        <v>5.0712283173870576</v>
      </c>
      <c r="L83">
        <f t="shared" si="1"/>
        <v>25.717356647068367</v>
      </c>
    </row>
    <row r="84" spans="1:12" x14ac:dyDescent="0.3">
      <c r="A84" s="27" t="s">
        <v>103</v>
      </c>
      <c r="B84" s="27">
        <v>61</v>
      </c>
      <c r="C84" s="27">
        <v>3.6</v>
      </c>
      <c r="D84" s="27">
        <v>21.3</v>
      </c>
      <c r="E84" s="27">
        <v>69.099999999999994</v>
      </c>
      <c r="G84" s="4">
        <v>57</v>
      </c>
      <c r="H84" s="4">
        <v>75.790899113353333</v>
      </c>
      <c r="I84" s="4">
        <v>0.60910088664667228</v>
      </c>
      <c r="J84" s="4">
        <v>0.22444001960427329</v>
      </c>
      <c r="K84">
        <f t="shared" si="0"/>
        <v>0.14796398263381016</v>
      </c>
      <c r="L84">
        <f t="shared" si="1"/>
        <v>2.1893340156858475E-2</v>
      </c>
    </row>
    <row r="85" spans="1:12" x14ac:dyDescent="0.3">
      <c r="A85" s="26" t="s">
        <v>106</v>
      </c>
      <c r="B85" s="26">
        <v>86</v>
      </c>
      <c r="C85" s="26">
        <v>16</v>
      </c>
      <c r="D85" s="26">
        <v>2.5</v>
      </c>
      <c r="E85" s="26">
        <v>81.8</v>
      </c>
      <c r="G85" s="4">
        <v>58</v>
      </c>
      <c r="H85" s="4">
        <v>82.289094676136131</v>
      </c>
      <c r="I85" s="4">
        <v>1.0905323863866556E-2</v>
      </c>
      <c r="J85" s="4">
        <v>0.60910088664667228</v>
      </c>
      <c r="K85">
        <f t="shared" si="0"/>
        <v>0.35783793133303765</v>
      </c>
      <c r="L85">
        <f t="shared" si="1"/>
        <v>0.12804798510070778</v>
      </c>
    </row>
    <row r="86" spans="1:12" x14ac:dyDescent="0.3">
      <c r="A86" s="27" t="s">
        <v>107</v>
      </c>
      <c r="B86" s="27">
        <v>86</v>
      </c>
      <c r="C86" s="27">
        <v>18.7</v>
      </c>
      <c r="D86" s="27">
        <v>12.6</v>
      </c>
      <c r="E86" s="27">
        <v>82</v>
      </c>
      <c r="G86" s="4">
        <v>59</v>
      </c>
      <c r="H86" s="4">
        <v>70.693709498077581</v>
      </c>
      <c r="I86" s="4">
        <v>0.10629050192241607</v>
      </c>
      <c r="J86" s="4">
        <v>1.0905323863866556E-2</v>
      </c>
      <c r="K86">
        <f t="shared" si="0"/>
        <v>9.0983321932611959E-3</v>
      </c>
      <c r="L86">
        <f t="shared" si="1"/>
        <v>8.2779648698933086E-5</v>
      </c>
    </row>
    <row r="87" spans="1:12" x14ac:dyDescent="0.3">
      <c r="A87" s="26" t="s">
        <v>108</v>
      </c>
      <c r="B87" s="26">
        <v>70</v>
      </c>
      <c r="C87" s="26">
        <v>18.3</v>
      </c>
      <c r="D87" s="26">
        <v>102.6</v>
      </c>
      <c r="E87" s="26">
        <v>75</v>
      </c>
      <c r="G87" s="4">
        <v>60</v>
      </c>
      <c r="H87" s="4">
        <v>71.050910179807943</v>
      </c>
      <c r="I87" s="4">
        <v>0.24908982019205439</v>
      </c>
      <c r="J87" s="4">
        <v>0.10629050192241607</v>
      </c>
      <c r="K87">
        <f t="shared" si="0"/>
        <v>2.0391645298273461E-2</v>
      </c>
      <c r="L87">
        <f t="shared" si="1"/>
        <v>4.1581919797059819E-4</v>
      </c>
    </row>
    <row r="88" spans="1:12" x14ac:dyDescent="0.3">
      <c r="A88" s="27" t="s">
        <v>109</v>
      </c>
      <c r="B88" s="27">
        <v>37</v>
      </c>
      <c r="C88" s="27">
        <v>9.4</v>
      </c>
      <c r="D88" s="27">
        <v>154</v>
      </c>
      <c r="E88" s="27">
        <v>63.3</v>
      </c>
      <c r="G88" s="4">
        <v>61</v>
      </c>
      <c r="H88" s="4">
        <v>82.115402780607226</v>
      </c>
      <c r="I88" s="4">
        <v>-0.31540278060722926</v>
      </c>
      <c r="J88" s="4">
        <v>0.24908982019205439</v>
      </c>
      <c r="K88">
        <f t="shared" si="0"/>
        <v>0.31865189635713942</v>
      </c>
      <c r="L88">
        <f t="shared" si="1"/>
        <v>0.10153903105200113</v>
      </c>
    </row>
    <row r="89" spans="1:12" x14ac:dyDescent="0.3">
      <c r="A89" s="26" t="s">
        <v>110</v>
      </c>
      <c r="B89" s="26">
        <v>44</v>
      </c>
      <c r="C89" s="26">
        <v>3.8</v>
      </c>
      <c r="D89" s="26">
        <v>106</v>
      </c>
      <c r="E89" s="26">
        <v>62.6</v>
      </c>
      <c r="G89" s="4">
        <v>62</v>
      </c>
      <c r="H89" s="4">
        <v>80.124943763327181</v>
      </c>
      <c r="I89" s="4">
        <v>2.4750562366728133</v>
      </c>
      <c r="J89" s="4">
        <v>-0.31540278060722926</v>
      </c>
      <c r="K89">
        <f t="shared" si="0"/>
        <v>7.7866615271195005</v>
      </c>
      <c r="L89">
        <f t="shared" si="1"/>
        <v>60.63209773792299</v>
      </c>
    </row>
    <row r="90" spans="1:12" x14ac:dyDescent="0.3">
      <c r="A90" s="27" t="s">
        <v>111</v>
      </c>
      <c r="B90" s="27">
        <v>68</v>
      </c>
      <c r="C90" s="27">
        <v>13.6</v>
      </c>
      <c r="D90" s="27">
        <v>15.6</v>
      </c>
      <c r="E90" s="27">
        <v>74.8</v>
      </c>
      <c r="G90" s="4">
        <v>63</v>
      </c>
      <c r="H90" s="4">
        <v>75.323833199883751</v>
      </c>
      <c r="I90" s="4">
        <v>0.67616680011624908</v>
      </c>
      <c r="J90" s="4">
        <v>2.4750562366728133</v>
      </c>
      <c r="K90">
        <f t="shared" si="0"/>
        <v>3.2360032049547929</v>
      </c>
      <c r="L90">
        <f t="shared" si="1"/>
        <v>10.471716742477691</v>
      </c>
    </row>
    <row r="91" spans="1:12" x14ac:dyDescent="0.3">
      <c r="A91" s="26" t="s">
        <v>112</v>
      </c>
      <c r="B91" s="26">
        <v>86</v>
      </c>
      <c r="C91" s="26">
        <v>17.5</v>
      </c>
      <c r="D91" s="26">
        <v>2.2999999999999998</v>
      </c>
      <c r="E91" s="26">
        <v>82.6</v>
      </c>
      <c r="G91" s="4">
        <v>64</v>
      </c>
      <c r="H91" s="4">
        <v>83.846650116252661</v>
      </c>
      <c r="I91" s="4">
        <v>0.45334988374733598</v>
      </c>
      <c r="J91" s="4">
        <v>0.67616680011624908</v>
      </c>
      <c r="K91">
        <f t="shared" si="0"/>
        <v>4.9647378220151216E-2</v>
      </c>
      <c r="L91">
        <f t="shared" si="1"/>
        <v>2.4648621641347452E-3</v>
      </c>
    </row>
    <row r="92" spans="1:12" x14ac:dyDescent="0.3">
      <c r="A92" s="27" t="s">
        <v>113</v>
      </c>
      <c r="B92" s="27">
        <v>69</v>
      </c>
      <c r="C92" s="27">
        <v>8</v>
      </c>
      <c r="D92" s="27">
        <v>7.5</v>
      </c>
      <c r="E92" s="27">
        <v>73.900000000000006</v>
      </c>
      <c r="G92" s="4">
        <v>65</v>
      </c>
      <c r="H92" s="4">
        <v>76.301425603634527</v>
      </c>
      <c r="I92" s="4">
        <v>-2.3014256036345273</v>
      </c>
      <c r="J92" s="4">
        <v>0.45334988374733598</v>
      </c>
      <c r="K92">
        <f t="shared" si="0"/>
        <v>7.588787985879982</v>
      </c>
      <c r="L92">
        <f t="shared" si="1"/>
        <v>57.589703094636356</v>
      </c>
    </row>
    <row r="93" spans="1:12" x14ac:dyDescent="0.3">
      <c r="A93" s="26" t="s">
        <v>114</v>
      </c>
      <c r="B93" s="26">
        <v>45</v>
      </c>
      <c r="C93" s="26">
        <v>4.9000000000000004</v>
      </c>
      <c r="D93" s="26">
        <v>54</v>
      </c>
      <c r="E93" s="26">
        <v>65.599999999999994</v>
      </c>
      <c r="G93" s="4">
        <v>66</v>
      </c>
      <c r="H93" s="4">
        <v>73.990014365619089</v>
      </c>
      <c r="I93" s="4">
        <v>0.20998563438091367</v>
      </c>
      <c r="J93" s="4">
        <v>-2.3014256036345273</v>
      </c>
      <c r="K93">
        <f t="shared" si="0"/>
        <v>6.3071864064302501</v>
      </c>
      <c r="L93">
        <f t="shared" si="1"/>
        <v>39.780600365458533</v>
      </c>
    </row>
    <row r="94" spans="1:12" x14ac:dyDescent="0.3">
      <c r="A94" s="27" t="s">
        <v>115</v>
      </c>
      <c r="B94" s="27">
        <v>77</v>
      </c>
      <c r="C94" s="27">
        <v>22.7</v>
      </c>
      <c r="D94" s="27">
        <v>67.8</v>
      </c>
      <c r="E94" s="27">
        <v>79.3</v>
      </c>
      <c r="G94" s="4">
        <v>67</v>
      </c>
      <c r="H94" s="4">
        <v>66.263567139985042</v>
      </c>
      <c r="I94" s="4">
        <v>2.2364328600149577</v>
      </c>
      <c r="J94" s="4">
        <v>0.20998563438091367</v>
      </c>
      <c r="K94">
        <f t="shared" ref="K94:K157" si="2">(I94-J94)*(I94-J94)</f>
        <v>4.1064883582799139</v>
      </c>
      <c r="L94">
        <f t="shared" ref="L94:L157" si="3">K94*K94</f>
        <v>16.863246636688462</v>
      </c>
    </row>
    <row r="95" spans="1:12" x14ac:dyDescent="0.3">
      <c r="A95" s="26" t="s">
        <v>118</v>
      </c>
      <c r="B95" s="26">
        <v>78</v>
      </c>
      <c r="C95" s="26">
        <v>15.4</v>
      </c>
      <c r="D95" s="26">
        <v>49.7</v>
      </c>
      <c r="E95" s="26">
        <v>79.900000000000006</v>
      </c>
      <c r="G95" s="4">
        <v>68</v>
      </c>
      <c r="H95" s="4">
        <v>75.970655333759879</v>
      </c>
      <c r="I95" s="4">
        <v>-0.57065533375987343</v>
      </c>
      <c r="J95" s="4">
        <v>2.2364328600149577</v>
      </c>
      <c r="K95">
        <f t="shared" si="2"/>
        <v>7.8797441276300439</v>
      </c>
      <c r="L95">
        <f t="shared" si="3"/>
        <v>62.090367516920161</v>
      </c>
    </row>
    <row r="96" spans="1:12" x14ac:dyDescent="0.3">
      <c r="A96" s="27" t="s">
        <v>119</v>
      </c>
      <c r="B96" s="27">
        <v>55</v>
      </c>
      <c r="C96" s="27">
        <v>7.6</v>
      </c>
      <c r="D96" s="27">
        <v>35.6</v>
      </c>
      <c r="E96" s="27">
        <v>70.400000000000006</v>
      </c>
      <c r="G96" s="4">
        <v>69</v>
      </c>
      <c r="H96" s="4">
        <v>76.772117415089241</v>
      </c>
      <c r="I96" s="4">
        <v>-0.37211741508923524</v>
      </c>
      <c r="J96" s="4">
        <v>-0.57065533375987343</v>
      </c>
      <c r="K96">
        <f t="shared" si="2"/>
        <v>3.9417305150068943E-2</v>
      </c>
      <c r="L96">
        <f t="shared" si="3"/>
        <v>1.5537239452936516E-3</v>
      </c>
    </row>
    <row r="97" spans="1:12" x14ac:dyDescent="0.3">
      <c r="A97" s="26" t="s">
        <v>120</v>
      </c>
      <c r="B97" s="26">
        <v>74</v>
      </c>
      <c r="C97" s="26">
        <v>11</v>
      </c>
      <c r="D97" s="26">
        <v>9.4</v>
      </c>
      <c r="E97" s="26">
        <v>78.3</v>
      </c>
      <c r="G97" s="4">
        <v>70</v>
      </c>
      <c r="H97" s="4">
        <v>62.738241242136503</v>
      </c>
      <c r="I97" s="4">
        <v>1.3617587578634911</v>
      </c>
      <c r="J97" s="4">
        <v>-0.37211741508923524</v>
      </c>
      <c r="K97">
        <f t="shared" si="2"/>
        <v>3.0063265831331925</v>
      </c>
      <c r="L97">
        <f t="shared" si="3"/>
        <v>9.037999524453296</v>
      </c>
    </row>
    <row r="98" spans="1:12" x14ac:dyDescent="0.3">
      <c r="A98" s="27" t="s">
        <v>121</v>
      </c>
      <c r="B98" s="27">
        <v>84</v>
      </c>
      <c r="C98" s="27">
        <v>13.7</v>
      </c>
      <c r="D98" s="27">
        <v>7.6</v>
      </c>
      <c r="E98" s="27">
        <v>81.599999999999994</v>
      </c>
      <c r="G98" s="4">
        <v>71</v>
      </c>
      <c r="H98" s="4">
        <v>76.143571527143223</v>
      </c>
      <c r="I98" s="4">
        <v>-0.14357152714322297</v>
      </c>
      <c r="J98" s="4">
        <v>1.3617587578634911</v>
      </c>
      <c r="K98">
        <f t="shared" si="2"/>
        <v>2.266019266958395</v>
      </c>
      <c r="L98">
        <f t="shared" si="3"/>
        <v>5.134843318226662</v>
      </c>
    </row>
    <row r="99" spans="1:12" x14ac:dyDescent="0.3">
      <c r="A99" s="26" t="s">
        <v>122</v>
      </c>
      <c r="B99" s="26">
        <v>74</v>
      </c>
      <c r="C99" s="26">
        <v>6.5</v>
      </c>
      <c r="D99" s="26">
        <v>7.2</v>
      </c>
      <c r="E99" s="26">
        <v>77.2</v>
      </c>
      <c r="G99" s="4">
        <v>72</v>
      </c>
      <c r="H99" s="4">
        <v>80.495130909788884</v>
      </c>
      <c r="I99" s="4">
        <v>1.9048690902111218</v>
      </c>
      <c r="J99" s="4">
        <v>-0.14357152714322297</v>
      </c>
      <c r="K99">
        <f t="shared" si="2"/>
        <v>4.1961089628270489</v>
      </c>
      <c r="L99">
        <f t="shared" si="3"/>
        <v>17.607330427917493</v>
      </c>
    </row>
    <row r="100" spans="1:12" x14ac:dyDescent="0.3">
      <c r="A100" s="27" t="s">
        <v>123</v>
      </c>
      <c r="B100" s="27">
        <v>87</v>
      </c>
      <c r="C100" s="27">
        <v>14.3</v>
      </c>
      <c r="D100" s="27">
        <v>0.9</v>
      </c>
      <c r="E100" s="27">
        <v>83.3</v>
      </c>
      <c r="G100" s="4">
        <v>73</v>
      </c>
      <c r="H100" s="4">
        <v>66.375481856069797</v>
      </c>
      <c r="I100" s="4">
        <v>-0.77548185606980269</v>
      </c>
      <c r="J100" s="4">
        <v>1.9048690902111218</v>
      </c>
      <c r="K100">
        <f t="shared" si="2"/>
        <v>7.1842811952290475</v>
      </c>
      <c r="L100">
        <f t="shared" si="3"/>
        <v>51.613896292121709</v>
      </c>
    </row>
    <row r="101" spans="1:12" x14ac:dyDescent="0.3">
      <c r="A101" s="26" t="s">
        <v>124</v>
      </c>
      <c r="B101" s="26">
        <v>67</v>
      </c>
      <c r="C101" s="26">
        <v>12.1</v>
      </c>
      <c r="D101" s="26">
        <v>18.399999999999999</v>
      </c>
      <c r="E101" s="26">
        <v>73.3</v>
      </c>
      <c r="G101" s="4">
        <v>74</v>
      </c>
      <c r="H101" s="4">
        <v>76.709198477998498</v>
      </c>
      <c r="I101" s="4">
        <v>-2.0091984779984955</v>
      </c>
      <c r="J101" s="4">
        <v>-0.77548185606980269</v>
      </c>
      <c r="K101">
        <f t="shared" si="2"/>
        <v>1.5220567032231451</v>
      </c>
      <c r="L101">
        <f t="shared" si="3"/>
        <v>2.3166566078265092</v>
      </c>
    </row>
    <row r="102" spans="1:12" x14ac:dyDescent="0.3">
      <c r="A102" s="27" t="s">
        <v>125</v>
      </c>
      <c r="B102" s="27">
        <v>71</v>
      </c>
      <c r="C102" s="27">
        <v>12.7</v>
      </c>
      <c r="D102" s="27">
        <v>37.200000000000003</v>
      </c>
      <c r="E102" s="27">
        <v>75.599999999999994</v>
      </c>
      <c r="G102" s="4">
        <v>75</v>
      </c>
      <c r="H102" s="4">
        <v>77.538105820061475</v>
      </c>
      <c r="I102" s="4">
        <v>2.0618941799385198</v>
      </c>
      <c r="J102" s="4">
        <v>-2.0091984779984955</v>
      </c>
      <c r="K102">
        <f t="shared" si="2"/>
        <v>16.573795429508671</v>
      </c>
      <c r="L102">
        <f t="shared" si="3"/>
        <v>274.6906949392025</v>
      </c>
    </row>
    <row r="103" spans="1:12" x14ac:dyDescent="0.3">
      <c r="A103" s="26" t="s">
        <v>127</v>
      </c>
      <c r="B103" s="26">
        <v>54</v>
      </c>
      <c r="C103" s="26">
        <v>8.9</v>
      </c>
      <c r="D103" s="26">
        <v>31.8</v>
      </c>
      <c r="E103" s="26">
        <v>69.099999999999994</v>
      </c>
      <c r="G103" s="4">
        <v>76</v>
      </c>
      <c r="H103" s="4">
        <v>62.469751106586116</v>
      </c>
      <c r="I103" s="4">
        <v>0.33024889341388075</v>
      </c>
      <c r="J103" s="4">
        <v>2.0618941799385198</v>
      </c>
      <c r="K103">
        <f t="shared" si="2"/>
        <v>2.9985953983429989</v>
      </c>
      <c r="L103">
        <f t="shared" si="3"/>
        <v>8.9915743629638083</v>
      </c>
    </row>
    <row r="104" spans="1:12" x14ac:dyDescent="0.3">
      <c r="A104" s="27" t="s">
        <v>128</v>
      </c>
      <c r="B104" s="27">
        <v>72</v>
      </c>
      <c r="C104" s="27">
        <v>8.1999999999999993</v>
      </c>
      <c r="D104" s="27">
        <v>25.3</v>
      </c>
      <c r="E104" s="27">
        <v>74.3</v>
      </c>
      <c r="G104" s="4">
        <v>77</v>
      </c>
      <c r="H104" s="4">
        <v>79.686420072299512</v>
      </c>
      <c r="I104" s="4">
        <v>2.2135799277004935</v>
      </c>
      <c r="J104" s="4">
        <v>0.33024889341388075</v>
      </c>
      <c r="K104">
        <f t="shared" si="2"/>
        <v>3.5469357847070824</v>
      </c>
      <c r="L104">
        <f t="shared" si="3"/>
        <v>12.580753460835647</v>
      </c>
    </row>
    <row r="105" spans="1:12" x14ac:dyDescent="0.3">
      <c r="A105" s="26" t="s">
        <v>129</v>
      </c>
      <c r="B105" s="26">
        <v>73</v>
      </c>
      <c r="C105" s="26">
        <v>9.5</v>
      </c>
      <c r="D105" s="26">
        <v>47.2</v>
      </c>
      <c r="E105" s="26">
        <v>73.2</v>
      </c>
      <c r="G105" s="4">
        <v>78</v>
      </c>
      <c r="H105" s="4">
        <v>73.530676660240829</v>
      </c>
      <c r="I105" s="4">
        <v>0.56932333975916549</v>
      </c>
      <c r="J105" s="4">
        <v>2.2135799277004935</v>
      </c>
      <c r="K105">
        <f t="shared" si="2"/>
        <v>2.7035797269884583</v>
      </c>
      <c r="L105">
        <f t="shared" si="3"/>
        <v>7.3093433401829868</v>
      </c>
    </row>
    <row r="106" spans="1:12" x14ac:dyDescent="0.3">
      <c r="A106" s="27" t="s">
        <v>130</v>
      </c>
      <c r="B106" s="27">
        <v>53</v>
      </c>
      <c r="C106" s="27">
        <v>14</v>
      </c>
      <c r="D106" s="27">
        <v>54.9</v>
      </c>
      <c r="E106" s="27">
        <v>70.5</v>
      </c>
      <c r="G106" s="4">
        <v>79</v>
      </c>
      <c r="H106" s="4">
        <v>75.334182688651623</v>
      </c>
      <c r="I106" s="4">
        <v>0.66581731134837696</v>
      </c>
      <c r="J106" s="4">
        <v>0.56932333975916549</v>
      </c>
      <c r="K106">
        <f t="shared" si="2"/>
        <v>9.3110865530595509E-3</v>
      </c>
      <c r="L106">
        <f t="shared" si="3"/>
        <v>8.6696332798566386E-5</v>
      </c>
    </row>
    <row r="107" spans="1:12" x14ac:dyDescent="0.3">
      <c r="A107" s="26" t="s">
        <v>131</v>
      </c>
      <c r="B107" s="26">
        <v>60</v>
      </c>
      <c r="C107" s="26">
        <v>10.8</v>
      </c>
      <c r="D107" s="26">
        <v>86.1</v>
      </c>
      <c r="E107" s="26">
        <v>70.400000000000006</v>
      </c>
      <c r="G107" s="4">
        <v>80</v>
      </c>
      <c r="H107" s="4">
        <v>74.724844383257476</v>
      </c>
      <c r="I107" s="4">
        <v>1.1751556167425292</v>
      </c>
      <c r="J107" s="4">
        <v>0.66581731134837696</v>
      </c>
      <c r="K107">
        <f t="shared" si="2"/>
        <v>0.25942550934178671</v>
      </c>
      <c r="L107">
        <f t="shared" si="3"/>
        <v>6.7301594897245465E-2</v>
      </c>
    </row>
    <row r="108" spans="1:12" x14ac:dyDescent="0.3">
      <c r="A108" s="27" t="s">
        <v>132</v>
      </c>
      <c r="B108" s="27">
        <v>49</v>
      </c>
      <c r="C108" s="27">
        <v>4.3</v>
      </c>
      <c r="D108" s="27">
        <v>71.3</v>
      </c>
      <c r="E108" s="27">
        <v>68.599999999999994</v>
      </c>
      <c r="G108" s="4">
        <v>81</v>
      </c>
      <c r="H108" s="4">
        <v>75.133888000011211</v>
      </c>
      <c r="I108" s="4">
        <v>-2.1338880000112113</v>
      </c>
      <c r="J108" s="4">
        <v>1.1751556167425292</v>
      </c>
      <c r="K108">
        <f t="shared" si="2"/>
        <v>10.949769657578676</v>
      </c>
      <c r="L108">
        <f t="shared" si="3"/>
        <v>119.89745555403063</v>
      </c>
    </row>
    <row r="109" spans="1:12" x14ac:dyDescent="0.3">
      <c r="A109" s="26" t="s">
        <v>133</v>
      </c>
      <c r="B109" s="26">
        <v>71</v>
      </c>
      <c r="C109" s="26">
        <v>12</v>
      </c>
      <c r="D109" s="26">
        <v>12</v>
      </c>
      <c r="E109" s="26">
        <v>75.900000000000006</v>
      </c>
      <c r="G109" s="4">
        <v>82</v>
      </c>
      <c r="H109" s="4">
        <v>70.563066651372225</v>
      </c>
      <c r="I109" s="4">
        <v>-1.4630666513722304</v>
      </c>
      <c r="J109" s="4">
        <v>-2.1338880000112113</v>
      </c>
      <c r="K109">
        <f t="shared" si="2"/>
        <v>0.45000128178982118</v>
      </c>
      <c r="L109">
        <f t="shared" si="3"/>
        <v>0.20250115361248205</v>
      </c>
    </row>
    <row r="110" spans="1:12" x14ac:dyDescent="0.3">
      <c r="A110" s="27" t="s">
        <v>134</v>
      </c>
      <c r="B110" s="27">
        <v>70</v>
      </c>
      <c r="C110" s="27">
        <v>10.199999999999999</v>
      </c>
      <c r="D110" s="27">
        <v>68.3</v>
      </c>
      <c r="E110" s="27">
        <v>73.3</v>
      </c>
      <c r="G110" s="4">
        <v>83</v>
      </c>
      <c r="H110" s="4">
        <v>81.915241274986897</v>
      </c>
      <c r="I110" s="4">
        <v>-0.11524127498690007</v>
      </c>
      <c r="J110" s="4">
        <v>-1.4630666513722304</v>
      </c>
      <c r="K110">
        <f t="shared" si="2"/>
        <v>1.8166332452282572</v>
      </c>
      <c r="L110">
        <f t="shared" si="3"/>
        <v>3.3001563476685494</v>
      </c>
    </row>
    <row r="111" spans="1:12" x14ac:dyDescent="0.3">
      <c r="A111" s="26" t="s">
        <v>135</v>
      </c>
      <c r="B111" s="26">
        <v>39</v>
      </c>
      <c r="C111" s="26">
        <v>5.8</v>
      </c>
      <c r="D111" s="26">
        <v>102</v>
      </c>
      <c r="E111" s="26">
        <v>60.8</v>
      </c>
      <c r="G111" s="4">
        <v>84</v>
      </c>
      <c r="H111" s="4">
        <v>82.447392963640965</v>
      </c>
      <c r="I111" s="4">
        <v>-0.44739296364096504</v>
      </c>
      <c r="J111" s="4">
        <v>-0.11524127498690007</v>
      </c>
      <c r="K111">
        <f t="shared" si="2"/>
        <v>0.11032474427574691</v>
      </c>
      <c r="L111">
        <f t="shared" si="3"/>
        <v>1.2171549199508951E-2</v>
      </c>
    </row>
    <row r="112" spans="1:12" x14ac:dyDescent="0.3">
      <c r="A112" s="27" t="s">
        <v>136</v>
      </c>
      <c r="B112" s="27">
        <v>86</v>
      </c>
      <c r="C112" s="27">
        <v>14.5</v>
      </c>
      <c r="D112" s="27">
        <v>2.1</v>
      </c>
      <c r="E112" s="27">
        <v>83.2</v>
      </c>
      <c r="G112" s="4">
        <v>85</v>
      </c>
      <c r="H112" s="4">
        <v>75.653714130223648</v>
      </c>
      <c r="I112" s="4">
        <v>-0.65371413022364777</v>
      </c>
      <c r="J112" s="4">
        <v>-0.44739296364096504</v>
      </c>
      <c r="K112">
        <f t="shared" si="2"/>
        <v>4.2568423780039118E-2</v>
      </c>
      <c r="L112">
        <f t="shared" si="3"/>
        <v>1.8120707031169998E-3</v>
      </c>
    </row>
    <row r="113" spans="1:12" x14ac:dyDescent="0.3">
      <c r="A113" s="26" t="s">
        <v>137</v>
      </c>
      <c r="B113" s="26">
        <v>77</v>
      </c>
      <c r="C113" s="26">
        <v>12.8</v>
      </c>
      <c r="D113" s="26">
        <v>26.9</v>
      </c>
      <c r="E113" s="26">
        <v>78.2</v>
      </c>
      <c r="G113" s="4">
        <v>86</v>
      </c>
      <c r="H113" s="4">
        <v>62.168262361914508</v>
      </c>
      <c r="I113" s="4">
        <v>1.1317376380854896</v>
      </c>
      <c r="J113" s="4">
        <v>-0.65371413022364777</v>
      </c>
      <c r="K113">
        <f t="shared" si="2"/>
        <v>3.1878380169582252</v>
      </c>
      <c r="L113">
        <f t="shared" si="3"/>
        <v>10.162311222364149</v>
      </c>
    </row>
    <row r="114" spans="1:12" x14ac:dyDescent="0.3">
      <c r="A114" s="27" t="s">
        <v>138</v>
      </c>
      <c r="B114" s="27">
        <v>80</v>
      </c>
      <c r="C114" s="27">
        <v>14.2</v>
      </c>
      <c r="D114" s="27">
        <v>4.3</v>
      </c>
      <c r="E114" s="27">
        <v>81.3</v>
      </c>
      <c r="G114" s="4">
        <v>87</v>
      </c>
      <c r="H114" s="4">
        <v>63.738028323657815</v>
      </c>
      <c r="I114" s="4">
        <v>-1.1380283236578137</v>
      </c>
      <c r="J114" s="4">
        <v>1.1317376380854896</v>
      </c>
      <c r="K114">
        <f t="shared" si="2"/>
        <v>5.1518375210885026</v>
      </c>
      <c r="L114">
        <f t="shared" si="3"/>
        <v>26.541429843695326</v>
      </c>
    </row>
    <row r="115" spans="1:12" x14ac:dyDescent="0.3">
      <c r="A115" s="26" t="s">
        <v>141</v>
      </c>
      <c r="B115" s="26">
        <v>86</v>
      </c>
      <c r="C115" s="26">
        <v>15.3</v>
      </c>
      <c r="D115" s="26">
        <v>6</v>
      </c>
      <c r="E115" s="26">
        <v>83.2</v>
      </c>
      <c r="G115" s="4">
        <v>88</v>
      </c>
      <c r="H115" s="4">
        <v>75.534412118215158</v>
      </c>
      <c r="I115" s="4">
        <v>-0.73441211821516106</v>
      </c>
      <c r="J115" s="4">
        <v>-1.1380283236578137</v>
      </c>
      <c r="K115">
        <f t="shared" si="2"/>
        <v>0.16290604129592559</v>
      </c>
      <c r="L115">
        <f t="shared" si="3"/>
        <v>2.6538378290709815E-2</v>
      </c>
    </row>
    <row r="116" spans="1:12" x14ac:dyDescent="0.3">
      <c r="A116" s="27" t="s">
        <v>145</v>
      </c>
      <c r="B116" s="27">
        <v>87</v>
      </c>
      <c r="C116" s="27">
        <v>18.8</v>
      </c>
      <c r="D116" s="27">
        <v>3.4</v>
      </c>
      <c r="E116" s="27">
        <v>82.4</v>
      </c>
      <c r="G116" s="4">
        <v>89</v>
      </c>
      <c r="H116" s="4">
        <v>82.329207699930635</v>
      </c>
      <c r="I116" s="4">
        <v>0.27079230006935973</v>
      </c>
      <c r="J116" s="4">
        <v>-0.73441211821516106</v>
      </c>
      <c r="K116">
        <f t="shared" si="2"/>
        <v>1.0104359225387218</v>
      </c>
      <c r="L116">
        <f t="shared" si="3"/>
        <v>1.0209807535566779</v>
      </c>
    </row>
    <row r="117" spans="1:12" x14ac:dyDescent="0.3">
      <c r="A117" s="26" t="s">
        <v>146</v>
      </c>
      <c r="B117" s="26">
        <v>87</v>
      </c>
      <c r="C117" s="26">
        <v>11.1</v>
      </c>
      <c r="D117" s="26">
        <v>2</v>
      </c>
      <c r="E117" s="26">
        <v>83.4</v>
      </c>
      <c r="G117" s="4">
        <v>90</v>
      </c>
      <c r="H117" s="4">
        <v>74.472310819918533</v>
      </c>
      <c r="I117" s="4">
        <v>-0.57231081991852761</v>
      </c>
      <c r="J117" s="4">
        <v>0.27079230006935973</v>
      </c>
      <c r="K117">
        <f t="shared" si="2"/>
        <v>0.71082287093330998</v>
      </c>
      <c r="L117">
        <f t="shared" si="3"/>
        <v>0.5052691538418731</v>
      </c>
    </row>
    <row r="118" spans="1:12" x14ac:dyDescent="0.3">
      <c r="A118" s="27" t="s">
        <v>148</v>
      </c>
      <c r="B118" s="27">
        <v>83</v>
      </c>
      <c r="C118" s="27">
        <v>13.9</v>
      </c>
      <c r="D118" s="27">
        <v>31.7</v>
      </c>
      <c r="E118" s="27">
        <v>77.7</v>
      </c>
      <c r="G118" s="4">
        <v>91</v>
      </c>
      <c r="H118" s="4">
        <v>65.400684379692052</v>
      </c>
      <c r="I118" s="4">
        <v>0.19931562030794225</v>
      </c>
      <c r="J118" s="4">
        <v>-0.57231081991852761</v>
      </c>
      <c r="K118">
        <f t="shared" si="2"/>
        <v>0.59540736325657384</v>
      </c>
      <c r="L118">
        <f t="shared" si="3"/>
        <v>0.35450992822014565</v>
      </c>
    </row>
    <row r="119" spans="1:12" x14ac:dyDescent="0.3">
      <c r="A119" s="26" t="s">
        <v>173</v>
      </c>
      <c r="B119" s="26">
        <v>53</v>
      </c>
      <c r="C119" s="26">
        <v>4.8</v>
      </c>
      <c r="D119" s="26">
        <v>31.7</v>
      </c>
      <c r="E119" s="26">
        <v>69.599999999999994</v>
      </c>
      <c r="G119" s="4">
        <v>92</v>
      </c>
      <c r="H119" s="4">
        <v>79.687326640531793</v>
      </c>
      <c r="I119" s="4">
        <v>-0.38732664053179633</v>
      </c>
      <c r="J119" s="4">
        <v>0.19931562030794225</v>
      </c>
      <c r="K119">
        <f t="shared" si="2"/>
        <v>0.3441491422031599</v>
      </c>
      <c r="L119">
        <f t="shared" si="3"/>
        <v>0.11843863207917077</v>
      </c>
    </row>
    <row r="120" spans="1:12" x14ac:dyDescent="0.3">
      <c r="A120" s="27" t="s">
        <v>149</v>
      </c>
      <c r="B120" s="27">
        <v>44</v>
      </c>
      <c r="C120" s="27">
        <v>5.4</v>
      </c>
      <c r="D120" s="27">
        <v>79</v>
      </c>
      <c r="E120" s="27">
        <v>64.3</v>
      </c>
      <c r="G120" s="4">
        <v>93</v>
      </c>
      <c r="H120" s="4">
        <v>78.364300106622878</v>
      </c>
      <c r="I120" s="4">
        <v>1.535699893377128</v>
      </c>
      <c r="J120" s="4">
        <v>-0.38732664053179633</v>
      </c>
      <c r="K120">
        <f t="shared" si="2"/>
        <v>3.6980310501177711</v>
      </c>
      <c r="L120">
        <f t="shared" si="3"/>
        <v>13.675433647635145</v>
      </c>
    </row>
    <row r="121" spans="1:12" x14ac:dyDescent="0.3">
      <c r="A121" s="26" t="s">
        <v>150</v>
      </c>
      <c r="B121" s="26">
        <v>70</v>
      </c>
      <c r="C121" s="26">
        <v>12.6</v>
      </c>
      <c r="D121" s="26">
        <v>6.3</v>
      </c>
      <c r="E121" s="26">
        <v>77</v>
      </c>
      <c r="G121" s="4">
        <v>94</v>
      </c>
      <c r="H121" s="4">
        <v>69.545520574662149</v>
      </c>
      <c r="I121" s="4">
        <v>0.85447942533785692</v>
      </c>
      <c r="J121" s="4">
        <v>1.535699893377128</v>
      </c>
      <c r="K121">
        <f t="shared" si="2"/>
        <v>0.46406132607564354</v>
      </c>
      <c r="L121">
        <f t="shared" si="3"/>
        <v>0.21535291435908477</v>
      </c>
    </row>
    <row r="122" spans="1:12" x14ac:dyDescent="0.3">
      <c r="A122" s="27" t="s">
        <v>151</v>
      </c>
      <c r="B122" s="27">
        <v>79</v>
      </c>
      <c r="C122" s="27">
        <v>9.5</v>
      </c>
      <c r="D122" s="27">
        <v>14.7</v>
      </c>
      <c r="E122" s="27">
        <v>78.599999999999994</v>
      </c>
      <c r="G122" s="4">
        <v>95</v>
      </c>
      <c r="H122" s="4">
        <v>76.769592677089349</v>
      </c>
      <c r="I122" s="4">
        <v>1.5304073229106478</v>
      </c>
      <c r="J122" s="4">
        <v>0.85447942533785692</v>
      </c>
      <c r="K122">
        <f t="shared" si="2"/>
        <v>0.45687852271717333</v>
      </c>
      <c r="L122">
        <f t="shared" si="3"/>
        <v>0.20873798452022665</v>
      </c>
    </row>
    <row r="123" spans="1:12" x14ac:dyDescent="0.3">
      <c r="A123" s="26" t="s">
        <v>153</v>
      </c>
      <c r="B123" s="26">
        <v>50</v>
      </c>
      <c r="C123" s="26">
        <v>3.1</v>
      </c>
      <c r="D123" s="26">
        <v>127.9</v>
      </c>
      <c r="E123" s="26">
        <v>66.7</v>
      </c>
      <c r="G123" s="4">
        <v>96</v>
      </c>
      <c r="H123" s="4">
        <v>80.576417519701749</v>
      </c>
      <c r="I123" s="4">
        <v>1.0235824802982449</v>
      </c>
      <c r="J123" s="4">
        <v>1.5304073229106478</v>
      </c>
      <c r="K123">
        <f t="shared" si="2"/>
        <v>0.25687142108908695</v>
      </c>
      <c r="L123">
        <f t="shared" si="3"/>
        <v>6.5982926972327022E-2</v>
      </c>
    </row>
    <row r="124" spans="1:12" x14ac:dyDescent="0.3">
      <c r="A124" s="27" t="s">
        <v>154</v>
      </c>
      <c r="B124" s="27">
        <v>73</v>
      </c>
      <c r="C124" s="27">
        <v>7.7</v>
      </c>
      <c r="D124" s="27">
        <v>14.7</v>
      </c>
      <c r="E124" s="27">
        <v>73</v>
      </c>
      <c r="G124" s="4">
        <v>97</v>
      </c>
      <c r="H124" s="4">
        <v>75.584707365306386</v>
      </c>
      <c r="I124" s="4">
        <v>1.6152926346936169</v>
      </c>
      <c r="J124" s="4">
        <v>1.0235824802982449</v>
      </c>
      <c r="K124">
        <f t="shared" si="2"/>
        <v>0.35012090681459496</v>
      </c>
      <c r="L124">
        <f t="shared" si="3"/>
        <v>0.12258464938867429</v>
      </c>
    </row>
    <row r="125" spans="1:12" x14ac:dyDescent="0.3">
      <c r="A125" s="26" t="s">
        <v>155</v>
      </c>
      <c r="B125" s="26">
        <v>78</v>
      </c>
      <c r="C125" s="26">
        <v>7.4</v>
      </c>
      <c r="D125" s="26">
        <v>3.7</v>
      </c>
      <c r="E125" s="26">
        <v>76.099999999999994</v>
      </c>
      <c r="G125" s="4">
        <v>98</v>
      </c>
      <c r="H125" s="4">
        <v>81.786510531330066</v>
      </c>
      <c r="I125" s="4">
        <v>1.5134894686699312</v>
      </c>
      <c r="J125" s="4">
        <v>1.6152926346936169</v>
      </c>
      <c r="K125">
        <f t="shared" si="2"/>
        <v>1.0363884612446131E-2</v>
      </c>
      <c r="L125">
        <f t="shared" si="3"/>
        <v>1.0741010426009768E-4</v>
      </c>
    </row>
    <row r="126" spans="1:12" x14ac:dyDescent="0.3">
      <c r="A126" s="27" t="s">
        <v>156</v>
      </c>
      <c r="B126" s="27">
        <v>88</v>
      </c>
      <c r="C126" s="27">
        <v>19.7</v>
      </c>
      <c r="D126" s="27">
        <v>10.9</v>
      </c>
      <c r="E126" s="27">
        <v>81.400000000000006</v>
      </c>
      <c r="G126" s="4">
        <v>99</v>
      </c>
      <c r="H126" s="4">
        <v>74.764267775054833</v>
      </c>
      <c r="I126" s="4">
        <v>-1.4642677750548359</v>
      </c>
      <c r="J126" s="4">
        <v>1.5134894686699312</v>
      </c>
      <c r="K126">
        <f t="shared" si="2"/>
        <v>8.8670382025553209</v>
      </c>
      <c r="L126">
        <f t="shared" si="3"/>
        <v>78.624366485575493</v>
      </c>
    </row>
    <row r="127" spans="1:12" x14ac:dyDescent="0.3">
      <c r="A127" s="26" t="s">
        <v>157</v>
      </c>
      <c r="B127" s="26">
        <v>46</v>
      </c>
      <c r="C127" s="26">
        <v>9.6</v>
      </c>
      <c r="D127" s="26">
        <v>138.9</v>
      </c>
      <c r="E127" s="26">
        <v>67.3</v>
      </c>
      <c r="G127" s="4">
        <v>100</v>
      </c>
      <c r="H127" s="4">
        <v>75.758362861450863</v>
      </c>
      <c r="I127" s="4">
        <v>-0.15836286145086831</v>
      </c>
      <c r="J127" s="4">
        <v>-1.4642677750548359</v>
      </c>
      <c r="K127">
        <f t="shared" si="2"/>
        <v>1.7053876433749859</v>
      </c>
      <c r="L127">
        <f t="shared" si="3"/>
        <v>2.9083470141760883</v>
      </c>
    </row>
    <row r="128" spans="1:12" x14ac:dyDescent="0.3">
      <c r="A128" s="27" t="s">
        <v>160</v>
      </c>
      <c r="B128" s="27">
        <v>71</v>
      </c>
      <c r="C128" s="27">
        <v>8.3000000000000007</v>
      </c>
      <c r="D128" s="27">
        <v>18.899999999999999</v>
      </c>
      <c r="E128" s="27">
        <v>73</v>
      </c>
      <c r="G128" s="4">
        <v>101</v>
      </c>
      <c r="H128" s="4">
        <v>69.674901752080387</v>
      </c>
      <c r="I128" s="4">
        <v>-0.57490175208039318</v>
      </c>
      <c r="J128" s="4">
        <v>-0.15836286145086831</v>
      </c>
      <c r="K128">
        <f t="shared" si="2"/>
        <v>0.1735046474068753</v>
      </c>
      <c r="L128">
        <f t="shared" si="3"/>
        <v>3.0103862671784117E-2</v>
      </c>
    </row>
    <row r="129" spans="1:12" x14ac:dyDescent="0.3">
      <c r="A129" s="26" t="s">
        <v>161</v>
      </c>
      <c r="B129" s="26">
        <v>52</v>
      </c>
      <c r="C129" s="26">
        <v>5</v>
      </c>
      <c r="D129" s="26">
        <v>81</v>
      </c>
      <c r="E129" s="26">
        <v>65.3</v>
      </c>
      <c r="G129" s="4">
        <v>102</v>
      </c>
      <c r="H129" s="4">
        <v>75.074226588471205</v>
      </c>
      <c r="I129" s="4">
        <v>-0.77422658847120829</v>
      </c>
      <c r="J129" s="4">
        <v>-0.57490175208039318</v>
      </c>
      <c r="K129">
        <f t="shared" si="2"/>
        <v>3.9730390402225209E-2</v>
      </c>
      <c r="L129">
        <f t="shared" si="3"/>
        <v>1.578503921513229E-3</v>
      </c>
    </row>
    <row r="130" spans="1:12" x14ac:dyDescent="0.3">
      <c r="A130" s="27" t="s">
        <v>162</v>
      </c>
      <c r="B130" s="27">
        <v>70</v>
      </c>
      <c r="C130" s="27">
        <v>11.6</v>
      </c>
      <c r="D130" s="27">
        <v>83.8</v>
      </c>
      <c r="E130" s="27">
        <v>73.900000000000006</v>
      </c>
      <c r="G130" s="4">
        <v>103</v>
      </c>
      <c r="H130" s="4">
        <v>75.286773795825454</v>
      </c>
      <c r="I130" s="4">
        <v>-2.0867737958254509</v>
      </c>
      <c r="J130" s="4">
        <v>-0.77422658847120829</v>
      </c>
      <c r="K130">
        <f t="shared" si="2"/>
        <v>1.722780171533421</v>
      </c>
      <c r="L130">
        <f t="shared" si="3"/>
        <v>2.9679715194287235</v>
      </c>
    </row>
    <row r="131" spans="1:12" x14ac:dyDescent="0.3">
      <c r="A131" s="26" t="s">
        <v>163</v>
      </c>
      <c r="B131" s="26">
        <v>70</v>
      </c>
      <c r="C131" s="26">
        <v>10.1</v>
      </c>
      <c r="D131" s="26">
        <v>29</v>
      </c>
      <c r="E131" s="26">
        <v>73.7</v>
      </c>
      <c r="G131" s="4">
        <v>104</v>
      </c>
      <c r="H131" s="4">
        <v>70.294939772471608</v>
      </c>
      <c r="I131" s="4">
        <v>0.20506022752839215</v>
      </c>
      <c r="J131" s="4">
        <v>-2.0867737958254509</v>
      </c>
      <c r="K131">
        <f t="shared" si="2"/>
        <v>5.2525031906022637</v>
      </c>
      <c r="L131">
        <f t="shared" si="3"/>
        <v>27.588789767286961</v>
      </c>
    </row>
    <row r="132" spans="1:12" x14ac:dyDescent="0.3">
      <c r="A132" s="27" t="s">
        <v>166</v>
      </c>
      <c r="B132" s="27">
        <v>46</v>
      </c>
      <c r="C132" s="27">
        <v>6.9</v>
      </c>
      <c r="D132" s="27">
        <v>62</v>
      </c>
      <c r="E132" s="27">
        <v>64.5</v>
      </c>
      <c r="G132" s="4">
        <v>105</v>
      </c>
      <c r="H132" s="4">
        <v>70.907855463553574</v>
      </c>
      <c r="I132" s="4">
        <v>-0.50785546355356814</v>
      </c>
      <c r="J132" s="4">
        <v>0.20506022752839215</v>
      </c>
      <c r="K132">
        <f t="shared" si="2"/>
        <v>0.50824878259086903</v>
      </c>
      <c r="L132">
        <f t="shared" si="3"/>
        <v>0.25831682500510045</v>
      </c>
    </row>
    <row r="133" spans="1:12" x14ac:dyDescent="0.3">
      <c r="A133" s="26" t="s">
        <v>167</v>
      </c>
      <c r="B133" s="26">
        <v>77</v>
      </c>
      <c r="C133" s="26">
        <v>14</v>
      </c>
      <c r="D133" s="26">
        <v>7.2</v>
      </c>
      <c r="E133" s="26">
        <v>77.2</v>
      </c>
      <c r="G133" s="4">
        <v>106</v>
      </c>
      <c r="H133" s="4">
        <v>66.097407461368846</v>
      </c>
      <c r="I133" s="4">
        <v>2.5025925386311485</v>
      </c>
      <c r="J133" s="4">
        <v>-0.50785546355356814</v>
      </c>
      <c r="K133">
        <f t="shared" si="2"/>
        <v>9.0627971738579518</v>
      </c>
      <c r="L133">
        <f t="shared" si="3"/>
        <v>82.134292614487677</v>
      </c>
    </row>
    <row r="134" spans="1:12" x14ac:dyDescent="0.3">
      <c r="A134" s="27" t="s">
        <v>168</v>
      </c>
      <c r="B134" s="27">
        <v>79</v>
      </c>
      <c r="C134" s="27">
        <v>12.6</v>
      </c>
      <c r="D134" s="27">
        <v>73.5</v>
      </c>
      <c r="E134" s="27">
        <v>78.2</v>
      </c>
      <c r="G134" s="4">
        <v>107</v>
      </c>
      <c r="H134" s="4">
        <v>76.080204662679947</v>
      </c>
      <c r="I134" s="4">
        <v>-0.18020466267994095</v>
      </c>
      <c r="J134" s="4">
        <v>2.5025925386311485</v>
      </c>
      <c r="K134">
        <f t="shared" si="2"/>
        <v>7.1974008233626146</v>
      </c>
      <c r="L134">
        <f t="shared" si="3"/>
        <v>51.802578612140842</v>
      </c>
    </row>
    <row r="135" spans="1:12" x14ac:dyDescent="0.3">
      <c r="A135" s="26" t="s">
        <v>169</v>
      </c>
      <c r="B135" s="26">
        <v>57</v>
      </c>
      <c r="C135" s="26">
        <v>8.6</v>
      </c>
      <c r="D135" s="26">
        <v>51</v>
      </c>
      <c r="E135" s="26">
        <v>69.7</v>
      </c>
      <c r="G135" s="4">
        <v>108</v>
      </c>
      <c r="H135" s="4">
        <v>74.138707582901816</v>
      </c>
      <c r="I135" s="4">
        <v>-0.83870758290181868</v>
      </c>
      <c r="J135" s="4">
        <v>-0.18020466267994095</v>
      </c>
      <c r="K135">
        <f t="shared" si="2"/>
        <v>0.43362609594074064</v>
      </c>
      <c r="L135">
        <f t="shared" si="3"/>
        <v>0.18803159108080841</v>
      </c>
    </row>
    <row r="136" spans="1:12" x14ac:dyDescent="0.3">
      <c r="A136" s="27" t="s">
        <v>170</v>
      </c>
      <c r="B136" s="27">
        <v>80</v>
      </c>
      <c r="C136" s="27">
        <v>10.1</v>
      </c>
      <c r="D136" s="27">
        <v>29</v>
      </c>
      <c r="E136" s="27">
        <v>77.7</v>
      </c>
      <c r="G136" s="4">
        <v>109</v>
      </c>
      <c r="H136" s="4">
        <v>62.849820268812302</v>
      </c>
      <c r="I136" s="4">
        <v>-2.0498202688123044</v>
      </c>
      <c r="J136" s="4">
        <v>-0.83870758290181868</v>
      </c>
      <c r="K136">
        <f t="shared" si="2"/>
        <v>1.4667939379733108</v>
      </c>
      <c r="L136">
        <f t="shared" si="3"/>
        <v>2.1514844564752527</v>
      </c>
    </row>
    <row r="137" spans="1:12" x14ac:dyDescent="0.3">
      <c r="G137" s="4">
        <v>110</v>
      </c>
      <c r="H137" s="4">
        <v>81.5134921278392</v>
      </c>
      <c r="I137" s="4">
        <v>1.6865078721608029</v>
      </c>
      <c r="J137" s="4">
        <v>-2.0498202688123044</v>
      </c>
      <c r="K137">
        <f t="shared" si="2"/>
        <v>13.960147977027557</v>
      </c>
      <c r="L137">
        <f t="shared" si="3"/>
        <v>194.88573154050658</v>
      </c>
    </row>
    <row r="138" spans="1:12" x14ac:dyDescent="0.3">
      <c r="G138" s="4">
        <v>111</v>
      </c>
      <c r="H138" s="4">
        <v>77.814837350152573</v>
      </c>
      <c r="I138" s="4">
        <v>0.38516264984743032</v>
      </c>
      <c r="J138" s="4">
        <v>1.6865078721608029</v>
      </c>
      <c r="K138">
        <f t="shared" si="2"/>
        <v>1.693499387637841</v>
      </c>
      <c r="L138">
        <f t="shared" si="3"/>
        <v>2.8679401759297427</v>
      </c>
    </row>
    <row r="139" spans="1:12" x14ac:dyDescent="0.3">
      <c r="G139" s="4">
        <v>112</v>
      </c>
      <c r="H139" s="4">
        <v>79.567298356182761</v>
      </c>
      <c r="I139" s="4">
        <v>1.7327016438172365</v>
      </c>
      <c r="J139" s="4">
        <v>0.38516264984743032</v>
      </c>
      <c r="K139">
        <f t="shared" si="2"/>
        <v>1.8158613402691572</v>
      </c>
      <c r="L139">
        <f t="shared" si="3"/>
        <v>3.2973524070841003</v>
      </c>
    </row>
    <row r="140" spans="1:12" x14ac:dyDescent="0.3">
      <c r="G140" s="4">
        <v>113</v>
      </c>
      <c r="H140" s="4">
        <v>81.652689954971052</v>
      </c>
      <c r="I140" s="4">
        <v>1.5473100450289508</v>
      </c>
      <c r="J140" s="4">
        <v>1.7327016438172365</v>
      </c>
      <c r="K140">
        <f t="shared" si="2"/>
        <v>3.4370044901276695E-2</v>
      </c>
      <c r="L140">
        <f t="shared" si="3"/>
        <v>1.1812999865157762E-3</v>
      </c>
    </row>
    <row r="141" spans="1:12" x14ac:dyDescent="0.3">
      <c r="G141" s="4">
        <v>114</v>
      </c>
      <c r="H141" s="4">
        <v>82.965287204215002</v>
      </c>
      <c r="I141" s="4">
        <v>-0.56528720421499656</v>
      </c>
      <c r="J141" s="4">
        <v>1.5473100450289508</v>
      </c>
      <c r="K141">
        <f t="shared" si="2"/>
        <v>4.463067137513093</v>
      </c>
      <c r="L141">
        <f t="shared" si="3"/>
        <v>19.918968273949314</v>
      </c>
    </row>
    <row r="142" spans="1:12" x14ac:dyDescent="0.3">
      <c r="G142" s="4">
        <v>115</v>
      </c>
      <c r="H142" s="4">
        <v>80.889671657478942</v>
      </c>
      <c r="I142" s="4">
        <v>2.5103283425210634</v>
      </c>
      <c r="J142" s="4">
        <v>-0.56528720421499656</v>
      </c>
      <c r="K142">
        <f t="shared" si="2"/>
        <v>9.4594109913245532</v>
      </c>
      <c r="L142">
        <f t="shared" si="3"/>
        <v>89.480456302791765</v>
      </c>
    </row>
    <row r="143" spans="1:12" x14ac:dyDescent="0.3">
      <c r="G143" s="4">
        <v>116</v>
      </c>
      <c r="H143" s="4">
        <v>79.837106346994531</v>
      </c>
      <c r="I143" s="4">
        <v>-2.1371063469945284</v>
      </c>
      <c r="J143" s="4">
        <v>2.5103283425210634</v>
      </c>
      <c r="K143">
        <f t="shared" si="2"/>
        <v>21.598649193312884</v>
      </c>
      <c r="L143">
        <f t="shared" si="3"/>
        <v>466.50164697579527</v>
      </c>
    </row>
    <row r="144" spans="1:12" x14ac:dyDescent="0.3">
      <c r="G144" s="4">
        <v>117</v>
      </c>
      <c r="H144" s="4">
        <v>68.253324653314039</v>
      </c>
      <c r="I144" s="4">
        <v>1.3466753466859558</v>
      </c>
      <c r="J144" s="4">
        <v>-2.1371063469945284</v>
      </c>
      <c r="K144">
        <f t="shared" si="2"/>
        <v>12.136734889223263</v>
      </c>
      <c r="L144">
        <f t="shared" si="3"/>
        <v>147.30033377128919</v>
      </c>
    </row>
    <row r="145" spans="7:12" x14ac:dyDescent="0.3">
      <c r="G145" s="4">
        <v>118</v>
      </c>
      <c r="H145" s="4">
        <v>64.725026090093081</v>
      </c>
      <c r="I145" s="4">
        <v>-0.42502609009308401</v>
      </c>
      <c r="J145" s="4">
        <v>1.3466753466859558</v>
      </c>
      <c r="K145">
        <f t="shared" si="2"/>
        <v>3.1389259810849142</v>
      </c>
      <c r="L145">
        <f t="shared" si="3"/>
        <v>9.8528563147298911</v>
      </c>
    </row>
    <row r="146" spans="7:12" x14ac:dyDescent="0.3">
      <c r="G146" s="4">
        <v>119</v>
      </c>
      <c r="H146" s="4">
        <v>76.056990020246928</v>
      </c>
      <c r="I146" s="4">
        <v>0.94300997975307155</v>
      </c>
      <c r="J146" s="4">
        <v>-0.42502609009308401</v>
      </c>
      <c r="K146">
        <f t="shared" si="2"/>
        <v>1.8715226884001155</v>
      </c>
      <c r="L146">
        <f t="shared" si="3"/>
        <v>3.5025971731963956</v>
      </c>
    </row>
    <row r="147" spans="7:12" x14ac:dyDescent="0.3">
      <c r="G147" s="4">
        <v>120</v>
      </c>
      <c r="H147" s="4">
        <v>77.767961296380633</v>
      </c>
      <c r="I147" s="4">
        <v>0.83203870361936083</v>
      </c>
      <c r="J147" s="4">
        <v>0.94300997975307155</v>
      </c>
      <c r="K147">
        <f t="shared" si="2"/>
        <v>1.2314624126744275E-2</v>
      </c>
      <c r="L147">
        <f t="shared" si="3"/>
        <v>1.5164996738299219E-4</v>
      </c>
    </row>
    <row r="148" spans="7:12" x14ac:dyDescent="0.3">
      <c r="G148" s="4">
        <v>121</v>
      </c>
      <c r="H148" s="4">
        <v>64.920232104497984</v>
      </c>
      <c r="I148" s="4">
        <v>1.7797678955020189</v>
      </c>
      <c r="J148" s="4">
        <v>0.83203870361936083</v>
      </c>
      <c r="K148">
        <f t="shared" si="2"/>
        <v>0.89819062114655601</v>
      </c>
      <c r="L148">
        <f t="shared" si="3"/>
        <v>0.80674639191563613</v>
      </c>
    </row>
    <row r="149" spans="7:12" x14ac:dyDescent="0.3">
      <c r="G149" s="4">
        <v>122</v>
      </c>
      <c r="H149" s="4">
        <v>75.456670210964703</v>
      </c>
      <c r="I149" s="4">
        <v>-2.4566702109647025</v>
      </c>
      <c r="J149" s="4">
        <v>1.7797678955020189</v>
      </c>
      <c r="K149">
        <f t="shared" si="2"/>
        <v>17.947407829923339</v>
      </c>
      <c r="L149">
        <f t="shared" si="3"/>
        <v>322.10944781359359</v>
      </c>
    </row>
    <row r="150" spans="7:12" x14ac:dyDescent="0.3">
      <c r="G150" s="4">
        <v>123</v>
      </c>
      <c r="H150" s="4">
        <v>77.114856742925042</v>
      </c>
      <c r="I150" s="4">
        <v>-1.0148567429250477</v>
      </c>
      <c r="J150" s="4">
        <v>-2.4566702109647025</v>
      </c>
      <c r="K150">
        <f t="shared" si="2"/>
        <v>2.0788260766205369</v>
      </c>
      <c r="L150">
        <f t="shared" si="3"/>
        <v>4.3215178568375343</v>
      </c>
    </row>
    <row r="151" spans="7:12" x14ac:dyDescent="0.3">
      <c r="G151" s="4">
        <v>124</v>
      </c>
      <c r="H151" s="4">
        <v>83.361744012271586</v>
      </c>
      <c r="I151" s="4">
        <v>-1.9617440122715806</v>
      </c>
      <c r="J151" s="4">
        <v>-1.0148567429250477</v>
      </c>
      <c r="K151">
        <f t="shared" si="2"/>
        <v>0.89659550085053352</v>
      </c>
      <c r="L151">
        <f t="shared" si="3"/>
        <v>0.8038834921454191</v>
      </c>
    </row>
    <row r="152" spans="7:12" x14ac:dyDescent="0.3">
      <c r="G152" s="4">
        <v>125</v>
      </c>
      <c r="H152" s="4">
        <v>65.259510482886427</v>
      </c>
      <c r="I152" s="4">
        <v>2.0404895171135706</v>
      </c>
      <c r="J152" s="4">
        <v>-1.9617440122715806</v>
      </c>
      <c r="K152">
        <f t="shared" si="2"/>
        <v>16.017873223734725</v>
      </c>
      <c r="L152">
        <f t="shared" si="3"/>
        <v>256.57226261163788</v>
      </c>
    </row>
    <row r="153" spans="7:12" x14ac:dyDescent="0.3">
      <c r="G153" s="4">
        <v>126</v>
      </c>
      <c r="H153" s="4">
        <v>74.928634103796327</v>
      </c>
      <c r="I153" s="4">
        <v>-1.9286341037963268</v>
      </c>
      <c r="J153" s="4">
        <v>2.0404895171135706</v>
      </c>
      <c r="K153">
        <f t="shared" si="2"/>
        <v>15.753942318064896</v>
      </c>
      <c r="L153">
        <f t="shared" si="3"/>
        <v>248.18669856091594</v>
      </c>
    </row>
    <row r="154" spans="7:12" x14ac:dyDescent="0.3">
      <c r="G154" s="4">
        <v>127</v>
      </c>
      <c r="H154" s="4">
        <v>67.000887813172255</v>
      </c>
      <c r="I154" s="4">
        <v>-1.7008878131722582</v>
      </c>
      <c r="J154" s="4">
        <v>-1.9286341037963268</v>
      </c>
      <c r="K154">
        <f t="shared" si="2"/>
        <v>5.1868372893022714E-2</v>
      </c>
      <c r="L154">
        <f t="shared" si="3"/>
        <v>2.6903281065696534E-3</v>
      </c>
    </row>
    <row r="155" spans="7:12" x14ac:dyDescent="0.3">
      <c r="G155" s="4">
        <v>128</v>
      </c>
      <c r="H155" s="4">
        <v>74.205662305581185</v>
      </c>
      <c r="I155" s="4">
        <v>-0.30566230558117979</v>
      </c>
      <c r="J155" s="4">
        <v>-1.7008878131722582</v>
      </c>
      <c r="K155">
        <f t="shared" si="2"/>
        <v>1.9466542170327825</v>
      </c>
      <c r="L155">
        <f t="shared" si="3"/>
        <v>3.7894626406915157</v>
      </c>
    </row>
    <row r="156" spans="7:12" x14ac:dyDescent="0.3">
      <c r="G156" s="4">
        <v>129</v>
      </c>
      <c r="H156" s="4">
        <v>74.911613011943061</v>
      </c>
      <c r="I156" s="4">
        <v>-1.2116130119430579</v>
      </c>
      <c r="J156" s="4">
        <v>-0.30566230558117979</v>
      </c>
      <c r="K156">
        <f t="shared" si="2"/>
        <v>0.82074668235758597</v>
      </c>
      <c r="L156">
        <f t="shared" si="3"/>
        <v>0.67362511660098412</v>
      </c>
    </row>
    <row r="157" spans="7:12" x14ac:dyDescent="0.3">
      <c r="G157" s="4">
        <v>130</v>
      </c>
      <c r="H157" s="4">
        <v>66.087549055527177</v>
      </c>
      <c r="I157" s="4">
        <v>-1.5875490555271767</v>
      </c>
      <c r="J157" s="4">
        <v>-1.2116130119430579</v>
      </c>
      <c r="K157">
        <f t="shared" si="2"/>
        <v>0.14132790886568047</v>
      </c>
      <c r="L157">
        <f t="shared" si="3"/>
        <v>1.9973577824346084E-2</v>
      </c>
    </row>
    <row r="158" spans="7:12" x14ac:dyDescent="0.3">
      <c r="G158" s="4">
        <v>131</v>
      </c>
      <c r="H158" s="4">
        <v>78.543886503665973</v>
      </c>
      <c r="I158" s="4">
        <v>-1.3438865036659706</v>
      </c>
      <c r="J158" s="4">
        <v>-1.5875490555271767</v>
      </c>
      <c r="K158">
        <f t="shared" ref="K158:K161" si="4">(I158-J158)*(I158-J158)</f>
        <v>5.9371439179514957E-2</v>
      </c>
      <c r="L158">
        <f t="shared" ref="L158:L161" si="5">K158*K158</f>
        <v>3.5249677902468436E-3</v>
      </c>
    </row>
    <row r="159" spans="7:12" x14ac:dyDescent="0.3">
      <c r="G159" s="4">
        <v>132</v>
      </c>
      <c r="H159" s="4">
        <v>77.417782336990868</v>
      </c>
      <c r="I159" s="4">
        <v>0.78221766300913487</v>
      </c>
      <c r="J159" s="4">
        <v>-1.3438865036659706</v>
      </c>
      <c r="K159">
        <f t="shared" si="4"/>
        <v>4.5203189275532445</v>
      </c>
      <c r="L159">
        <f t="shared" si="5"/>
        <v>20.433283206796116</v>
      </c>
    </row>
    <row r="160" spans="7:12" x14ac:dyDescent="0.3">
      <c r="G160" s="4">
        <v>133</v>
      </c>
      <c r="H160" s="4">
        <v>70.111679206105023</v>
      </c>
      <c r="I160" s="4">
        <v>-0.41167920610502051</v>
      </c>
      <c r="J160" s="4">
        <v>0.78221766300913487</v>
      </c>
      <c r="K160">
        <f t="shared" si="4"/>
        <v>1.4253897340805826</v>
      </c>
      <c r="L160">
        <f t="shared" si="5"/>
        <v>2.0317358940223138</v>
      </c>
    </row>
    <row r="161" spans="7:12" ht="15" thickBot="1" x14ac:dyDescent="0.35">
      <c r="G161" s="5">
        <v>134</v>
      </c>
      <c r="H161" s="5">
        <v>77.943976822946183</v>
      </c>
      <c r="I161" s="5">
        <v>-0.2439768229461805</v>
      </c>
      <c r="J161" s="4">
        <v>-0.41167920610502051</v>
      </c>
      <c r="K161">
        <f t="shared" si="4"/>
        <v>2.8124089317154384E-2</v>
      </c>
      <c r="L161">
        <f t="shared" si="5"/>
        <v>7.9096439991927739E-4</v>
      </c>
    </row>
    <row r="162" spans="7:12" x14ac:dyDescent="0.3">
      <c r="J162" s="4"/>
    </row>
  </sheetData>
  <mergeCells count="2">
    <mergeCell ref="N33:O34"/>
    <mergeCell ref="P33:Q3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FBA68-6850-4BC7-A78B-F27B6AB180D3}">
  <dimension ref="A1:AC169"/>
  <sheetViews>
    <sheetView topLeftCell="H15" workbookViewId="0">
      <selection activeCell="O14" sqref="O14"/>
    </sheetView>
  </sheetViews>
  <sheetFormatPr defaultRowHeight="14.4" x14ac:dyDescent="0.3"/>
  <cols>
    <col min="21" max="21" width="13.6640625" customWidth="1"/>
    <col min="22" max="22" width="8.88671875" customWidth="1"/>
  </cols>
  <sheetData>
    <row r="1" spans="1:25" ht="15.6" customHeight="1" x14ac:dyDescent="0.3">
      <c r="A1" s="104" t="s">
        <v>279</v>
      </c>
      <c r="B1" s="104"/>
      <c r="C1" s="104"/>
      <c r="D1" s="104" t="s">
        <v>286</v>
      </c>
      <c r="E1" s="104"/>
      <c r="F1" s="104"/>
      <c r="G1" s="104"/>
      <c r="H1" s="104"/>
      <c r="I1" s="104"/>
      <c r="J1" s="104"/>
      <c r="K1" s="104"/>
      <c r="L1" s="104"/>
    </row>
    <row r="2" spans="1:25" x14ac:dyDescent="0.3">
      <c r="A2" s="104"/>
      <c r="B2" s="104"/>
      <c r="C2" s="104"/>
      <c r="D2" s="104"/>
      <c r="E2" s="104"/>
      <c r="F2" s="104"/>
      <c r="G2" s="104"/>
      <c r="H2" s="104"/>
      <c r="I2" s="104"/>
      <c r="J2" s="104"/>
      <c r="K2" s="104"/>
      <c r="L2" s="104"/>
    </row>
    <row r="3" spans="1:25" x14ac:dyDescent="0.3">
      <c r="A3" s="31"/>
      <c r="B3" s="32"/>
      <c r="C3" s="33"/>
      <c r="D3" s="34"/>
      <c r="E3" s="34"/>
      <c r="F3" s="34"/>
      <c r="G3" s="34"/>
      <c r="H3" s="34"/>
      <c r="I3" s="34"/>
      <c r="J3" s="32"/>
    </row>
    <row r="4" spans="1:25" ht="18" x14ac:dyDescent="0.3">
      <c r="A4" s="23" t="s">
        <v>270</v>
      </c>
      <c r="B4" s="24" t="s">
        <v>175</v>
      </c>
      <c r="C4" s="24" t="s">
        <v>176</v>
      </c>
      <c r="D4" s="24" t="s">
        <v>178</v>
      </c>
      <c r="E4" s="24" t="s">
        <v>280</v>
      </c>
      <c r="F4" s="24" t="s">
        <v>281</v>
      </c>
      <c r="G4" s="24" t="s">
        <v>282</v>
      </c>
      <c r="H4" s="24" t="s">
        <v>283</v>
      </c>
      <c r="I4" s="24" t="s">
        <v>284</v>
      </c>
      <c r="J4" s="24" t="s">
        <v>285</v>
      </c>
      <c r="L4" t="s">
        <v>183</v>
      </c>
      <c r="O4" s="76" t="s">
        <v>288</v>
      </c>
    </row>
    <row r="5" spans="1:25" ht="15" thickBot="1" x14ac:dyDescent="0.35">
      <c r="A5" s="26">
        <f>'Durbin-Watson'!I28*'Durbin-Watson'!I28</f>
        <v>0.43740547854033696</v>
      </c>
      <c r="B5" s="26">
        <v>37</v>
      </c>
      <c r="C5" s="26">
        <v>3.9</v>
      </c>
      <c r="D5" s="26">
        <v>62</v>
      </c>
      <c r="E5" s="26">
        <f>B5*B5</f>
        <v>1369</v>
      </c>
      <c r="F5" s="26">
        <f t="shared" ref="F5:G5" si="0">C5*C5</f>
        <v>15.209999999999999</v>
      </c>
      <c r="G5" s="26">
        <f t="shared" si="0"/>
        <v>3844</v>
      </c>
      <c r="H5" s="26">
        <f>B5*C5</f>
        <v>144.29999999999998</v>
      </c>
      <c r="I5" s="26">
        <f>B5*D5</f>
        <v>2294</v>
      </c>
      <c r="J5" s="26">
        <f>C5*D5</f>
        <v>241.79999999999998</v>
      </c>
    </row>
    <row r="6" spans="1:25" x14ac:dyDescent="0.3">
      <c r="A6" s="26">
        <f>'Durbin-Watson'!I29*'Durbin-Watson'!I29</f>
        <v>2.627358263998656E-2</v>
      </c>
      <c r="B6" s="27">
        <v>75</v>
      </c>
      <c r="C6" s="27">
        <v>10.7</v>
      </c>
      <c r="D6" s="27">
        <v>12</v>
      </c>
      <c r="E6" s="26">
        <f t="shared" ref="E6:E69" si="1">B6*B6</f>
        <v>5625</v>
      </c>
      <c r="F6" s="26">
        <f t="shared" ref="F6:F69" si="2">C6*C6</f>
        <v>114.48999999999998</v>
      </c>
      <c r="G6" s="26">
        <f t="shared" ref="G6:G69" si="3">D6*D6</f>
        <v>144</v>
      </c>
      <c r="H6" s="26">
        <f t="shared" ref="H6:H69" si="4">B6*C6</f>
        <v>802.5</v>
      </c>
      <c r="I6" s="26">
        <f t="shared" ref="I6:I69" si="5">B6*D6</f>
        <v>900</v>
      </c>
      <c r="J6" s="26">
        <f t="shared" ref="J6:J69" si="6">C6*D6</f>
        <v>128.39999999999998</v>
      </c>
      <c r="L6" s="7" t="s">
        <v>184</v>
      </c>
      <c r="M6" s="7"/>
      <c r="O6" t="s">
        <v>306</v>
      </c>
    </row>
    <row r="7" spans="1:25" x14ac:dyDescent="0.3">
      <c r="A7" s="26">
        <f>'Durbin-Watson'!I30*'Durbin-Watson'!I30</f>
        <v>2.5650415416442698</v>
      </c>
      <c r="B7" s="26">
        <v>39</v>
      </c>
      <c r="C7" s="26">
        <v>5.4</v>
      </c>
      <c r="D7" s="26">
        <v>163</v>
      </c>
      <c r="E7" s="26">
        <f t="shared" si="1"/>
        <v>1521</v>
      </c>
      <c r="F7" s="26">
        <f t="shared" si="2"/>
        <v>29.160000000000004</v>
      </c>
      <c r="G7" s="26">
        <f t="shared" si="3"/>
        <v>26569</v>
      </c>
      <c r="H7" s="26">
        <f t="shared" si="4"/>
        <v>210.60000000000002</v>
      </c>
      <c r="I7" s="26">
        <f t="shared" si="5"/>
        <v>6357</v>
      </c>
      <c r="J7" s="26">
        <f t="shared" si="6"/>
        <v>880.2</v>
      </c>
      <c r="L7" s="4" t="s">
        <v>185</v>
      </c>
      <c r="M7" s="4">
        <v>0.33849643906003185</v>
      </c>
    </row>
    <row r="8" spans="1:25" ht="18" x14ac:dyDescent="0.3">
      <c r="A8" s="26">
        <f>'Durbin-Watson'!I31*'Durbin-Watson'!I31</f>
        <v>0.46581445118961484</v>
      </c>
      <c r="B8" s="27">
        <v>72</v>
      </c>
      <c r="C8" s="27">
        <v>11.3</v>
      </c>
      <c r="D8" s="27">
        <v>30.4</v>
      </c>
      <c r="E8" s="26">
        <f t="shared" si="1"/>
        <v>5184</v>
      </c>
      <c r="F8" s="26">
        <f t="shared" si="2"/>
        <v>127.69000000000001</v>
      </c>
      <c r="G8" s="26">
        <f t="shared" si="3"/>
        <v>924.16</v>
      </c>
      <c r="H8" s="26">
        <f t="shared" si="4"/>
        <v>813.6</v>
      </c>
      <c r="I8" s="26">
        <f t="shared" si="5"/>
        <v>2188.7999999999997</v>
      </c>
      <c r="J8" s="26">
        <f t="shared" si="6"/>
        <v>343.52</v>
      </c>
      <c r="L8" s="4" t="s">
        <v>186</v>
      </c>
      <c r="M8" s="4">
        <v>0.11457983925632187</v>
      </c>
      <c r="O8" s="76" t="s">
        <v>289</v>
      </c>
    </row>
    <row r="9" spans="1:25" x14ac:dyDescent="0.3">
      <c r="A9" s="26">
        <f>'Durbin-Watson'!I32*'Durbin-Watson'!I32</f>
        <v>0.20668953595221135</v>
      </c>
      <c r="B9" s="26">
        <v>73</v>
      </c>
      <c r="C9" s="26">
        <v>15.5</v>
      </c>
      <c r="D9" s="26">
        <v>40.9</v>
      </c>
      <c r="E9" s="26">
        <f t="shared" si="1"/>
        <v>5329</v>
      </c>
      <c r="F9" s="26">
        <f t="shared" si="2"/>
        <v>240.25</v>
      </c>
      <c r="G9" s="26">
        <f t="shared" si="3"/>
        <v>1672.81</v>
      </c>
      <c r="H9" s="26">
        <f t="shared" si="4"/>
        <v>1131.5</v>
      </c>
      <c r="I9" s="26">
        <f t="shared" si="5"/>
        <v>2985.7</v>
      </c>
      <c r="J9" s="26">
        <f t="shared" si="6"/>
        <v>633.94999999999993</v>
      </c>
      <c r="L9" s="4" t="s">
        <v>187</v>
      </c>
      <c r="M9" s="4">
        <v>5.0315472750732324E-2</v>
      </c>
      <c r="U9" s="78" t="s">
        <v>301</v>
      </c>
      <c r="X9" s="78" t="s">
        <v>302</v>
      </c>
      <c r="Y9" s="78" t="s">
        <v>303</v>
      </c>
    </row>
    <row r="10" spans="1:25" x14ac:dyDescent="0.3">
      <c r="A10" s="26">
        <f>'Durbin-Watson'!I33*'Durbin-Watson'!I33</f>
        <v>5.7040800173777155</v>
      </c>
      <c r="B10" s="27">
        <v>69</v>
      </c>
      <c r="C10" s="27">
        <v>5.7</v>
      </c>
      <c r="D10" s="27">
        <v>18.899999999999999</v>
      </c>
      <c r="E10" s="26">
        <f t="shared" si="1"/>
        <v>4761</v>
      </c>
      <c r="F10" s="26">
        <f t="shared" si="2"/>
        <v>32.49</v>
      </c>
      <c r="G10" s="26">
        <f t="shared" si="3"/>
        <v>357.20999999999992</v>
      </c>
      <c r="H10" s="26">
        <f t="shared" si="4"/>
        <v>393.3</v>
      </c>
      <c r="I10" s="26">
        <f t="shared" si="5"/>
        <v>1304.0999999999999</v>
      </c>
      <c r="J10" s="26">
        <f t="shared" si="6"/>
        <v>107.72999999999999</v>
      </c>
      <c r="L10" s="4" t="s">
        <v>188</v>
      </c>
      <c r="M10" s="4">
        <v>1.7568282136562055</v>
      </c>
      <c r="O10" t="s">
        <v>307</v>
      </c>
      <c r="U10" s="78" t="s">
        <v>304</v>
      </c>
      <c r="X10" s="78" t="s">
        <v>302</v>
      </c>
      <c r="Y10" s="78" t="s">
        <v>305</v>
      </c>
    </row>
    <row r="11" spans="1:25" ht="15" thickBot="1" x14ac:dyDescent="0.35">
      <c r="A11" s="26">
        <f>'Durbin-Watson'!I34*'Durbin-Watson'!I34</f>
        <v>0.72780522814256576</v>
      </c>
      <c r="B11" s="26">
        <v>87</v>
      </c>
      <c r="C11" s="26">
        <v>16.2</v>
      </c>
      <c r="D11" s="26">
        <v>8.6999999999999993</v>
      </c>
      <c r="E11" s="26">
        <f t="shared" si="1"/>
        <v>7569</v>
      </c>
      <c r="F11" s="26">
        <f t="shared" si="2"/>
        <v>262.44</v>
      </c>
      <c r="G11" s="26">
        <f t="shared" si="3"/>
        <v>75.689999999999984</v>
      </c>
      <c r="H11" s="26">
        <f t="shared" si="4"/>
        <v>1409.3999999999999</v>
      </c>
      <c r="I11" s="26">
        <f t="shared" si="5"/>
        <v>756.9</v>
      </c>
      <c r="J11" s="26">
        <f t="shared" si="6"/>
        <v>140.93999999999997</v>
      </c>
      <c r="L11" s="5" t="s">
        <v>189</v>
      </c>
      <c r="M11" s="5">
        <v>134</v>
      </c>
    </row>
    <row r="12" spans="1:25" x14ac:dyDescent="0.3">
      <c r="A12" s="26">
        <f>'Durbin-Watson'!I35*'Durbin-Watson'!I35</f>
        <v>1.0705229696059959</v>
      </c>
      <c r="B12" s="27">
        <v>82</v>
      </c>
      <c r="C12" s="27">
        <v>15.7</v>
      </c>
      <c r="D12" s="27">
        <v>5.2</v>
      </c>
      <c r="E12" s="26">
        <f t="shared" si="1"/>
        <v>6724</v>
      </c>
      <c r="F12" s="26">
        <f t="shared" si="2"/>
        <v>246.48999999999998</v>
      </c>
      <c r="G12" s="26">
        <f t="shared" si="3"/>
        <v>27.040000000000003</v>
      </c>
      <c r="H12" s="26">
        <f t="shared" si="4"/>
        <v>1287.3999999999999</v>
      </c>
      <c r="I12" s="26">
        <f t="shared" si="5"/>
        <v>426.40000000000003</v>
      </c>
      <c r="J12" s="26">
        <f t="shared" si="6"/>
        <v>81.64</v>
      </c>
    </row>
    <row r="13" spans="1:25" ht="15" thickBot="1" x14ac:dyDescent="0.35">
      <c r="A13" s="26">
        <f>'Durbin-Watson'!I36*'Durbin-Watson'!I36</f>
        <v>1.0512162807495733E-3</v>
      </c>
      <c r="B13" s="26">
        <v>65</v>
      </c>
      <c r="C13" s="26">
        <v>3.9</v>
      </c>
      <c r="D13" s="26">
        <v>42.2</v>
      </c>
      <c r="E13" s="26">
        <f t="shared" si="1"/>
        <v>4225</v>
      </c>
      <c r="F13" s="26">
        <f t="shared" si="2"/>
        <v>15.209999999999999</v>
      </c>
      <c r="G13" s="26">
        <f t="shared" si="3"/>
        <v>1780.8400000000001</v>
      </c>
      <c r="H13" s="26">
        <f t="shared" si="4"/>
        <v>253.5</v>
      </c>
      <c r="I13" s="26">
        <f t="shared" si="5"/>
        <v>2743</v>
      </c>
      <c r="J13" s="26">
        <f t="shared" si="6"/>
        <v>164.58</v>
      </c>
      <c r="L13" t="s">
        <v>190</v>
      </c>
      <c r="T13" s="77"/>
      <c r="U13" t="s">
        <v>299</v>
      </c>
      <c r="W13" t="s">
        <v>300</v>
      </c>
      <c r="Y13" t="s">
        <v>298</v>
      </c>
    </row>
    <row r="14" spans="1:25" x14ac:dyDescent="0.3">
      <c r="A14" s="26">
        <f>'Durbin-Watson'!I37*'Durbin-Watson'!I37</f>
        <v>1.0850080543147946</v>
      </c>
      <c r="B14" s="27">
        <v>71</v>
      </c>
      <c r="C14" s="27">
        <v>7.2</v>
      </c>
      <c r="D14" s="27">
        <v>12.5</v>
      </c>
      <c r="E14" s="26">
        <f t="shared" si="1"/>
        <v>5041</v>
      </c>
      <c r="F14" s="26">
        <f t="shared" si="2"/>
        <v>51.84</v>
      </c>
      <c r="G14" s="26">
        <f t="shared" si="3"/>
        <v>156.25</v>
      </c>
      <c r="H14" s="26">
        <f t="shared" si="4"/>
        <v>511.2</v>
      </c>
      <c r="I14" s="26">
        <f t="shared" si="5"/>
        <v>887.5</v>
      </c>
      <c r="J14" s="26">
        <f t="shared" si="6"/>
        <v>90</v>
      </c>
      <c r="L14" s="71"/>
      <c r="M14" s="71" t="s">
        <v>195</v>
      </c>
      <c r="N14" s="71" t="s">
        <v>196</v>
      </c>
      <c r="O14" s="71" t="s">
        <v>197</v>
      </c>
      <c r="P14" s="71" t="s">
        <v>198</v>
      </c>
      <c r="Q14" s="71" t="s">
        <v>199</v>
      </c>
      <c r="T14">
        <v>0.05</v>
      </c>
      <c r="U14">
        <f>CHIINV(T14,9)</f>
        <v>16.918977604620451</v>
      </c>
      <c r="V14" t="s">
        <v>295</v>
      </c>
      <c r="W14">
        <f>M8*M11</f>
        <v>15.353698460347131</v>
      </c>
    </row>
    <row r="15" spans="1:25" x14ac:dyDescent="0.3">
      <c r="A15" s="26">
        <f>'Durbin-Watson'!I38*'Durbin-Watson'!I38</f>
        <v>3.697005167244483</v>
      </c>
      <c r="B15" s="26">
        <v>74</v>
      </c>
      <c r="C15" s="26">
        <v>11</v>
      </c>
      <c r="D15" s="26">
        <v>11.7</v>
      </c>
      <c r="E15" s="26">
        <f t="shared" si="1"/>
        <v>5476</v>
      </c>
      <c r="F15" s="26">
        <f t="shared" si="2"/>
        <v>121</v>
      </c>
      <c r="G15" s="26">
        <f t="shared" si="3"/>
        <v>136.88999999999999</v>
      </c>
      <c r="H15" s="26">
        <f t="shared" si="4"/>
        <v>814</v>
      </c>
      <c r="I15" s="26">
        <f t="shared" si="5"/>
        <v>865.8</v>
      </c>
      <c r="J15" s="26">
        <f t="shared" si="6"/>
        <v>128.69999999999999</v>
      </c>
      <c r="L15" s="4" t="s">
        <v>191</v>
      </c>
      <c r="M15" s="4">
        <v>9</v>
      </c>
      <c r="N15" s="4">
        <v>49.526664693808925</v>
      </c>
      <c r="O15" s="4">
        <v>5.5029627437565471</v>
      </c>
      <c r="P15" s="4">
        <v>1.7829451294187428</v>
      </c>
      <c r="Q15" s="4">
        <v>7.7882888264614356E-2</v>
      </c>
      <c r="T15">
        <v>0.01</v>
      </c>
      <c r="U15">
        <f>CHIINV(T15,9)</f>
        <v>21.665994333461931</v>
      </c>
    </row>
    <row r="16" spans="1:25" x14ac:dyDescent="0.3">
      <c r="A16" s="26">
        <f>'Durbin-Watson'!I39*'Durbin-Watson'!I39</f>
        <v>5.942028922948984E-3</v>
      </c>
      <c r="B16" s="27">
        <v>85</v>
      </c>
      <c r="C16" s="27">
        <v>15.7</v>
      </c>
      <c r="D16" s="27">
        <v>5.0999999999999996</v>
      </c>
      <c r="E16" s="26">
        <f t="shared" si="1"/>
        <v>7225</v>
      </c>
      <c r="F16" s="26">
        <f t="shared" si="2"/>
        <v>246.48999999999998</v>
      </c>
      <c r="G16" s="26">
        <f t="shared" si="3"/>
        <v>26.009999999999998</v>
      </c>
      <c r="H16" s="26">
        <f t="shared" si="4"/>
        <v>1334.5</v>
      </c>
      <c r="I16" s="26">
        <f t="shared" si="5"/>
        <v>433.49999999999994</v>
      </c>
      <c r="J16" s="26">
        <f t="shared" si="6"/>
        <v>80.069999999999993</v>
      </c>
      <c r="L16" s="4" t="s">
        <v>192</v>
      </c>
      <c r="M16" s="4">
        <v>124</v>
      </c>
      <c r="N16" s="4">
        <v>382.71922616500831</v>
      </c>
      <c r="O16" s="4">
        <v>3.0864453722984542</v>
      </c>
      <c r="P16" s="4"/>
      <c r="Q16" s="4"/>
    </row>
    <row r="17" spans="1:29" ht="15" thickBot="1" x14ac:dyDescent="0.35">
      <c r="A17" s="26">
        <f>'Durbin-Watson'!I40*'Durbin-Watson'!I40</f>
        <v>0.13090268129646968</v>
      </c>
      <c r="B17" s="26">
        <v>67</v>
      </c>
      <c r="C17" s="26">
        <v>12.2</v>
      </c>
      <c r="D17" s="26">
        <v>55.4</v>
      </c>
      <c r="E17" s="26">
        <f t="shared" si="1"/>
        <v>4489</v>
      </c>
      <c r="F17" s="26">
        <f t="shared" si="2"/>
        <v>148.83999999999997</v>
      </c>
      <c r="G17" s="26">
        <f t="shared" si="3"/>
        <v>3069.16</v>
      </c>
      <c r="H17" s="26">
        <f t="shared" si="4"/>
        <v>817.4</v>
      </c>
      <c r="I17" s="26">
        <f t="shared" si="5"/>
        <v>3711.7999999999997</v>
      </c>
      <c r="J17" s="26">
        <f t="shared" si="6"/>
        <v>675.88</v>
      </c>
      <c r="L17" s="5" t="s">
        <v>193</v>
      </c>
      <c r="M17" s="5">
        <v>133</v>
      </c>
      <c r="N17" s="5">
        <v>432.24589085881723</v>
      </c>
      <c r="O17" s="5"/>
      <c r="P17" s="5"/>
      <c r="Q17" s="5"/>
      <c r="W17" s="78"/>
      <c r="X17" s="78"/>
      <c r="Y17" s="78"/>
      <c r="AB17" s="78"/>
      <c r="AC17" s="78"/>
    </row>
    <row r="18" spans="1:29" ht="15" thickBot="1" x14ac:dyDescent="0.35">
      <c r="A18" s="26">
        <f>'Durbin-Watson'!I41*'Durbin-Watson'!I41</f>
        <v>2.4007658285343498</v>
      </c>
      <c r="B18" s="27">
        <v>38</v>
      </c>
      <c r="C18" s="27">
        <v>3.7</v>
      </c>
      <c r="D18" s="27">
        <v>108</v>
      </c>
      <c r="E18" s="26">
        <f t="shared" si="1"/>
        <v>1444</v>
      </c>
      <c r="F18" s="26">
        <f t="shared" si="2"/>
        <v>13.690000000000001</v>
      </c>
      <c r="G18" s="26">
        <f t="shared" si="3"/>
        <v>11664</v>
      </c>
      <c r="H18" s="26">
        <f t="shared" si="4"/>
        <v>140.6</v>
      </c>
      <c r="I18" s="26">
        <f t="shared" si="5"/>
        <v>4104</v>
      </c>
      <c r="J18" s="26">
        <f t="shared" si="6"/>
        <v>399.6</v>
      </c>
      <c r="W18" s="78"/>
      <c r="X18" s="78"/>
      <c r="Y18" s="78"/>
      <c r="AB18" s="78"/>
      <c r="AC18" s="78"/>
    </row>
    <row r="19" spans="1:29" x14ac:dyDescent="0.3">
      <c r="A19" s="26">
        <f>'Durbin-Watson'!I42*'Durbin-Watson'!I42</f>
        <v>1.0960941302515848E-2</v>
      </c>
      <c r="B19" s="26">
        <v>62</v>
      </c>
      <c r="C19" s="26">
        <v>10.4</v>
      </c>
      <c r="D19" s="26">
        <v>8</v>
      </c>
      <c r="E19" s="26">
        <f t="shared" si="1"/>
        <v>3844</v>
      </c>
      <c r="F19" s="26">
        <f t="shared" si="2"/>
        <v>108.16000000000001</v>
      </c>
      <c r="G19" s="26">
        <f t="shared" si="3"/>
        <v>64</v>
      </c>
      <c r="H19" s="26">
        <f t="shared" si="4"/>
        <v>644.80000000000007</v>
      </c>
      <c r="I19" s="26">
        <f t="shared" si="5"/>
        <v>496</v>
      </c>
      <c r="J19" s="26">
        <f t="shared" si="6"/>
        <v>83.2</v>
      </c>
      <c r="L19" s="71"/>
      <c r="M19" s="71" t="s">
        <v>200</v>
      </c>
      <c r="N19" s="71" t="s">
        <v>188</v>
      </c>
      <c r="O19" s="71" t="s">
        <v>201</v>
      </c>
      <c r="P19" s="71" t="s">
        <v>202</v>
      </c>
      <c r="Q19" s="71" t="s">
        <v>203</v>
      </c>
      <c r="R19" s="71" t="s">
        <v>204</v>
      </c>
      <c r="S19" s="71" t="s">
        <v>205</v>
      </c>
      <c r="T19" s="71" t="s">
        <v>206</v>
      </c>
    </row>
    <row r="20" spans="1:29" x14ac:dyDescent="0.3">
      <c r="A20" s="26">
        <f>'Durbin-Watson'!I43*'Durbin-Watson'!I43</f>
        <v>4.1226866770347073</v>
      </c>
      <c r="B20" s="27">
        <v>67</v>
      </c>
      <c r="C20" s="27">
        <v>13.7</v>
      </c>
      <c r="D20" s="27">
        <v>71</v>
      </c>
      <c r="E20" s="26">
        <f t="shared" si="1"/>
        <v>4489</v>
      </c>
      <c r="F20" s="26">
        <f t="shared" si="2"/>
        <v>187.68999999999997</v>
      </c>
      <c r="G20" s="26">
        <f t="shared" si="3"/>
        <v>5041</v>
      </c>
      <c r="H20" s="26">
        <f t="shared" si="4"/>
        <v>917.9</v>
      </c>
      <c r="I20" s="26">
        <f t="shared" si="5"/>
        <v>4757</v>
      </c>
      <c r="J20" s="26">
        <f t="shared" si="6"/>
        <v>972.69999999999993</v>
      </c>
      <c r="L20" s="4" t="s">
        <v>194</v>
      </c>
      <c r="M20" s="4">
        <v>8.5029293530422443</v>
      </c>
      <c r="N20" s="4">
        <v>10.478499828101381</v>
      </c>
      <c r="O20" s="4">
        <v>0.81146437873091093</v>
      </c>
      <c r="P20" s="4">
        <v>0.41865394139641177</v>
      </c>
      <c r="Q20" s="4">
        <v>-12.23695700856625</v>
      </c>
      <c r="R20" s="4">
        <v>29.242815714650739</v>
      </c>
      <c r="S20" s="4">
        <v>-12.23695700856625</v>
      </c>
      <c r="T20" s="4">
        <v>29.242815714650739</v>
      </c>
    </row>
    <row r="21" spans="1:29" x14ac:dyDescent="0.3">
      <c r="A21" s="26">
        <f>'Durbin-Watson'!I44*'Durbin-Watson'!I44</f>
        <v>2.4694001433570567</v>
      </c>
      <c r="B21" s="26">
        <v>65</v>
      </c>
      <c r="C21" s="26">
        <v>15.4</v>
      </c>
      <c r="D21" s="26">
        <v>10.1</v>
      </c>
      <c r="E21" s="26">
        <f t="shared" si="1"/>
        <v>4225</v>
      </c>
      <c r="F21" s="26">
        <f t="shared" si="2"/>
        <v>237.16000000000003</v>
      </c>
      <c r="G21" s="26">
        <f t="shared" si="3"/>
        <v>102.00999999999999</v>
      </c>
      <c r="H21" s="26">
        <f t="shared" si="4"/>
        <v>1001</v>
      </c>
      <c r="I21" s="26">
        <f t="shared" si="5"/>
        <v>656.5</v>
      </c>
      <c r="J21" s="26">
        <f t="shared" si="6"/>
        <v>155.54</v>
      </c>
      <c r="L21" s="4" t="s">
        <v>175</v>
      </c>
      <c r="M21" s="4">
        <v>-0.31332420155586449</v>
      </c>
      <c r="N21" s="4">
        <v>0.31521097855059771</v>
      </c>
      <c r="O21" s="4">
        <v>-0.99401424086366219</v>
      </c>
      <c r="P21" s="4">
        <v>0.3221516958295535</v>
      </c>
      <c r="Q21" s="4">
        <v>-0.93721502393662315</v>
      </c>
      <c r="R21" s="4">
        <v>0.31056662082489417</v>
      </c>
      <c r="S21" s="4">
        <v>-0.93721502393662315</v>
      </c>
      <c r="T21" s="4">
        <v>0.31056662082489417</v>
      </c>
    </row>
    <row r="22" spans="1:29" x14ac:dyDescent="0.3">
      <c r="A22" s="26">
        <f>'Durbin-Watson'!I45*'Durbin-Watson'!I45</f>
        <v>5.190248899935284E-2</v>
      </c>
      <c r="B22" s="27">
        <v>75</v>
      </c>
      <c r="C22" s="27">
        <v>10.5</v>
      </c>
      <c r="D22" s="27">
        <v>49.1</v>
      </c>
      <c r="E22" s="26">
        <f t="shared" si="1"/>
        <v>5625</v>
      </c>
      <c r="F22" s="26">
        <f t="shared" si="2"/>
        <v>110.25</v>
      </c>
      <c r="G22" s="26">
        <f t="shared" si="3"/>
        <v>2410.81</v>
      </c>
      <c r="H22" s="26">
        <f t="shared" si="4"/>
        <v>787.5</v>
      </c>
      <c r="I22" s="26">
        <f t="shared" si="5"/>
        <v>3682.5</v>
      </c>
      <c r="J22" s="26">
        <f t="shared" si="6"/>
        <v>515.55000000000007</v>
      </c>
      <c r="L22" s="4" t="s">
        <v>176</v>
      </c>
      <c r="M22" s="4">
        <v>0.54268658856959706</v>
      </c>
      <c r="N22" s="4">
        <v>0.48971825998322138</v>
      </c>
      <c r="O22" s="4">
        <v>1.1081608200359743</v>
      </c>
      <c r="P22" s="4">
        <v>0.26993718961487284</v>
      </c>
      <c r="Q22" s="4">
        <v>-0.42660302615352197</v>
      </c>
      <c r="R22" s="4">
        <v>1.5119762032927162</v>
      </c>
      <c r="S22" s="4">
        <v>-0.42660302615352197</v>
      </c>
      <c r="T22" s="4">
        <v>1.5119762032927162</v>
      </c>
    </row>
    <row r="23" spans="1:29" x14ac:dyDescent="0.3">
      <c r="A23" s="26">
        <f>'Durbin-Watson'!I46*'Durbin-Watson'!I46</f>
        <v>4.93469596844528</v>
      </c>
      <c r="B23" s="26">
        <v>77</v>
      </c>
      <c r="C23" s="26">
        <v>6.8</v>
      </c>
      <c r="D23" s="26">
        <v>9.9</v>
      </c>
      <c r="E23" s="26">
        <f t="shared" si="1"/>
        <v>5929</v>
      </c>
      <c r="F23" s="26">
        <f t="shared" si="2"/>
        <v>46.239999999999995</v>
      </c>
      <c r="G23" s="26">
        <f t="shared" si="3"/>
        <v>98.01</v>
      </c>
      <c r="H23" s="26">
        <f t="shared" si="4"/>
        <v>523.6</v>
      </c>
      <c r="I23" s="26">
        <f t="shared" si="5"/>
        <v>762.30000000000007</v>
      </c>
      <c r="J23" s="26">
        <f t="shared" si="6"/>
        <v>67.320000000000007</v>
      </c>
      <c r="L23" s="4" t="s">
        <v>178</v>
      </c>
      <c r="M23" s="4">
        <v>3.1528596817926775E-3</v>
      </c>
      <c r="N23" s="4">
        <v>8.6104329751618899E-2</v>
      </c>
      <c r="O23" s="4">
        <v>3.6616737983880522E-2</v>
      </c>
      <c r="P23" s="4">
        <v>0.97084947996354753</v>
      </c>
      <c r="Q23" s="4">
        <v>-0.16727172814917479</v>
      </c>
      <c r="R23" s="4">
        <v>0.17357744751276016</v>
      </c>
      <c r="S23" s="4">
        <v>-0.16727172814917479</v>
      </c>
      <c r="T23" s="4">
        <v>0.17357744751276016</v>
      </c>
    </row>
    <row r="24" spans="1:29" x14ac:dyDescent="0.3">
      <c r="A24" s="26">
        <f>'Durbin-Watson'!I47*'Durbin-Watson'!I47</f>
        <v>1.3869950629018894E-4</v>
      </c>
      <c r="B24" s="27">
        <v>70</v>
      </c>
      <c r="C24" s="27">
        <v>11.6</v>
      </c>
      <c r="D24" s="27">
        <v>39.299999999999997</v>
      </c>
      <c r="E24" s="26">
        <f t="shared" si="1"/>
        <v>4900</v>
      </c>
      <c r="F24" s="26">
        <f t="shared" si="2"/>
        <v>134.56</v>
      </c>
      <c r="G24" s="26">
        <f t="shared" si="3"/>
        <v>1544.4899999999998</v>
      </c>
      <c r="H24" s="26">
        <f t="shared" si="4"/>
        <v>812</v>
      </c>
      <c r="I24" s="26">
        <f t="shared" si="5"/>
        <v>2751</v>
      </c>
      <c r="J24" s="26">
        <f t="shared" si="6"/>
        <v>455.87999999999994</v>
      </c>
      <c r="L24" s="4" t="s">
        <v>280</v>
      </c>
      <c r="M24" s="4">
        <v>3.6953757530563485E-3</v>
      </c>
      <c r="N24" s="4">
        <v>2.5213397183358492E-3</v>
      </c>
      <c r="O24" s="4">
        <v>1.4656397653130988</v>
      </c>
      <c r="P24" s="4">
        <v>0.14527761232227121</v>
      </c>
      <c r="Q24" s="4">
        <v>-1.2950618186518934E-3</v>
      </c>
      <c r="R24" s="4">
        <v>8.6858133247645908E-3</v>
      </c>
      <c r="S24" s="4">
        <v>-1.2950618186518934E-3</v>
      </c>
      <c r="T24" s="4">
        <v>8.6858133247645908E-3</v>
      </c>
    </row>
    <row r="25" spans="1:29" x14ac:dyDescent="0.3">
      <c r="A25" s="26">
        <f>'Durbin-Watson'!I48*'Durbin-Watson'!I48</f>
        <v>3.8388788668806231</v>
      </c>
      <c r="B25" s="26">
        <v>43</v>
      </c>
      <c r="C25" s="26">
        <v>9.6</v>
      </c>
      <c r="D25" s="26">
        <v>123.7</v>
      </c>
      <c r="E25" s="26">
        <f t="shared" si="1"/>
        <v>1849</v>
      </c>
      <c r="F25" s="26">
        <f t="shared" si="2"/>
        <v>92.16</v>
      </c>
      <c r="G25" s="26">
        <f t="shared" si="3"/>
        <v>15301.69</v>
      </c>
      <c r="H25" s="26">
        <f t="shared" si="4"/>
        <v>412.8</v>
      </c>
      <c r="I25" s="26">
        <f t="shared" si="5"/>
        <v>5319.1</v>
      </c>
      <c r="J25" s="26">
        <f t="shared" si="6"/>
        <v>1187.52</v>
      </c>
      <c r="L25" s="4" t="s">
        <v>281</v>
      </c>
      <c r="M25" s="4">
        <v>1.4224459787559885E-2</v>
      </c>
      <c r="N25" s="4">
        <v>9.1140546161114222E-3</v>
      </c>
      <c r="O25" s="4">
        <v>1.5607169790725761</v>
      </c>
      <c r="P25" s="4">
        <v>0.12113916224887507</v>
      </c>
      <c r="Q25" s="4">
        <v>-3.8148072957601819E-3</v>
      </c>
      <c r="R25" s="4">
        <v>3.2263726870879951E-2</v>
      </c>
      <c r="S25" s="4">
        <v>-3.8148072957601819E-3</v>
      </c>
      <c r="T25" s="4">
        <v>3.2263726870879951E-2</v>
      </c>
    </row>
    <row r="26" spans="1:29" x14ac:dyDescent="0.3">
      <c r="A26" s="26">
        <f>'Durbin-Watson'!I49*'Durbin-Watson'!I49</f>
        <v>4.820978393192509</v>
      </c>
      <c r="B26" s="27">
        <v>44</v>
      </c>
      <c r="C26" s="27">
        <v>8.5</v>
      </c>
      <c r="D26" s="27">
        <v>58.2</v>
      </c>
      <c r="E26" s="26">
        <f t="shared" si="1"/>
        <v>1936</v>
      </c>
      <c r="F26" s="26">
        <f t="shared" si="2"/>
        <v>72.25</v>
      </c>
      <c r="G26" s="26">
        <f t="shared" si="3"/>
        <v>3387.2400000000002</v>
      </c>
      <c r="H26" s="26">
        <f t="shared" si="4"/>
        <v>374</v>
      </c>
      <c r="I26" s="26">
        <f t="shared" si="5"/>
        <v>2560.8000000000002</v>
      </c>
      <c r="J26" s="26">
        <f t="shared" si="6"/>
        <v>494.70000000000005</v>
      </c>
      <c r="L26" s="4" t="s">
        <v>282</v>
      </c>
      <c r="M26" s="4">
        <v>-3.1835051202469967E-5</v>
      </c>
      <c r="N26" s="4">
        <v>2.125682471040593E-4</v>
      </c>
      <c r="O26" s="4">
        <v>-0.14976390705656822</v>
      </c>
      <c r="P26" s="4">
        <v>0.8811942068542602</v>
      </c>
      <c r="Q26" s="4">
        <v>-4.5256715611708293E-4</v>
      </c>
      <c r="R26" s="4">
        <v>3.88897053712143E-4</v>
      </c>
      <c r="S26" s="4">
        <v>-4.5256715611708293E-4</v>
      </c>
      <c r="T26" s="4">
        <v>3.88897053712143E-4</v>
      </c>
    </row>
    <row r="27" spans="1:29" x14ac:dyDescent="0.3">
      <c r="A27" s="26">
        <f>'Durbin-Watson'!I50*'Durbin-Watson'!I50</f>
        <v>1.2559897452457039E-2</v>
      </c>
      <c r="B27" s="26">
        <v>69</v>
      </c>
      <c r="C27" s="26">
        <v>10.4</v>
      </c>
      <c r="D27" s="26">
        <v>57.4</v>
      </c>
      <c r="E27" s="26">
        <f t="shared" si="1"/>
        <v>4761</v>
      </c>
      <c r="F27" s="26">
        <f t="shared" si="2"/>
        <v>108.16000000000001</v>
      </c>
      <c r="G27" s="26">
        <f t="shared" si="3"/>
        <v>3294.7599999999998</v>
      </c>
      <c r="H27" s="26">
        <f t="shared" si="4"/>
        <v>717.6</v>
      </c>
      <c r="I27" s="26">
        <f t="shared" si="5"/>
        <v>3960.6</v>
      </c>
      <c r="J27" s="26">
        <f t="shared" si="6"/>
        <v>596.96</v>
      </c>
      <c r="L27" s="4" t="s">
        <v>283</v>
      </c>
      <c r="M27" s="4">
        <v>-1.4251219868010237E-2</v>
      </c>
      <c r="N27" s="4">
        <v>8.0547417442464395E-3</v>
      </c>
      <c r="O27" s="4">
        <v>-1.7692956919680245</v>
      </c>
      <c r="P27" s="4">
        <v>7.9302875359450312E-2</v>
      </c>
      <c r="Q27" s="4">
        <v>-3.0193810046784356E-2</v>
      </c>
      <c r="R27" s="4">
        <v>1.6913703107638792E-3</v>
      </c>
      <c r="S27" s="4">
        <v>-3.0193810046784356E-2</v>
      </c>
      <c r="T27" s="4">
        <v>1.6913703107638792E-3</v>
      </c>
    </row>
    <row r="28" spans="1:29" x14ac:dyDescent="0.3">
      <c r="A28" s="26">
        <f>'Durbin-Watson'!I51*'Durbin-Watson'!I51</f>
        <v>1.4762473263312776</v>
      </c>
      <c r="B28" s="27">
        <v>61</v>
      </c>
      <c r="C28" s="27">
        <v>7</v>
      </c>
      <c r="D28" s="27">
        <v>30</v>
      </c>
      <c r="E28" s="26">
        <f t="shared" si="1"/>
        <v>3721</v>
      </c>
      <c r="F28" s="26">
        <f t="shared" si="2"/>
        <v>49</v>
      </c>
      <c r="G28" s="26">
        <f t="shared" si="3"/>
        <v>900</v>
      </c>
      <c r="H28" s="26">
        <f t="shared" si="4"/>
        <v>427</v>
      </c>
      <c r="I28" s="26">
        <f t="shared" si="5"/>
        <v>1830</v>
      </c>
      <c r="J28" s="26">
        <f t="shared" si="6"/>
        <v>210</v>
      </c>
      <c r="L28" s="4" t="s">
        <v>284</v>
      </c>
      <c r="M28" s="4">
        <v>5.6053984884448729E-5</v>
      </c>
      <c r="N28" s="4">
        <v>1.1822668694568953E-3</v>
      </c>
      <c r="O28" s="4">
        <v>4.7412294408789926E-2</v>
      </c>
      <c r="P28" s="4">
        <v>0.96226090746857595</v>
      </c>
      <c r="Q28" s="4">
        <v>-2.2839833223522567E-3</v>
      </c>
      <c r="R28" s="4">
        <v>2.396091292121154E-3</v>
      </c>
      <c r="S28" s="4">
        <v>-2.2839833223522567E-3</v>
      </c>
      <c r="T28" s="4">
        <v>2.396091292121154E-3</v>
      </c>
    </row>
    <row r="29" spans="1:29" ht="15" thickBot="1" x14ac:dyDescent="0.35">
      <c r="A29" s="26">
        <f>'Durbin-Watson'!I52*'Durbin-Watson'!I52</f>
        <v>1.7881383917872459E-2</v>
      </c>
      <c r="B29" s="26">
        <v>44</v>
      </c>
      <c r="C29" s="26">
        <v>0.6</v>
      </c>
      <c r="D29" s="26">
        <v>122.2</v>
      </c>
      <c r="E29" s="26">
        <f t="shared" si="1"/>
        <v>1936</v>
      </c>
      <c r="F29" s="26">
        <f t="shared" si="2"/>
        <v>0.36</v>
      </c>
      <c r="G29" s="26">
        <f t="shared" si="3"/>
        <v>14932.84</v>
      </c>
      <c r="H29" s="26">
        <f t="shared" si="4"/>
        <v>26.4</v>
      </c>
      <c r="I29" s="26">
        <f t="shared" si="5"/>
        <v>5376.8</v>
      </c>
      <c r="J29" s="26">
        <f t="shared" si="6"/>
        <v>73.319999999999993</v>
      </c>
      <c r="L29" s="5" t="s">
        <v>285</v>
      </c>
      <c r="M29" s="5">
        <v>-7.1417087104675217E-4</v>
      </c>
      <c r="N29" s="5">
        <v>1.9915723234255069E-3</v>
      </c>
      <c r="O29" s="5">
        <v>-0.3585965031982255</v>
      </c>
      <c r="P29" s="5">
        <v>0.72050676457315255</v>
      </c>
      <c r="Q29" s="5">
        <v>-4.6560503715833987E-3</v>
      </c>
      <c r="R29" s="5">
        <v>3.2277086294898944E-3</v>
      </c>
      <c r="S29" s="5">
        <v>-4.6560503715833987E-3</v>
      </c>
      <c r="T29" s="5">
        <v>3.2277086294898944E-3</v>
      </c>
    </row>
    <row r="30" spans="1:29" x14ac:dyDescent="0.3">
      <c r="A30" s="26">
        <f>'Durbin-Watson'!I53*'Durbin-Watson'!I53</f>
        <v>1.5724779570495913</v>
      </c>
      <c r="B30" s="27">
        <v>89</v>
      </c>
      <c r="C30" s="27">
        <v>18.600000000000001</v>
      </c>
      <c r="D30" s="27">
        <v>6.5</v>
      </c>
      <c r="E30" s="26">
        <f t="shared" si="1"/>
        <v>7921</v>
      </c>
      <c r="F30" s="26">
        <f t="shared" si="2"/>
        <v>345.96000000000004</v>
      </c>
      <c r="G30" s="26">
        <f t="shared" si="3"/>
        <v>42.25</v>
      </c>
      <c r="H30" s="26">
        <f t="shared" si="4"/>
        <v>1655.4</v>
      </c>
      <c r="I30" s="26">
        <f t="shared" si="5"/>
        <v>578.5</v>
      </c>
      <c r="J30" s="26">
        <f t="shared" si="6"/>
        <v>120.9</v>
      </c>
    </row>
    <row r="31" spans="1:29" x14ac:dyDescent="0.3">
      <c r="A31" s="26">
        <f>'Durbin-Watson'!I54*'Durbin-Watson'!I54</f>
        <v>0.9859601394043277</v>
      </c>
      <c r="B31" s="26">
        <v>28</v>
      </c>
      <c r="C31" s="26">
        <v>5.2</v>
      </c>
      <c r="D31" s="26">
        <v>138.5</v>
      </c>
      <c r="E31" s="26">
        <f t="shared" si="1"/>
        <v>784</v>
      </c>
      <c r="F31" s="26">
        <f t="shared" si="2"/>
        <v>27.040000000000003</v>
      </c>
      <c r="G31" s="26">
        <f t="shared" si="3"/>
        <v>19182.25</v>
      </c>
      <c r="H31" s="26">
        <f t="shared" si="4"/>
        <v>145.6</v>
      </c>
      <c r="I31" s="26">
        <f t="shared" si="5"/>
        <v>3878</v>
      </c>
      <c r="J31" s="26">
        <f t="shared" si="6"/>
        <v>720.2</v>
      </c>
    </row>
    <row r="32" spans="1:29" x14ac:dyDescent="0.3">
      <c r="A32" s="26">
        <f>'Durbin-Watson'!I55*'Durbin-Watson'!I55</f>
        <v>0.19325186950909842</v>
      </c>
      <c r="B32" s="27">
        <v>80</v>
      </c>
      <c r="C32" s="27">
        <v>18.100000000000001</v>
      </c>
      <c r="D32" s="27">
        <v>22.6</v>
      </c>
      <c r="E32" s="26">
        <f t="shared" si="1"/>
        <v>6400</v>
      </c>
      <c r="F32" s="26">
        <f t="shared" si="2"/>
        <v>327.61000000000007</v>
      </c>
      <c r="G32" s="26">
        <f t="shared" si="3"/>
        <v>510.76000000000005</v>
      </c>
      <c r="H32" s="26">
        <f t="shared" si="4"/>
        <v>1448</v>
      </c>
      <c r="I32" s="26">
        <f t="shared" si="5"/>
        <v>1808</v>
      </c>
      <c r="J32" s="26">
        <f t="shared" si="6"/>
        <v>409.06000000000006</v>
      </c>
    </row>
    <row r="33" spans="1:15" x14ac:dyDescent="0.3">
      <c r="A33" s="26">
        <f>'Durbin-Watson'!I56*'Durbin-Watson'!I56</f>
        <v>1.5913844918199411</v>
      </c>
      <c r="B33" s="26">
        <v>82</v>
      </c>
      <c r="C33" s="26">
        <v>8.8000000000000007</v>
      </c>
      <c r="D33" s="26">
        <v>6.1</v>
      </c>
      <c r="E33" s="26">
        <f t="shared" si="1"/>
        <v>6724</v>
      </c>
      <c r="F33" s="26">
        <f t="shared" si="2"/>
        <v>77.440000000000012</v>
      </c>
      <c r="G33" s="26">
        <f t="shared" si="3"/>
        <v>37.209999999999994</v>
      </c>
      <c r="H33" s="26">
        <f t="shared" si="4"/>
        <v>721.6</v>
      </c>
      <c r="I33" s="26">
        <f t="shared" si="5"/>
        <v>500.2</v>
      </c>
      <c r="J33" s="26">
        <f t="shared" si="6"/>
        <v>53.68</v>
      </c>
      <c r="L33" s="21"/>
      <c r="M33" s="21"/>
      <c r="N33" s="21"/>
      <c r="O33" s="21"/>
    </row>
    <row r="34" spans="1:15" x14ac:dyDescent="0.3">
      <c r="A34" s="26">
        <f>'Durbin-Watson'!I57*'Durbin-Watson'!I57</f>
        <v>0.34205662305996865</v>
      </c>
      <c r="B34" s="27">
        <v>78</v>
      </c>
      <c r="C34" s="27">
        <v>16.899999999999999</v>
      </c>
      <c r="D34" s="27">
        <v>52.6</v>
      </c>
      <c r="E34" s="26">
        <f t="shared" si="1"/>
        <v>6084</v>
      </c>
      <c r="F34" s="26">
        <f t="shared" si="2"/>
        <v>285.60999999999996</v>
      </c>
      <c r="G34" s="26">
        <f t="shared" si="3"/>
        <v>2766.76</v>
      </c>
      <c r="H34" s="26">
        <f t="shared" si="4"/>
        <v>1318.1999999999998</v>
      </c>
      <c r="I34" s="26">
        <f t="shared" si="5"/>
        <v>4102.8</v>
      </c>
      <c r="J34" s="26">
        <f t="shared" si="6"/>
        <v>888.93999999999994</v>
      </c>
      <c r="L34" s="21"/>
      <c r="M34" s="21"/>
      <c r="N34" s="21"/>
      <c r="O34" s="21"/>
    </row>
    <row r="35" spans="1:15" x14ac:dyDescent="0.3">
      <c r="A35" s="26">
        <f>'Durbin-Watson'!I58*'Durbin-Watson'!I58</f>
        <v>4.8196409173441692</v>
      </c>
      <c r="B35" s="26">
        <v>44</v>
      </c>
      <c r="C35" s="26">
        <v>4.0999999999999996</v>
      </c>
      <c r="D35" s="26">
        <v>38</v>
      </c>
      <c r="E35" s="26">
        <f t="shared" si="1"/>
        <v>1936</v>
      </c>
      <c r="F35" s="26">
        <f t="shared" si="2"/>
        <v>16.809999999999999</v>
      </c>
      <c r="G35" s="26">
        <f t="shared" si="3"/>
        <v>1444</v>
      </c>
      <c r="H35" s="26">
        <f t="shared" si="4"/>
        <v>180.39999999999998</v>
      </c>
      <c r="I35" s="26">
        <f t="shared" si="5"/>
        <v>1672</v>
      </c>
      <c r="J35" s="26">
        <f t="shared" si="6"/>
        <v>155.79999999999998</v>
      </c>
      <c r="L35" s="22"/>
      <c r="M35" s="22"/>
      <c r="N35" s="22"/>
      <c r="O35" s="22"/>
    </row>
    <row r="36" spans="1:15" x14ac:dyDescent="0.3">
      <c r="A36" s="26">
        <f>'Durbin-Watson'!I59*'Durbin-Watson'!I59</f>
        <v>5.5923513451492557</v>
      </c>
      <c r="B36" s="27">
        <v>40</v>
      </c>
      <c r="C36" s="27">
        <v>3.5</v>
      </c>
      <c r="D36" s="27">
        <v>111.3</v>
      </c>
      <c r="E36" s="26">
        <f t="shared" si="1"/>
        <v>1600</v>
      </c>
      <c r="F36" s="26">
        <f t="shared" si="2"/>
        <v>12.25</v>
      </c>
      <c r="G36" s="26">
        <f t="shared" si="3"/>
        <v>12387.689999999999</v>
      </c>
      <c r="H36" s="26">
        <f t="shared" si="4"/>
        <v>140</v>
      </c>
      <c r="I36" s="26">
        <f t="shared" si="5"/>
        <v>4452</v>
      </c>
      <c r="J36" s="26">
        <f t="shared" si="6"/>
        <v>389.55</v>
      </c>
      <c r="L36" s="4"/>
      <c r="M36" s="4"/>
      <c r="N36" s="4"/>
      <c r="O36" s="4"/>
    </row>
    <row r="37" spans="1:15" x14ac:dyDescent="0.3">
      <c r="A37" s="26">
        <f>'Durbin-Watson'!I60*'Durbin-Watson'!I60</f>
        <v>7.5968714683863903E-2</v>
      </c>
      <c r="B37" s="26">
        <v>78</v>
      </c>
      <c r="C37" s="26">
        <v>24.1</v>
      </c>
      <c r="D37" s="26">
        <v>33.299999999999997</v>
      </c>
      <c r="E37" s="26">
        <f t="shared" si="1"/>
        <v>6084</v>
      </c>
      <c r="F37" s="26">
        <f t="shared" si="2"/>
        <v>580.81000000000006</v>
      </c>
      <c r="G37" s="26">
        <f t="shared" si="3"/>
        <v>1108.8899999999999</v>
      </c>
      <c r="H37" s="26">
        <f t="shared" si="4"/>
        <v>1879.8000000000002</v>
      </c>
      <c r="I37" s="26">
        <f t="shared" si="5"/>
        <v>2597.3999999999996</v>
      </c>
      <c r="J37" s="26">
        <f t="shared" si="6"/>
        <v>802.53</v>
      </c>
      <c r="L37" s="4"/>
      <c r="M37" s="4"/>
      <c r="N37" s="4"/>
      <c r="O37" s="4"/>
    </row>
    <row r="38" spans="1:15" x14ac:dyDescent="0.3">
      <c r="A38" s="26">
        <f>'Durbin-Watson'!I61*'Durbin-Watson'!I61</f>
        <v>1.8094984099645239</v>
      </c>
      <c r="B38" s="27">
        <v>45</v>
      </c>
      <c r="C38" s="27">
        <v>5.5</v>
      </c>
      <c r="D38" s="27">
        <v>118.8</v>
      </c>
      <c r="E38" s="26">
        <f t="shared" si="1"/>
        <v>2025</v>
      </c>
      <c r="F38" s="26">
        <f t="shared" si="2"/>
        <v>30.25</v>
      </c>
      <c r="G38" s="26">
        <f t="shared" si="3"/>
        <v>14113.439999999999</v>
      </c>
      <c r="H38" s="26">
        <f t="shared" si="4"/>
        <v>247.5</v>
      </c>
      <c r="I38" s="26">
        <f t="shared" si="5"/>
        <v>5346</v>
      </c>
      <c r="J38" s="26">
        <f t="shared" si="6"/>
        <v>653.4</v>
      </c>
      <c r="L38" s="4"/>
      <c r="M38" s="4"/>
      <c r="N38" s="4"/>
      <c r="O38" s="4"/>
    </row>
    <row r="39" spans="1:15" x14ac:dyDescent="0.3">
      <c r="A39" s="26">
        <f>'Durbin-Watson'!I62*'Durbin-Watson'!I62</f>
        <v>3.3154491781224915</v>
      </c>
      <c r="B39" s="26">
        <v>73</v>
      </c>
      <c r="C39" s="26">
        <v>12.1</v>
      </c>
      <c r="D39" s="26">
        <v>8.8000000000000007</v>
      </c>
      <c r="E39" s="26">
        <f t="shared" si="1"/>
        <v>5329</v>
      </c>
      <c r="F39" s="26">
        <f t="shared" si="2"/>
        <v>146.41</v>
      </c>
      <c r="G39" s="26">
        <f t="shared" si="3"/>
        <v>77.440000000000012</v>
      </c>
      <c r="H39" s="26">
        <f t="shared" si="4"/>
        <v>883.3</v>
      </c>
      <c r="I39" s="26">
        <f t="shared" si="5"/>
        <v>642.40000000000009</v>
      </c>
      <c r="J39" s="26">
        <f t="shared" si="6"/>
        <v>106.48</v>
      </c>
      <c r="L39" s="4"/>
      <c r="M39" s="4"/>
      <c r="N39" s="4"/>
      <c r="O39" s="4"/>
    </row>
    <row r="40" spans="1:15" x14ac:dyDescent="0.3">
      <c r="A40" s="26">
        <f>'Durbin-Watson'!I63*'Durbin-Watson'!I63</f>
        <v>1.6355781000994523</v>
      </c>
      <c r="B40" s="27">
        <v>80</v>
      </c>
      <c r="C40" s="27">
        <v>15.9</v>
      </c>
      <c r="D40" s="27">
        <v>51.1</v>
      </c>
      <c r="E40" s="26">
        <f t="shared" si="1"/>
        <v>6400</v>
      </c>
      <c r="F40" s="26">
        <f t="shared" si="2"/>
        <v>252.81</v>
      </c>
      <c r="G40" s="26">
        <f t="shared" si="3"/>
        <v>2611.21</v>
      </c>
      <c r="H40" s="26">
        <f t="shared" si="4"/>
        <v>1272</v>
      </c>
      <c r="I40" s="26">
        <f t="shared" si="5"/>
        <v>4088</v>
      </c>
      <c r="J40" s="26">
        <f t="shared" si="6"/>
        <v>812.49</v>
      </c>
      <c r="L40" s="4"/>
      <c r="M40" s="4"/>
      <c r="N40" s="4"/>
      <c r="O40" s="4"/>
    </row>
    <row r="41" spans="1:15" x14ac:dyDescent="0.3">
      <c r="A41" s="26">
        <f>'Durbin-Watson'!I64*'Durbin-Watson'!I64</f>
        <v>5.5820125095469254E-3</v>
      </c>
      <c r="B41" s="26">
        <v>78</v>
      </c>
      <c r="C41" s="26">
        <v>15.4</v>
      </c>
      <c r="D41" s="26">
        <v>9.9</v>
      </c>
      <c r="E41" s="26">
        <f t="shared" si="1"/>
        <v>6084</v>
      </c>
      <c r="F41" s="26">
        <f t="shared" si="2"/>
        <v>237.16000000000003</v>
      </c>
      <c r="G41" s="26">
        <f t="shared" si="3"/>
        <v>98.01</v>
      </c>
      <c r="H41" s="26">
        <f t="shared" si="4"/>
        <v>1201.2</v>
      </c>
      <c r="I41" s="26">
        <f t="shared" si="5"/>
        <v>772.2</v>
      </c>
      <c r="J41" s="26">
        <f t="shared" si="6"/>
        <v>152.46</v>
      </c>
      <c r="L41" s="4"/>
      <c r="M41" s="4"/>
      <c r="N41" s="4"/>
      <c r="O41" s="4"/>
    </row>
    <row r="42" spans="1:15" x14ac:dyDescent="0.3">
      <c r="A42" s="26">
        <f>'Durbin-Watson'!I65*'Durbin-Watson'!I65</f>
        <v>5.6674354164093542E-3</v>
      </c>
      <c r="B42" s="27">
        <v>39</v>
      </c>
      <c r="C42" s="27">
        <v>4.4000000000000004</v>
      </c>
      <c r="D42" s="27">
        <v>109</v>
      </c>
      <c r="E42" s="26">
        <f t="shared" si="1"/>
        <v>1521</v>
      </c>
      <c r="F42" s="26">
        <f t="shared" si="2"/>
        <v>19.360000000000003</v>
      </c>
      <c r="G42" s="26">
        <f t="shared" si="3"/>
        <v>11881</v>
      </c>
      <c r="H42" s="26">
        <f t="shared" si="4"/>
        <v>171.60000000000002</v>
      </c>
      <c r="I42" s="26">
        <f t="shared" si="5"/>
        <v>4251</v>
      </c>
      <c r="J42" s="26">
        <f t="shared" si="6"/>
        <v>479.6</v>
      </c>
      <c r="L42" s="4"/>
      <c r="M42" s="4"/>
      <c r="N42" s="4"/>
      <c r="O42" s="4"/>
    </row>
    <row r="43" spans="1:15" x14ac:dyDescent="0.3">
      <c r="A43" s="26">
        <f>'Durbin-Watson'!I66*'Durbin-Watson'!I66</f>
        <v>0.30133615932652624</v>
      </c>
      <c r="B43" s="26">
        <v>85</v>
      </c>
      <c r="C43" s="26">
        <v>16.8</v>
      </c>
      <c r="D43" s="26">
        <v>1.6</v>
      </c>
      <c r="E43" s="26">
        <f t="shared" si="1"/>
        <v>7225</v>
      </c>
      <c r="F43" s="26">
        <f t="shared" si="2"/>
        <v>282.24</v>
      </c>
      <c r="G43" s="26">
        <f t="shared" si="3"/>
        <v>2.5600000000000005</v>
      </c>
      <c r="H43" s="26">
        <f t="shared" si="4"/>
        <v>1428</v>
      </c>
      <c r="I43" s="26">
        <f t="shared" si="5"/>
        <v>136</v>
      </c>
      <c r="J43" s="26">
        <f t="shared" si="6"/>
        <v>26.880000000000003</v>
      </c>
      <c r="L43" s="4"/>
      <c r="M43" s="4"/>
      <c r="N43" s="4"/>
      <c r="O43" s="4"/>
    </row>
    <row r="44" spans="1:15" x14ac:dyDescent="0.3">
      <c r="A44" s="26">
        <f>'Durbin-Watson'!I67*'Durbin-Watson'!I67</f>
        <v>4.600721119727571</v>
      </c>
      <c r="B44" s="27">
        <v>66</v>
      </c>
      <c r="C44" s="27">
        <v>16.3</v>
      </c>
      <c r="D44" s="27">
        <v>51</v>
      </c>
      <c r="E44" s="26">
        <f t="shared" si="1"/>
        <v>4356</v>
      </c>
      <c r="F44" s="26">
        <f t="shared" si="2"/>
        <v>265.69</v>
      </c>
      <c r="G44" s="26">
        <f t="shared" si="3"/>
        <v>2601</v>
      </c>
      <c r="H44" s="26">
        <f t="shared" si="4"/>
        <v>1075.8</v>
      </c>
      <c r="I44" s="26">
        <f t="shared" si="5"/>
        <v>3366</v>
      </c>
      <c r="J44" s="26">
        <f t="shared" si="6"/>
        <v>831.30000000000007</v>
      </c>
      <c r="L44" s="4"/>
      <c r="M44" s="4"/>
      <c r="N44" s="4"/>
      <c r="O44" s="4"/>
    </row>
    <row r="45" spans="1:15" x14ac:dyDescent="0.3">
      <c r="A45" s="26">
        <f>'Durbin-Watson'!I68*'Durbin-Watson'!I68</f>
        <v>3.2482585380050166E-2</v>
      </c>
      <c r="B45" s="26">
        <v>80</v>
      </c>
      <c r="C45" s="26">
        <v>13.3</v>
      </c>
      <c r="D45" s="26">
        <v>58.4</v>
      </c>
      <c r="E45" s="26">
        <f t="shared" si="1"/>
        <v>6400</v>
      </c>
      <c r="F45" s="26">
        <f t="shared" si="2"/>
        <v>176.89000000000001</v>
      </c>
      <c r="G45" s="26">
        <f t="shared" si="3"/>
        <v>3410.56</v>
      </c>
      <c r="H45" s="26">
        <f t="shared" si="4"/>
        <v>1064</v>
      </c>
      <c r="I45" s="26">
        <f t="shared" si="5"/>
        <v>4672</v>
      </c>
      <c r="J45" s="26">
        <f t="shared" si="6"/>
        <v>776.72</v>
      </c>
      <c r="L45" s="4"/>
      <c r="M45" s="4"/>
      <c r="N45" s="4"/>
      <c r="O45" s="4"/>
    </row>
    <row r="46" spans="1:15" x14ac:dyDescent="0.3">
      <c r="A46" s="26">
        <f>'Durbin-Watson'!I69*'Durbin-Watson'!I69</f>
        <v>1.6167440238857969</v>
      </c>
      <c r="B46" s="27">
        <v>70</v>
      </c>
      <c r="C46" s="27">
        <v>4.7</v>
      </c>
      <c r="D46" s="27">
        <v>46.9</v>
      </c>
      <c r="E46" s="26">
        <f t="shared" si="1"/>
        <v>4900</v>
      </c>
      <c r="F46" s="26">
        <f t="shared" si="2"/>
        <v>22.090000000000003</v>
      </c>
      <c r="G46" s="26">
        <f t="shared" si="3"/>
        <v>2199.6099999999997</v>
      </c>
      <c r="H46" s="26">
        <f t="shared" si="4"/>
        <v>329</v>
      </c>
      <c r="I46" s="26">
        <f t="shared" si="5"/>
        <v>3283</v>
      </c>
      <c r="J46" s="26">
        <f t="shared" si="6"/>
        <v>220.43</v>
      </c>
      <c r="L46" s="4"/>
      <c r="M46" s="4"/>
      <c r="N46" s="4"/>
      <c r="O46" s="4"/>
    </row>
    <row r="47" spans="1:15" x14ac:dyDescent="0.3">
      <c r="A47" s="26">
        <f>'Durbin-Watson'!I70*'Durbin-Watson'!I70</f>
        <v>0.14435198445651615</v>
      </c>
      <c r="B47" s="26">
        <v>78</v>
      </c>
      <c r="C47" s="26">
        <v>12.9</v>
      </c>
      <c r="D47" s="26">
        <v>8.5</v>
      </c>
      <c r="E47" s="26">
        <f t="shared" si="1"/>
        <v>6084</v>
      </c>
      <c r="F47" s="26">
        <f t="shared" si="2"/>
        <v>166.41</v>
      </c>
      <c r="G47" s="26">
        <f t="shared" si="3"/>
        <v>72.25</v>
      </c>
      <c r="H47" s="26">
        <f t="shared" si="4"/>
        <v>1006.2</v>
      </c>
      <c r="I47" s="26">
        <f t="shared" si="5"/>
        <v>663</v>
      </c>
      <c r="J47" s="26">
        <f t="shared" si="6"/>
        <v>109.65</v>
      </c>
      <c r="L47" s="4"/>
      <c r="M47" s="4"/>
      <c r="N47" s="4"/>
      <c r="O47" s="4"/>
    </row>
    <row r="48" spans="1:15" x14ac:dyDescent="0.3">
      <c r="A48" s="26">
        <f>'Durbin-Watson'!I71*'Durbin-Watson'!I71</f>
        <v>1.5085369969535658</v>
      </c>
      <c r="B48" s="27">
        <v>83</v>
      </c>
      <c r="C48" s="27">
        <v>13.8</v>
      </c>
      <c r="D48" s="27">
        <v>4.0999999999999996</v>
      </c>
      <c r="E48" s="26">
        <f t="shared" si="1"/>
        <v>6889</v>
      </c>
      <c r="F48" s="26">
        <f t="shared" si="2"/>
        <v>190.44000000000003</v>
      </c>
      <c r="G48" s="26">
        <f t="shared" si="3"/>
        <v>16.809999999999999</v>
      </c>
      <c r="H48" s="26">
        <f t="shared" si="4"/>
        <v>1145.4000000000001</v>
      </c>
      <c r="I48" s="26">
        <f t="shared" si="5"/>
        <v>340.29999999999995</v>
      </c>
      <c r="J48" s="26">
        <f t="shared" si="6"/>
        <v>56.58</v>
      </c>
      <c r="L48" s="4"/>
      <c r="M48" s="4"/>
      <c r="N48" s="4"/>
      <c r="O48" s="4"/>
    </row>
    <row r="49" spans="1:15" x14ac:dyDescent="0.3">
      <c r="A49" s="26">
        <f>'Durbin-Watson'!I72*'Durbin-Watson'!I72</f>
        <v>2.3684549309484626</v>
      </c>
      <c r="B49" s="26">
        <v>84</v>
      </c>
      <c r="C49" s="26">
        <v>15.1</v>
      </c>
      <c r="D49" s="26">
        <v>7.5</v>
      </c>
      <c r="E49" s="26">
        <f t="shared" si="1"/>
        <v>7056</v>
      </c>
      <c r="F49" s="26">
        <f t="shared" si="2"/>
        <v>228.01</v>
      </c>
      <c r="G49" s="26">
        <f t="shared" si="3"/>
        <v>56.25</v>
      </c>
      <c r="H49" s="26">
        <f t="shared" si="4"/>
        <v>1268.3999999999999</v>
      </c>
      <c r="I49" s="26">
        <f t="shared" si="5"/>
        <v>630</v>
      </c>
      <c r="J49" s="26">
        <f t="shared" si="6"/>
        <v>113.25</v>
      </c>
      <c r="L49" s="4"/>
      <c r="M49" s="4"/>
      <c r="N49" s="4"/>
      <c r="O49" s="4"/>
    </row>
    <row r="50" spans="1:15" x14ac:dyDescent="0.3">
      <c r="A50" s="26">
        <f>'Durbin-Watson'!I73*'Durbin-Watson'!I73</f>
        <v>0.4154648602803786</v>
      </c>
      <c r="B50" s="27">
        <v>49</v>
      </c>
      <c r="C50" s="27">
        <v>9.6</v>
      </c>
      <c r="D50" s="27">
        <v>91</v>
      </c>
      <c r="E50" s="26">
        <f t="shared" si="1"/>
        <v>2401</v>
      </c>
      <c r="F50" s="26">
        <f t="shared" si="2"/>
        <v>92.16</v>
      </c>
      <c r="G50" s="26">
        <f t="shared" si="3"/>
        <v>8281</v>
      </c>
      <c r="H50" s="26">
        <f t="shared" si="4"/>
        <v>470.4</v>
      </c>
      <c r="I50" s="26">
        <f t="shared" si="5"/>
        <v>4459</v>
      </c>
      <c r="J50" s="26">
        <f t="shared" si="6"/>
        <v>873.6</v>
      </c>
      <c r="L50" s="4"/>
      <c r="M50" s="4"/>
      <c r="N50" s="4"/>
      <c r="O50" s="4"/>
    </row>
    <row r="51" spans="1:15" x14ac:dyDescent="0.3">
      <c r="A51" s="26">
        <f>'Durbin-Watson'!I74*'Durbin-Watson'!I74</f>
        <v>0.20598090235577143</v>
      </c>
      <c r="B51" s="26">
        <v>48</v>
      </c>
      <c r="C51" s="26">
        <v>4.4000000000000004</v>
      </c>
      <c r="D51" s="26">
        <v>64.8</v>
      </c>
      <c r="E51" s="26">
        <f t="shared" si="1"/>
        <v>2304</v>
      </c>
      <c r="F51" s="26">
        <f t="shared" si="2"/>
        <v>19.360000000000003</v>
      </c>
      <c r="G51" s="26">
        <f t="shared" si="3"/>
        <v>4199.04</v>
      </c>
      <c r="H51" s="26">
        <f t="shared" si="4"/>
        <v>211.20000000000002</v>
      </c>
      <c r="I51" s="26">
        <f t="shared" si="5"/>
        <v>3110.3999999999996</v>
      </c>
      <c r="J51" s="26">
        <f t="shared" si="6"/>
        <v>285.12</v>
      </c>
      <c r="L51" s="4"/>
      <c r="M51" s="4"/>
      <c r="N51" s="4"/>
      <c r="O51" s="4"/>
    </row>
    <row r="52" spans="1:15" x14ac:dyDescent="0.3">
      <c r="A52" s="26">
        <f>'Durbin-Watson'!I75*'Durbin-Watson'!I75</f>
        <v>3.7499872347651359E-3</v>
      </c>
      <c r="B52" s="27">
        <v>65</v>
      </c>
      <c r="C52" s="27">
        <v>9.4</v>
      </c>
      <c r="D52" s="27">
        <v>27.3</v>
      </c>
      <c r="E52" s="26">
        <f t="shared" si="1"/>
        <v>4225</v>
      </c>
      <c r="F52" s="26">
        <f t="shared" si="2"/>
        <v>88.360000000000014</v>
      </c>
      <c r="G52" s="26">
        <f t="shared" si="3"/>
        <v>745.29000000000008</v>
      </c>
      <c r="H52" s="26">
        <f t="shared" si="4"/>
        <v>611</v>
      </c>
      <c r="I52" s="26">
        <f t="shared" si="5"/>
        <v>1774.5</v>
      </c>
      <c r="J52" s="26">
        <f t="shared" si="6"/>
        <v>256.62</v>
      </c>
      <c r="L52" s="4"/>
      <c r="M52" s="4"/>
      <c r="N52" s="4"/>
      <c r="O52" s="4"/>
    </row>
    <row r="53" spans="1:15" x14ac:dyDescent="0.3">
      <c r="A53" s="26">
        <f>'Durbin-Watson'!I76*'Durbin-Watson'!I76</f>
        <v>1.5525778897220739</v>
      </c>
      <c r="B53" s="26">
        <v>86</v>
      </c>
      <c r="C53" s="26">
        <v>20.100000000000001</v>
      </c>
      <c r="D53" s="26">
        <v>6.9</v>
      </c>
      <c r="E53" s="26">
        <f t="shared" si="1"/>
        <v>7396</v>
      </c>
      <c r="F53" s="26">
        <f t="shared" si="2"/>
        <v>404.01000000000005</v>
      </c>
      <c r="G53" s="26">
        <f t="shared" si="3"/>
        <v>47.610000000000007</v>
      </c>
      <c r="H53" s="26">
        <f t="shared" si="4"/>
        <v>1728.6000000000001</v>
      </c>
      <c r="I53" s="26">
        <f t="shared" si="5"/>
        <v>593.4</v>
      </c>
      <c r="J53" s="26">
        <f t="shared" si="6"/>
        <v>138.69000000000003</v>
      </c>
      <c r="L53" s="4"/>
      <c r="M53" s="4"/>
      <c r="N53" s="4"/>
      <c r="O53" s="4"/>
    </row>
    <row r="54" spans="1:15" x14ac:dyDescent="0.3">
      <c r="A54" s="26">
        <f>'Durbin-Watson'!I77*'Durbin-Watson'!I77</f>
        <v>0.90399490495160961</v>
      </c>
      <c r="B54" s="27">
        <v>45</v>
      </c>
      <c r="C54" s="27">
        <v>6.5</v>
      </c>
      <c r="D54" s="27">
        <v>78</v>
      </c>
      <c r="E54" s="26">
        <f t="shared" si="1"/>
        <v>2025</v>
      </c>
      <c r="F54" s="26">
        <f t="shared" si="2"/>
        <v>42.25</v>
      </c>
      <c r="G54" s="26">
        <f t="shared" si="3"/>
        <v>6084</v>
      </c>
      <c r="H54" s="26">
        <f t="shared" si="4"/>
        <v>292.5</v>
      </c>
      <c r="I54" s="26">
        <f t="shared" si="5"/>
        <v>3510</v>
      </c>
      <c r="J54" s="26">
        <f t="shared" si="6"/>
        <v>507</v>
      </c>
      <c r="L54" s="4"/>
      <c r="M54" s="4"/>
      <c r="N54" s="4"/>
      <c r="O54" s="4"/>
    </row>
    <row r="55" spans="1:15" x14ac:dyDescent="0.3">
      <c r="A55" s="26">
        <f>'Durbin-Watson'!I78*'Durbin-Watson'!I78</f>
        <v>2.8218303443853072</v>
      </c>
      <c r="B55" s="26">
        <v>70</v>
      </c>
      <c r="C55" s="26">
        <v>9.4</v>
      </c>
      <c r="D55" s="26">
        <v>35.9</v>
      </c>
      <c r="E55" s="26">
        <f t="shared" si="1"/>
        <v>4900</v>
      </c>
      <c r="F55" s="26">
        <f t="shared" si="2"/>
        <v>88.360000000000014</v>
      </c>
      <c r="G55" s="26">
        <f t="shared" si="3"/>
        <v>1288.81</v>
      </c>
      <c r="H55" s="26">
        <f t="shared" si="4"/>
        <v>658</v>
      </c>
      <c r="I55" s="26">
        <f t="shared" si="5"/>
        <v>2513</v>
      </c>
      <c r="J55" s="26">
        <f t="shared" si="6"/>
        <v>337.46</v>
      </c>
      <c r="L55" s="4"/>
      <c r="M55" s="4"/>
      <c r="N55" s="4"/>
      <c r="O55" s="4"/>
    </row>
    <row r="56" spans="1:15" x14ac:dyDescent="0.3">
      <c r="A56" s="26">
        <f>'Durbin-Watson'!I79*'Durbin-Watson'!I79</f>
        <v>0.10277731035523945</v>
      </c>
      <c r="B56" s="27">
        <v>57</v>
      </c>
      <c r="C56" s="27">
        <v>17.600000000000001</v>
      </c>
      <c r="D56" s="27">
        <v>63.3</v>
      </c>
      <c r="E56" s="26">
        <f t="shared" si="1"/>
        <v>3249</v>
      </c>
      <c r="F56" s="26">
        <f t="shared" si="2"/>
        <v>309.76000000000005</v>
      </c>
      <c r="G56" s="26">
        <f t="shared" si="3"/>
        <v>4006.8899999999994</v>
      </c>
      <c r="H56" s="26">
        <f t="shared" si="4"/>
        <v>1003.2</v>
      </c>
      <c r="I56" s="26">
        <f t="shared" si="5"/>
        <v>3608.1</v>
      </c>
      <c r="J56" s="26">
        <f t="shared" si="6"/>
        <v>1114.08</v>
      </c>
      <c r="L56" s="4"/>
      <c r="M56" s="4"/>
      <c r="N56" s="4"/>
      <c r="O56" s="4"/>
    </row>
    <row r="57" spans="1:15" x14ac:dyDescent="0.3">
      <c r="A57" s="26">
        <f>'Durbin-Watson'!I80*'Durbin-Watson'!I80</f>
        <v>0.97246073759033924</v>
      </c>
      <c r="B57" s="26">
        <v>37</v>
      </c>
      <c r="C57" s="26">
        <v>6.2</v>
      </c>
      <c r="D57" s="26">
        <v>120</v>
      </c>
      <c r="E57" s="26">
        <f t="shared" si="1"/>
        <v>1369</v>
      </c>
      <c r="F57" s="26">
        <f t="shared" si="2"/>
        <v>38.440000000000005</v>
      </c>
      <c r="G57" s="26">
        <f t="shared" si="3"/>
        <v>14400</v>
      </c>
      <c r="H57" s="26">
        <f t="shared" si="4"/>
        <v>229.4</v>
      </c>
      <c r="I57" s="26">
        <f t="shared" si="5"/>
        <v>4440</v>
      </c>
      <c r="J57" s="26">
        <f t="shared" si="6"/>
        <v>744</v>
      </c>
      <c r="L57" s="4"/>
      <c r="M57" s="4"/>
      <c r="N57" s="4"/>
      <c r="O57" s="4"/>
    </row>
    <row r="58" spans="1:15" x14ac:dyDescent="0.3">
      <c r="A58" s="26">
        <f>'Durbin-Watson'!I81*'Durbin-Watson'!I81</f>
        <v>0.73451957514208222</v>
      </c>
      <c r="B58" s="27">
        <v>37</v>
      </c>
      <c r="C58" s="27">
        <v>2.8</v>
      </c>
      <c r="D58" s="27">
        <v>120</v>
      </c>
      <c r="E58" s="26">
        <f t="shared" si="1"/>
        <v>1369</v>
      </c>
      <c r="F58" s="26">
        <f t="shared" si="2"/>
        <v>7.839999999999999</v>
      </c>
      <c r="G58" s="26">
        <f t="shared" si="3"/>
        <v>14400</v>
      </c>
      <c r="H58" s="26">
        <f t="shared" si="4"/>
        <v>103.6</v>
      </c>
      <c r="I58" s="26">
        <f t="shared" si="5"/>
        <v>4440</v>
      </c>
      <c r="J58" s="26">
        <f t="shared" si="6"/>
        <v>336</v>
      </c>
      <c r="L58" s="4"/>
      <c r="M58" s="4"/>
      <c r="N58" s="4"/>
      <c r="O58" s="4"/>
    </row>
    <row r="59" spans="1:15" x14ac:dyDescent="0.3">
      <c r="A59" s="26">
        <f>'Durbin-Watson'!I82*'Durbin-Watson'!I82</f>
        <v>4.1107512670897028</v>
      </c>
      <c r="B59" s="26">
        <v>47</v>
      </c>
      <c r="C59" s="26">
        <v>5.4</v>
      </c>
      <c r="D59" s="26">
        <v>54.8</v>
      </c>
      <c r="E59" s="26">
        <f t="shared" si="1"/>
        <v>2209</v>
      </c>
      <c r="F59" s="26">
        <f t="shared" si="2"/>
        <v>29.160000000000004</v>
      </c>
      <c r="G59" s="26">
        <f t="shared" si="3"/>
        <v>3003.0399999999995</v>
      </c>
      <c r="H59" s="26">
        <f t="shared" si="4"/>
        <v>253.8</v>
      </c>
      <c r="I59" s="26">
        <f t="shared" si="5"/>
        <v>2575.6</v>
      </c>
      <c r="J59" s="26">
        <f t="shared" si="6"/>
        <v>295.92</v>
      </c>
      <c r="L59" s="4"/>
      <c r="M59" s="4"/>
      <c r="N59" s="4"/>
      <c r="O59" s="4"/>
    </row>
    <row r="60" spans="1:15" x14ac:dyDescent="0.3">
      <c r="A60" s="26">
        <f>'Durbin-Watson'!I83*'Durbin-Watson'!I83</f>
        <v>5.0373322399966579E-2</v>
      </c>
      <c r="B60" s="27">
        <v>63</v>
      </c>
      <c r="C60" s="27">
        <v>11.1</v>
      </c>
      <c r="D60" s="27">
        <v>97.1</v>
      </c>
      <c r="E60" s="26">
        <f t="shared" si="1"/>
        <v>3969</v>
      </c>
      <c r="F60" s="26">
        <f t="shared" si="2"/>
        <v>123.21</v>
      </c>
      <c r="G60" s="26">
        <f t="shared" si="3"/>
        <v>9428.409999999998</v>
      </c>
      <c r="H60" s="26">
        <f t="shared" si="4"/>
        <v>699.3</v>
      </c>
      <c r="I60" s="26">
        <f t="shared" si="5"/>
        <v>6117.2999999999993</v>
      </c>
      <c r="J60" s="26">
        <f t="shared" si="6"/>
        <v>1077.81</v>
      </c>
      <c r="L60" s="4"/>
      <c r="M60" s="4"/>
      <c r="N60" s="4"/>
      <c r="O60" s="4"/>
    </row>
    <row r="61" spans="1:15" x14ac:dyDescent="0.3">
      <c r="A61" s="26">
        <f>'Durbin-Watson'!I84*'Durbin-Watson'!I84</f>
        <v>0.37100389011376234</v>
      </c>
      <c r="B61" s="26">
        <v>73</v>
      </c>
      <c r="C61" s="26">
        <v>9.4</v>
      </c>
      <c r="D61" s="26">
        <v>21.1</v>
      </c>
      <c r="E61" s="26">
        <f t="shared" si="1"/>
        <v>5329</v>
      </c>
      <c r="F61" s="26">
        <f t="shared" si="2"/>
        <v>88.360000000000014</v>
      </c>
      <c r="G61" s="26">
        <f t="shared" si="3"/>
        <v>445.21000000000004</v>
      </c>
      <c r="H61" s="26">
        <f t="shared" si="4"/>
        <v>686.2</v>
      </c>
      <c r="I61" s="26">
        <f t="shared" si="5"/>
        <v>1540.3000000000002</v>
      </c>
      <c r="J61" s="26">
        <f t="shared" si="6"/>
        <v>198.34000000000003</v>
      </c>
      <c r="L61" s="4"/>
      <c r="M61" s="4"/>
      <c r="N61" s="4"/>
      <c r="O61" s="4"/>
    </row>
    <row r="62" spans="1:15" x14ac:dyDescent="0.3">
      <c r="A62" s="26">
        <f>'Durbin-Watson'!I85*'Durbin-Watson'!I85</f>
        <v>1.189260885758174E-4</v>
      </c>
      <c r="B62" s="27">
        <v>87</v>
      </c>
      <c r="C62" s="27">
        <v>16.399999999999999</v>
      </c>
      <c r="D62" s="27">
        <v>4.4000000000000004</v>
      </c>
      <c r="E62" s="26">
        <f t="shared" si="1"/>
        <v>7569</v>
      </c>
      <c r="F62" s="26">
        <f t="shared" si="2"/>
        <v>268.95999999999998</v>
      </c>
      <c r="G62" s="26">
        <f t="shared" si="3"/>
        <v>19.360000000000003</v>
      </c>
      <c r="H62" s="26">
        <f t="shared" si="4"/>
        <v>1426.8</v>
      </c>
      <c r="I62" s="26">
        <f t="shared" si="5"/>
        <v>382.8</v>
      </c>
      <c r="J62" s="26">
        <f t="shared" si="6"/>
        <v>72.16</v>
      </c>
      <c r="L62" s="4"/>
      <c r="M62" s="4"/>
      <c r="N62" s="4"/>
      <c r="O62" s="4"/>
    </row>
    <row r="63" spans="1:15" x14ac:dyDescent="0.3">
      <c r="A63" s="26">
        <f>'Durbin-Watson'!I86*'Durbin-Watson'!I86</f>
        <v>1.1297670798919135E-2</v>
      </c>
      <c r="B63" s="26">
        <v>61</v>
      </c>
      <c r="C63" s="26">
        <v>3.4</v>
      </c>
      <c r="D63" s="26">
        <v>12.2</v>
      </c>
      <c r="E63" s="26">
        <f t="shared" si="1"/>
        <v>3721</v>
      </c>
      <c r="F63" s="26">
        <f t="shared" si="2"/>
        <v>11.559999999999999</v>
      </c>
      <c r="G63" s="26">
        <f t="shared" si="3"/>
        <v>148.83999999999997</v>
      </c>
      <c r="H63" s="26">
        <f t="shared" si="4"/>
        <v>207.4</v>
      </c>
      <c r="I63" s="26">
        <f t="shared" si="5"/>
        <v>744.19999999999993</v>
      </c>
      <c r="J63" s="26">
        <f t="shared" si="6"/>
        <v>41.48</v>
      </c>
      <c r="L63" s="4"/>
      <c r="M63" s="4"/>
      <c r="N63" s="4"/>
      <c r="O63" s="4"/>
    </row>
    <row r="64" spans="1:15" x14ac:dyDescent="0.3">
      <c r="A64" s="26">
        <f>'Durbin-Watson'!I87*'Durbin-Watson'!I87</f>
        <v>6.2045738523309989E-2</v>
      </c>
      <c r="B64" s="27">
        <v>59</v>
      </c>
      <c r="C64" s="27">
        <v>8.6999999999999993</v>
      </c>
      <c r="D64" s="27">
        <v>36</v>
      </c>
      <c r="E64" s="26">
        <f t="shared" si="1"/>
        <v>3481</v>
      </c>
      <c r="F64" s="26">
        <f t="shared" si="2"/>
        <v>75.689999999999984</v>
      </c>
      <c r="G64" s="26">
        <f t="shared" si="3"/>
        <v>1296</v>
      </c>
      <c r="H64" s="26">
        <f t="shared" si="4"/>
        <v>513.29999999999995</v>
      </c>
      <c r="I64" s="26">
        <f t="shared" si="5"/>
        <v>2124</v>
      </c>
      <c r="J64" s="26">
        <f t="shared" si="6"/>
        <v>313.2</v>
      </c>
      <c r="L64" s="4"/>
      <c r="M64" s="4"/>
      <c r="N64" s="4"/>
      <c r="O64" s="4"/>
    </row>
    <row r="65" spans="1:15" x14ac:dyDescent="0.3">
      <c r="A65" s="26">
        <f>'Durbin-Watson'!I88*'Durbin-Watson'!I88</f>
        <v>9.9478914014771991E-2</v>
      </c>
      <c r="B65" s="26">
        <v>83</v>
      </c>
      <c r="C65" s="26">
        <v>20.3</v>
      </c>
      <c r="D65" s="26">
        <v>5.7</v>
      </c>
      <c r="E65" s="26">
        <f t="shared" si="1"/>
        <v>6889</v>
      </c>
      <c r="F65" s="26">
        <f t="shared" si="2"/>
        <v>412.09000000000003</v>
      </c>
      <c r="G65" s="26">
        <f t="shared" si="3"/>
        <v>32.49</v>
      </c>
      <c r="H65" s="26">
        <f t="shared" si="4"/>
        <v>1684.9</v>
      </c>
      <c r="I65" s="26">
        <f t="shared" si="5"/>
        <v>473.1</v>
      </c>
      <c r="J65" s="26">
        <f t="shared" si="6"/>
        <v>115.71000000000001</v>
      </c>
      <c r="L65" s="4"/>
      <c r="M65" s="4"/>
      <c r="N65" s="4"/>
      <c r="O65" s="4"/>
    </row>
    <row r="66" spans="1:15" x14ac:dyDescent="0.3">
      <c r="A66" s="26">
        <f>'Durbin-Watson'!I89*'Durbin-Watson'!I89</f>
        <v>6.1259033746929887</v>
      </c>
      <c r="B66" s="27">
        <v>84</v>
      </c>
      <c r="C66" s="27">
        <v>12.1</v>
      </c>
      <c r="D66" s="27">
        <v>8.3000000000000007</v>
      </c>
      <c r="E66" s="26">
        <f t="shared" si="1"/>
        <v>7056</v>
      </c>
      <c r="F66" s="26">
        <f t="shared" si="2"/>
        <v>146.41</v>
      </c>
      <c r="G66" s="26">
        <f t="shared" si="3"/>
        <v>68.890000000000015</v>
      </c>
      <c r="H66" s="26">
        <f t="shared" si="4"/>
        <v>1016.4</v>
      </c>
      <c r="I66" s="26">
        <f t="shared" si="5"/>
        <v>697.2</v>
      </c>
      <c r="J66" s="26">
        <f t="shared" si="6"/>
        <v>100.43</v>
      </c>
      <c r="L66" s="4"/>
      <c r="M66" s="4"/>
      <c r="N66" s="4"/>
      <c r="O66" s="4"/>
    </row>
    <row r="67" spans="1:15" x14ac:dyDescent="0.3">
      <c r="A67" s="26">
        <f>'Durbin-Watson'!I90*'Durbin-Watson'!I90</f>
        <v>0.45720154157944753</v>
      </c>
      <c r="B67" s="26">
        <v>70</v>
      </c>
      <c r="C67" s="26">
        <v>13.3</v>
      </c>
      <c r="D67" s="26">
        <v>51.7</v>
      </c>
      <c r="E67" s="26">
        <f t="shared" si="1"/>
        <v>4900</v>
      </c>
      <c r="F67" s="26">
        <f t="shared" si="2"/>
        <v>176.89000000000001</v>
      </c>
      <c r="G67" s="26">
        <f t="shared" si="3"/>
        <v>2672.8900000000003</v>
      </c>
      <c r="H67" s="26">
        <f t="shared" si="4"/>
        <v>931</v>
      </c>
      <c r="I67" s="26">
        <f t="shared" si="5"/>
        <v>3619</v>
      </c>
      <c r="J67" s="26">
        <f t="shared" si="6"/>
        <v>687.61000000000013</v>
      </c>
      <c r="L67" s="4"/>
      <c r="M67" s="4"/>
      <c r="N67" s="4"/>
      <c r="O67" s="4"/>
    </row>
    <row r="68" spans="1:15" x14ac:dyDescent="0.3">
      <c r="A68" s="26">
        <f>'Durbin-Watson'!I91*'Durbin-Watson'!I91</f>
        <v>0.20552611709372304</v>
      </c>
      <c r="B68" s="27">
        <v>85</v>
      </c>
      <c r="C68" s="27">
        <v>24.2</v>
      </c>
      <c r="D68" s="27">
        <v>2.8</v>
      </c>
      <c r="E68" s="26">
        <f t="shared" si="1"/>
        <v>7225</v>
      </c>
      <c r="F68" s="26">
        <f t="shared" si="2"/>
        <v>585.64</v>
      </c>
      <c r="G68" s="26">
        <f t="shared" si="3"/>
        <v>7.839999999999999</v>
      </c>
      <c r="H68" s="26">
        <f t="shared" si="4"/>
        <v>2057</v>
      </c>
      <c r="I68" s="26">
        <f t="shared" si="5"/>
        <v>237.99999999999997</v>
      </c>
      <c r="J68" s="26">
        <f t="shared" si="6"/>
        <v>67.759999999999991</v>
      </c>
      <c r="L68" s="4"/>
      <c r="M68" s="4"/>
      <c r="N68" s="4"/>
      <c r="O68" s="4"/>
    </row>
    <row r="69" spans="1:15" x14ac:dyDescent="0.3">
      <c r="A69" s="26">
        <f>'Durbin-Watson'!I92*'Durbin-Watson'!I92</f>
        <v>5.296559809064548</v>
      </c>
      <c r="B69" s="26">
        <v>76</v>
      </c>
      <c r="C69" s="26">
        <v>8.1999999999999993</v>
      </c>
      <c r="D69" s="26">
        <v>24.6</v>
      </c>
      <c r="E69" s="26">
        <f t="shared" si="1"/>
        <v>5776</v>
      </c>
      <c r="F69" s="26">
        <f t="shared" si="2"/>
        <v>67.239999999999995</v>
      </c>
      <c r="G69" s="26">
        <f t="shared" si="3"/>
        <v>605.16000000000008</v>
      </c>
      <c r="H69" s="26">
        <f t="shared" si="4"/>
        <v>623.19999999999993</v>
      </c>
      <c r="I69" s="26">
        <f t="shared" si="5"/>
        <v>1869.6000000000001</v>
      </c>
      <c r="J69" s="26">
        <f t="shared" si="6"/>
        <v>201.72</v>
      </c>
      <c r="L69" s="4"/>
      <c r="M69" s="4"/>
      <c r="N69" s="4"/>
      <c r="O69" s="4"/>
    </row>
    <row r="70" spans="1:15" x14ac:dyDescent="0.3">
      <c r="A70" s="26">
        <f>'Durbin-Watson'!I93*'Durbin-Watson'!I93</f>
        <v>4.4093966646354753E-2</v>
      </c>
      <c r="B70" s="27">
        <v>70</v>
      </c>
      <c r="C70" s="27">
        <v>7.1</v>
      </c>
      <c r="D70" s="27">
        <v>34</v>
      </c>
      <c r="E70" s="26">
        <f t="shared" ref="E70:E133" si="7">B70*B70</f>
        <v>4900</v>
      </c>
      <c r="F70" s="26">
        <f t="shared" ref="F70:F133" si="8">C70*C70</f>
        <v>50.41</v>
      </c>
      <c r="G70" s="26">
        <f t="shared" ref="G70:G133" si="9">D70*D70</f>
        <v>1156</v>
      </c>
      <c r="H70" s="26">
        <f t="shared" ref="H70:H133" si="10">B70*C70</f>
        <v>497</v>
      </c>
      <c r="I70" s="26">
        <f t="shared" ref="I70:I133" si="11">B70*D70</f>
        <v>2380</v>
      </c>
      <c r="J70" s="26">
        <f t="shared" ref="J70:J133" si="12">C70*D70</f>
        <v>241.39999999999998</v>
      </c>
      <c r="L70" s="4"/>
      <c r="M70" s="4"/>
      <c r="N70" s="4"/>
      <c r="O70" s="4"/>
    </row>
    <row r="71" spans="1:15" x14ac:dyDescent="0.3">
      <c r="A71" s="26">
        <f>'Durbin-Watson'!I94*'Durbin-Watson'!I94</f>
        <v>5.0016319373546834</v>
      </c>
      <c r="B71" s="26">
        <v>50</v>
      </c>
      <c r="C71" s="26">
        <v>4.7</v>
      </c>
      <c r="D71" s="26">
        <v>83.4</v>
      </c>
      <c r="E71" s="26">
        <f t="shared" si="7"/>
        <v>2500</v>
      </c>
      <c r="F71" s="26">
        <f t="shared" si="8"/>
        <v>22.090000000000003</v>
      </c>
      <c r="G71" s="26">
        <f t="shared" si="9"/>
        <v>6955.5600000000013</v>
      </c>
      <c r="H71" s="26">
        <f t="shared" si="10"/>
        <v>235</v>
      </c>
      <c r="I71" s="26">
        <f t="shared" si="11"/>
        <v>4170</v>
      </c>
      <c r="J71" s="26">
        <f t="shared" si="12"/>
        <v>391.98</v>
      </c>
      <c r="L71" s="4"/>
      <c r="M71" s="4"/>
      <c r="N71" s="4"/>
      <c r="O71" s="4"/>
    </row>
    <row r="72" spans="1:15" x14ac:dyDescent="0.3">
      <c r="A72" s="26">
        <f>'Durbin-Watson'!I95*'Durbin-Watson'!I95</f>
        <v>0.32564750994859254</v>
      </c>
      <c r="B72" s="27">
        <v>72</v>
      </c>
      <c r="C72" s="27">
        <v>10.4</v>
      </c>
      <c r="D72" s="27">
        <v>10.8</v>
      </c>
      <c r="E72" s="26">
        <f t="shared" si="7"/>
        <v>5184</v>
      </c>
      <c r="F72" s="26">
        <f t="shared" si="8"/>
        <v>108.16000000000001</v>
      </c>
      <c r="G72" s="26">
        <f t="shared" si="9"/>
        <v>116.64000000000001</v>
      </c>
      <c r="H72" s="26">
        <f t="shared" si="10"/>
        <v>748.80000000000007</v>
      </c>
      <c r="I72" s="26">
        <f t="shared" si="11"/>
        <v>777.6</v>
      </c>
      <c r="J72" s="26">
        <f t="shared" si="12"/>
        <v>112.32000000000001</v>
      </c>
      <c r="L72" s="4"/>
      <c r="M72" s="4"/>
      <c r="N72" s="4"/>
      <c r="O72" s="4"/>
    </row>
    <row r="73" spans="1:15" x14ac:dyDescent="0.3">
      <c r="A73" s="26">
        <f>'Durbin-Watson'!I96*'Durbin-Watson'!I96</f>
        <v>0.13847137061269418</v>
      </c>
      <c r="B73" s="26">
        <v>72</v>
      </c>
      <c r="C73" s="26">
        <v>13.4</v>
      </c>
      <c r="D73" s="26">
        <v>11.7</v>
      </c>
      <c r="E73" s="26">
        <f t="shared" si="7"/>
        <v>5184</v>
      </c>
      <c r="F73" s="26">
        <f t="shared" si="8"/>
        <v>179.56</v>
      </c>
      <c r="G73" s="26">
        <f t="shared" si="9"/>
        <v>136.88999999999999</v>
      </c>
      <c r="H73" s="26">
        <f t="shared" si="10"/>
        <v>964.80000000000007</v>
      </c>
      <c r="I73" s="26">
        <f t="shared" si="11"/>
        <v>842.4</v>
      </c>
      <c r="J73" s="26">
        <f t="shared" si="12"/>
        <v>156.78</v>
      </c>
      <c r="L73" s="4"/>
      <c r="M73" s="4"/>
      <c r="N73" s="4"/>
      <c r="O73" s="4"/>
    </row>
    <row r="74" spans="1:15" x14ac:dyDescent="0.3">
      <c r="A74" s="26">
        <f>'Durbin-Watson'!I97*'Durbin-Watson'!I97</f>
        <v>1.8543869146179182</v>
      </c>
      <c r="B74" s="27">
        <v>42</v>
      </c>
      <c r="C74" s="27">
        <v>4</v>
      </c>
      <c r="D74" s="27">
        <v>128</v>
      </c>
      <c r="E74" s="26">
        <f t="shared" si="7"/>
        <v>1764</v>
      </c>
      <c r="F74" s="26">
        <f t="shared" si="8"/>
        <v>16</v>
      </c>
      <c r="G74" s="26">
        <f t="shared" si="9"/>
        <v>16384</v>
      </c>
      <c r="H74" s="26">
        <f t="shared" si="10"/>
        <v>168</v>
      </c>
      <c r="I74" s="26">
        <f t="shared" si="11"/>
        <v>5376</v>
      </c>
      <c r="J74" s="26">
        <f t="shared" si="12"/>
        <v>512</v>
      </c>
      <c r="L74" s="4"/>
      <c r="M74" s="4"/>
      <c r="N74" s="4"/>
      <c r="O74" s="4"/>
    </row>
    <row r="75" spans="1:15" x14ac:dyDescent="0.3">
      <c r="A75" s="26">
        <f>'Durbin-Watson'!I98*'Durbin-Watson'!I98</f>
        <v>2.061278340623721E-2</v>
      </c>
      <c r="B75" s="26">
        <v>70</v>
      </c>
      <c r="C75" s="26">
        <v>13.2</v>
      </c>
      <c r="D75" s="26">
        <v>10.1</v>
      </c>
      <c r="E75" s="26">
        <f t="shared" si="7"/>
        <v>4900</v>
      </c>
      <c r="F75" s="26">
        <f t="shared" si="8"/>
        <v>174.23999999999998</v>
      </c>
      <c r="G75" s="26">
        <f t="shared" si="9"/>
        <v>102.00999999999999</v>
      </c>
      <c r="H75" s="26">
        <f t="shared" si="10"/>
        <v>924</v>
      </c>
      <c r="I75" s="26">
        <f t="shared" si="11"/>
        <v>707</v>
      </c>
      <c r="J75" s="26">
        <f t="shared" si="12"/>
        <v>133.32</v>
      </c>
      <c r="L75" s="4"/>
      <c r="M75" s="4"/>
      <c r="N75" s="4"/>
      <c r="O75" s="4"/>
    </row>
    <row r="76" spans="1:15" x14ac:dyDescent="0.3">
      <c r="A76" s="26">
        <f>'Durbin-Watson'!I99*'Durbin-Watson'!I99</f>
        <v>3.6285262508417468</v>
      </c>
      <c r="B76" s="27">
        <v>86</v>
      </c>
      <c r="C76" s="27">
        <v>10.9</v>
      </c>
      <c r="D76" s="27">
        <v>3.8</v>
      </c>
      <c r="E76" s="26">
        <f t="shared" si="7"/>
        <v>7396</v>
      </c>
      <c r="F76" s="26">
        <f t="shared" si="8"/>
        <v>118.81</v>
      </c>
      <c r="G76" s="26">
        <f t="shared" si="9"/>
        <v>14.44</v>
      </c>
      <c r="H76" s="26">
        <f t="shared" si="10"/>
        <v>937.4</v>
      </c>
      <c r="I76" s="26">
        <f t="shared" si="11"/>
        <v>326.8</v>
      </c>
      <c r="J76" s="26">
        <f t="shared" si="12"/>
        <v>41.42</v>
      </c>
      <c r="L76" s="4"/>
      <c r="M76" s="4"/>
      <c r="N76" s="4"/>
      <c r="O76" s="4"/>
    </row>
    <row r="77" spans="1:15" x14ac:dyDescent="0.3">
      <c r="A77" s="26">
        <f>'Durbin-Watson'!I100*'Durbin-Watson'!I100</f>
        <v>0.60137210909346617</v>
      </c>
      <c r="B77" s="26">
        <v>48</v>
      </c>
      <c r="C77" s="26">
        <v>8.6999999999999993</v>
      </c>
      <c r="D77" s="26">
        <v>101.8</v>
      </c>
      <c r="E77" s="26">
        <f t="shared" si="7"/>
        <v>2304</v>
      </c>
      <c r="F77" s="26">
        <f t="shared" si="8"/>
        <v>75.689999999999984</v>
      </c>
      <c r="G77" s="26">
        <f t="shared" si="9"/>
        <v>10363.24</v>
      </c>
      <c r="H77" s="26">
        <f t="shared" si="10"/>
        <v>417.59999999999997</v>
      </c>
      <c r="I77" s="26">
        <f t="shared" si="11"/>
        <v>4886.3999999999996</v>
      </c>
      <c r="J77" s="26">
        <f t="shared" si="12"/>
        <v>885.65999999999985</v>
      </c>
      <c r="L77" s="4"/>
      <c r="M77" s="4"/>
      <c r="N77" s="4"/>
      <c r="O77" s="4"/>
    </row>
    <row r="78" spans="1:15" x14ac:dyDescent="0.3">
      <c r="A78" s="26">
        <f>'Durbin-Watson'!I101*'Durbin-Watson'!I101</f>
        <v>4.0368785239914704</v>
      </c>
      <c r="B78" s="27">
        <v>76</v>
      </c>
      <c r="C78" s="27">
        <v>8.5</v>
      </c>
      <c r="D78" s="27">
        <v>8.6</v>
      </c>
      <c r="E78" s="26">
        <f t="shared" si="7"/>
        <v>5776</v>
      </c>
      <c r="F78" s="26">
        <f t="shared" si="8"/>
        <v>72.25</v>
      </c>
      <c r="G78" s="26">
        <f t="shared" si="9"/>
        <v>73.959999999999994</v>
      </c>
      <c r="H78" s="26">
        <f t="shared" si="10"/>
        <v>646</v>
      </c>
      <c r="I78" s="26">
        <f t="shared" si="11"/>
        <v>653.6</v>
      </c>
      <c r="J78" s="26">
        <f t="shared" si="12"/>
        <v>73.099999999999994</v>
      </c>
      <c r="L78" s="4"/>
      <c r="M78" s="4"/>
      <c r="N78" s="4"/>
      <c r="O78" s="4"/>
    </row>
    <row r="79" spans="1:15" x14ac:dyDescent="0.3">
      <c r="A79" s="26">
        <f>'Durbin-Watson'!I102*'Durbin-Watson'!I102</f>
        <v>4.2514076092643407</v>
      </c>
      <c r="B79" s="26">
        <v>69</v>
      </c>
      <c r="C79" s="26">
        <v>19.100000000000001</v>
      </c>
      <c r="D79" s="26">
        <v>5.9</v>
      </c>
      <c r="E79" s="26">
        <f t="shared" si="7"/>
        <v>4761</v>
      </c>
      <c r="F79" s="26">
        <f t="shared" si="8"/>
        <v>364.81000000000006</v>
      </c>
      <c r="G79" s="26">
        <f t="shared" si="9"/>
        <v>34.81</v>
      </c>
      <c r="H79" s="26">
        <f t="shared" si="10"/>
        <v>1317.9</v>
      </c>
      <c r="I79" s="26">
        <f t="shared" si="11"/>
        <v>407.1</v>
      </c>
      <c r="J79" s="26">
        <f t="shared" si="12"/>
        <v>112.69000000000001</v>
      </c>
      <c r="L79" s="4"/>
      <c r="M79" s="4"/>
      <c r="N79" s="4"/>
      <c r="O79" s="4"/>
    </row>
    <row r="80" spans="1:15" x14ac:dyDescent="0.3">
      <c r="A80" s="26">
        <f>'Durbin-Watson'!I103*'Durbin-Watson'!I103</f>
        <v>0.10906433160109277</v>
      </c>
      <c r="B80" s="27">
        <v>42</v>
      </c>
      <c r="C80" s="27">
        <v>5.7</v>
      </c>
      <c r="D80" s="27">
        <v>164</v>
      </c>
      <c r="E80" s="26">
        <f t="shared" si="7"/>
        <v>1764</v>
      </c>
      <c r="F80" s="26">
        <f t="shared" si="8"/>
        <v>32.49</v>
      </c>
      <c r="G80" s="26">
        <f t="shared" si="9"/>
        <v>26896</v>
      </c>
      <c r="H80" s="26">
        <f t="shared" si="10"/>
        <v>239.4</v>
      </c>
      <c r="I80" s="26">
        <f t="shared" si="11"/>
        <v>6888</v>
      </c>
      <c r="J80" s="26">
        <f t="shared" si="12"/>
        <v>934.80000000000007</v>
      </c>
      <c r="L80" s="4"/>
      <c r="M80" s="4"/>
      <c r="N80" s="4"/>
      <c r="O80" s="4"/>
    </row>
    <row r="81" spans="1:15" x14ac:dyDescent="0.3">
      <c r="A81" s="26">
        <f>'Durbin-Watson'!I104*'Durbin-Watson'!I104</f>
        <v>4.8999360963185223</v>
      </c>
      <c r="B81" s="26">
        <v>81</v>
      </c>
      <c r="C81" s="26">
        <v>14.1</v>
      </c>
      <c r="D81" s="26">
        <v>12</v>
      </c>
      <c r="E81" s="26">
        <f t="shared" si="7"/>
        <v>6561</v>
      </c>
      <c r="F81" s="26">
        <f t="shared" si="8"/>
        <v>198.81</v>
      </c>
      <c r="G81" s="26">
        <f t="shared" si="9"/>
        <v>144</v>
      </c>
      <c r="H81" s="26">
        <f t="shared" si="10"/>
        <v>1142.0999999999999</v>
      </c>
      <c r="I81" s="26">
        <f t="shared" si="11"/>
        <v>972</v>
      </c>
      <c r="J81" s="26">
        <f t="shared" si="12"/>
        <v>169.2</v>
      </c>
      <c r="L81" s="4"/>
      <c r="M81" s="4"/>
      <c r="N81" s="4"/>
      <c r="O81" s="4"/>
    </row>
    <row r="82" spans="1:15" x14ac:dyDescent="0.3">
      <c r="A82" s="26">
        <f>'Durbin-Watson'!I105*'Durbin-Watson'!I105</f>
        <v>0.32412906519453016</v>
      </c>
      <c r="B82" s="27">
        <v>65</v>
      </c>
      <c r="C82" s="27">
        <v>10.199999999999999</v>
      </c>
      <c r="D82" s="27">
        <v>23.7</v>
      </c>
      <c r="E82" s="26">
        <f t="shared" si="7"/>
        <v>4225</v>
      </c>
      <c r="F82" s="26">
        <f t="shared" si="8"/>
        <v>104.03999999999999</v>
      </c>
      <c r="G82" s="26">
        <f t="shared" si="9"/>
        <v>561.68999999999994</v>
      </c>
      <c r="H82" s="26">
        <f t="shared" si="10"/>
        <v>663</v>
      </c>
      <c r="I82" s="26">
        <f t="shared" si="11"/>
        <v>1540.5</v>
      </c>
      <c r="J82" s="26">
        <f t="shared" si="12"/>
        <v>241.73999999999998</v>
      </c>
      <c r="L82" s="4"/>
      <c r="M82" s="4"/>
      <c r="N82" s="4"/>
      <c r="O82" s="4"/>
    </row>
    <row r="83" spans="1:15" x14ac:dyDescent="0.3">
      <c r="A83" s="26">
        <f>'Durbin-Watson'!I106*'Durbin-Watson'!I106</f>
        <v>0.44331269209118157</v>
      </c>
      <c r="B83" s="26">
        <v>74</v>
      </c>
      <c r="C83" s="26">
        <v>10.3</v>
      </c>
      <c r="D83" s="26">
        <v>70.5</v>
      </c>
      <c r="E83" s="26">
        <f t="shared" si="7"/>
        <v>5476</v>
      </c>
      <c r="F83" s="26">
        <f t="shared" si="8"/>
        <v>106.09000000000002</v>
      </c>
      <c r="G83" s="26">
        <f t="shared" si="9"/>
        <v>4970.25</v>
      </c>
      <c r="H83" s="26">
        <f t="shared" si="10"/>
        <v>762.2</v>
      </c>
      <c r="I83" s="26">
        <f t="shared" si="11"/>
        <v>5217</v>
      </c>
      <c r="J83" s="26">
        <f t="shared" si="12"/>
        <v>726.15000000000009</v>
      </c>
      <c r="L83" s="4"/>
      <c r="M83" s="4"/>
      <c r="N83" s="4"/>
      <c r="O83" s="4"/>
    </row>
    <row r="84" spans="1:15" x14ac:dyDescent="0.3">
      <c r="A84" s="26">
        <f>'Durbin-Watson'!I107*'Durbin-Watson'!I107</f>
        <v>1.3809907235615142</v>
      </c>
      <c r="B84" s="27">
        <v>67</v>
      </c>
      <c r="C84" s="27">
        <v>11.3</v>
      </c>
      <c r="D84" s="27">
        <v>9.6</v>
      </c>
      <c r="E84" s="26">
        <f t="shared" si="7"/>
        <v>4489</v>
      </c>
      <c r="F84" s="26">
        <f t="shared" si="8"/>
        <v>127.69000000000001</v>
      </c>
      <c r="G84" s="26">
        <f t="shared" si="9"/>
        <v>92.16</v>
      </c>
      <c r="H84" s="26">
        <f t="shared" si="10"/>
        <v>757.1</v>
      </c>
      <c r="I84" s="26">
        <f t="shared" si="11"/>
        <v>643.19999999999993</v>
      </c>
      <c r="J84" s="26">
        <f t="shared" si="12"/>
        <v>108.48</v>
      </c>
      <c r="L84" s="4"/>
      <c r="M84" s="4"/>
      <c r="N84" s="4"/>
      <c r="O84" s="4"/>
    </row>
    <row r="85" spans="1:15" x14ac:dyDescent="0.3">
      <c r="A85" s="26">
        <f>'Durbin-Watson'!I108*'Durbin-Watson'!I108</f>
        <v>4.5534779965918473</v>
      </c>
      <c r="B85" s="26">
        <v>73</v>
      </c>
      <c r="C85" s="26">
        <v>7.1</v>
      </c>
      <c r="D85" s="26">
        <v>22.5</v>
      </c>
      <c r="E85" s="26">
        <f t="shared" si="7"/>
        <v>5329</v>
      </c>
      <c r="F85" s="26">
        <f t="shared" si="8"/>
        <v>50.41</v>
      </c>
      <c r="G85" s="26">
        <f t="shared" si="9"/>
        <v>506.25</v>
      </c>
      <c r="H85" s="26">
        <f t="shared" si="10"/>
        <v>518.29999999999995</v>
      </c>
      <c r="I85" s="26">
        <f t="shared" si="11"/>
        <v>1642.5</v>
      </c>
      <c r="J85" s="26">
        <f t="shared" si="12"/>
        <v>159.75</v>
      </c>
      <c r="L85" s="4"/>
      <c r="M85" s="4"/>
      <c r="N85" s="4"/>
      <c r="O85" s="4"/>
    </row>
    <row r="86" spans="1:15" x14ac:dyDescent="0.3">
      <c r="A86" s="26">
        <f>'Durbin-Watson'!I109*'Durbin-Watson'!I109</f>
        <v>2.1405640263575516</v>
      </c>
      <c r="B86" s="27">
        <v>61</v>
      </c>
      <c r="C86" s="27">
        <v>3.6</v>
      </c>
      <c r="D86" s="27">
        <v>21.3</v>
      </c>
      <c r="E86" s="26">
        <f t="shared" si="7"/>
        <v>3721</v>
      </c>
      <c r="F86" s="26">
        <f t="shared" si="8"/>
        <v>12.96</v>
      </c>
      <c r="G86" s="26">
        <f t="shared" si="9"/>
        <v>453.69000000000005</v>
      </c>
      <c r="H86" s="26">
        <f t="shared" si="10"/>
        <v>219.6</v>
      </c>
      <c r="I86" s="26">
        <f t="shared" si="11"/>
        <v>1299.3</v>
      </c>
      <c r="J86" s="26">
        <f t="shared" si="12"/>
        <v>76.680000000000007</v>
      </c>
      <c r="L86" s="4"/>
      <c r="M86" s="4"/>
      <c r="N86" s="4"/>
      <c r="O86" s="4"/>
    </row>
    <row r="87" spans="1:15" x14ac:dyDescent="0.3">
      <c r="A87" s="26">
        <f>'Durbin-Watson'!I110*'Durbin-Watson'!I110</f>
        <v>1.3280551460606319E-2</v>
      </c>
      <c r="B87" s="26">
        <v>86</v>
      </c>
      <c r="C87" s="26">
        <v>16</v>
      </c>
      <c r="D87" s="26">
        <v>2.5</v>
      </c>
      <c r="E87" s="26">
        <f t="shared" si="7"/>
        <v>7396</v>
      </c>
      <c r="F87" s="26">
        <f t="shared" si="8"/>
        <v>256</v>
      </c>
      <c r="G87" s="26">
        <f t="shared" si="9"/>
        <v>6.25</v>
      </c>
      <c r="H87" s="26">
        <f t="shared" si="10"/>
        <v>1376</v>
      </c>
      <c r="I87" s="26">
        <f t="shared" si="11"/>
        <v>215</v>
      </c>
      <c r="J87" s="26">
        <f t="shared" si="12"/>
        <v>40</v>
      </c>
      <c r="L87" s="4"/>
      <c r="M87" s="4"/>
      <c r="N87" s="4"/>
      <c r="O87" s="4"/>
    </row>
    <row r="88" spans="1:15" x14ac:dyDescent="0.3">
      <c r="A88" s="26">
        <f>'Durbin-Watson'!I111*'Durbin-Watson'!I111</f>
        <v>0.20016046391544587</v>
      </c>
      <c r="B88" s="27">
        <v>86</v>
      </c>
      <c r="C88" s="27">
        <v>18.7</v>
      </c>
      <c r="D88" s="27">
        <v>12.6</v>
      </c>
      <c r="E88" s="26">
        <f t="shared" si="7"/>
        <v>7396</v>
      </c>
      <c r="F88" s="26">
        <f t="shared" si="8"/>
        <v>349.69</v>
      </c>
      <c r="G88" s="26">
        <f t="shared" si="9"/>
        <v>158.76</v>
      </c>
      <c r="H88" s="26">
        <f t="shared" si="10"/>
        <v>1608.2</v>
      </c>
      <c r="I88" s="26">
        <f t="shared" si="11"/>
        <v>1083.5999999999999</v>
      </c>
      <c r="J88" s="26">
        <f t="shared" si="12"/>
        <v>235.61999999999998</v>
      </c>
      <c r="L88" s="4"/>
      <c r="M88" s="4"/>
      <c r="N88" s="4"/>
      <c r="O88" s="4"/>
    </row>
    <row r="89" spans="1:15" x14ac:dyDescent="0.3">
      <c r="A89" s="26">
        <f>'Durbin-Watson'!I112*'Durbin-Watson'!I112</f>
        <v>0.42734216405406034</v>
      </c>
      <c r="B89" s="26">
        <v>70</v>
      </c>
      <c r="C89" s="26">
        <v>18.3</v>
      </c>
      <c r="D89" s="26">
        <v>102.6</v>
      </c>
      <c r="E89" s="26">
        <f t="shared" si="7"/>
        <v>4900</v>
      </c>
      <c r="F89" s="26">
        <f t="shared" si="8"/>
        <v>334.89000000000004</v>
      </c>
      <c r="G89" s="26">
        <f t="shared" si="9"/>
        <v>10526.759999999998</v>
      </c>
      <c r="H89" s="26">
        <f t="shared" si="10"/>
        <v>1281</v>
      </c>
      <c r="I89" s="26">
        <f t="shared" si="11"/>
        <v>7182</v>
      </c>
      <c r="J89" s="26">
        <f t="shared" si="12"/>
        <v>1877.58</v>
      </c>
      <c r="L89" s="4"/>
      <c r="M89" s="4"/>
      <c r="N89" s="4"/>
      <c r="O89" s="4"/>
    </row>
    <row r="90" spans="1:15" x14ac:dyDescent="0.3">
      <c r="A90" s="26">
        <f>'Durbin-Watson'!I113*'Durbin-Watson'!I113</f>
        <v>1.2808300814593225</v>
      </c>
      <c r="B90" s="27">
        <v>37</v>
      </c>
      <c r="C90" s="27">
        <v>9.4</v>
      </c>
      <c r="D90" s="27">
        <v>154</v>
      </c>
      <c r="E90" s="26">
        <f t="shared" si="7"/>
        <v>1369</v>
      </c>
      <c r="F90" s="26">
        <f t="shared" si="8"/>
        <v>88.360000000000014</v>
      </c>
      <c r="G90" s="26">
        <f t="shared" si="9"/>
        <v>23716</v>
      </c>
      <c r="H90" s="26">
        <f t="shared" si="10"/>
        <v>347.8</v>
      </c>
      <c r="I90" s="26">
        <f t="shared" si="11"/>
        <v>5698</v>
      </c>
      <c r="J90" s="26">
        <f t="shared" si="12"/>
        <v>1447.6000000000001</v>
      </c>
      <c r="L90" s="4"/>
      <c r="M90" s="4"/>
      <c r="N90" s="4"/>
      <c r="O90" s="4"/>
    </row>
    <row r="91" spans="1:15" x14ac:dyDescent="0.3">
      <c r="A91" s="26">
        <f>'Durbin-Watson'!I114*'Durbin-Watson'!I114</f>
        <v>1.2951084654474136</v>
      </c>
      <c r="B91" s="26">
        <v>44</v>
      </c>
      <c r="C91" s="26">
        <v>3.8</v>
      </c>
      <c r="D91" s="26">
        <v>106</v>
      </c>
      <c r="E91" s="26">
        <f t="shared" si="7"/>
        <v>1936</v>
      </c>
      <c r="F91" s="26">
        <f t="shared" si="8"/>
        <v>14.44</v>
      </c>
      <c r="G91" s="26">
        <f t="shared" si="9"/>
        <v>11236</v>
      </c>
      <c r="H91" s="26">
        <f t="shared" si="10"/>
        <v>167.2</v>
      </c>
      <c r="I91" s="26">
        <f t="shared" si="11"/>
        <v>4664</v>
      </c>
      <c r="J91" s="26">
        <f t="shared" si="12"/>
        <v>402.79999999999995</v>
      </c>
      <c r="L91" s="4"/>
      <c r="M91" s="4"/>
      <c r="N91" s="4"/>
      <c r="O91" s="4"/>
    </row>
    <row r="92" spans="1:15" x14ac:dyDescent="0.3">
      <c r="A92" s="26">
        <f>'Durbin-Watson'!I115*'Durbin-Watson'!I115</f>
        <v>0.53936115938127971</v>
      </c>
      <c r="B92" s="27">
        <v>68</v>
      </c>
      <c r="C92" s="27">
        <v>13.6</v>
      </c>
      <c r="D92" s="27">
        <v>15.6</v>
      </c>
      <c r="E92" s="26">
        <f t="shared" si="7"/>
        <v>4624</v>
      </c>
      <c r="F92" s="26">
        <f t="shared" si="8"/>
        <v>184.95999999999998</v>
      </c>
      <c r="G92" s="26">
        <f t="shared" si="9"/>
        <v>243.35999999999999</v>
      </c>
      <c r="H92" s="26">
        <f t="shared" si="10"/>
        <v>924.8</v>
      </c>
      <c r="I92" s="26">
        <f t="shared" si="11"/>
        <v>1060.8</v>
      </c>
      <c r="J92" s="26">
        <f t="shared" si="12"/>
        <v>212.16</v>
      </c>
      <c r="L92" s="4"/>
      <c r="M92" s="4"/>
      <c r="N92" s="4"/>
      <c r="O92" s="4"/>
    </row>
    <row r="93" spans="1:15" x14ac:dyDescent="0.3">
      <c r="A93" s="26">
        <f>'Durbin-Watson'!I116*'Durbin-Watson'!I116</f>
        <v>7.3328469776854158E-2</v>
      </c>
      <c r="B93" s="26">
        <v>86</v>
      </c>
      <c r="C93" s="26">
        <v>17.5</v>
      </c>
      <c r="D93" s="26">
        <v>2.2999999999999998</v>
      </c>
      <c r="E93" s="26">
        <f t="shared" si="7"/>
        <v>7396</v>
      </c>
      <c r="F93" s="26">
        <f t="shared" si="8"/>
        <v>306.25</v>
      </c>
      <c r="G93" s="26">
        <f t="shared" si="9"/>
        <v>5.2899999999999991</v>
      </c>
      <c r="H93" s="26">
        <f t="shared" si="10"/>
        <v>1505</v>
      </c>
      <c r="I93" s="26">
        <f t="shared" si="11"/>
        <v>197.79999999999998</v>
      </c>
      <c r="J93" s="26">
        <f t="shared" si="12"/>
        <v>40.25</v>
      </c>
      <c r="L93" s="4"/>
      <c r="M93" s="4"/>
      <c r="N93" s="4"/>
      <c r="O93" s="4"/>
    </row>
    <row r="94" spans="1:15" x14ac:dyDescent="0.3">
      <c r="A94" s="26">
        <f>'Durbin-Watson'!I117*'Durbin-Watson'!I117</f>
        <v>0.32753967459581734</v>
      </c>
      <c r="B94" s="27">
        <v>69</v>
      </c>
      <c r="C94" s="27">
        <v>8</v>
      </c>
      <c r="D94" s="27">
        <v>7.5</v>
      </c>
      <c r="E94" s="26">
        <f t="shared" si="7"/>
        <v>4761</v>
      </c>
      <c r="F94" s="26">
        <f t="shared" si="8"/>
        <v>64</v>
      </c>
      <c r="G94" s="26">
        <f t="shared" si="9"/>
        <v>56.25</v>
      </c>
      <c r="H94" s="26">
        <f t="shared" si="10"/>
        <v>552</v>
      </c>
      <c r="I94" s="26">
        <f t="shared" si="11"/>
        <v>517.5</v>
      </c>
      <c r="J94" s="26">
        <f t="shared" si="12"/>
        <v>60</v>
      </c>
      <c r="L94" s="4"/>
      <c r="M94" s="4"/>
      <c r="N94" s="4"/>
      <c r="O94" s="4"/>
    </row>
    <row r="95" spans="1:15" x14ac:dyDescent="0.3">
      <c r="A95" s="26">
        <f>'Durbin-Watson'!I118*'Durbin-Watson'!I118</f>
        <v>3.9726716498739802E-2</v>
      </c>
      <c r="B95" s="26">
        <v>45</v>
      </c>
      <c r="C95" s="26">
        <v>4.9000000000000004</v>
      </c>
      <c r="D95" s="26">
        <v>54</v>
      </c>
      <c r="E95" s="26">
        <f t="shared" si="7"/>
        <v>2025</v>
      </c>
      <c r="F95" s="26">
        <f t="shared" si="8"/>
        <v>24.010000000000005</v>
      </c>
      <c r="G95" s="26">
        <f t="shared" si="9"/>
        <v>2916</v>
      </c>
      <c r="H95" s="26">
        <f t="shared" si="10"/>
        <v>220.50000000000003</v>
      </c>
      <c r="I95" s="26">
        <f t="shared" si="11"/>
        <v>2430</v>
      </c>
      <c r="J95" s="26">
        <f t="shared" si="12"/>
        <v>264.60000000000002</v>
      </c>
      <c r="L95" s="4"/>
      <c r="M95" s="4"/>
      <c r="N95" s="4"/>
      <c r="O95" s="4"/>
    </row>
    <row r="96" spans="1:15" x14ac:dyDescent="0.3">
      <c r="A96" s="26">
        <f>'Durbin-Watson'!I119*'Durbin-Watson'!I119</f>
        <v>0.15002192646564738</v>
      </c>
      <c r="B96" s="27">
        <v>77</v>
      </c>
      <c r="C96" s="27">
        <v>22.7</v>
      </c>
      <c r="D96" s="27">
        <v>67.8</v>
      </c>
      <c r="E96" s="26">
        <f t="shared" si="7"/>
        <v>5929</v>
      </c>
      <c r="F96" s="26">
        <f t="shared" si="8"/>
        <v>515.29</v>
      </c>
      <c r="G96" s="26">
        <f t="shared" si="9"/>
        <v>4596.8399999999992</v>
      </c>
      <c r="H96" s="26">
        <f t="shared" si="10"/>
        <v>1747.8999999999999</v>
      </c>
      <c r="I96" s="26">
        <f t="shared" si="11"/>
        <v>5220.5999999999995</v>
      </c>
      <c r="J96" s="26">
        <f t="shared" si="12"/>
        <v>1539.06</v>
      </c>
      <c r="L96" s="4"/>
      <c r="M96" s="4"/>
      <c r="N96" s="4"/>
      <c r="O96" s="4"/>
    </row>
    <row r="97" spans="1:15" x14ac:dyDescent="0.3">
      <c r="A97" s="26">
        <f>'Durbin-Watson'!I120*'Durbin-Watson'!I120</f>
        <v>2.3583741625185222</v>
      </c>
      <c r="B97" s="26">
        <v>78</v>
      </c>
      <c r="C97" s="26">
        <v>15.4</v>
      </c>
      <c r="D97" s="26">
        <v>49.7</v>
      </c>
      <c r="E97" s="26">
        <f t="shared" si="7"/>
        <v>6084</v>
      </c>
      <c r="F97" s="26">
        <f t="shared" si="8"/>
        <v>237.16000000000003</v>
      </c>
      <c r="G97" s="26">
        <f t="shared" si="9"/>
        <v>2470.09</v>
      </c>
      <c r="H97" s="26">
        <f t="shared" si="10"/>
        <v>1201.2</v>
      </c>
      <c r="I97" s="26">
        <f t="shared" si="11"/>
        <v>3876.6000000000004</v>
      </c>
      <c r="J97" s="26">
        <f t="shared" si="12"/>
        <v>765.38000000000011</v>
      </c>
      <c r="L97" s="4"/>
      <c r="M97" s="4"/>
      <c r="N97" s="4"/>
      <c r="O97" s="4"/>
    </row>
    <row r="98" spans="1:15" x14ac:dyDescent="0.3">
      <c r="A98" s="26">
        <f>'Durbin-Watson'!I121*'Durbin-Watson'!I121</f>
        <v>0.73013508832571417</v>
      </c>
      <c r="B98" s="27">
        <v>55</v>
      </c>
      <c r="C98" s="27">
        <v>7.6</v>
      </c>
      <c r="D98" s="27">
        <v>35.6</v>
      </c>
      <c r="E98" s="26">
        <f t="shared" si="7"/>
        <v>3025</v>
      </c>
      <c r="F98" s="26">
        <f t="shared" si="8"/>
        <v>57.76</v>
      </c>
      <c r="G98" s="26">
        <f t="shared" si="9"/>
        <v>1267.3600000000001</v>
      </c>
      <c r="H98" s="26">
        <f t="shared" si="10"/>
        <v>418</v>
      </c>
      <c r="I98" s="26">
        <f t="shared" si="11"/>
        <v>1958</v>
      </c>
      <c r="J98" s="26">
        <f t="shared" si="12"/>
        <v>270.56</v>
      </c>
      <c r="L98" s="4"/>
      <c r="M98" s="4"/>
      <c r="N98" s="4"/>
      <c r="O98" s="4"/>
    </row>
    <row r="99" spans="1:15" x14ac:dyDescent="0.3">
      <c r="A99" s="26">
        <f>'Durbin-Watson'!I122*'Durbin-Watson'!I122</f>
        <v>2.3421465740185359</v>
      </c>
      <c r="B99" s="26">
        <v>74</v>
      </c>
      <c r="C99" s="26">
        <v>11</v>
      </c>
      <c r="D99" s="26">
        <v>9.4</v>
      </c>
      <c r="E99" s="26">
        <f t="shared" si="7"/>
        <v>5476</v>
      </c>
      <c r="F99" s="26">
        <f t="shared" si="8"/>
        <v>121</v>
      </c>
      <c r="G99" s="26">
        <f t="shared" si="9"/>
        <v>88.360000000000014</v>
      </c>
      <c r="H99" s="26">
        <f t="shared" si="10"/>
        <v>814</v>
      </c>
      <c r="I99" s="26">
        <f t="shared" si="11"/>
        <v>695.6</v>
      </c>
      <c r="J99" s="26">
        <f t="shared" si="12"/>
        <v>103.4</v>
      </c>
      <c r="L99" s="4"/>
      <c r="M99" s="4"/>
      <c r="N99" s="4"/>
      <c r="O99" s="4"/>
    </row>
    <row r="100" spans="1:15" x14ac:dyDescent="0.3">
      <c r="A100" s="26">
        <f>'Durbin-Watson'!I123*'Durbin-Watson'!I123</f>
        <v>1.0477210939735071</v>
      </c>
      <c r="B100" s="27">
        <v>84</v>
      </c>
      <c r="C100" s="27">
        <v>13.7</v>
      </c>
      <c r="D100" s="27">
        <v>7.6</v>
      </c>
      <c r="E100" s="26">
        <f t="shared" si="7"/>
        <v>7056</v>
      </c>
      <c r="F100" s="26">
        <f t="shared" si="8"/>
        <v>187.68999999999997</v>
      </c>
      <c r="G100" s="26">
        <f t="shared" si="9"/>
        <v>57.76</v>
      </c>
      <c r="H100" s="26">
        <f t="shared" si="10"/>
        <v>1150.8</v>
      </c>
      <c r="I100" s="26">
        <f t="shared" si="11"/>
        <v>638.4</v>
      </c>
      <c r="J100" s="26">
        <f t="shared" si="12"/>
        <v>104.11999999999999</v>
      </c>
      <c r="L100" s="4"/>
      <c r="M100" s="4"/>
      <c r="N100" s="4"/>
      <c r="O100" s="4"/>
    </row>
    <row r="101" spans="1:15" x14ac:dyDescent="0.3">
      <c r="A101" s="26">
        <f>'Durbin-Watson'!I124*'Durbin-Watson'!I124</f>
        <v>2.6091702956954466</v>
      </c>
      <c r="B101" s="26">
        <v>74</v>
      </c>
      <c r="C101" s="26">
        <v>6.5</v>
      </c>
      <c r="D101" s="26">
        <v>7.2</v>
      </c>
      <c r="E101" s="26">
        <f t="shared" si="7"/>
        <v>5476</v>
      </c>
      <c r="F101" s="26">
        <f t="shared" si="8"/>
        <v>42.25</v>
      </c>
      <c r="G101" s="26">
        <f t="shared" si="9"/>
        <v>51.84</v>
      </c>
      <c r="H101" s="26">
        <f t="shared" si="10"/>
        <v>481</v>
      </c>
      <c r="I101" s="26">
        <f t="shared" si="11"/>
        <v>532.80000000000007</v>
      </c>
      <c r="J101" s="26">
        <f t="shared" si="12"/>
        <v>46.800000000000004</v>
      </c>
      <c r="L101" s="4"/>
      <c r="M101" s="4"/>
      <c r="N101" s="4"/>
      <c r="O101" s="4"/>
    </row>
    <row r="102" spans="1:15" x14ac:dyDescent="0.3">
      <c r="A102" s="26">
        <f>'Durbin-Watson'!I125*'Durbin-Watson'!I125</f>
        <v>2.2906503717747904</v>
      </c>
      <c r="B102" s="27">
        <v>87</v>
      </c>
      <c r="C102" s="27">
        <v>14.3</v>
      </c>
      <c r="D102" s="27">
        <v>0.9</v>
      </c>
      <c r="E102" s="26">
        <f t="shared" si="7"/>
        <v>7569</v>
      </c>
      <c r="F102" s="26">
        <f t="shared" si="8"/>
        <v>204.49</v>
      </c>
      <c r="G102" s="26">
        <f t="shared" si="9"/>
        <v>0.81</v>
      </c>
      <c r="H102" s="26">
        <f t="shared" si="10"/>
        <v>1244.1000000000001</v>
      </c>
      <c r="I102" s="26">
        <f t="shared" si="11"/>
        <v>78.3</v>
      </c>
      <c r="J102" s="26">
        <f t="shared" si="12"/>
        <v>12.870000000000001</v>
      </c>
      <c r="L102" s="4"/>
      <c r="M102" s="4"/>
      <c r="N102" s="4"/>
      <c r="O102" s="4"/>
    </row>
    <row r="103" spans="1:15" x14ac:dyDescent="0.3">
      <c r="A103" s="26">
        <f>'Durbin-Watson'!I126*'Durbin-Watson'!I126</f>
        <v>2.1440801170640396</v>
      </c>
      <c r="B103" s="26">
        <v>67</v>
      </c>
      <c r="C103" s="26">
        <v>12.1</v>
      </c>
      <c r="D103" s="26">
        <v>18.399999999999999</v>
      </c>
      <c r="E103" s="26">
        <f t="shared" si="7"/>
        <v>4489</v>
      </c>
      <c r="F103" s="26">
        <f t="shared" si="8"/>
        <v>146.41</v>
      </c>
      <c r="G103" s="26">
        <f t="shared" si="9"/>
        <v>338.55999999999995</v>
      </c>
      <c r="H103" s="26">
        <f t="shared" si="10"/>
        <v>810.69999999999993</v>
      </c>
      <c r="I103" s="26">
        <f t="shared" si="11"/>
        <v>1232.8</v>
      </c>
      <c r="J103" s="26">
        <f t="shared" si="12"/>
        <v>222.64</v>
      </c>
      <c r="L103" s="4"/>
      <c r="M103" s="4"/>
      <c r="N103" s="4"/>
      <c r="O103" s="4"/>
    </row>
    <row r="104" spans="1:15" x14ac:dyDescent="0.3">
      <c r="A104" s="26">
        <f>'Durbin-Watson'!I127*'Durbin-Watson'!I127</f>
        <v>2.5078795886906913E-2</v>
      </c>
      <c r="B104" s="27">
        <v>71</v>
      </c>
      <c r="C104" s="27">
        <v>12.7</v>
      </c>
      <c r="D104" s="27">
        <v>37.200000000000003</v>
      </c>
      <c r="E104" s="26">
        <f t="shared" si="7"/>
        <v>5041</v>
      </c>
      <c r="F104" s="26">
        <f t="shared" si="8"/>
        <v>161.29</v>
      </c>
      <c r="G104" s="26">
        <f t="shared" si="9"/>
        <v>1383.8400000000001</v>
      </c>
      <c r="H104" s="26">
        <f t="shared" si="10"/>
        <v>901.69999999999993</v>
      </c>
      <c r="I104" s="26">
        <f t="shared" si="11"/>
        <v>2641.2000000000003</v>
      </c>
      <c r="J104" s="26">
        <f t="shared" si="12"/>
        <v>472.44</v>
      </c>
      <c r="L104" s="4"/>
      <c r="M104" s="4"/>
      <c r="N104" s="4"/>
      <c r="O104" s="4"/>
    </row>
    <row r="105" spans="1:15" x14ac:dyDescent="0.3">
      <c r="A105" s="26">
        <f>'Durbin-Watson'!I128*'Durbin-Watson'!I128</f>
        <v>0.33051202454510586</v>
      </c>
      <c r="B105" s="26">
        <v>54</v>
      </c>
      <c r="C105" s="26">
        <v>8.9</v>
      </c>
      <c r="D105" s="26">
        <v>31.8</v>
      </c>
      <c r="E105" s="26">
        <f t="shared" si="7"/>
        <v>2916</v>
      </c>
      <c r="F105" s="26">
        <f t="shared" si="8"/>
        <v>79.210000000000008</v>
      </c>
      <c r="G105" s="26">
        <f t="shared" si="9"/>
        <v>1011.24</v>
      </c>
      <c r="H105" s="26">
        <f t="shared" si="10"/>
        <v>480.6</v>
      </c>
      <c r="I105" s="26">
        <f t="shared" si="11"/>
        <v>1717.2</v>
      </c>
      <c r="J105" s="26">
        <f t="shared" si="12"/>
        <v>283.02000000000004</v>
      </c>
      <c r="L105" s="4"/>
      <c r="M105" s="4"/>
      <c r="N105" s="4"/>
      <c r="O105" s="4"/>
    </row>
    <row r="106" spans="1:15" x14ac:dyDescent="0.3">
      <c r="A106" s="26">
        <f>'Durbin-Watson'!I129*'Durbin-Watson'!I129</f>
        <v>0.59942681029576572</v>
      </c>
      <c r="B106" s="27">
        <v>72</v>
      </c>
      <c r="C106" s="27">
        <v>8.1999999999999993</v>
      </c>
      <c r="D106" s="27">
        <v>25.3</v>
      </c>
      <c r="E106" s="26">
        <f t="shared" si="7"/>
        <v>5184</v>
      </c>
      <c r="F106" s="26">
        <f t="shared" si="8"/>
        <v>67.239999999999995</v>
      </c>
      <c r="G106" s="26">
        <f t="shared" si="9"/>
        <v>640.09</v>
      </c>
      <c r="H106" s="26">
        <f t="shared" si="10"/>
        <v>590.4</v>
      </c>
      <c r="I106" s="26">
        <f t="shared" si="11"/>
        <v>1821.6000000000001</v>
      </c>
      <c r="J106" s="26">
        <f t="shared" si="12"/>
        <v>207.45999999999998</v>
      </c>
      <c r="L106" s="4"/>
      <c r="M106" s="4"/>
      <c r="N106" s="4"/>
      <c r="O106" s="4"/>
    </row>
    <row r="107" spans="1:15" x14ac:dyDescent="0.3">
      <c r="A107" s="26">
        <f>'Durbin-Watson'!I130*'Durbin-Watson'!I130</f>
        <v>4.3546248749437604</v>
      </c>
      <c r="B107" s="26">
        <v>73</v>
      </c>
      <c r="C107" s="26">
        <v>9.5</v>
      </c>
      <c r="D107" s="26">
        <v>47.2</v>
      </c>
      <c r="E107" s="26">
        <f t="shared" si="7"/>
        <v>5329</v>
      </c>
      <c r="F107" s="26">
        <f t="shared" si="8"/>
        <v>90.25</v>
      </c>
      <c r="G107" s="26">
        <f t="shared" si="9"/>
        <v>2227.84</v>
      </c>
      <c r="H107" s="26">
        <f t="shared" si="10"/>
        <v>693.5</v>
      </c>
      <c r="I107" s="26">
        <f t="shared" si="11"/>
        <v>3445.6000000000004</v>
      </c>
      <c r="J107" s="26">
        <f t="shared" si="12"/>
        <v>448.40000000000003</v>
      </c>
      <c r="L107" s="4"/>
      <c r="M107" s="4"/>
      <c r="N107" s="4"/>
      <c r="O107" s="4"/>
    </row>
    <row r="108" spans="1:15" x14ac:dyDescent="0.3">
      <c r="A108" s="26">
        <f>'Durbin-Watson'!I131*'Durbin-Watson'!I131</f>
        <v>4.204969691399596E-2</v>
      </c>
      <c r="B108" s="27">
        <v>53</v>
      </c>
      <c r="C108" s="27">
        <v>14</v>
      </c>
      <c r="D108" s="27">
        <v>54.9</v>
      </c>
      <c r="E108" s="26">
        <f t="shared" si="7"/>
        <v>2809</v>
      </c>
      <c r="F108" s="26">
        <f t="shared" si="8"/>
        <v>196</v>
      </c>
      <c r="G108" s="26">
        <f t="shared" si="9"/>
        <v>3014.0099999999998</v>
      </c>
      <c r="H108" s="26">
        <f t="shared" si="10"/>
        <v>742</v>
      </c>
      <c r="I108" s="26">
        <f t="shared" si="11"/>
        <v>2909.7</v>
      </c>
      <c r="J108" s="26">
        <f t="shared" si="12"/>
        <v>768.6</v>
      </c>
      <c r="L108" s="4"/>
      <c r="M108" s="4"/>
      <c r="N108" s="4"/>
      <c r="O108" s="4"/>
    </row>
    <row r="109" spans="1:15" x14ac:dyDescent="0.3">
      <c r="A109" s="26">
        <f>'Durbin-Watson'!I132*'Durbin-Watson'!I132</f>
        <v>0.2579171718612096</v>
      </c>
      <c r="B109" s="26">
        <v>60</v>
      </c>
      <c r="C109" s="26">
        <v>10.8</v>
      </c>
      <c r="D109" s="26">
        <v>86.1</v>
      </c>
      <c r="E109" s="26">
        <f t="shared" si="7"/>
        <v>3600</v>
      </c>
      <c r="F109" s="26">
        <f t="shared" si="8"/>
        <v>116.64000000000001</v>
      </c>
      <c r="G109" s="26">
        <f t="shared" si="9"/>
        <v>7413.2099999999991</v>
      </c>
      <c r="H109" s="26">
        <f t="shared" si="10"/>
        <v>648</v>
      </c>
      <c r="I109" s="26">
        <f t="shared" si="11"/>
        <v>5166</v>
      </c>
      <c r="J109" s="26">
        <f t="shared" si="12"/>
        <v>929.88</v>
      </c>
      <c r="L109" s="4"/>
      <c r="M109" s="4"/>
      <c r="N109" s="4"/>
      <c r="O109" s="4"/>
    </row>
    <row r="110" spans="1:15" x14ac:dyDescent="0.3">
      <c r="A110" s="26">
        <f>'Durbin-Watson'!I133*'Durbin-Watson'!I133</f>
        <v>6.2629694144122965</v>
      </c>
      <c r="B110" s="27">
        <v>49</v>
      </c>
      <c r="C110" s="27">
        <v>4.3</v>
      </c>
      <c r="D110" s="27">
        <v>71.3</v>
      </c>
      <c r="E110" s="26">
        <f t="shared" si="7"/>
        <v>2401</v>
      </c>
      <c r="F110" s="26">
        <f t="shared" si="8"/>
        <v>18.489999999999998</v>
      </c>
      <c r="G110" s="26">
        <f t="shared" si="9"/>
        <v>5083.6899999999996</v>
      </c>
      <c r="H110" s="26">
        <f t="shared" si="10"/>
        <v>210.7</v>
      </c>
      <c r="I110" s="26">
        <f t="shared" si="11"/>
        <v>3493.7</v>
      </c>
      <c r="J110" s="26">
        <f t="shared" si="12"/>
        <v>306.58999999999997</v>
      </c>
      <c r="L110" s="4"/>
      <c r="M110" s="4"/>
      <c r="N110" s="4"/>
      <c r="O110" s="4"/>
    </row>
    <row r="111" spans="1:15" x14ac:dyDescent="0.3">
      <c r="A111" s="26">
        <f>'Durbin-Watson'!I134*'Durbin-Watson'!I134</f>
        <v>3.2473720451591304E-2</v>
      </c>
      <c r="B111" s="26">
        <v>71</v>
      </c>
      <c r="C111" s="26">
        <v>12</v>
      </c>
      <c r="D111" s="26">
        <v>12</v>
      </c>
      <c r="E111" s="26">
        <f t="shared" si="7"/>
        <v>5041</v>
      </c>
      <c r="F111" s="26">
        <f t="shared" si="8"/>
        <v>144</v>
      </c>
      <c r="G111" s="26">
        <f t="shared" si="9"/>
        <v>144</v>
      </c>
      <c r="H111" s="26">
        <f t="shared" si="10"/>
        <v>852</v>
      </c>
      <c r="I111" s="26">
        <f t="shared" si="11"/>
        <v>852</v>
      </c>
      <c r="J111" s="26">
        <f t="shared" si="12"/>
        <v>144</v>
      </c>
      <c r="L111" s="4"/>
      <c r="M111" s="4"/>
      <c r="N111" s="4"/>
      <c r="O111" s="4"/>
    </row>
    <row r="112" spans="1:15" x14ac:dyDescent="0.3">
      <c r="A112" s="26">
        <f>'Durbin-Watson'!I135*'Durbin-Watson'!I135</f>
        <v>0.70343040961701109</v>
      </c>
      <c r="B112" s="27">
        <v>70</v>
      </c>
      <c r="C112" s="27">
        <v>10.199999999999999</v>
      </c>
      <c r="D112" s="27">
        <v>68.3</v>
      </c>
      <c r="E112" s="26">
        <f t="shared" si="7"/>
        <v>4900</v>
      </c>
      <c r="F112" s="26">
        <f t="shared" si="8"/>
        <v>104.03999999999999</v>
      </c>
      <c r="G112" s="26">
        <f t="shared" si="9"/>
        <v>4664.8899999999994</v>
      </c>
      <c r="H112" s="26">
        <f t="shared" si="10"/>
        <v>714</v>
      </c>
      <c r="I112" s="26">
        <f t="shared" si="11"/>
        <v>4781</v>
      </c>
      <c r="J112" s="26">
        <f t="shared" si="12"/>
        <v>696.66</v>
      </c>
      <c r="L112" s="4"/>
      <c r="M112" s="4"/>
      <c r="N112" s="4"/>
      <c r="O112" s="4"/>
    </row>
    <row r="113" spans="1:15" x14ac:dyDescent="0.3">
      <c r="A113" s="26">
        <f>'Durbin-Watson'!I136*'Durbin-Watson'!I136</f>
        <v>4.2017631344337483</v>
      </c>
      <c r="B113" s="26">
        <v>39</v>
      </c>
      <c r="C113" s="26">
        <v>5.8</v>
      </c>
      <c r="D113" s="26">
        <v>102</v>
      </c>
      <c r="E113" s="26">
        <f t="shared" si="7"/>
        <v>1521</v>
      </c>
      <c r="F113" s="26">
        <f t="shared" si="8"/>
        <v>33.64</v>
      </c>
      <c r="G113" s="26">
        <f t="shared" si="9"/>
        <v>10404</v>
      </c>
      <c r="H113" s="26">
        <f t="shared" si="10"/>
        <v>226.2</v>
      </c>
      <c r="I113" s="26">
        <f t="shared" si="11"/>
        <v>3978</v>
      </c>
      <c r="J113" s="26">
        <f t="shared" si="12"/>
        <v>591.6</v>
      </c>
      <c r="L113" s="4"/>
      <c r="M113" s="4"/>
      <c r="N113" s="4"/>
      <c r="O113" s="4"/>
    </row>
    <row r="114" spans="1:15" x14ac:dyDescent="0.3">
      <c r="A114" s="26">
        <f>'Durbin-Watson'!I137*'Durbin-Watson'!I137</f>
        <v>2.8443088028603589</v>
      </c>
      <c r="B114" s="27">
        <v>86</v>
      </c>
      <c r="C114" s="27">
        <v>14.5</v>
      </c>
      <c r="D114" s="27">
        <v>2.1</v>
      </c>
      <c r="E114" s="26">
        <f t="shared" si="7"/>
        <v>7396</v>
      </c>
      <c r="F114" s="26">
        <f t="shared" si="8"/>
        <v>210.25</v>
      </c>
      <c r="G114" s="26">
        <f t="shared" si="9"/>
        <v>4.41</v>
      </c>
      <c r="H114" s="26">
        <f t="shared" si="10"/>
        <v>1247</v>
      </c>
      <c r="I114" s="26">
        <f t="shared" si="11"/>
        <v>180.6</v>
      </c>
      <c r="J114" s="26">
        <f t="shared" si="12"/>
        <v>30.450000000000003</v>
      </c>
      <c r="L114" s="4"/>
      <c r="M114" s="4"/>
      <c r="N114" s="4"/>
      <c r="O114" s="4"/>
    </row>
    <row r="115" spans="1:15" x14ac:dyDescent="0.3">
      <c r="A115" s="26">
        <f>'Durbin-Watson'!I138*'Durbin-Watson'!I138</f>
        <v>0.14835026683749422</v>
      </c>
      <c r="B115" s="26">
        <v>77</v>
      </c>
      <c r="C115" s="26">
        <v>12.8</v>
      </c>
      <c r="D115" s="26">
        <v>26.9</v>
      </c>
      <c r="E115" s="26">
        <f t="shared" si="7"/>
        <v>5929</v>
      </c>
      <c r="F115" s="26">
        <f t="shared" si="8"/>
        <v>163.84000000000003</v>
      </c>
      <c r="G115" s="26">
        <f t="shared" si="9"/>
        <v>723.6099999999999</v>
      </c>
      <c r="H115" s="26">
        <f t="shared" si="10"/>
        <v>985.6</v>
      </c>
      <c r="I115" s="26">
        <f t="shared" si="11"/>
        <v>2071.2999999999997</v>
      </c>
      <c r="J115" s="26">
        <f t="shared" si="12"/>
        <v>344.32</v>
      </c>
      <c r="L115" s="4"/>
      <c r="M115" s="4"/>
      <c r="N115" s="4"/>
      <c r="O115" s="4"/>
    </row>
    <row r="116" spans="1:15" x14ac:dyDescent="0.3">
      <c r="A116" s="26">
        <f>'Durbin-Watson'!I139*'Durbin-Watson'!I139</f>
        <v>3.0022549864869532</v>
      </c>
      <c r="B116" s="27">
        <v>80</v>
      </c>
      <c r="C116" s="27">
        <v>14.2</v>
      </c>
      <c r="D116" s="27">
        <v>4.3</v>
      </c>
      <c r="E116" s="26">
        <f t="shared" si="7"/>
        <v>6400</v>
      </c>
      <c r="F116" s="26">
        <f t="shared" si="8"/>
        <v>201.64</v>
      </c>
      <c r="G116" s="26">
        <f t="shared" si="9"/>
        <v>18.489999999999998</v>
      </c>
      <c r="H116" s="26">
        <f t="shared" si="10"/>
        <v>1136</v>
      </c>
      <c r="I116" s="26">
        <f t="shared" si="11"/>
        <v>344</v>
      </c>
      <c r="J116" s="26">
        <f t="shared" si="12"/>
        <v>61.059999999999995</v>
      </c>
      <c r="L116" s="4"/>
      <c r="M116" s="4"/>
      <c r="N116" s="4"/>
      <c r="O116" s="4"/>
    </row>
    <row r="117" spans="1:15" x14ac:dyDescent="0.3">
      <c r="A117" s="26">
        <f>'Durbin-Watson'!I140*'Durbin-Watson'!I140</f>
        <v>2.3941683754474936</v>
      </c>
      <c r="B117" s="26">
        <v>86</v>
      </c>
      <c r="C117" s="26">
        <v>15.3</v>
      </c>
      <c r="D117" s="26">
        <v>6</v>
      </c>
      <c r="E117" s="26">
        <f t="shared" si="7"/>
        <v>7396</v>
      </c>
      <c r="F117" s="26">
        <f t="shared" si="8"/>
        <v>234.09000000000003</v>
      </c>
      <c r="G117" s="26">
        <f t="shared" si="9"/>
        <v>36</v>
      </c>
      <c r="H117" s="26">
        <f t="shared" si="10"/>
        <v>1315.8</v>
      </c>
      <c r="I117" s="26">
        <f t="shared" si="11"/>
        <v>516</v>
      </c>
      <c r="J117" s="26">
        <f t="shared" si="12"/>
        <v>91.800000000000011</v>
      </c>
      <c r="L117" s="4"/>
      <c r="M117" s="4"/>
      <c r="N117" s="4"/>
      <c r="O117" s="4"/>
    </row>
    <row r="118" spans="1:15" x14ac:dyDescent="0.3">
      <c r="A118" s="26">
        <f>'Durbin-Watson'!I141*'Durbin-Watson'!I141</f>
        <v>0.31954962324920722</v>
      </c>
      <c r="B118" s="27">
        <v>87</v>
      </c>
      <c r="C118" s="27">
        <v>18.8</v>
      </c>
      <c r="D118" s="27">
        <v>3.4</v>
      </c>
      <c r="E118" s="26">
        <f t="shared" si="7"/>
        <v>7569</v>
      </c>
      <c r="F118" s="26">
        <f t="shared" si="8"/>
        <v>353.44000000000005</v>
      </c>
      <c r="G118" s="26">
        <f t="shared" si="9"/>
        <v>11.559999999999999</v>
      </c>
      <c r="H118" s="26">
        <f t="shared" si="10"/>
        <v>1635.6000000000001</v>
      </c>
      <c r="I118" s="26">
        <f t="shared" si="11"/>
        <v>295.8</v>
      </c>
      <c r="J118" s="26">
        <f t="shared" si="12"/>
        <v>63.92</v>
      </c>
      <c r="L118" s="4"/>
      <c r="M118" s="4"/>
      <c r="N118" s="4"/>
      <c r="O118" s="4"/>
    </row>
    <row r="119" spans="1:15" x14ac:dyDescent="0.3">
      <c r="A119" s="26">
        <f>'Durbin-Watson'!I142*'Durbin-Watson'!I142</f>
        <v>6.3017483872645492</v>
      </c>
      <c r="B119" s="26">
        <v>87</v>
      </c>
      <c r="C119" s="26">
        <v>11.1</v>
      </c>
      <c r="D119" s="26">
        <v>2</v>
      </c>
      <c r="E119" s="26">
        <f t="shared" si="7"/>
        <v>7569</v>
      </c>
      <c r="F119" s="26">
        <f t="shared" si="8"/>
        <v>123.21</v>
      </c>
      <c r="G119" s="26">
        <f t="shared" si="9"/>
        <v>4</v>
      </c>
      <c r="H119" s="26">
        <f t="shared" si="10"/>
        <v>965.69999999999993</v>
      </c>
      <c r="I119" s="26">
        <f t="shared" si="11"/>
        <v>174</v>
      </c>
      <c r="J119" s="26">
        <f t="shared" si="12"/>
        <v>22.2</v>
      </c>
      <c r="L119" s="4"/>
      <c r="M119" s="4"/>
      <c r="N119" s="4"/>
      <c r="O119" s="4"/>
    </row>
    <row r="120" spans="1:15" x14ac:dyDescent="0.3">
      <c r="A120" s="26">
        <f>'Durbin-Watson'!I143*'Durbin-Watson'!I143</f>
        <v>4.5672235383642974</v>
      </c>
      <c r="B120" s="27">
        <v>83</v>
      </c>
      <c r="C120" s="27">
        <v>13.9</v>
      </c>
      <c r="D120" s="27">
        <v>31.7</v>
      </c>
      <c r="E120" s="26">
        <f t="shared" si="7"/>
        <v>6889</v>
      </c>
      <c r="F120" s="26">
        <f t="shared" si="8"/>
        <v>193.21</v>
      </c>
      <c r="G120" s="26">
        <f t="shared" si="9"/>
        <v>1004.89</v>
      </c>
      <c r="H120" s="26">
        <f t="shared" si="10"/>
        <v>1153.7</v>
      </c>
      <c r="I120" s="26">
        <f t="shared" si="11"/>
        <v>2631.1</v>
      </c>
      <c r="J120" s="26">
        <f t="shared" si="12"/>
        <v>440.63</v>
      </c>
      <c r="L120" s="4"/>
      <c r="M120" s="4"/>
      <c r="N120" s="4"/>
      <c r="O120" s="4"/>
    </row>
    <row r="121" spans="1:15" x14ac:dyDescent="0.3">
      <c r="A121" s="26">
        <f>'Durbin-Watson'!I144*'Durbin-Watson'!I144</f>
        <v>1.8135344893717391</v>
      </c>
      <c r="B121" s="26">
        <v>53</v>
      </c>
      <c r="C121" s="26">
        <v>4.8</v>
      </c>
      <c r="D121" s="26">
        <v>31.7</v>
      </c>
      <c r="E121" s="26">
        <f t="shared" si="7"/>
        <v>2809</v>
      </c>
      <c r="F121" s="26">
        <f t="shared" si="8"/>
        <v>23.04</v>
      </c>
      <c r="G121" s="26">
        <f t="shared" si="9"/>
        <v>1004.89</v>
      </c>
      <c r="H121" s="26">
        <f t="shared" si="10"/>
        <v>254.39999999999998</v>
      </c>
      <c r="I121" s="26">
        <f t="shared" si="11"/>
        <v>1680.1</v>
      </c>
      <c r="J121" s="26">
        <f t="shared" si="12"/>
        <v>152.16</v>
      </c>
      <c r="L121" s="4"/>
      <c r="M121" s="4"/>
      <c r="N121" s="4"/>
      <c r="O121" s="4"/>
    </row>
    <row r="122" spans="1:15" x14ac:dyDescent="0.3">
      <c r="A122" s="26">
        <f>'Durbin-Watson'!I145*'Durbin-Watson'!I145</f>
        <v>0.18064717725981436</v>
      </c>
      <c r="B122" s="27">
        <v>44</v>
      </c>
      <c r="C122" s="27">
        <v>5.4</v>
      </c>
      <c r="D122" s="27">
        <v>79</v>
      </c>
      <c r="E122" s="26">
        <f t="shared" si="7"/>
        <v>1936</v>
      </c>
      <c r="F122" s="26">
        <f t="shared" si="8"/>
        <v>29.160000000000004</v>
      </c>
      <c r="G122" s="26">
        <f t="shared" si="9"/>
        <v>6241</v>
      </c>
      <c r="H122" s="26">
        <f t="shared" si="10"/>
        <v>237.60000000000002</v>
      </c>
      <c r="I122" s="26">
        <f t="shared" si="11"/>
        <v>3476</v>
      </c>
      <c r="J122" s="26">
        <f t="shared" si="12"/>
        <v>426.6</v>
      </c>
      <c r="L122" s="4"/>
      <c r="M122" s="4"/>
      <c r="N122" s="4"/>
      <c r="O122" s="4"/>
    </row>
    <row r="123" spans="1:15" x14ac:dyDescent="0.3">
      <c r="A123" s="26">
        <f>'Durbin-Watson'!I146*'Durbin-Watson'!I146</f>
        <v>0.88926782191388842</v>
      </c>
      <c r="B123" s="26">
        <v>70</v>
      </c>
      <c r="C123" s="26">
        <v>12.6</v>
      </c>
      <c r="D123" s="26">
        <v>6.3</v>
      </c>
      <c r="E123" s="26">
        <f t="shared" si="7"/>
        <v>4900</v>
      </c>
      <c r="F123" s="26">
        <f t="shared" si="8"/>
        <v>158.76</v>
      </c>
      <c r="G123" s="26">
        <f t="shared" si="9"/>
        <v>39.69</v>
      </c>
      <c r="H123" s="26">
        <f t="shared" si="10"/>
        <v>882</v>
      </c>
      <c r="I123" s="26">
        <f t="shared" si="11"/>
        <v>441</v>
      </c>
      <c r="J123" s="26">
        <f t="shared" si="12"/>
        <v>79.38</v>
      </c>
      <c r="L123" s="4"/>
      <c r="M123" s="4"/>
      <c r="N123" s="4"/>
      <c r="O123" s="4"/>
    </row>
    <row r="124" spans="1:15" x14ac:dyDescent="0.3">
      <c r="A124" s="26">
        <f>'Durbin-Watson'!I147*'Durbin-Watson'!I147</f>
        <v>0.69228840432058658</v>
      </c>
      <c r="B124" s="27">
        <v>79</v>
      </c>
      <c r="C124" s="27">
        <v>9.5</v>
      </c>
      <c r="D124" s="27">
        <v>14.7</v>
      </c>
      <c r="E124" s="26">
        <f t="shared" si="7"/>
        <v>6241</v>
      </c>
      <c r="F124" s="26">
        <f t="shared" si="8"/>
        <v>90.25</v>
      </c>
      <c r="G124" s="26">
        <f t="shared" si="9"/>
        <v>216.08999999999997</v>
      </c>
      <c r="H124" s="26">
        <f t="shared" si="10"/>
        <v>750.5</v>
      </c>
      <c r="I124" s="26">
        <f t="shared" si="11"/>
        <v>1161.3</v>
      </c>
      <c r="J124" s="26">
        <f t="shared" si="12"/>
        <v>139.65</v>
      </c>
      <c r="L124" s="4"/>
      <c r="M124" s="4"/>
      <c r="N124" s="4"/>
      <c r="O124" s="4"/>
    </row>
    <row r="125" spans="1:15" x14ac:dyDescent="0.3">
      <c r="A125" s="26">
        <f>'Durbin-Watson'!I148*'Durbin-Watson'!I148</f>
        <v>3.1675737618596851</v>
      </c>
      <c r="B125" s="26">
        <v>50</v>
      </c>
      <c r="C125" s="26">
        <v>3.1</v>
      </c>
      <c r="D125" s="26">
        <v>127.9</v>
      </c>
      <c r="E125" s="26">
        <f t="shared" si="7"/>
        <v>2500</v>
      </c>
      <c r="F125" s="26">
        <f t="shared" si="8"/>
        <v>9.6100000000000012</v>
      </c>
      <c r="G125" s="26">
        <f t="shared" si="9"/>
        <v>16358.410000000002</v>
      </c>
      <c r="H125" s="26">
        <f t="shared" si="10"/>
        <v>155</v>
      </c>
      <c r="I125" s="26">
        <f t="shared" si="11"/>
        <v>6395</v>
      </c>
      <c r="J125" s="26">
        <f t="shared" si="12"/>
        <v>396.49</v>
      </c>
      <c r="L125" s="4"/>
      <c r="M125" s="4"/>
      <c r="N125" s="4"/>
      <c r="O125" s="4"/>
    </row>
    <row r="126" spans="1:15" x14ac:dyDescent="0.3">
      <c r="A126" s="26">
        <f>'Durbin-Watson'!I149*'Durbin-Watson'!I149</f>
        <v>6.0352285254413562</v>
      </c>
      <c r="B126" s="27">
        <v>73</v>
      </c>
      <c r="C126" s="27">
        <v>7.7</v>
      </c>
      <c r="D126" s="27">
        <v>14.7</v>
      </c>
      <c r="E126" s="26">
        <f t="shared" si="7"/>
        <v>5329</v>
      </c>
      <c r="F126" s="26">
        <f t="shared" si="8"/>
        <v>59.290000000000006</v>
      </c>
      <c r="G126" s="26">
        <f t="shared" si="9"/>
        <v>216.08999999999997</v>
      </c>
      <c r="H126" s="26">
        <f t="shared" si="10"/>
        <v>562.1</v>
      </c>
      <c r="I126" s="26">
        <f t="shared" si="11"/>
        <v>1073.0999999999999</v>
      </c>
      <c r="J126" s="26">
        <f t="shared" si="12"/>
        <v>113.19</v>
      </c>
      <c r="L126" s="4"/>
      <c r="M126" s="4"/>
      <c r="N126" s="4"/>
      <c r="O126" s="4"/>
    </row>
    <row r="127" spans="1:15" x14ac:dyDescent="0.3">
      <c r="A127" s="26">
        <f>'Durbin-Watson'!I150*'Durbin-Watson'!I150</f>
        <v>1.0299342086604364</v>
      </c>
      <c r="B127" s="26">
        <v>78</v>
      </c>
      <c r="C127" s="26">
        <v>7.4</v>
      </c>
      <c r="D127" s="26">
        <v>3.7</v>
      </c>
      <c r="E127" s="26">
        <f t="shared" si="7"/>
        <v>6084</v>
      </c>
      <c r="F127" s="26">
        <f t="shared" si="8"/>
        <v>54.760000000000005</v>
      </c>
      <c r="G127" s="26">
        <f t="shared" si="9"/>
        <v>13.690000000000001</v>
      </c>
      <c r="H127" s="26">
        <f t="shared" si="10"/>
        <v>577.20000000000005</v>
      </c>
      <c r="I127" s="26">
        <f t="shared" si="11"/>
        <v>288.60000000000002</v>
      </c>
      <c r="J127" s="26">
        <f t="shared" si="12"/>
        <v>27.380000000000003</v>
      </c>
      <c r="L127" s="4"/>
      <c r="M127" s="4"/>
      <c r="N127" s="4"/>
      <c r="O127" s="4"/>
    </row>
    <row r="128" spans="1:15" x14ac:dyDescent="0.3">
      <c r="A128" s="26">
        <f>'Durbin-Watson'!I151*'Durbin-Watson'!I151</f>
        <v>3.8484395696833991</v>
      </c>
      <c r="B128" s="27">
        <v>88</v>
      </c>
      <c r="C128" s="27">
        <v>19.7</v>
      </c>
      <c r="D128" s="27">
        <v>10.9</v>
      </c>
      <c r="E128" s="26">
        <f t="shared" si="7"/>
        <v>7744</v>
      </c>
      <c r="F128" s="26">
        <f t="shared" si="8"/>
        <v>388.09</v>
      </c>
      <c r="G128" s="26">
        <f t="shared" si="9"/>
        <v>118.81</v>
      </c>
      <c r="H128" s="26">
        <f t="shared" si="10"/>
        <v>1733.6</v>
      </c>
      <c r="I128" s="26">
        <f t="shared" si="11"/>
        <v>959.2</v>
      </c>
      <c r="J128" s="26">
        <f t="shared" si="12"/>
        <v>214.73</v>
      </c>
      <c r="L128" s="4"/>
      <c r="M128" s="4"/>
      <c r="N128" s="4"/>
      <c r="O128" s="4"/>
    </row>
    <row r="129" spans="1:15" x14ac:dyDescent="0.3">
      <c r="A129" s="26">
        <f>'Durbin-Watson'!I152*'Durbin-Watson'!I152</f>
        <v>4.163597469450373</v>
      </c>
      <c r="B129" s="26">
        <v>46</v>
      </c>
      <c r="C129" s="26">
        <v>9.6</v>
      </c>
      <c r="D129" s="26">
        <v>138.9</v>
      </c>
      <c r="E129" s="26">
        <f t="shared" si="7"/>
        <v>2116</v>
      </c>
      <c r="F129" s="26">
        <f t="shared" si="8"/>
        <v>92.16</v>
      </c>
      <c r="G129" s="26">
        <f t="shared" si="9"/>
        <v>19293.210000000003</v>
      </c>
      <c r="H129" s="26">
        <f t="shared" si="10"/>
        <v>441.59999999999997</v>
      </c>
      <c r="I129" s="26">
        <f t="shared" si="11"/>
        <v>6389.4000000000005</v>
      </c>
      <c r="J129" s="26">
        <f t="shared" si="12"/>
        <v>1333.44</v>
      </c>
      <c r="L129" s="4"/>
      <c r="M129" s="4"/>
      <c r="N129" s="4"/>
      <c r="O129" s="4"/>
    </row>
    <row r="130" spans="1:15" x14ac:dyDescent="0.3">
      <c r="A130" s="26">
        <f>'Durbin-Watson'!I153*'Durbin-Watson'!I153</f>
        <v>3.7196295063262608</v>
      </c>
      <c r="B130" s="27">
        <v>71</v>
      </c>
      <c r="C130" s="27">
        <v>8.3000000000000007</v>
      </c>
      <c r="D130" s="27">
        <v>18.899999999999999</v>
      </c>
      <c r="E130" s="26">
        <f t="shared" si="7"/>
        <v>5041</v>
      </c>
      <c r="F130" s="26">
        <f t="shared" si="8"/>
        <v>68.890000000000015</v>
      </c>
      <c r="G130" s="26">
        <f t="shared" si="9"/>
        <v>357.20999999999992</v>
      </c>
      <c r="H130" s="26">
        <f t="shared" si="10"/>
        <v>589.30000000000007</v>
      </c>
      <c r="I130" s="26">
        <f t="shared" si="11"/>
        <v>1341.8999999999999</v>
      </c>
      <c r="J130" s="26">
        <f t="shared" si="12"/>
        <v>156.87</v>
      </c>
      <c r="L130" s="4"/>
      <c r="M130" s="4"/>
      <c r="N130" s="4"/>
      <c r="O130" s="4"/>
    </row>
    <row r="131" spans="1:15" x14ac:dyDescent="0.3">
      <c r="A131" s="26">
        <f>'Durbin-Watson'!I154*'Durbin-Watson'!I154</f>
        <v>2.8930193529979067</v>
      </c>
      <c r="B131" s="26">
        <v>52</v>
      </c>
      <c r="C131" s="26">
        <v>5</v>
      </c>
      <c r="D131" s="26">
        <v>81</v>
      </c>
      <c r="E131" s="26">
        <f t="shared" si="7"/>
        <v>2704</v>
      </c>
      <c r="F131" s="26">
        <f t="shared" si="8"/>
        <v>25</v>
      </c>
      <c r="G131" s="26">
        <f t="shared" si="9"/>
        <v>6561</v>
      </c>
      <c r="H131" s="26">
        <f t="shared" si="10"/>
        <v>260</v>
      </c>
      <c r="I131" s="26">
        <f t="shared" si="11"/>
        <v>4212</v>
      </c>
      <c r="J131" s="26">
        <f t="shared" si="12"/>
        <v>405</v>
      </c>
      <c r="L131" s="4"/>
      <c r="M131" s="4"/>
      <c r="N131" s="4"/>
      <c r="O131" s="4"/>
    </row>
    <row r="132" spans="1:15" x14ac:dyDescent="0.3">
      <c r="A132" s="26">
        <f>'Durbin-Watson'!I155*'Durbin-Watson'!I155</f>
        <v>9.3429445053202539E-2</v>
      </c>
      <c r="B132" s="27">
        <v>70</v>
      </c>
      <c r="C132" s="27">
        <v>11.6</v>
      </c>
      <c r="D132" s="27">
        <v>83.8</v>
      </c>
      <c r="E132" s="26">
        <f t="shared" si="7"/>
        <v>4900</v>
      </c>
      <c r="F132" s="26">
        <f t="shared" si="8"/>
        <v>134.56</v>
      </c>
      <c r="G132" s="26">
        <f t="shared" si="9"/>
        <v>7022.44</v>
      </c>
      <c r="H132" s="26">
        <f t="shared" si="10"/>
        <v>812</v>
      </c>
      <c r="I132" s="26">
        <f t="shared" si="11"/>
        <v>5866</v>
      </c>
      <c r="J132" s="26">
        <f t="shared" si="12"/>
        <v>972.07999999999993</v>
      </c>
      <c r="L132" s="4"/>
      <c r="M132" s="4"/>
      <c r="N132" s="4"/>
      <c r="O132" s="4"/>
    </row>
    <row r="133" spans="1:15" x14ac:dyDescent="0.3">
      <c r="A133" s="26">
        <f>'Durbin-Watson'!I156*'Durbin-Watson'!I156</f>
        <v>1.4680060907097285</v>
      </c>
      <c r="B133" s="26">
        <v>70</v>
      </c>
      <c r="C133" s="26">
        <v>10.1</v>
      </c>
      <c r="D133" s="26">
        <v>29</v>
      </c>
      <c r="E133" s="26">
        <f t="shared" si="7"/>
        <v>4900</v>
      </c>
      <c r="F133" s="26">
        <f t="shared" si="8"/>
        <v>102.00999999999999</v>
      </c>
      <c r="G133" s="26">
        <f t="shared" si="9"/>
        <v>841</v>
      </c>
      <c r="H133" s="26">
        <f t="shared" si="10"/>
        <v>707</v>
      </c>
      <c r="I133" s="26">
        <f t="shared" si="11"/>
        <v>2030</v>
      </c>
      <c r="J133" s="26">
        <f t="shared" si="12"/>
        <v>292.89999999999998</v>
      </c>
      <c r="L133" s="4"/>
      <c r="M133" s="4"/>
      <c r="N133" s="4"/>
      <c r="O133" s="4"/>
    </row>
    <row r="134" spans="1:15" x14ac:dyDescent="0.3">
      <c r="A134" s="26">
        <f>'Durbin-Watson'!I157*'Durbin-Watson'!I157</f>
        <v>2.5203120037052309</v>
      </c>
      <c r="B134" s="27">
        <v>46</v>
      </c>
      <c r="C134" s="27">
        <v>6.9</v>
      </c>
      <c r="D134" s="27">
        <v>62</v>
      </c>
      <c r="E134" s="26">
        <f t="shared" ref="E134:E138" si="13">B134*B134</f>
        <v>2116</v>
      </c>
      <c r="F134" s="26">
        <f t="shared" ref="F134:F138" si="14">C134*C134</f>
        <v>47.610000000000007</v>
      </c>
      <c r="G134" s="26">
        <f t="shared" ref="G134:G138" si="15">D134*D134</f>
        <v>3844</v>
      </c>
      <c r="H134" s="26">
        <f t="shared" ref="H134:H138" si="16">B134*C134</f>
        <v>317.40000000000003</v>
      </c>
      <c r="I134" s="26">
        <f t="shared" ref="I134:I138" si="17">B134*D134</f>
        <v>2852</v>
      </c>
      <c r="J134" s="26">
        <f t="shared" ref="J134:J138" si="18">C134*D134</f>
        <v>427.8</v>
      </c>
      <c r="L134" s="4"/>
      <c r="M134" s="4"/>
      <c r="N134" s="4"/>
      <c r="O134" s="4"/>
    </row>
    <row r="135" spans="1:15" x14ac:dyDescent="0.3">
      <c r="A135" s="26">
        <f>'Durbin-Watson'!I158*'Durbin-Watson'!I158</f>
        <v>1.8060309347355468</v>
      </c>
      <c r="B135" s="26">
        <v>77</v>
      </c>
      <c r="C135" s="26">
        <v>14</v>
      </c>
      <c r="D135" s="26">
        <v>7.2</v>
      </c>
      <c r="E135" s="26">
        <f t="shared" si="13"/>
        <v>5929</v>
      </c>
      <c r="F135" s="26">
        <f t="shared" si="14"/>
        <v>196</v>
      </c>
      <c r="G135" s="26">
        <f t="shared" si="15"/>
        <v>51.84</v>
      </c>
      <c r="H135" s="26">
        <f t="shared" si="16"/>
        <v>1078</v>
      </c>
      <c r="I135" s="26">
        <f t="shared" si="17"/>
        <v>554.4</v>
      </c>
      <c r="J135" s="26">
        <f t="shared" si="18"/>
        <v>100.8</v>
      </c>
      <c r="L135" s="4"/>
      <c r="M135" s="4"/>
      <c r="N135" s="4"/>
      <c r="O135" s="4"/>
    </row>
    <row r="136" spans="1:15" x14ac:dyDescent="0.3">
      <c r="A136" s="26">
        <f>'Durbin-Watson'!I159*'Durbin-Watson'!I159</f>
        <v>0.61186447232347252</v>
      </c>
      <c r="B136" s="27">
        <v>79</v>
      </c>
      <c r="C136" s="27">
        <v>12.6</v>
      </c>
      <c r="D136" s="27">
        <v>73.5</v>
      </c>
      <c r="E136" s="26">
        <f t="shared" si="13"/>
        <v>6241</v>
      </c>
      <c r="F136" s="26">
        <f t="shared" si="14"/>
        <v>158.76</v>
      </c>
      <c r="G136" s="26">
        <f t="shared" si="15"/>
        <v>5402.25</v>
      </c>
      <c r="H136" s="26">
        <f t="shared" si="16"/>
        <v>995.4</v>
      </c>
      <c r="I136" s="26">
        <f t="shared" si="17"/>
        <v>5806.5</v>
      </c>
      <c r="J136" s="26">
        <f t="shared" si="18"/>
        <v>926.1</v>
      </c>
      <c r="L136" s="4"/>
      <c r="M136" s="4"/>
      <c r="N136" s="4"/>
      <c r="O136" s="4"/>
    </row>
    <row r="137" spans="1:15" x14ac:dyDescent="0.3">
      <c r="A137" s="26">
        <f>'Durbin-Watson'!I160*'Durbin-Watson'!I160</f>
        <v>0.16947976873925996</v>
      </c>
      <c r="B137" s="26">
        <v>57</v>
      </c>
      <c r="C137" s="26">
        <v>8.6</v>
      </c>
      <c r="D137" s="26">
        <v>51</v>
      </c>
      <c r="E137" s="26">
        <f t="shared" si="13"/>
        <v>3249</v>
      </c>
      <c r="F137" s="26">
        <f t="shared" si="14"/>
        <v>73.959999999999994</v>
      </c>
      <c r="G137" s="26">
        <f t="shared" si="15"/>
        <v>2601</v>
      </c>
      <c r="H137" s="26">
        <f t="shared" si="16"/>
        <v>490.2</v>
      </c>
      <c r="I137" s="26">
        <f t="shared" si="17"/>
        <v>2907</v>
      </c>
      <c r="J137" s="26">
        <f t="shared" si="18"/>
        <v>438.59999999999997</v>
      </c>
      <c r="L137" s="4"/>
      <c r="M137" s="4"/>
      <c r="N137" s="4"/>
      <c r="O137" s="4"/>
    </row>
    <row r="138" spans="1:15" x14ac:dyDescent="0.3">
      <c r="A138" s="26">
        <f>'Durbin-Watson'!I161*'Durbin-Watson'!I161</f>
        <v>5.9524690134911913E-2</v>
      </c>
      <c r="B138" s="27">
        <v>80</v>
      </c>
      <c r="C138" s="27">
        <v>10.1</v>
      </c>
      <c r="D138" s="27">
        <v>29</v>
      </c>
      <c r="E138" s="26">
        <f t="shared" si="13"/>
        <v>6400</v>
      </c>
      <c r="F138" s="26">
        <f t="shared" si="14"/>
        <v>102.00999999999999</v>
      </c>
      <c r="G138" s="26">
        <f t="shared" si="15"/>
        <v>841</v>
      </c>
      <c r="H138" s="26">
        <f t="shared" si="16"/>
        <v>808</v>
      </c>
      <c r="I138" s="26">
        <f t="shared" si="17"/>
        <v>2320</v>
      </c>
      <c r="J138" s="26">
        <f t="shared" si="18"/>
        <v>292.89999999999998</v>
      </c>
      <c r="L138" s="4"/>
      <c r="M138" s="4"/>
      <c r="N138" s="4"/>
      <c r="O138" s="4"/>
    </row>
    <row r="139" spans="1:15" x14ac:dyDescent="0.3">
      <c r="L139" s="4"/>
      <c r="M139" s="4"/>
      <c r="N139" s="4"/>
      <c r="O139" s="4"/>
    </row>
    <row r="140" spans="1:15" x14ac:dyDescent="0.3">
      <c r="L140" s="4"/>
      <c r="M140" s="4"/>
      <c r="N140" s="4"/>
      <c r="O140" s="4"/>
    </row>
    <row r="141" spans="1:15" x14ac:dyDescent="0.3">
      <c r="L141" s="4"/>
      <c r="M141" s="4"/>
      <c r="N141" s="4"/>
      <c r="O141" s="4"/>
    </row>
    <row r="142" spans="1:15" x14ac:dyDescent="0.3">
      <c r="L142" s="4"/>
      <c r="M142" s="4"/>
      <c r="N142" s="4"/>
      <c r="O142" s="4"/>
    </row>
    <row r="143" spans="1:15" x14ac:dyDescent="0.3">
      <c r="L143" s="4"/>
      <c r="M143" s="4"/>
      <c r="N143" s="4"/>
      <c r="O143" s="4"/>
    </row>
    <row r="144" spans="1:15" x14ac:dyDescent="0.3">
      <c r="L144" s="4"/>
      <c r="M144" s="4"/>
      <c r="N144" s="4"/>
      <c r="O144" s="4"/>
    </row>
    <row r="145" spans="12:15" x14ac:dyDescent="0.3">
      <c r="L145" s="4"/>
      <c r="M145" s="4"/>
      <c r="N145" s="4"/>
      <c r="O145" s="4"/>
    </row>
    <row r="146" spans="12:15" x14ac:dyDescent="0.3">
      <c r="L146" s="4"/>
      <c r="M146" s="4"/>
      <c r="N146" s="4"/>
      <c r="O146" s="4"/>
    </row>
    <row r="147" spans="12:15" x14ac:dyDescent="0.3">
      <c r="L147" s="4"/>
      <c r="M147" s="4"/>
      <c r="N147" s="4"/>
      <c r="O147" s="4"/>
    </row>
    <row r="148" spans="12:15" x14ac:dyDescent="0.3">
      <c r="L148" s="4"/>
      <c r="M148" s="4"/>
      <c r="N148" s="4"/>
      <c r="O148" s="4"/>
    </row>
    <row r="149" spans="12:15" x14ac:dyDescent="0.3">
      <c r="L149" s="4"/>
      <c r="M149" s="4"/>
      <c r="N149" s="4"/>
      <c r="O149" s="4"/>
    </row>
    <row r="150" spans="12:15" x14ac:dyDescent="0.3">
      <c r="L150" s="4"/>
      <c r="M150" s="4"/>
      <c r="N150" s="4"/>
      <c r="O150" s="4"/>
    </row>
    <row r="151" spans="12:15" x14ac:dyDescent="0.3">
      <c r="L151" s="4"/>
      <c r="M151" s="4"/>
      <c r="N151" s="4"/>
      <c r="O151" s="4"/>
    </row>
    <row r="152" spans="12:15" x14ac:dyDescent="0.3">
      <c r="L152" s="4"/>
      <c r="M152" s="4"/>
      <c r="N152" s="4"/>
      <c r="O152" s="4"/>
    </row>
    <row r="153" spans="12:15" x14ac:dyDescent="0.3">
      <c r="L153" s="4"/>
      <c r="M153" s="4"/>
      <c r="N153" s="4"/>
      <c r="O153" s="4"/>
    </row>
    <row r="154" spans="12:15" x14ac:dyDescent="0.3">
      <c r="L154" s="4"/>
      <c r="M154" s="4"/>
      <c r="N154" s="4"/>
      <c r="O154" s="4"/>
    </row>
    <row r="155" spans="12:15" x14ac:dyDescent="0.3">
      <c r="L155" s="4"/>
      <c r="M155" s="4"/>
      <c r="N155" s="4"/>
      <c r="O155" s="4"/>
    </row>
    <row r="156" spans="12:15" x14ac:dyDescent="0.3">
      <c r="L156" s="4"/>
      <c r="M156" s="4"/>
      <c r="N156" s="4"/>
      <c r="O156" s="4"/>
    </row>
    <row r="157" spans="12:15" x14ac:dyDescent="0.3">
      <c r="L157" s="4"/>
      <c r="M157" s="4"/>
      <c r="N157" s="4"/>
      <c r="O157" s="4"/>
    </row>
    <row r="158" spans="12:15" x14ac:dyDescent="0.3">
      <c r="L158" s="4"/>
      <c r="M158" s="4"/>
      <c r="N158" s="4"/>
      <c r="O158" s="4"/>
    </row>
    <row r="159" spans="12:15" x14ac:dyDescent="0.3">
      <c r="L159" s="4"/>
      <c r="M159" s="4"/>
      <c r="N159" s="4"/>
      <c r="O159" s="4"/>
    </row>
    <row r="160" spans="12:15" x14ac:dyDescent="0.3">
      <c r="L160" s="4"/>
      <c r="M160" s="4"/>
      <c r="N160" s="4"/>
      <c r="O160" s="4"/>
    </row>
    <row r="161" spans="12:15" x14ac:dyDescent="0.3">
      <c r="L161" s="4"/>
      <c r="M161" s="4"/>
      <c r="N161" s="4"/>
      <c r="O161" s="4"/>
    </row>
    <row r="162" spans="12:15" x14ac:dyDescent="0.3">
      <c r="L162" s="4"/>
      <c r="M162" s="4"/>
      <c r="N162" s="4"/>
      <c r="O162" s="4"/>
    </row>
    <row r="163" spans="12:15" x14ac:dyDescent="0.3">
      <c r="L163" s="4"/>
      <c r="M163" s="4"/>
      <c r="N163" s="4"/>
      <c r="O163" s="4"/>
    </row>
    <row r="164" spans="12:15" x14ac:dyDescent="0.3">
      <c r="L164" s="4"/>
      <c r="M164" s="4"/>
      <c r="N164" s="4"/>
      <c r="O164" s="4"/>
    </row>
    <row r="165" spans="12:15" x14ac:dyDescent="0.3">
      <c r="L165" s="4"/>
      <c r="M165" s="4"/>
      <c r="N165" s="4"/>
      <c r="O165" s="4"/>
    </row>
    <row r="166" spans="12:15" x14ac:dyDescent="0.3">
      <c r="L166" s="4"/>
      <c r="M166" s="4"/>
      <c r="N166" s="4"/>
      <c r="O166" s="4"/>
    </row>
    <row r="167" spans="12:15" x14ac:dyDescent="0.3">
      <c r="L167" s="4"/>
      <c r="M167" s="4"/>
      <c r="N167" s="4"/>
      <c r="O167" s="4"/>
    </row>
    <row r="168" spans="12:15" x14ac:dyDescent="0.3">
      <c r="L168" s="4"/>
      <c r="M168" s="4"/>
      <c r="N168" s="4"/>
      <c r="O168" s="4"/>
    </row>
    <row r="169" spans="12:15" x14ac:dyDescent="0.3">
      <c r="L169" s="4"/>
      <c r="M169" s="4"/>
      <c r="N169" s="4"/>
      <c r="O169" s="4"/>
    </row>
  </sheetData>
  <mergeCells count="2">
    <mergeCell ref="D1:L2"/>
    <mergeCell ref="A1: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00820-0344-4B99-8CF6-DBE2CAEEF80C}">
  <dimension ref="A1:T135"/>
  <sheetViews>
    <sheetView workbookViewId="0">
      <selection activeCell="N22" sqref="N22"/>
    </sheetView>
  </sheetViews>
  <sheetFormatPr defaultRowHeight="14.4" x14ac:dyDescent="0.3"/>
  <cols>
    <col min="6" max="6" width="11.5546875" customWidth="1"/>
    <col min="9" max="9" width="13" customWidth="1"/>
    <col min="12" max="12" width="15.77734375" customWidth="1"/>
  </cols>
  <sheetData>
    <row r="1" spans="1:20" x14ac:dyDescent="0.3">
      <c r="A1" s="24" t="s">
        <v>182</v>
      </c>
      <c r="B1" s="24" t="s">
        <v>178</v>
      </c>
      <c r="C1" s="24" t="s">
        <v>176</v>
      </c>
      <c r="D1" s="24" t="s">
        <v>175</v>
      </c>
      <c r="F1" s="79" t="s">
        <v>308</v>
      </c>
      <c r="G1" s="40"/>
      <c r="H1" s="40"/>
      <c r="I1" s="79" t="s">
        <v>309</v>
      </c>
      <c r="J1" s="40"/>
      <c r="K1" s="40"/>
      <c r="L1" s="79" t="s">
        <v>310</v>
      </c>
      <c r="M1" s="40"/>
    </row>
    <row r="2" spans="1:20" x14ac:dyDescent="0.3">
      <c r="A2" s="26">
        <v>63.2</v>
      </c>
      <c r="B2" s="26">
        <v>62</v>
      </c>
      <c r="C2" s="26">
        <v>3.9</v>
      </c>
      <c r="D2" s="26">
        <v>37</v>
      </c>
    </row>
    <row r="3" spans="1:20" x14ac:dyDescent="0.3">
      <c r="A3" s="27">
        <v>77.099999999999994</v>
      </c>
      <c r="B3" s="27">
        <v>12</v>
      </c>
      <c r="C3" s="27">
        <v>10.7</v>
      </c>
      <c r="D3" s="27">
        <v>75</v>
      </c>
      <c r="F3" t="s">
        <v>183</v>
      </c>
      <c r="I3" t="s">
        <v>183</v>
      </c>
      <c r="L3" t="s">
        <v>183</v>
      </c>
    </row>
    <row r="4" spans="1:20" ht="15" thickBot="1" x14ac:dyDescent="0.35">
      <c r="A4" s="26">
        <v>63.1</v>
      </c>
      <c r="B4" s="26">
        <v>163</v>
      </c>
      <c r="C4" s="26">
        <v>5.4</v>
      </c>
      <c r="D4" s="26">
        <v>39</v>
      </c>
    </row>
    <row r="5" spans="1:20" x14ac:dyDescent="0.3">
      <c r="A5" s="27">
        <v>76.5</v>
      </c>
      <c r="B5" s="27">
        <v>30.4</v>
      </c>
      <c r="C5" s="27">
        <v>11.3</v>
      </c>
      <c r="D5" s="27">
        <v>72</v>
      </c>
      <c r="F5" s="7" t="s">
        <v>184</v>
      </c>
      <c r="G5" s="7"/>
      <c r="I5" s="7" t="s">
        <v>184</v>
      </c>
      <c r="J5" s="7"/>
      <c r="L5" s="7" t="s">
        <v>184</v>
      </c>
      <c r="M5" s="7"/>
    </row>
    <row r="6" spans="1:20" x14ac:dyDescent="0.3">
      <c r="A6" s="26">
        <v>76.599999999999994</v>
      </c>
      <c r="B6" s="26">
        <v>40.9</v>
      </c>
      <c r="C6" s="26">
        <v>15.5</v>
      </c>
      <c r="D6" s="26">
        <v>73</v>
      </c>
      <c r="F6" s="4" t="s">
        <v>185</v>
      </c>
      <c r="G6" s="4">
        <v>0.88271764893659499</v>
      </c>
      <c r="I6" s="4" t="s">
        <v>185</v>
      </c>
      <c r="J6" s="4">
        <v>0.72686870359337441</v>
      </c>
      <c r="L6" s="4" t="s">
        <v>185</v>
      </c>
      <c r="M6" s="4">
        <v>0.80855071982039006</v>
      </c>
    </row>
    <row r="7" spans="1:20" x14ac:dyDescent="0.3">
      <c r="A7" s="27">
        <v>76</v>
      </c>
      <c r="B7" s="27">
        <v>18.899999999999999</v>
      </c>
      <c r="C7" s="27">
        <v>5.7</v>
      </c>
      <c r="D7" s="27">
        <v>69</v>
      </c>
      <c r="F7" s="80" t="s">
        <v>186</v>
      </c>
      <c r="G7" s="80">
        <v>0.77919044774414981</v>
      </c>
      <c r="I7" s="81" t="s">
        <v>186</v>
      </c>
      <c r="J7" s="81">
        <v>0.52833811226351279</v>
      </c>
      <c r="L7" s="82" t="s">
        <v>186</v>
      </c>
      <c r="M7" s="82">
        <v>0.65375426652207091</v>
      </c>
    </row>
    <row r="8" spans="1:20" x14ac:dyDescent="0.3">
      <c r="A8" s="26">
        <v>83</v>
      </c>
      <c r="B8" s="26">
        <v>8.6999999999999993</v>
      </c>
      <c r="C8" s="26">
        <v>16.2</v>
      </c>
      <c r="D8" s="26">
        <v>87</v>
      </c>
      <c r="F8" s="4" t="s">
        <v>187</v>
      </c>
      <c r="G8" s="4">
        <v>0.77581930954177047</v>
      </c>
      <c r="I8" s="4" t="s">
        <v>187</v>
      </c>
      <c r="J8" s="4">
        <v>0.52113716741257399</v>
      </c>
      <c r="L8" s="4" t="s">
        <v>187</v>
      </c>
      <c r="M8" s="4">
        <v>0.64846807211782775</v>
      </c>
    </row>
    <row r="9" spans="1:20" x14ac:dyDescent="0.3">
      <c r="A9" s="27">
        <v>81.599999999999994</v>
      </c>
      <c r="B9" s="27">
        <v>5.2</v>
      </c>
      <c r="C9" s="27">
        <v>15.7</v>
      </c>
      <c r="D9" s="27">
        <v>82</v>
      </c>
      <c r="F9" s="4" t="s">
        <v>188</v>
      </c>
      <c r="G9" s="4">
        <v>7.2922458638036876</v>
      </c>
      <c r="I9" s="4" t="s">
        <v>188</v>
      </c>
      <c r="J9" s="4">
        <v>3.4046062518696445</v>
      </c>
      <c r="L9" s="4" t="s">
        <v>188</v>
      </c>
      <c r="M9" s="4">
        <v>24.460506291247139</v>
      </c>
    </row>
    <row r="10" spans="1:20" ht="15" thickBot="1" x14ac:dyDescent="0.35">
      <c r="A10" s="26">
        <v>71.400000000000006</v>
      </c>
      <c r="B10" s="26">
        <v>42.2</v>
      </c>
      <c r="C10" s="26">
        <v>3.9</v>
      </c>
      <c r="D10" s="26">
        <v>65</v>
      </c>
      <c r="F10" s="5" t="s">
        <v>189</v>
      </c>
      <c r="G10" s="5">
        <v>134</v>
      </c>
      <c r="I10" s="5" t="s">
        <v>189</v>
      </c>
      <c r="J10" s="5">
        <v>134</v>
      </c>
      <c r="L10" s="5" t="s">
        <v>189</v>
      </c>
      <c r="M10" s="5">
        <v>134</v>
      </c>
    </row>
    <row r="11" spans="1:20" x14ac:dyDescent="0.3">
      <c r="A11" s="27">
        <v>75.8</v>
      </c>
      <c r="B11" s="27">
        <v>12.5</v>
      </c>
      <c r="C11" s="27">
        <v>7.2</v>
      </c>
      <c r="D11" s="27">
        <v>71</v>
      </c>
    </row>
    <row r="12" spans="1:20" x14ac:dyDescent="0.3">
      <c r="A12" s="26">
        <v>74.8</v>
      </c>
      <c r="B12" s="26">
        <v>11.7</v>
      </c>
      <c r="C12" s="26">
        <v>11</v>
      </c>
      <c r="D12" s="26">
        <v>74</v>
      </c>
      <c r="F12" s="21"/>
      <c r="G12" s="21"/>
      <c r="H12" s="21"/>
      <c r="I12" s="21"/>
      <c r="J12" s="21"/>
      <c r="K12" s="21"/>
      <c r="L12" s="21"/>
      <c r="M12" s="21"/>
      <c r="N12" s="21"/>
      <c r="O12" s="21"/>
      <c r="P12" s="21"/>
      <c r="Q12" s="21"/>
      <c r="R12" s="21"/>
      <c r="S12" s="21"/>
      <c r="T12" s="21"/>
    </row>
    <row r="13" spans="1:20" x14ac:dyDescent="0.3">
      <c r="A13" s="27">
        <v>81.400000000000006</v>
      </c>
      <c r="B13" s="27">
        <v>5.0999999999999996</v>
      </c>
      <c r="C13" s="27">
        <v>15.7</v>
      </c>
      <c r="D13" s="27">
        <v>85</v>
      </c>
      <c r="F13" s="22"/>
      <c r="G13" s="22"/>
      <c r="H13" s="22" t="s">
        <v>311</v>
      </c>
      <c r="I13" s="22"/>
      <c r="J13" s="22"/>
      <c r="K13" s="22"/>
      <c r="L13" s="22"/>
      <c r="M13" s="22"/>
      <c r="N13" s="22"/>
      <c r="O13" s="22"/>
      <c r="P13" s="22"/>
      <c r="Q13" s="22"/>
      <c r="R13" s="21"/>
      <c r="S13" s="21"/>
      <c r="T13" s="21"/>
    </row>
    <row r="14" spans="1:20" x14ac:dyDescent="0.3">
      <c r="A14" s="26">
        <v>74.400000000000006</v>
      </c>
      <c r="B14" s="26">
        <v>55.4</v>
      </c>
      <c r="C14" s="26">
        <v>12.2</v>
      </c>
      <c r="D14" s="26">
        <v>67</v>
      </c>
      <c r="F14" s="80" t="s">
        <v>186</v>
      </c>
      <c r="G14" s="80">
        <v>0.77919044774414981</v>
      </c>
      <c r="H14" s="4">
        <f>1/(1-G14)</f>
        <v>4.5287895826232569</v>
      </c>
      <c r="O14" s="4"/>
      <c r="P14" s="4"/>
      <c r="Q14" s="4"/>
      <c r="R14" s="21"/>
      <c r="S14" s="21"/>
      <c r="T14" s="21"/>
    </row>
    <row r="15" spans="1:20" x14ac:dyDescent="0.3">
      <c r="A15" s="27">
        <v>63.4</v>
      </c>
      <c r="B15" s="27">
        <v>108</v>
      </c>
      <c r="C15" s="27">
        <v>3.7</v>
      </c>
      <c r="D15" s="27">
        <v>38</v>
      </c>
      <c r="F15" s="81" t="s">
        <v>186</v>
      </c>
      <c r="G15" s="81">
        <v>0.52833811226351279</v>
      </c>
      <c r="H15" s="4">
        <f t="shared" ref="H15:H16" si="0">1/(1-G15)</f>
        <v>2.1201628242617092</v>
      </c>
      <c r="J15" s="84" t="s">
        <v>314</v>
      </c>
      <c r="K15" s="4"/>
      <c r="L15" s="4"/>
      <c r="M15" s="4"/>
      <c r="N15" s="4"/>
      <c r="O15" s="4"/>
      <c r="P15" s="4"/>
      <c r="Q15" s="4"/>
      <c r="R15" s="21"/>
      <c r="S15" s="21"/>
      <c r="T15" s="21"/>
    </row>
    <row r="16" spans="1:20" x14ac:dyDescent="0.3">
      <c r="A16" s="26">
        <v>73.099999999999994</v>
      </c>
      <c r="B16" s="26">
        <v>8</v>
      </c>
      <c r="C16" s="26">
        <v>10.4</v>
      </c>
      <c r="D16" s="26">
        <v>62</v>
      </c>
      <c r="F16" s="82" t="s">
        <v>186</v>
      </c>
      <c r="G16" s="82">
        <v>0.65375426652207091</v>
      </c>
      <c r="H16" s="4">
        <f t="shared" si="0"/>
        <v>2.8881222302880549</v>
      </c>
      <c r="I16" s="4"/>
      <c r="J16" s="4"/>
      <c r="K16" s="4"/>
      <c r="L16" s="4"/>
      <c r="M16" s="4"/>
      <c r="N16" s="4"/>
      <c r="O16" s="4"/>
      <c r="P16" s="4"/>
      <c r="Q16" s="4"/>
      <c r="R16" s="21"/>
      <c r="S16" s="21"/>
      <c r="T16" s="21"/>
    </row>
    <row r="17" spans="1:20" x14ac:dyDescent="0.3">
      <c r="A17" s="27">
        <v>72.099999999999994</v>
      </c>
      <c r="B17" s="27">
        <v>71</v>
      </c>
      <c r="C17" s="27">
        <v>13.7</v>
      </c>
      <c r="D17" s="27">
        <v>67</v>
      </c>
      <c r="F17" s="21"/>
      <c r="G17" s="21"/>
      <c r="H17" s="21"/>
      <c r="I17" s="21"/>
      <c r="J17" t="s">
        <v>317</v>
      </c>
      <c r="K17" s="21"/>
      <c r="L17" s="21"/>
      <c r="M17" s="21"/>
      <c r="N17" s="21"/>
      <c r="O17" s="21"/>
      <c r="P17" s="21"/>
      <c r="Q17" s="21"/>
      <c r="R17" s="21"/>
      <c r="S17" s="21"/>
      <c r="T17" s="21"/>
    </row>
    <row r="18" spans="1:20" x14ac:dyDescent="0.3">
      <c r="A18" s="26">
        <v>76.8</v>
      </c>
      <c r="B18" s="26">
        <v>10.1</v>
      </c>
      <c r="C18" s="26">
        <v>15.4</v>
      </c>
      <c r="D18" s="26">
        <v>65</v>
      </c>
      <c r="F18" s="22"/>
      <c r="G18" s="22"/>
      <c r="H18" s="22"/>
      <c r="I18" s="22"/>
      <c r="K18" s="22"/>
      <c r="L18" s="22"/>
      <c r="M18" s="22"/>
      <c r="N18" s="22"/>
      <c r="O18" s="22"/>
      <c r="P18" s="22"/>
      <c r="Q18" s="22"/>
      <c r="R18" s="22"/>
      <c r="S18" s="22"/>
      <c r="T18" s="22"/>
    </row>
    <row r="19" spans="1:20" ht="18" x14ac:dyDescent="0.3">
      <c r="A19" s="27">
        <v>75.900000000000006</v>
      </c>
      <c r="B19" s="27">
        <v>49.1</v>
      </c>
      <c r="C19" s="27">
        <v>10.5</v>
      </c>
      <c r="D19" s="27">
        <v>75</v>
      </c>
      <c r="F19" s="76" t="s">
        <v>312</v>
      </c>
      <c r="G19" s="4"/>
      <c r="H19" s="4"/>
      <c r="I19" s="4"/>
      <c r="J19" s="4"/>
      <c r="K19" s="4"/>
      <c r="L19" s="4"/>
      <c r="M19" s="4"/>
      <c r="N19" s="4"/>
      <c r="O19" s="4"/>
      <c r="P19" s="4"/>
      <c r="Q19" s="4"/>
      <c r="R19" s="4"/>
      <c r="S19" s="4"/>
      <c r="T19" s="4"/>
    </row>
    <row r="20" spans="1:20" x14ac:dyDescent="0.3">
      <c r="A20" s="26">
        <v>74.3</v>
      </c>
      <c r="B20" s="26">
        <v>9.9</v>
      </c>
      <c r="C20" s="26">
        <v>6.8</v>
      </c>
      <c r="D20" s="26">
        <v>77</v>
      </c>
      <c r="F20" s="83"/>
      <c r="G20" s="4"/>
      <c r="H20" s="4"/>
      <c r="I20" s="4"/>
      <c r="J20" s="4"/>
      <c r="K20" s="4"/>
      <c r="L20" s="4"/>
      <c r="M20" s="4"/>
      <c r="N20" s="4"/>
      <c r="O20" s="4"/>
      <c r="P20" s="4"/>
      <c r="Q20" s="4"/>
      <c r="R20" s="4"/>
      <c r="S20" s="4"/>
      <c r="T20" s="4"/>
    </row>
    <row r="21" spans="1:20" x14ac:dyDescent="0.3">
      <c r="A21" s="27">
        <v>75.099999999999994</v>
      </c>
      <c r="B21" s="27">
        <v>39.299999999999997</v>
      </c>
      <c r="C21" s="27">
        <v>11.6</v>
      </c>
      <c r="D21" s="27">
        <v>70</v>
      </c>
      <c r="F21" s="84" t="s">
        <v>313</v>
      </c>
      <c r="G21" s="4"/>
      <c r="H21" s="4"/>
      <c r="I21" s="4"/>
      <c r="J21" s="4"/>
      <c r="K21" s="4"/>
      <c r="L21" s="4"/>
      <c r="M21" s="4"/>
      <c r="N21" s="4"/>
      <c r="O21" s="4"/>
      <c r="P21" s="4"/>
      <c r="Q21" s="4"/>
      <c r="R21" s="4"/>
      <c r="S21" s="4"/>
      <c r="T21" s="4"/>
    </row>
    <row r="22" spans="1:20" x14ac:dyDescent="0.3">
      <c r="A22" s="26">
        <v>62.7</v>
      </c>
      <c r="B22" s="26">
        <v>123.7</v>
      </c>
      <c r="C22" s="26">
        <v>9.6</v>
      </c>
      <c r="D22" s="26">
        <v>43</v>
      </c>
      <c r="F22" s="84" t="s">
        <v>314</v>
      </c>
    </row>
    <row r="23" spans="1:20" x14ac:dyDescent="0.3">
      <c r="A23" s="27">
        <v>63.8</v>
      </c>
      <c r="B23" s="27">
        <v>58.2</v>
      </c>
      <c r="C23" s="27">
        <v>8.5</v>
      </c>
      <c r="D23" s="27">
        <v>44</v>
      </c>
      <c r="F23" s="84" t="s">
        <v>315</v>
      </c>
    </row>
    <row r="24" spans="1:20" x14ac:dyDescent="0.3">
      <c r="A24" s="26">
        <v>74</v>
      </c>
      <c r="B24" s="26">
        <v>57.4</v>
      </c>
      <c r="C24" s="26">
        <v>10.4</v>
      </c>
      <c r="D24" s="26">
        <v>69</v>
      </c>
      <c r="F24" s="84" t="s">
        <v>316</v>
      </c>
    </row>
    <row r="25" spans="1:20" x14ac:dyDescent="0.3">
      <c r="A25" s="27">
        <v>70.099999999999994</v>
      </c>
      <c r="B25" s="27">
        <v>30</v>
      </c>
      <c r="C25" s="27">
        <v>7</v>
      </c>
      <c r="D25" s="27">
        <v>61</v>
      </c>
    </row>
    <row r="26" spans="1:20" x14ac:dyDescent="0.3">
      <c r="A26" s="26">
        <v>62.4</v>
      </c>
      <c r="B26" s="26">
        <v>122.2</v>
      </c>
      <c r="C26" s="26">
        <v>0.6</v>
      </c>
      <c r="D26" s="26">
        <v>44</v>
      </c>
    </row>
    <row r="27" spans="1:20" x14ac:dyDescent="0.3">
      <c r="A27" s="27">
        <v>82.2</v>
      </c>
      <c r="B27" s="27">
        <v>6.5</v>
      </c>
      <c r="C27" s="27">
        <v>18.600000000000001</v>
      </c>
      <c r="D27" s="27">
        <v>89</v>
      </c>
    </row>
    <row r="28" spans="1:20" x14ac:dyDescent="0.3">
      <c r="A28" s="26">
        <v>59.6</v>
      </c>
      <c r="B28" s="26">
        <v>138.5</v>
      </c>
      <c r="C28" s="26">
        <v>5.2</v>
      </c>
      <c r="D28" s="26">
        <v>28</v>
      </c>
    </row>
    <row r="29" spans="1:20" x14ac:dyDescent="0.3">
      <c r="A29" s="27">
        <v>80.7</v>
      </c>
      <c r="B29" s="27">
        <v>22.6</v>
      </c>
      <c r="C29" s="27">
        <v>18.100000000000001</v>
      </c>
      <c r="D29" s="27">
        <v>80</v>
      </c>
    </row>
    <row r="30" spans="1:20" x14ac:dyDescent="0.3">
      <c r="A30" s="26">
        <v>77.400000000000006</v>
      </c>
      <c r="B30" s="26">
        <v>6.1</v>
      </c>
      <c r="C30" s="26">
        <v>8.8000000000000007</v>
      </c>
      <c r="D30" s="26">
        <v>82</v>
      </c>
    </row>
    <row r="31" spans="1:20" x14ac:dyDescent="0.3">
      <c r="A31" s="27">
        <v>79.3</v>
      </c>
      <c r="B31" s="27">
        <v>52.6</v>
      </c>
      <c r="C31" s="27">
        <v>16.899999999999999</v>
      </c>
      <c r="D31" s="27">
        <v>78</v>
      </c>
    </row>
    <row r="32" spans="1:20" x14ac:dyDescent="0.3">
      <c r="A32" s="26">
        <v>67.400000000000006</v>
      </c>
      <c r="B32" s="26">
        <v>38</v>
      </c>
      <c r="C32" s="26">
        <v>4.0999999999999996</v>
      </c>
      <c r="D32" s="26">
        <v>44</v>
      </c>
    </row>
    <row r="33" spans="1:4" x14ac:dyDescent="0.3">
      <c r="A33" s="27">
        <v>64.7</v>
      </c>
      <c r="B33" s="27">
        <v>111.3</v>
      </c>
      <c r="C33" s="27">
        <v>3.5</v>
      </c>
      <c r="D33" s="27">
        <v>40</v>
      </c>
    </row>
    <row r="34" spans="1:4" x14ac:dyDescent="0.3">
      <c r="A34" s="26">
        <v>80.8</v>
      </c>
      <c r="B34" s="26">
        <v>33.299999999999997</v>
      </c>
      <c r="C34" s="26">
        <v>24.1</v>
      </c>
      <c r="D34" s="26">
        <v>78</v>
      </c>
    </row>
    <row r="35" spans="1:4" x14ac:dyDescent="0.3">
      <c r="A35" s="27">
        <v>62.9</v>
      </c>
      <c r="B35" s="27">
        <v>118.8</v>
      </c>
      <c r="C35" s="27">
        <v>5.5</v>
      </c>
      <c r="D35" s="27">
        <v>45</v>
      </c>
    </row>
    <row r="36" spans="1:4" x14ac:dyDescent="0.3">
      <c r="A36" s="26">
        <v>78.599999999999994</v>
      </c>
      <c r="B36" s="26">
        <v>8.8000000000000007</v>
      </c>
      <c r="C36" s="26">
        <v>12.1</v>
      </c>
      <c r="D36" s="26">
        <v>73</v>
      </c>
    </row>
    <row r="37" spans="1:4" x14ac:dyDescent="0.3">
      <c r="A37" s="27">
        <v>77.8</v>
      </c>
      <c r="B37" s="27">
        <v>51.1</v>
      </c>
      <c r="C37" s="27">
        <v>15.9</v>
      </c>
      <c r="D37" s="27">
        <v>80</v>
      </c>
    </row>
    <row r="38" spans="1:4" x14ac:dyDescent="0.3">
      <c r="A38" s="26">
        <v>79.099999999999994</v>
      </c>
      <c r="B38" s="26">
        <v>9.9</v>
      </c>
      <c r="C38" s="26">
        <v>15.4</v>
      </c>
      <c r="D38" s="26">
        <v>78</v>
      </c>
    </row>
    <row r="39" spans="1:4" x14ac:dyDescent="0.3">
      <c r="A39" s="27">
        <v>62.4</v>
      </c>
      <c r="B39" s="27">
        <v>109</v>
      </c>
      <c r="C39" s="27">
        <v>4.4000000000000004</v>
      </c>
      <c r="D39" s="27">
        <v>39</v>
      </c>
    </row>
    <row r="40" spans="1:4" x14ac:dyDescent="0.3">
      <c r="A40" s="26">
        <v>81.3</v>
      </c>
      <c r="B40" s="26">
        <v>1.6</v>
      </c>
      <c r="C40" s="26">
        <v>16.8</v>
      </c>
      <c r="D40" s="26">
        <v>85</v>
      </c>
    </row>
    <row r="41" spans="1:4" x14ac:dyDescent="0.3">
      <c r="A41" s="27">
        <v>72.8</v>
      </c>
      <c r="B41" s="27">
        <v>51</v>
      </c>
      <c r="C41" s="27">
        <v>16.3</v>
      </c>
      <c r="D41" s="27">
        <v>66</v>
      </c>
    </row>
    <row r="42" spans="1:4" x14ac:dyDescent="0.3">
      <c r="A42" s="26">
        <v>78.400000000000006</v>
      </c>
      <c r="B42" s="26">
        <v>58.4</v>
      </c>
      <c r="C42" s="26">
        <v>13.3</v>
      </c>
      <c r="D42" s="26">
        <v>80</v>
      </c>
    </row>
    <row r="43" spans="1:4" x14ac:dyDescent="0.3">
      <c r="A43" s="27">
        <v>71.8</v>
      </c>
      <c r="B43" s="27">
        <v>46.9</v>
      </c>
      <c r="C43" s="27">
        <v>4.7</v>
      </c>
      <c r="D43" s="27">
        <v>70</v>
      </c>
    </row>
    <row r="44" spans="1:4" x14ac:dyDescent="0.3">
      <c r="A44" s="26">
        <v>78.900000000000006</v>
      </c>
      <c r="B44" s="26">
        <v>8.5</v>
      </c>
      <c r="C44" s="26">
        <v>12.9</v>
      </c>
      <c r="D44" s="26">
        <v>78</v>
      </c>
    </row>
    <row r="45" spans="1:4" x14ac:dyDescent="0.3">
      <c r="A45" s="27">
        <v>81.599999999999994</v>
      </c>
      <c r="B45" s="27">
        <v>4.0999999999999996</v>
      </c>
      <c r="C45" s="27">
        <v>13.8</v>
      </c>
      <c r="D45" s="27">
        <v>83</v>
      </c>
    </row>
    <row r="46" spans="1:4" x14ac:dyDescent="0.3">
      <c r="A46" s="26">
        <v>82.5</v>
      </c>
      <c r="B46" s="26">
        <v>7.5</v>
      </c>
      <c r="C46" s="26">
        <v>15.1</v>
      </c>
      <c r="D46" s="26">
        <v>84</v>
      </c>
    </row>
    <row r="47" spans="1:4" x14ac:dyDescent="0.3">
      <c r="A47" s="27">
        <v>66.5</v>
      </c>
      <c r="B47" s="27">
        <v>91</v>
      </c>
      <c r="C47" s="27">
        <v>9.6</v>
      </c>
      <c r="D47" s="27">
        <v>49</v>
      </c>
    </row>
    <row r="48" spans="1:4" x14ac:dyDescent="0.3">
      <c r="A48" s="26">
        <v>65.5</v>
      </c>
      <c r="B48" s="26">
        <v>64.8</v>
      </c>
      <c r="C48" s="26">
        <v>4.4000000000000004</v>
      </c>
      <c r="D48" s="26">
        <v>48</v>
      </c>
    </row>
    <row r="49" spans="1:4" x14ac:dyDescent="0.3">
      <c r="A49" s="27">
        <v>73.3</v>
      </c>
      <c r="B49" s="27">
        <v>27.3</v>
      </c>
      <c r="C49" s="27">
        <v>9.4</v>
      </c>
      <c r="D49" s="27">
        <v>65</v>
      </c>
    </row>
    <row r="50" spans="1:4" x14ac:dyDescent="0.3">
      <c r="A50" s="26">
        <v>81.7</v>
      </c>
      <c r="B50" s="26">
        <v>6.9</v>
      </c>
      <c r="C50" s="26">
        <v>20.100000000000001</v>
      </c>
      <c r="D50" s="26">
        <v>86</v>
      </c>
    </row>
    <row r="51" spans="1:4" x14ac:dyDescent="0.3">
      <c r="A51" s="27">
        <v>66.3</v>
      </c>
      <c r="B51" s="27">
        <v>78</v>
      </c>
      <c r="C51" s="27">
        <v>6.5</v>
      </c>
      <c r="D51" s="27">
        <v>45</v>
      </c>
    </row>
    <row r="52" spans="1:4" x14ac:dyDescent="0.3">
      <c r="A52" s="26">
        <v>72.900000000000006</v>
      </c>
      <c r="B52" s="26">
        <v>35.9</v>
      </c>
      <c r="C52" s="26">
        <v>9.4</v>
      </c>
      <c r="D52" s="26">
        <v>70</v>
      </c>
    </row>
    <row r="53" spans="1:4" x14ac:dyDescent="0.3">
      <c r="A53" s="27">
        <v>72</v>
      </c>
      <c r="B53" s="27">
        <v>63.3</v>
      </c>
      <c r="C53" s="27">
        <v>17.600000000000001</v>
      </c>
      <c r="D53" s="27">
        <v>57</v>
      </c>
    </row>
    <row r="54" spans="1:4" x14ac:dyDescent="0.3">
      <c r="A54" s="26">
        <v>61</v>
      </c>
      <c r="B54" s="26">
        <v>120</v>
      </c>
      <c r="C54" s="26">
        <v>6.2</v>
      </c>
      <c r="D54" s="26">
        <v>37</v>
      </c>
    </row>
    <row r="55" spans="1:4" x14ac:dyDescent="0.3">
      <c r="A55" s="27">
        <v>60.2</v>
      </c>
      <c r="B55" s="27">
        <v>120</v>
      </c>
      <c r="C55" s="27">
        <v>2.8</v>
      </c>
      <c r="D55" s="27">
        <v>37</v>
      </c>
    </row>
    <row r="56" spans="1:4" x14ac:dyDescent="0.3">
      <c r="A56" s="26">
        <v>64.099999999999994</v>
      </c>
      <c r="B56" s="26">
        <v>54.8</v>
      </c>
      <c r="C56" s="26">
        <v>5.4</v>
      </c>
      <c r="D56" s="26">
        <v>47</v>
      </c>
    </row>
    <row r="57" spans="1:4" x14ac:dyDescent="0.3">
      <c r="A57" s="27">
        <v>71.900000000000006</v>
      </c>
      <c r="B57" s="27">
        <v>97.1</v>
      </c>
      <c r="C57" s="27">
        <v>11.1</v>
      </c>
      <c r="D57" s="27">
        <v>63</v>
      </c>
    </row>
    <row r="58" spans="1:4" x14ac:dyDescent="0.3">
      <c r="A58" s="26">
        <v>76.400000000000006</v>
      </c>
      <c r="B58" s="26">
        <v>21.1</v>
      </c>
      <c r="C58" s="26">
        <v>9.4</v>
      </c>
      <c r="D58" s="26">
        <v>73</v>
      </c>
    </row>
    <row r="59" spans="1:4" x14ac:dyDescent="0.3">
      <c r="A59" s="27">
        <v>82.3</v>
      </c>
      <c r="B59" s="27">
        <v>4.4000000000000004</v>
      </c>
      <c r="C59" s="27">
        <v>16.399999999999999</v>
      </c>
      <c r="D59" s="27">
        <v>87</v>
      </c>
    </row>
    <row r="60" spans="1:4" x14ac:dyDescent="0.3">
      <c r="A60" s="26">
        <v>70.8</v>
      </c>
      <c r="B60" s="26">
        <v>12.2</v>
      </c>
      <c r="C60" s="26">
        <v>3.4</v>
      </c>
      <c r="D60" s="26">
        <v>61</v>
      </c>
    </row>
    <row r="61" spans="1:4" x14ac:dyDescent="0.3">
      <c r="A61" s="27">
        <v>71.3</v>
      </c>
      <c r="B61" s="27">
        <v>36</v>
      </c>
      <c r="C61" s="27">
        <v>8.6999999999999993</v>
      </c>
      <c r="D61" s="27">
        <v>59</v>
      </c>
    </row>
    <row r="62" spans="1:4" x14ac:dyDescent="0.3">
      <c r="A62" s="26">
        <v>81.8</v>
      </c>
      <c r="B62" s="26">
        <v>5.7</v>
      </c>
      <c r="C62" s="26">
        <v>20.3</v>
      </c>
      <c r="D62" s="26">
        <v>83</v>
      </c>
    </row>
    <row r="63" spans="1:4" x14ac:dyDescent="0.3">
      <c r="A63" s="27">
        <v>82.6</v>
      </c>
      <c r="B63" s="27">
        <v>8.3000000000000007</v>
      </c>
      <c r="C63" s="27">
        <v>12.1</v>
      </c>
      <c r="D63" s="27">
        <v>84</v>
      </c>
    </row>
    <row r="64" spans="1:4" x14ac:dyDescent="0.3">
      <c r="A64" s="26">
        <v>76</v>
      </c>
      <c r="B64" s="26">
        <v>51.7</v>
      </c>
      <c r="C64" s="26">
        <v>13.3</v>
      </c>
      <c r="D64" s="26">
        <v>70</v>
      </c>
    </row>
    <row r="65" spans="1:4" x14ac:dyDescent="0.3">
      <c r="A65" s="27">
        <v>84.3</v>
      </c>
      <c r="B65" s="27">
        <v>2.8</v>
      </c>
      <c r="C65" s="27">
        <v>24.2</v>
      </c>
      <c r="D65" s="27">
        <v>85</v>
      </c>
    </row>
    <row r="66" spans="1:4" x14ac:dyDescent="0.3">
      <c r="A66" s="26">
        <v>74</v>
      </c>
      <c r="B66" s="26">
        <v>24.6</v>
      </c>
      <c r="C66" s="26">
        <v>8.1999999999999993</v>
      </c>
      <c r="D66" s="26">
        <v>76</v>
      </c>
    </row>
    <row r="67" spans="1:4" x14ac:dyDescent="0.3">
      <c r="A67" s="27">
        <v>74.2</v>
      </c>
      <c r="B67" s="27">
        <v>34</v>
      </c>
      <c r="C67" s="27">
        <v>7.1</v>
      </c>
      <c r="D67" s="27">
        <v>70</v>
      </c>
    </row>
    <row r="68" spans="1:4" x14ac:dyDescent="0.3">
      <c r="A68" s="26">
        <v>68.5</v>
      </c>
      <c r="B68" s="26">
        <v>83.4</v>
      </c>
      <c r="C68" s="26">
        <v>4.7</v>
      </c>
      <c r="D68" s="26">
        <v>50</v>
      </c>
    </row>
    <row r="69" spans="1:4" x14ac:dyDescent="0.3">
      <c r="A69" s="27">
        <v>75.400000000000006</v>
      </c>
      <c r="B69" s="27">
        <v>10.8</v>
      </c>
      <c r="C69" s="27">
        <v>10.4</v>
      </c>
      <c r="D69" s="27">
        <v>72</v>
      </c>
    </row>
    <row r="70" spans="1:4" x14ac:dyDescent="0.3">
      <c r="A70" s="26">
        <v>76.400000000000006</v>
      </c>
      <c r="B70" s="26">
        <v>11.7</v>
      </c>
      <c r="C70" s="26">
        <v>13.4</v>
      </c>
      <c r="D70" s="26">
        <v>72</v>
      </c>
    </row>
    <row r="71" spans="1:4" x14ac:dyDescent="0.3">
      <c r="A71" s="27">
        <v>64.099999999999994</v>
      </c>
      <c r="B71" s="27">
        <v>128</v>
      </c>
      <c r="C71" s="27">
        <v>4</v>
      </c>
      <c r="D71" s="27">
        <v>42</v>
      </c>
    </row>
    <row r="72" spans="1:4" x14ac:dyDescent="0.3">
      <c r="A72" s="26">
        <v>76</v>
      </c>
      <c r="B72" s="26">
        <v>10.1</v>
      </c>
      <c r="C72" s="26">
        <v>13.2</v>
      </c>
      <c r="D72" s="26">
        <v>70</v>
      </c>
    </row>
    <row r="73" spans="1:4" x14ac:dyDescent="0.3">
      <c r="A73" s="27">
        <v>82.4</v>
      </c>
      <c r="B73" s="27">
        <v>3.8</v>
      </c>
      <c r="C73" s="27">
        <v>10.9</v>
      </c>
      <c r="D73" s="27">
        <v>86</v>
      </c>
    </row>
    <row r="74" spans="1:4" x14ac:dyDescent="0.3">
      <c r="A74" s="26">
        <v>65.599999999999994</v>
      </c>
      <c r="B74" s="26">
        <v>101.8</v>
      </c>
      <c r="C74" s="26">
        <v>8.6999999999999993</v>
      </c>
      <c r="D74" s="26">
        <v>48</v>
      </c>
    </row>
    <row r="75" spans="1:4" x14ac:dyDescent="0.3">
      <c r="A75" s="27">
        <v>74.7</v>
      </c>
      <c r="B75" s="27">
        <v>8.6</v>
      </c>
      <c r="C75" s="27">
        <v>8.5</v>
      </c>
      <c r="D75" s="27">
        <v>76</v>
      </c>
    </row>
    <row r="76" spans="1:4" x14ac:dyDescent="0.3">
      <c r="A76" s="26">
        <v>79.599999999999994</v>
      </c>
      <c r="B76" s="26">
        <v>5.9</v>
      </c>
      <c r="C76" s="26">
        <v>19.100000000000001</v>
      </c>
      <c r="D76" s="26">
        <v>69</v>
      </c>
    </row>
    <row r="77" spans="1:4" x14ac:dyDescent="0.3">
      <c r="A77" s="27">
        <v>62.8</v>
      </c>
      <c r="B77" s="27">
        <v>164</v>
      </c>
      <c r="C77" s="27">
        <v>5.7</v>
      </c>
      <c r="D77" s="27">
        <v>42</v>
      </c>
    </row>
    <row r="78" spans="1:4" x14ac:dyDescent="0.3">
      <c r="A78" s="26">
        <v>81.900000000000006</v>
      </c>
      <c r="B78" s="26">
        <v>12</v>
      </c>
      <c r="C78" s="26">
        <v>14.1</v>
      </c>
      <c r="D78" s="26">
        <v>81</v>
      </c>
    </row>
    <row r="79" spans="1:4" x14ac:dyDescent="0.3">
      <c r="A79" s="27">
        <v>74.099999999999994</v>
      </c>
      <c r="B79" s="27">
        <v>23.7</v>
      </c>
      <c r="C79" s="27">
        <v>10.199999999999999</v>
      </c>
      <c r="D79" s="27">
        <v>65</v>
      </c>
    </row>
    <row r="80" spans="1:4" x14ac:dyDescent="0.3">
      <c r="A80" s="26">
        <v>76</v>
      </c>
      <c r="B80" s="26">
        <v>70.5</v>
      </c>
      <c r="C80" s="26">
        <v>10.3</v>
      </c>
      <c r="D80" s="26">
        <v>74</v>
      </c>
    </row>
    <row r="81" spans="1:4" x14ac:dyDescent="0.3">
      <c r="A81" s="27">
        <v>75.900000000000006</v>
      </c>
      <c r="B81" s="27">
        <v>9.6</v>
      </c>
      <c r="C81" s="27">
        <v>11.3</v>
      </c>
      <c r="D81" s="27">
        <v>67</v>
      </c>
    </row>
    <row r="82" spans="1:4" x14ac:dyDescent="0.3">
      <c r="A82" s="26">
        <v>73</v>
      </c>
      <c r="B82" s="26">
        <v>22.5</v>
      </c>
      <c r="C82" s="26">
        <v>7.1</v>
      </c>
      <c r="D82" s="26">
        <v>73</v>
      </c>
    </row>
    <row r="83" spans="1:4" x14ac:dyDescent="0.3">
      <c r="A83" s="27">
        <v>69.099999999999994</v>
      </c>
      <c r="B83" s="27">
        <v>21.3</v>
      </c>
      <c r="C83" s="27">
        <v>3.6</v>
      </c>
      <c r="D83" s="27">
        <v>61</v>
      </c>
    </row>
    <row r="84" spans="1:4" x14ac:dyDescent="0.3">
      <c r="A84" s="26">
        <v>81.8</v>
      </c>
      <c r="B84" s="26">
        <v>2.5</v>
      </c>
      <c r="C84" s="26">
        <v>16</v>
      </c>
      <c r="D84" s="26">
        <v>86</v>
      </c>
    </row>
    <row r="85" spans="1:4" x14ac:dyDescent="0.3">
      <c r="A85" s="27">
        <v>82</v>
      </c>
      <c r="B85" s="27">
        <v>12.6</v>
      </c>
      <c r="C85" s="27">
        <v>18.7</v>
      </c>
      <c r="D85" s="27">
        <v>86</v>
      </c>
    </row>
    <row r="86" spans="1:4" x14ac:dyDescent="0.3">
      <c r="A86" s="26">
        <v>75</v>
      </c>
      <c r="B86" s="26">
        <v>102.6</v>
      </c>
      <c r="C86" s="26">
        <v>18.3</v>
      </c>
      <c r="D86" s="26">
        <v>70</v>
      </c>
    </row>
    <row r="87" spans="1:4" x14ac:dyDescent="0.3">
      <c r="A87" s="27">
        <v>63.3</v>
      </c>
      <c r="B87" s="27">
        <v>154</v>
      </c>
      <c r="C87" s="27">
        <v>9.4</v>
      </c>
      <c r="D87" s="27">
        <v>37</v>
      </c>
    </row>
    <row r="88" spans="1:4" x14ac:dyDescent="0.3">
      <c r="A88" s="26">
        <v>62.6</v>
      </c>
      <c r="B88" s="26">
        <v>106</v>
      </c>
      <c r="C88" s="26">
        <v>3.8</v>
      </c>
      <c r="D88" s="26">
        <v>44</v>
      </c>
    </row>
    <row r="89" spans="1:4" x14ac:dyDescent="0.3">
      <c r="A89" s="27">
        <v>74.8</v>
      </c>
      <c r="B89" s="27">
        <v>15.6</v>
      </c>
      <c r="C89" s="27">
        <v>13.6</v>
      </c>
      <c r="D89" s="27">
        <v>68</v>
      </c>
    </row>
    <row r="90" spans="1:4" x14ac:dyDescent="0.3">
      <c r="A90" s="26">
        <v>82.6</v>
      </c>
      <c r="B90" s="26">
        <v>2.2999999999999998</v>
      </c>
      <c r="C90" s="26">
        <v>17.5</v>
      </c>
      <c r="D90" s="26">
        <v>86</v>
      </c>
    </row>
    <row r="91" spans="1:4" x14ac:dyDescent="0.3">
      <c r="A91" s="27">
        <v>73.900000000000006</v>
      </c>
      <c r="B91" s="27">
        <v>7.5</v>
      </c>
      <c r="C91" s="27">
        <v>8</v>
      </c>
      <c r="D91" s="27">
        <v>69</v>
      </c>
    </row>
    <row r="92" spans="1:4" x14ac:dyDescent="0.3">
      <c r="A92" s="26">
        <v>65.599999999999994</v>
      </c>
      <c r="B92" s="26">
        <v>54</v>
      </c>
      <c r="C92" s="26">
        <v>4.9000000000000004</v>
      </c>
      <c r="D92" s="26">
        <v>45</v>
      </c>
    </row>
    <row r="93" spans="1:4" x14ac:dyDescent="0.3">
      <c r="A93" s="27">
        <v>79.3</v>
      </c>
      <c r="B93" s="27">
        <v>67.8</v>
      </c>
      <c r="C93" s="27">
        <v>22.7</v>
      </c>
      <c r="D93" s="27">
        <v>77</v>
      </c>
    </row>
    <row r="94" spans="1:4" x14ac:dyDescent="0.3">
      <c r="A94" s="26">
        <v>79.900000000000006</v>
      </c>
      <c r="B94" s="26">
        <v>49.7</v>
      </c>
      <c r="C94" s="26">
        <v>15.4</v>
      </c>
      <c r="D94" s="26">
        <v>78</v>
      </c>
    </row>
    <row r="95" spans="1:4" x14ac:dyDescent="0.3">
      <c r="A95" s="27">
        <v>70.400000000000006</v>
      </c>
      <c r="B95" s="27">
        <v>35.6</v>
      </c>
      <c r="C95" s="27">
        <v>7.6</v>
      </c>
      <c r="D95" s="27">
        <v>55</v>
      </c>
    </row>
    <row r="96" spans="1:4" x14ac:dyDescent="0.3">
      <c r="A96" s="26">
        <v>78.3</v>
      </c>
      <c r="B96" s="26">
        <v>9.4</v>
      </c>
      <c r="C96" s="26">
        <v>11</v>
      </c>
      <c r="D96" s="26">
        <v>74</v>
      </c>
    </row>
    <row r="97" spans="1:4" x14ac:dyDescent="0.3">
      <c r="A97" s="27">
        <v>81.599999999999994</v>
      </c>
      <c r="B97" s="27">
        <v>7.6</v>
      </c>
      <c r="C97" s="27">
        <v>13.7</v>
      </c>
      <c r="D97" s="27">
        <v>84</v>
      </c>
    </row>
    <row r="98" spans="1:4" x14ac:dyDescent="0.3">
      <c r="A98" s="26">
        <v>77.2</v>
      </c>
      <c r="B98" s="26">
        <v>7.2</v>
      </c>
      <c r="C98" s="26">
        <v>6.5</v>
      </c>
      <c r="D98" s="26">
        <v>74</v>
      </c>
    </row>
    <row r="99" spans="1:4" x14ac:dyDescent="0.3">
      <c r="A99" s="27">
        <v>83.3</v>
      </c>
      <c r="B99" s="27">
        <v>0.9</v>
      </c>
      <c r="C99" s="27">
        <v>14.3</v>
      </c>
      <c r="D99" s="27">
        <v>87</v>
      </c>
    </row>
    <row r="100" spans="1:4" x14ac:dyDescent="0.3">
      <c r="A100" s="26">
        <v>73.3</v>
      </c>
      <c r="B100" s="26">
        <v>18.399999999999999</v>
      </c>
      <c r="C100" s="26">
        <v>12.1</v>
      </c>
      <c r="D100" s="26">
        <v>67</v>
      </c>
    </row>
    <row r="101" spans="1:4" x14ac:dyDescent="0.3">
      <c r="A101" s="27">
        <v>75.599999999999994</v>
      </c>
      <c r="B101" s="27">
        <v>37.200000000000003</v>
      </c>
      <c r="C101" s="27">
        <v>12.7</v>
      </c>
      <c r="D101" s="27">
        <v>71</v>
      </c>
    </row>
    <row r="102" spans="1:4" x14ac:dyDescent="0.3">
      <c r="A102" s="26">
        <v>69.099999999999994</v>
      </c>
      <c r="B102" s="26">
        <v>31.8</v>
      </c>
      <c r="C102" s="26">
        <v>8.9</v>
      </c>
      <c r="D102" s="26">
        <v>54</v>
      </c>
    </row>
    <row r="103" spans="1:4" x14ac:dyDescent="0.3">
      <c r="A103" s="27">
        <v>74.3</v>
      </c>
      <c r="B103" s="27">
        <v>25.3</v>
      </c>
      <c r="C103" s="27">
        <v>8.1999999999999993</v>
      </c>
      <c r="D103" s="27">
        <v>72</v>
      </c>
    </row>
    <row r="104" spans="1:4" x14ac:dyDescent="0.3">
      <c r="A104" s="26">
        <v>73.2</v>
      </c>
      <c r="B104" s="26">
        <v>47.2</v>
      </c>
      <c r="C104" s="26">
        <v>9.5</v>
      </c>
      <c r="D104" s="26">
        <v>73</v>
      </c>
    </row>
    <row r="105" spans="1:4" x14ac:dyDescent="0.3">
      <c r="A105" s="27">
        <v>70.5</v>
      </c>
      <c r="B105" s="27">
        <v>54.9</v>
      </c>
      <c r="C105" s="27">
        <v>14</v>
      </c>
      <c r="D105" s="27">
        <v>53</v>
      </c>
    </row>
    <row r="106" spans="1:4" x14ac:dyDescent="0.3">
      <c r="A106" s="26">
        <v>70.400000000000006</v>
      </c>
      <c r="B106" s="26">
        <v>86.1</v>
      </c>
      <c r="C106" s="26">
        <v>10.8</v>
      </c>
      <c r="D106" s="26">
        <v>60</v>
      </c>
    </row>
    <row r="107" spans="1:4" x14ac:dyDescent="0.3">
      <c r="A107" s="27">
        <v>68.599999999999994</v>
      </c>
      <c r="B107" s="27">
        <v>71.3</v>
      </c>
      <c r="C107" s="27">
        <v>4.3</v>
      </c>
      <c r="D107" s="27">
        <v>49</v>
      </c>
    </row>
    <row r="108" spans="1:4" x14ac:dyDescent="0.3">
      <c r="A108" s="26">
        <v>75.900000000000006</v>
      </c>
      <c r="B108" s="26">
        <v>12</v>
      </c>
      <c r="C108" s="26">
        <v>12</v>
      </c>
      <c r="D108" s="26">
        <v>71</v>
      </c>
    </row>
    <row r="109" spans="1:4" x14ac:dyDescent="0.3">
      <c r="A109" s="27">
        <v>73.3</v>
      </c>
      <c r="B109" s="27">
        <v>68.3</v>
      </c>
      <c r="C109" s="27">
        <v>10.199999999999999</v>
      </c>
      <c r="D109" s="27">
        <v>70</v>
      </c>
    </row>
    <row r="110" spans="1:4" x14ac:dyDescent="0.3">
      <c r="A110" s="26">
        <v>60.8</v>
      </c>
      <c r="B110" s="26">
        <v>102</v>
      </c>
      <c r="C110" s="26">
        <v>5.8</v>
      </c>
      <c r="D110" s="26">
        <v>39</v>
      </c>
    </row>
    <row r="111" spans="1:4" x14ac:dyDescent="0.3">
      <c r="A111" s="27">
        <v>83.2</v>
      </c>
      <c r="B111" s="27">
        <v>2.1</v>
      </c>
      <c r="C111" s="27">
        <v>14.5</v>
      </c>
      <c r="D111" s="27">
        <v>86</v>
      </c>
    </row>
    <row r="112" spans="1:4" x14ac:dyDescent="0.3">
      <c r="A112" s="26">
        <v>78.2</v>
      </c>
      <c r="B112" s="26">
        <v>26.9</v>
      </c>
      <c r="C112" s="26">
        <v>12.8</v>
      </c>
      <c r="D112" s="26">
        <v>77</v>
      </c>
    </row>
    <row r="113" spans="1:4" x14ac:dyDescent="0.3">
      <c r="A113" s="27">
        <v>81.3</v>
      </c>
      <c r="B113" s="27">
        <v>4.3</v>
      </c>
      <c r="C113" s="27">
        <v>14.2</v>
      </c>
      <c r="D113" s="27">
        <v>80</v>
      </c>
    </row>
    <row r="114" spans="1:4" x14ac:dyDescent="0.3">
      <c r="A114" s="26">
        <v>83.2</v>
      </c>
      <c r="B114" s="26">
        <v>6</v>
      </c>
      <c r="C114" s="26">
        <v>15.3</v>
      </c>
      <c r="D114" s="26">
        <v>86</v>
      </c>
    </row>
    <row r="115" spans="1:4" x14ac:dyDescent="0.3">
      <c r="A115" s="27">
        <v>82.4</v>
      </c>
      <c r="B115" s="27">
        <v>3.4</v>
      </c>
      <c r="C115" s="27">
        <v>18.8</v>
      </c>
      <c r="D115" s="27">
        <v>87</v>
      </c>
    </row>
    <row r="116" spans="1:4" x14ac:dyDescent="0.3">
      <c r="A116" s="26">
        <v>83.4</v>
      </c>
      <c r="B116" s="26">
        <v>2</v>
      </c>
      <c r="C116" s="26">
        <v>11.1</v>
      </c>
      <c r="D116" s="26">
        <v>87</v>
      </c>
    </row>
    <row r="117" spans="1:4" x14ac:dyDescent="0.3">
      <c r="A117" s="27">
        <v>77.7</v>
      </c>
      <c r="B117" s="27">
        <v>31.7</v>
      </c>
      <c r="C117" s="27">
        <v>13.9</v>
      </c>
      <c r="D117" s="27">
        <v>83</v>
      </c>
    </row>
    <row r="118" spans="1:4" x14ac:dyDescent="0.3">
      <c r="A118" s="26">
        <v>69.599999999999994</v>
      </c>
      <c r="B118" s="26">
        <v>31.7</v>
      </c>
      <c r="C118" s="26">
        <v>4.8</v>
      </c>
      <c r="D118" s="26">
        <v>53</v>
      </c>
    </row>
    <row r="119" spans="1:4" x14ac:dyDescent="0.3">
      <c r="A119" s="27">
        <v>64.3</v>
      </c>
      <c r="B119" s="27">
        <v>79</v>
      </c>
      <c r="C119" s="27">
        <v>5.4</v>
      </c>
      <c r="D119" s="27">
        <v>44</v>
      </c>
    </row>
    <row r="120" spans="1:4" x14ac:dyDescent="0.3">
      <c r="A120" s="26">
        <v>77</v>
      </c>
      <c r="B120" s="26">
        <v>6.3</v>
      </c>
      <c r="C120" s="26">
        <v>12.6</v>
      </c>
      <c r="D120" s="26">
        <v>70</v>
      </c>
    </row>
    <row r="121" spans="1:4" x14ac:dyDescent="0.3">
      <c r="A121" s="27">
        <v>78.599999999999994</v>
      </c>
      <c r="B121" s="27">
        <v>14.7</v>
      </c>
      <c r="C121" s="27">
        <v>9.5</v>
      </c>
      <c r="D121" s="27">
        <v>79</v>
      </c>
    </row>
    <row r="122" spans="1:4" x14ac:dyDescent="0.3">
      <c r="A122" s="26">
        <v>66.7</v>
      </c>
      <c r="B122" s="26">
        <v>127.9</v>
      </c>
      <c r="C122" s="26">
        <v>3.1</v>
      </c>
      <c r="D122" s="26">
        <v>50</v>
      </c>
    </row>
    <row r="123" spans="1:4" x14ac:dyDescent="0.3">
      <c r="A123" s="27">
        <v>73</v>
      </c>
      <c r="B123" s="27">
        <v>14.7</v>
      </c>
      <c r="C123" s="27">
        <v>7.7</v>
      </c>
      <c r="D123" s="27">
        <v>73</v>
      </c>
    </row>
    <row r="124" spans="1:4" x14ac:dyDescent="0.3">
      <c r="A124" s="26">
        <v>76.099999999999994</v>
      </c>
      <c r="B124" s="26">
        <v>3.7</v>
      </c>
      <c r="C124" s="26">
        <v>7.4</v>
      </c>
      <c r="D124" s="26">
        <v>78</v>
      </c>
    </row>
    <row r="125" spans="1:4" x14ac:dyDescent="0.3">
      <c r="A125" s="27">
        <v>81.400000000000006</v>
      </c>
      <c r="B125" s="27">
        <v>10.9</v>
      </c>
      <c r="C125" s="27">
        <v>19.7</v>
      </c>
      <c r="D125" s="27">
        <v>88</v>
      </c>
    </row>
    <row r="126" spans="1:4" x14ac:dyDescent="0.3">
      <c r="A126" s="26">
        <v>67.3</v>
      </c>
      <c r="B126" s="26">
        <v>138.9</v>
      </c>
      <c r="C126" s="26">
        <v>9.6</v>
      </c>
      <c r="D126" s="26">
        <v>46</v>
      </c>
    </row>
    <row r="127" spans="1:4" x14ac:dyDescent="0.3">
      <c r="A127" s="27">
        <v>73</v>
      </c>
      <c r="B127" s="27">
        <v>18.899999999999999</v>
      </c>
      <c r="C127" s="27">
        <v>8.3000000000000007</v>
      </c>
      <c r="D127" s="27">
        <v>71</v>
      </c>
    </row>
    <row r="128" spans="1:4" x14ac:dyDescent="0.3">
      <c r="A128" s="26">
        <v>65.3</v>
      </c>
      <c r="B128" s="26">
        <v>81</v>
      </c>
      <c r="C128" s="26">
        <v>5</v>
      </c>
      <c r="D128" s="26">
        <v>52</v>
      </c>
    </row>
    <row r="129" spans="1:4" x14ac:dyDescent="0.3">
      <c r="A129" s="27">
        <v>73.900000000000006</v>
      </c>
      <c r="B129" s="27">
        <v>83.8</v>
      </c>
      <c r="C129" s="27">
        <v>11.6</v>
      </c>
      <c r="D129" s="27">
        <v>70</v>
      </c>
    </row>
    <row r="130" spans="1:4" x14ac:dyDescent="0.3">
      <c r="A130" s="26">
        <v>73.7</v>
      </c>
      <c r="B130" s="26">
        <v>29</v>
      </c>
      <c r="C130" s="26">
        <v>10.1</v>
      </c>
      <c r="D130" s="26">
        <v>70</v>
      </c>
    </row>
    <row r="131" spans="1:4" x14ac:dyDescent="0.3">
      <c r="A131" s="27">
        <v>64.5</v>
      </c>
      <c r="B131" s="27">
        <v>62</v>
      </c>
      <c r="C131" s="27">
        <v>6.9</v>
      </c>
      <c r="D131" s="27">
        <v>46</v>
      </c>
    </row>
    <row r="132" spans="1:4" x14ac:dyDescent="0.3">
      <c r="A132" s="26">
        <v>77.2</v>
      </c>
      <c r="B132" s="26">
        <v>7.2</v>
      </c>
      <c r="C132" s="26">
        <v>14</v>
      </c>
      <c r="D132" s="26">
        <v>77</v>
      </c>
    </row>
    <row r="133" spans="1:4" x14ac:dyDescent="0.3">
      <c r="A133" s="27">
        <v>78.2</v>
      </c>
      <c r="B133" s="27">
        <v>73.5</v>
      </c>
      <c r="C133" s="27">
        <v>12.6</v>
      </c>
      <c r="D133" s="27">
        <v>79</v>
      </c>
    </row>
    <row r="134" spans="1:4" x14ac:dyDescent="0.3">
      <c r="A134" s="26">
        <v>69.7</v>
      </c>
      <c r="B134" s="26">
        <v>51</v>
      </c>
      <c r="C134" s="26">
        <v>8.6</v>
      </c>
      <c r="D134" s="26">
        <v>57</v>
      </c>
    </row>
    <row r="135" spans="1:4" x14ac:dyDescent="0.3">
      <c r="A135" s="27">
        <v>77.7</v>
      </c>
      <c r="B135" s="27">
        <v>29</v>
      </c>
      <c r="C135" s="27">
        <v>10.1</v>
      </c>
      <c r="D135" s="27">
        <v>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1D5F3-8ED7-47C4-AA92-5F83E00BA21D}">
  <dimension ref="A1:V197"/>
  <sheetViews>
    <sheetView workbookViewId="0">
      <selection activeCell="T34" sqref="T34"/>
    </sheetView>
  </sheetViews>
  <sheetFormatPr defaultRowHeight="14.4" x14ac:dyDescent="0.3"/>
  <cols>
    <col min="20" max="20" width="14.44140625" customWidth="1"/>
  </cols>
  <sheetData>
    <row r="1" spans="1:21" x14ac:dyDescent="0.3">
      <c r="A1" t="s">
        <v>183</v>
      </c>
      <c r="M1" t="s">
        <v>183</v>
      </c>
    </row>
    <row r="2" spans="1:21" ht="15" thickBot="1" x14ac:dyDescent="0.35"/>
    <row r="3" spans="1:21" ht="18" x14ac:dyDescent="0.35">
      <c r="A3" s="7" t="s">
        <v>184</v>
      </c>
      <c r="B3" s="7"/>
      <c r="D3" s="73" t="s">
        <v>325</v>
      </c>
      <c r="M3" s="7" t="s">
        <v>184</v>
      </c>
      <c r="N3" s="7"/>
      <c r="P3" s="105" t="s">
        <v>326</v>
      </c>
      <c r="Q3" s="105"/>
      <c r="R3" s="105"/>
      <c r="S3" s="105"/>
      <c r="T3" s="105"/>
    </row>
    <row r="4" spans="1:21" x14ac:dyDescent="0.3">
      <c r="A4" s="4" t="s">
        <v>185</v>
      </c>
      <c r="B4" s="4">
        <v>0.91748622801749458</v>
      </c>
      <c r="M4" s="4" t="s">
        <v>185</v>
      </c>
      <c r="N4" s="4">
        <v>0.90590193780604011</v>
      </c>
    </row>
    <row r="5" spans="1:21" x14ac:dyDescent="0.3">
      <c r="A5" s="4" t="s">
        <v>186</v>
      </c>
      <c r="B5" s="4">
        <v>0.84178097860177015</v>
      </c>
      <c r="M5" s="4" t="s">
        <v>186</v>
      </c>
      <c r="N5" s="4">
        <v>0.82065832092073865</v>
      </c>
    </row>
    <row r="6" spans="1:21" x14ac:dyDescent="0.3">
      <c r="A6" s="4" t="s">
        <v>187</v>
      </c>
      <c r="B6" s="4">
        <v>0.83592101484628023</v>
      </c>
      <c r="M6" s="4" t="s">
        <v>187</v>
      </c>
      <c r="N6" s="4">
        <v>0.81401603651039556</v>
      </c>
    </row>
    <row r="7" spans="1:21" x14ac:dyDescent="0.3">
      <c r="A7" s="4" t="s">
        <v>188</v>
      </c>
      <c r="B7" s="4">
        <v>2.8833553654795288</v>
      </c>
      <c r="M7" s="4" t="s">
        <v>188</v>
      </c>
      <c r="N7" s="4">
        <v>4.3634188255834497E-2</v>
      </c>
    </row>
    <row r="8" spans="1:21" ht="15" thickBot="1" x14ac:dyDescent="0.35">
      <c r="A8" s="5" t="s">
        <v>189</v>
      </c>
      <c r="B8" s="5">
        <v>169</v>
      </c>
      <c r="M8" s="5" t="s">
        <v>189</v>
      </c>
      <c r="N8" s="5">
        <v>169</v>
      </c>
    </row>
    <row r="10" spans="1:21" ht="15" thickBot="1" x14ac:dyDescent="0.35">
      <c r="A10" t="s">
        <v>190</v>
      </c>
      <c r="M10" t="s">
        <v>190</v>
      </c>
    </row>
    <row r="11" spans="1:21" x14ac:dyDescent="0.3">
      <c r="A11" s="71"/>
      <c r="B11" s="71" t="s">
        <v>195</v>
      </c>
      <c r="C11" s="71" t="s">
        <v>196</v>
      </c>
      <c r="D11" s="71" t="s">
        <v>197</v>
      </c>
      <c r="E11" s="71" t="s">
        <v>198</v>
      </c>
      <c r="F11" s="71" t="s">
        <v>199</v>
      </c>
      <c r="M11" s="71"/>
      <c r="N11" s="71" t="s">
        <v>195</v>
      </c>
      <c r="O11" s="71" t="s">
        <v>196</v>
      </c>
      <c r="P11" s="71" t="s">
        <v>197</v>
      </c>
      <c r="Q11" s="71" t="s">
        <v>198</v>
      </c>
      <c r="R11" s="71" t="s">
        <v>199</v>
      </c>
    </row>
    <row r="12" spans="1:21" x14ac:dyDescent="0.3">
      <c r="A12" s="4" t="s">
        <v>191</v>
      </c>
      <c r="B12" s="4">
        <v>6</v>
      </c>
      <c r="C12" s="4">
        <v>7165.5869618690831</v>
      </c>
      <c r="D12" s="4">
        <v>1194.2644936448471</v>
      </c>
      <c r="E12" s="4">
        <v>143.64951964304129</v>
      </c>
      <c r="F12" s="4">
        <v>3.3435303369223212E-62</v>
      </c>
      <c r="M12" s="4" t="s">
        <v>191</v>
      </c>
      <c r="N12" s="4">
        <v>6</v>
      </c>
      <c r="O12" s="4">
        <v>1.4113995102306678</v>
      </c>
      <c r="P12" s="4">
        <v>0.23523325170511131</v>
      </c>
      <c r="Q12" s="4">
        <v>123.55061455105006</v>
      </c>
      <c r="R12" s="4">
        <v>8.1410646202476288E-58</v>
      </c>
    </row>
    <row r="13" spans="1:21" x14ac:dyDescent="0.3">
      <c r="A13" s="4" t="s">
        <v>192</v>
      </c>
      <c r="B13" s="4">
        <v>162</v>
      </c>
      <c r="C13" s="4">
        <v>1346.8255825096132</v>
      </c>
      <c r="D13" s="4">
        <v>8.313738163639588</v>
      </c>
      <c r="E13" s="4"/>
      <c r="F13" s="4"/>
      <c r="M13" s="4" t="s">
        <v>192</v>
      </c>
      <c r="N13" s="4">
        <v>162</v>
      </c>
      <c r="O13" s="4">
        <v>0.30843866632878802</v>
      </c>
      <c r="P13" s="4">
        <v>1.903942384745605E-3</v>
      </c>
      <c r="Q13" s="4"/>
      <c r="R13" s="4"/>
    </row>
    <row r="14" spans="1:21" ht="15" thickBot="1" x14ac:dyDescent="0.35">
      <c r="A14" s="5" t="s">
        <v>193</v>
      </c>
      <c r="B14" s="5">
        <v>168</v>
      </c>
      <c r="C14" s="5">
        <v>8512.4125443786961</v>
      </c>
      <c r="D14" s="5"/>
      <c r="E14" s="5"/>
      <c r="F14" s="5"/>
      <c r="M14" s="5" t="s">
        <v>193</v>
      </c>
      <c r="N14" s="5">
        <v>168</v>
      </c>
      <c r="O14" s="5">
        <v>1.7198381765594557</v>
      </c>
      <c r="P14" s="5"/>
      <c r="Q14" s="5"/>
      <c r="R14" s="5"/>
    </row>
    <row r="15" spans="1:21" ht="15" thickBot="1" x14ac:dyDescent="0.35"/>
    <row r="16" spans="1:21" x14ac:dyDescent="0.3">
      <c r="A16" s="71"/>
      <c r="B16" s="71" t="s">
        <v>200</v>
      </c>
      <c r="C16" s="71" t="s">
        <v>188</v>
      </c>
      <c r="D16" s="71" t="s">
        <v>201</v>
      </c>
      <c r="E16" s="71" t="s">
        <v>202</v>
      </c>
      <c r="F16" s="71" t="s">
        <v>203</v>
      </c>
      <c r="G16" s="71" t="s">
        <v>204</v>
      </c>
      <c r="H16" s="71" t="s">
        <v>205</v>
      </c>
      <c r="I16" s="71" t="s">
        <v>206</v>
      </c>
      <c r="M16" s="71"/>
      <c r="N16" s="71" t="s">
        <v>200</v>
      </c>
      <c r="O16" s="71" t="s">
        <v>188</v>
      </c>
      <c r="P16" s="71" t="s">
        <v>201</v>
      </c>
      <c r="Q16" s="71" t="s">
        <v>202</v>
      </c>
      <c r="R16" s="71" t="s">
        <v>203</v>
      </c>
      <c r="S16" s="71" t="s">
        <v>204</v>
      </c>
      <c r="T16" s="71" t="s">
        <v>205</v>
      </c>
      <c r="U16" s="71" t="s">
        <v>206</v>
      </c>
    </row>
    <row r="17" spans="1:22" x14ac:dyDescent="0.3">
      <c r="A17" s="4" t="s">
        <v>194</v>
      </c>
      <c r="B17" s="4">
        <v>54.725298015377916</v>
      </c>
      <c r="C17" s="4">
        <v>2.0449772769263777</v>
      </c>
      <c r="D17" s="4">
        <v>26.76083428057969</v>
      </c>
      <c r="E17" s="4">
        <v>2.4107908993716177E-61</v>
      </c>
      <c r="F17" s="4">
        <v>50.687049104775951</v>
      </c>
      <c r="G17" s="4">
        <v>58.763546925979881</v>
      </c>
      <c r="H17" s="4">
        <v>50.687049104775951</v>
      </c>
      <c r="I17" s="4">
        <v>58.763546925979881</v>
      </c>
      <c r="J17" t="s">
        <v>217</v>
      </c>
      <c r="M17" s="4" t="s">
        <v>194</v>
      </c>
      <c r="N17" s="4">
        <v>3.5329969445420124</v>
      </c>
      <c r="O17" s="4">
        <v>0.12168693371201918</v>
      </c>
      <c r="P17" s="4">
        <v>29.033494696341862</v>
      </c>
      <c r="Q17" s="4">
        <v>4.2796509621134129E-66</v>
      </c>
      <c r="R17" s="4">
        <v>3.2926998356002262</v>
      </c>
      <c r="S17" s="4">
        <v>3.7732940534837986</v>
      </c>
      <c r="T17" s="4">
        <v>3.2926998356002262</v>
      </c>
      <c r="U17" s="4">
        <v>3.7732940534837986</v>
      </c>
      <c r="V17" t="s">
        <v>217</v>
      </c>
    </row>
    <row r="18" spans="1:22" x14ac:dyDescent="0.3">
      <c r="A18" s="4" t="s">
        <v>176</v>
      </c>
      <c r="B18" s="4">
        <v>2.6882063816344751E-8</v>
      </c>
      <c r="C18" s="4">
        <v>1.4449958904715065E-6</v>
      </c>
      <c r="D18" s="4">
        <v>1.8603557279026624E-2</v>
      </c>
      <c r="E18" s="4">
        <v>0.9851802577965566</v>
      </c>
      <c r="F18" s="4">
        <v>-2.8265741316927425E-6</v>
      </c>
      <c r="G18" s="4">
        <v>2.8803382593254323E-6</v>
      </c>
      <c r="H18" s="4">
        <v>-2.8265741316927425E-6</v>
      </c>
      <c r="I18" s="4">
        <v>2.8803382593254323E-6</v>
      </c>
      <c r="J18" t="s">
        <v>218</v>
      </c>
      <c r="M18" s="4" t="s">
        <v>318</v>
      </c>
      <c r="N18" s="4">
        <v>3.6818915282057704E-3</v>
      </c>
      <c r="O18" s="4">
        <v>1.807743895456757E-3</v>
      </c>
      <c r="P18" s="4">
        <v>2.0367329340506379</v>
      </c>
      <c r="Q18" s="4">
        <v>4.3304823146455444E-2</v>
      </c>
      <c r="R18" s="4">
        <v>1.121111209399471E-4</v>
      </c>
      <c r="S18" s="4">
        <v>7.2516719354715937E-3</v>
      </c>
      <c r="T18" s="4">
        <v>1.121111209399471E-4</v>
      </c>
      <c r="U18" s="4">
        <v>7.2516719354715937E-3</v>
      </c>
      <c r="V18" t="s">
        <v>219</v>
      </c>
    </row>
    <row r="19" spans="1:22" x14ac:dyDescent="0.3">
      <c r="A19" s="4" t="s">
        <v>178</v>
      </c>
      <c r="B19" s="4">
        <v>-5.1049440012607243E-3</v>
      </c>
      <c r="C19" s="4">
        <v>6.7524676337192599E-2</v>
      </c>
      <c r="D19" s="4">
        <v>-7.5601162096187946E-2</v>
      </c>
      <c r="E19" s="4">
        <v>0.93982969187932153</v>
      </c>
      <c r="F19" s="4">
        <v>-0.13844698830370952</v>
      </c>
      <c r="G19" s="4">
        <v>0.12823710030118809</v>
      </c>
      <c r="H19" s="4">
        <v>-0.13844698830370952</v>
      </c>
      <c r="I19" s="4">
        <v>0.12823710030118809</v>
      </c>
      <c r="J19" t="s">
        <v>218</v>
      </c>
      <c r="M19" s="4" t="s">
        <v>319</v>
      </c>
      <c r="N19" s="4">
        <v>-9.3959464763161465E-4</v>
      </c>
      <c r="O19" s="4">
        <v>3.3849843923044179E-3</v>
      </c>
      <c r="P19" s="4">
        <v>-0.277577246668473</v>
      </c>
      <c r="Q19" s="4">
        <v>0.7816908127770148</v>
      </c>
      <c r="R19" s="4">
        <v>-7.6239767622207954E-3</v>
      </c>
      <c r="S19" s="4">
        <v>5.7447874669575667E-3</v>
      </c>
      <c r="T19" s="4">
        <v>-7.6239767622207954E-3</v>
      </c>
      <c r="U19" s="4">
        <v>5.7447874669575667E-3</v>
      </c>
      <c r="V19" t="s">
        <v>218</v>
      </c>
    </row>
    <row r="20" spans="1:22" x14ac:dyDescent="0.3">
      <c r="A20" s="4" t="s">
        <v>179</v>
      </c>
      <c r="B20" s="4">
        <v>0.25372555376480255</v>
      </c>
      <c r="C20" s="4">
        <v>3.2937491859201903E-2</v>
      </c>
      <c r="D20" s="4">
        <v>7.7032445229711088</v>
      </c>
      <c r="E20" s="4">
        <v>1.2481934277947562E-12</v>
      </c>
      <c r="F20" s="4">
        <v>0.18868336864170021</v>
      </c>
      <c r="G20" s="4">
        <v>0.31876773888790488</v>
      </c>
      <c r="H20" s="4">
        <v>0.18868336864170021</v>
      </c>
      <c r="I20" s="4">
        <v>0.31876773888790488</v>
      </c>
      <c r="J20" t="s">
        <v>217</v>
      </c>
      <c r="M20" s="4" t="s">
        <v>320</v>
      </c>
      <c r="N20" s="4">
        <v>0.16999450141470926</v>
      </c>
      <c r="O20" s="4">
        <v>3.1089019926704407E-2</v>
      </c>
      <c r="P20" s="4">
        <v>5.4679916515698777</v>
      </c>
      <c r="Q20" s="4">
        <v>1.6932730351375315E-7</v>
      </c>
      <c r="R20" s="4">
        <v>0.1086025229965468</v>
      </c>
      <c r="S20" s="4">
        <v>0.23138647983287172</v>
      </c>
      <c r="T20" s="4">
        <v>0.1086025229965468</v>
      </c>
      <c r="U20" s="4">
        <v>0.23138647983287172</v>
      </c>
      <c r="V20" t="s">
        <v>217</v>
      </c>
    </row>
    <row r="21" spans="1:22" x14ac:dyDescent="0.3">
      <c r="A21" s="4" t="s">
        <v>180</v>
      </c>
      <c r="B21" s="4">
        <v>5.0393073566899503E-2</v>
      </c>
      <c r="C21" s="4">
        <v>2.0789582633619935E-2</v>
      </c>
      <c r="D21" s="4">
        <v>2.4239579242637701</v>
      </c>
      <c r="E21" s="4">
        <v>1.6453059064197254E-2</v>
      </c>
      <c r="F21" s="4">
        <v>9.3395565575231376E-3</v>
      </c>
      <c r="G21" s="4">
        <v>9.1446590576275869E-2</v>
      </c>
      <c r="H21" s="4">
        <v>9.3395565575231376E-3</v>
      </c>
      <c r="I21" s="4">
        <v>9.1446590576275869E-2</v>
      </c>
      <c r="J21" t="s">
        <v>218</v>
      </c>
      <c r="M21" s="4" t="s">
        <v>321</v>
      </c>
      <c r="N21" s="4">
        <v>1.4175003183421462E-2</v>
      </c>
      <c r="O21" s="4">
        <v>5.060074886731613E-3</v>
      </c>
      <c r="P21" s="4">
        <v>2.8013425691763496</v>
      </c>
      <c r="Q21" s="4">
        <v>5.7092713215802244E-3</v>
      </c>
      <c r="R21" s="4">
        <v>4.1827934266360136E-3</v>
      </c>
      <c r="S21" s="4">
        <v>2.4167212940206913E-2</v>
      </c>
      <c r="T21" s="4">
        <v>4.1827934266360136E-3</v>
      </c>
      <c r="U21" s="4">
        <v>2.4167212940206913E-2</v>
      </c>
      <c r="V21" t="s">
        <v>217</v>
      </c>
    </row>
    <row r="22" spans="1:22" x14ac:dyDescent="0.3">
      <c r="A22" s="4" t="s">
        <v>181</v>
      </c>
      <c r="B22" s="4">
        <v>0.20145949328718932</v>
      </c>
      <c r="C22" s="4">
        <v>6.5875913243911455E-2</v>
      </c>
      <c r="D22" s="4">
        <v>3.0581662305199102</v>
      </c>
      <c r="E22" s="4">
        <v>2.6062086279247517E-3</v>
      </c>
      <c r="F22" s="4">
        <v>7.1373287492291326E-2</v>
      </c>
      <c r="G22" s="4">
        <v>0.33154569908208731</v>
      </c>
      <c r="H22" s="4">
        <v>7.1373287492291326E-2</v>
      </c>
      <c r="I22" s="4">
        <v>0.33154569908208731</v>
      </c>
      <c r="J22" t="s">
        <v>218</v>
      </c>
      <c r="M22" s="4" t="s">
        <v>322</v>
      </c>
      <c r="N22" s="4">
        <v>2.3162502312117934E-2</v>
      </c>
      <c r="O22" s="4">
        <v>8.9084276242790399E-3</v>
      </c>
      <c r="P22" s="4">
        <v>2.6000662843115907</v>
      </c>
      <c r="Q22" s="4">
        <v>1.0182119474617736E-2</v>
      </c>
      <c r="R22" s="4">
        <v>5.5708896546945511E-3</v>
      </c>
      <c r="S22" s="4">
        <v>4.0754114969541316E-2</v>
      </c>
      <c r="T22" s="4">
        <v>5.5708896546945511E-3</v>
      </c>
      <c r="U22" s="4">
        <v>4.0754114969541316E-2</v>
      </c>
      <c r="V22" t="s">
        <v>219</v>
      </c>
    </row>
    <row r="23" spans="1:22" ht="15" thickBot="1" x14ac:dyDescent="0.35">
      <c r="A23" s="5" t="s">
        <v>221</v>
      </c>
      <c r="B23" s="5">
        <v>-3.585842082915746E-2</v>
      </c>
      <c r="C23" s="5">
        <v>8.8226515598611079E-3</v>
      </c>
      <c r="D23" s="5">
        <v>-4.0643587232092804</v>
      </c>
      <c r="E23" s="5">
        <v>7.4937116772470414E-5</v>
      </c>
      <c r="F23" s="5">
        <v>-5.3280650138120333E-2</v>
      </c>
      <c r="G23" s="5">
        <v>-1.8436191520194583E-2</v>
      </c>
      <c r="H23" s="5">
        <v>-5.3280650138120333E-2</v>
      </c>
      <c r="I23" s="5">
        <v>-1.8436191520194583E-2</v>
      </c>
      <c r="J23" t="s">
        <v>217</v>
      </c>
      <c r="M23" s="5" t="s">
        <v>323</v>
      </c>
      <c r="N23" s="5">
        <v>-2.2136149098018466E-2</v>
      </c>
      <c r="O23" s="5">
        <v>4.3932872278403179E-3</v>
      </c>
      <c r="P23" s="5">
        <v>-5.0386300621870115</v>
      </c>
      <c r="Q23" s="5">
        <v>1.2408585184108037E-6</v>
      </c>
      <c r="R23" s="5">
        <v>-3.0811642738932107E-2</v>
      </c>
      <c r="S23" s="5">
        <v>-1.3460655457104825E-2</v>
      </c>
      <c r="T23" s="5">
        <v>-3.0811642738932107E-2</v>
      </c>
      <c r="U23" s="5">
        <v>-1.3460655457104825E-2</v>
      </c>
      <c r="V23" t="s">
        <v>217</v>
      </c>
    </row>
    <row r="27" spans="1:22" ht="88.2" customHeight="1" x14ac:dyDescent="0.3">
      <c r="A27" s="17"/>
      <c r="B27" s="8" t="s">
        <v>208</v>
      </c>
      <c r="C27" s="8" t="s">
        <v>212</v>
      </c>
      <c r="D27" s="8" t="s">
        <v>174</v>
      </c>
      <c r="E27" s="8" t="s">
        <v>209</v>
      </c>
      <c r="F27" s="3" t="s">
        <v>211</v>
      </c>
      <c r="G27" s="30" t="s">
        <v>171</v>
      </c>
      <c r="H27" s="8" t="s">
        <v>210</v>
      </c>
    </row>
    <row r="28" spans="1:22" x14ac:dyDescent="0.3">
      <c r="A28" s="23" t="s">
        <v>207</v>
      </c>
      <c r="B28" s="24" t="s">
        <v>176</v>
      </c>
      <c r="C28" s="24" t="s">
        <v>178</v>
      </c>
      <c r="D28" s="24" t="s">
        <v>179</v>
      </c>
      <c r="E28" s="24" t="s">
        <v>180</v>
      </c>
      <c r="F28" s="24" t="s">
        <v>181</v>
      </c>
      <c r="G28" s="24" t="s">
        <v>221</v>
      </c>
      <c r="H28" s="25" t="s">
        <v>182</v>
      </c>
      <c r="M28" s="88" t="s">
        <v>318</v>
      </c>
      <c r="N28" s="89" t="s">
        <v>319</v>
      </c>
      <c r="O28" s="90" t="s">
        <v>320</v>
      </c>
      <c r="P28" s="89" t="s">
        <v>321</v>
      </c>
      <c r="Q28" s="89" t="s">
        <v>322</v>
      </c>
      <c r="R28" s="90" t="s">
        <v>323</v>
      </c>
      <c r="S28" s="91" t="s">
        <v>324</v>
      </c>
    </row>
    <row r="29" spans="1:22" x14ac:dyDescent="0.3">
      <c r="A29" s="26" t="s">
        <v>0</v>
      </c>
      <c r="B29" s="26">
        <v>38928</v>
      </c>
      <c r="C29" s="26">
        <v>7.0000000000000007E-2</v>
      </c>
      <c r="D29" s="26">
        <v>37</v>
      </c>
      <c r="E29" s="26">
        <v>2.5</v>
      </c>
      <c r="F29" s="26">
        <v>3.9</v>
      </c>
      <c r="G29" s="26">
        <v>62</v>
      </c>
      <c r="H29" s="26">
        <v>63.2</v>
      </c>
      <c r="J29" s="106" t="s">
        <v>327</v>
      </c>
      <c r="K29" s="106"/>
      <c r="M29" s="92">
        <f>LN(B29)</f>
        <v>10.569469065023304</v>
      </c>
      <c r="N29" s="93">
        <f t="shared" ref="N29:S29" si="0">LN(C29)</f>
        <v>-2.6592600369327779</v>
      </c>
      <c r="O29" s="93">
        <f t="shared" si="0"/>
        <v>3.6109179126442243</v>
      </c>
      <c r="P29" s="93">
        <f t="shared" si="0"/>
        <v>0.91629073187415511</v>
      </c>
      <c r="Q29" s="93">
        <f t="shared" si="0"/>
        <v>1.3609765531356006</v>
      </c>
      <c r="R29" s="93">
        <f t="shared" si="0"/>
        <v>4.1271343850450917</v>
      </c>
      <c r="S29" s="94">
        <f t="shared" si="0"/>
        <v>4.1463043011528118</v>
      </c>
    </row>
    <row r="30" spans="1:22" x14ac:dyDescent="0.3">
      <c r="A30" s="27" t="s">
        <v>1</v>
      </c>
      <c r="B30" s="27">
        <v>43851</v>
      </c>
      <c r="C30" s="27">
        <v>0.6</v>
      </c>
      <c r="D30" s="27">
        <v>75</v>
      </c>
      <c r="E30" s="27">
        <v>17.2</v>
      </c>
      <c r="F30" s="27">
        <v>10.7</v>
      </c>
      <c r="G30" s="27">
        <v>12</v>
      </c>
      <c r="H30" s="27">
        <v>77.099999999999994</v>
      </c>
      <c r="J30" s="106"/>
      <c r="K30" s="106"/>
      <c r="M30" s="95">
        <f t="shared" ref="M30:M92" si="1">LN(B30)</f>
        <v>10.688552802557403</v>
      </c>
      <c r="N30" s="96">
        <f t="shared" ref="N30:N92" si="2">LN(C30)</f>
        <v>-0.51082562376599072</v>
      </c>
      <c r="O30" s="96">
        <f t="shared" ref="O30:O92" si="3">LN(D30)</f>
        <v>4.3174881135363101</v>
      </c>
      <c r="P30" s="96">
        <f t="shared" ref="P30:P92" si="4">LN(E30)</f>
        <v>2.8449093838194073</v>
      </c>
      <c r="Q30" s="96">
        <f t="shared" ref="Q30:Q92" si="5">LN(F30)</f>
        <v>2.3702437414678603</v>
      </c>
      <c r="R30" s="96">
        <f t="shared" ref="R30:R92" si="6">LN(G30)</f>
        <v>2.4849066497880004</v>
      </c>
      <c r="S30" s="97">
        <f t="shared" ref="S30:S92" si="7">LN(H30)</f>
        <v>4.3451032805692833</v>
      </c>
    </row>
    <row r="31" spans="1:22" x14ac:dyDescent="0.3">
      <c r="A31" s="26" t="s">
        <v>2</v>
      </c>
      <c r="B31" s="26">
        <v>32866</v>
      </c>
      <c r="C31" s="26">
        <v>7.8</v>
      </c>
      <c r="D31" s="26">
        <v>39</v>
      </c>
      <c r="E31" s="26">
        <v>2.1</v>
      </c>
      <c r="F31" s="26">
        <v>5.4</v>
      </c>
      <c r="G31" s="26">
        <v>163</v>
      </c>
      <c r="H31" s="26">
        <v>63.1</v>
      </c>
      <c r="M31" s="92">
        <f t="shared" si="1"/>
        <v>10.400193967741235</v>
      </c>
      <c r="N31" s="93">
        <f t="shared" si="2"/>
        <v>2.0541237336955462</v>
      </c>
      <c r="O31" s="93">
        <f t="shared" si="3"/>
        <v>3.6635616461296463</v>
      </c>
      <c r="P31" s="93">
        <f t="shared" si="4"/>
        <v>0.74193734472937733</v>
      </c>
      <c r="Q31" s="93">
        <f t="shared" si="5"/>
        <v>1.6863989535702288</v>
      </c>
      <c r="R31" s="93">
        <f t="shared" si="6"/>
        <v>5.0937502008067623</v>
      </c>
      <c r="S31" s="94">
        <f t="shared" si="7"/>
        <v>4.1447207695471677</v>
      </c>
    </row>
    <row r="32" spans="1:22" x14ac:dyDescent="0.3">
      <c r="A32" s="27" t="s">
        <v>3</v>
      </c>
      <c r="B32" s="27">
        <v>98</v>
      </c>
      <c r="C32" s="27">
        <v>9.4</v>
      </c>
      <c r="D32" s="27">
        <v>72</v>
      </c>
      <c r="E32" s="27">
        <v>27.7</v>
      </c>
      <c r="F32" s="27">
        <v>11.3</v>
      </c>
      <c r="G32" s="27">
        <v>30.4</v>
      </c>
      <c r="H32" s="27">
        <v>76.5</v>
      </c>
      <c r="M32" s="95">
        <f t="shared" si="1"/>
        <v>4.5849674786705723</v>
      </c>
      <c r="N32" s="96">
        <f t="shared" si="2"/>
        <v>2.2407096892759584</v>
      </c>
      <c r="O32" s="96">
        <f t="shared" si="3"/>
        <v>4.2766661190160553</v>
      </c>
      <c r="P32" s="96">
        <f t="shared" si="4"/>
        <v>3.3214324131932926</v>
      </c>
      <c r="Q32" s="96">
        <f t="shared" si="5"/>
        <v>2.4248027257182949</v>
      </c>
      <c r="R32" s="96">
        <f t="shared" si="6"/>
        <v>3.414442608412176</v>
      </c>
      <c r="S32" s="97">
        <f t="shared" si="7"/>
        <v>4.3372907408324899</v>
      </c>
    </row>
    <row r="33" spans="1:19" x14ac:dyDescent="0.3">
      <c r="A33" s="26" t="s">
        <v>4</v>
      </c>
      <c r="B33" s="26">
        <v>45196</v>
      </c>
      <c r="C33" s="26">
        <v>9.5</v>
      </c>
      <c r="D33" s="26">
        <v>73</v>
      </c>
      <c r="E33" s="26">
        <v>40.6</v>
      </c>
      <c r="F33" s="26">
        <v>15.5</v>
      </c>
      <c r="G33" s="26">
        <v>40.9</v>
      </c>
      <c r="H33" s="26">
        <v>76.599999999999994</v>
      </c>
      <c r="M33" s="92">
        <f t="shared" si="1"/>
        <v>10.718763866329137</v>
      </c>
      <c r="N33" s="93">
        <f t="shared" si="2"/>
        <v>2.2512917986064953</v>
      </c>
      <c r="O33" s="93">
        <f t="shared" si="3"/>
        <v>4.290459441148391</v>
      </c>
      <c r="P33" s="93">
        <f t="shared" si="4"/>
        <v>3.7037680666076871</v>
      </c>
      <c r="Q33" s="93">
        <f t="shared" si="5"/>
        <v>2.7408400239252009</v>
      </c>
      <c r="R33" s="93">
        <f t="shared" si="6"/>
        <v>3.7111300630487558</v>
      </c>
      <c r="S33" s="94">
        <f t="shared" si="7"/>
        <v>4.3385970767465452</v>
      </c>
    </row>
    <row r="34" spans="1:19" x14ac:dyDescent="0.3">
      <c r="A34" s="27" t="s">
        <v>5</v>
      </c>
      <c r="B34" s="27">
        <v>2963</v>
      </c>
      <c r="C34" s="27">
        <v>4.7</v>
      </c>
      <c r="D34" s="27">
        <v>69</v>
      </c>
      <c r="E34" s="27">
        <v>44</v>
      </c>
      <c r="F34" s="27">
        <v>5.7</v>
      </c>
      <c r="G34" s="27">
        <v>18.899999999999999</v>
      </c>
      <c r="H34" s="27">
        <v>76</v>
      </c>
      <c r="M34" s="95">
        <f t="shared" si="1"/>
        <v>7.9939575475735651</v>
      </c>
      <c r="N34" s="96">
        <f t="shared" si="2"/>
        <v>1.547562508716013</v>
      </c>
      <c r="O34" s="96">
        <f t="shared" si="3"/>
        <v>4.2341065045972597</v>
      </c>
      <c r="P34" s="96">
        <f t="shared" si="4"/>
        <v>3.784189633918261</v>
      </c>
      <c r="Q34" s="96">
        <f t="shared" si="5"/>
        <v>1.7404661748405046</v>
      </c>
      <c r="R34" s="96">
        <f t="shared" si="6"/>
        <v>2.9391619220655967</v>
      </c>
      <c r="S34" s="97">
        <f t="shared" si="7"/>
        <v>4.3307333402863311</v>
      </c>
    </row>
    <row r="35" spans="1:19" x14ac:dyDescent="0.3">
      <c r="A35" s="26" t="s">
        <v>6</v>
      </c>
      <c r="B35" s="26">
        <v>25500</v>
      </c>
      <c r="C35" s="26">
        <v>10.4</v>
      </c>
      <c r="D35" s="26">
        <v>87</v>
      </c>
      <c r="E35" s="26">
        <v>41.3</v>
      </c>
      <c r="F35" s="26">
        <v>16.2</v>
      </c>
      <c r="G35" s="26">
        <v>8.6999999999999993</v>
      </c>
      <c r="H35" s="26">
        <v>83</v>
      </c>
      <c r="M35" s="92">
        <f t="shared" si="1"/>
        <v>10.146433731146518</v>
      </c>
      <c r="N35" s="93">
        <f t="shared" si="2"/>
        <v>2.341805806147327</v>
      </c>
      <c r="O35" s="93">
        <f t="shared" si="3"/>
        <v>4.4659081186545837</v>
      </c>
      <c r="P35" s="93">
        <f t="shared" si="4"/>
        <v>3.7208624999669868</v>
      </c>
      <c r="Q35" s="93">
        <f t="shared" si="5"/>
        <v>2.7850112422383382</v>
      </c>
      <c r="R35" s="93">
        <f t="shared" si="6"/>
        <v>2.1633230256605378</v>
      </c>
      <c r="S35" s="94">
        <f t="shared" si="7"/>
        <v>4.4188406077965983</v>
      </c>
    </row>
    <row r="36" spans="1:19" x14ac:dyDescent="0.3">
      <c r="A36" s="27" t="s">
        <v>7</v>
      </c>
      <c r="B36" s="27">
        <v>9006</v>
      </c>
      <c r="C36" s="27">
        <v>11.9</v>
      </c>
      <c r="D36" s="27">
        <v>82</v>
      </c>
      <c r="E36" s="27">
        <v>52.9</v>
      </c>
      <c r="F36" s="27">
        <v>15.7</v>
      </c>
      <c r="G36" s="27">
        <v>5.2</v>
      </c>
      <c r="H36" s="27">
        <v>81.599999999999994</v>
      </c>
      <c r="M36" s="95">
        <f t="shared" si="1"/>
        <v>9.1056463008615172</v>
      </c>
      <c r="N36" s="96">
        <f t="shared" si="2"/>
        <v>2.4765384001174837</v>
      </c>
      <c r="O36" s="96">
        <f t="shared" si="3"/>
        <v>4.4067192472642533</v>
      </c>
      <c r="P36" s="96">
        <f t="shared" si="4"/>
        <v>3.9684033388642534</v>
      </c>
      <c r="Q36" s="96">
        <f t="shared" si="5"/>
        <v>2.7536607123542622</v>
      </c>
      <c r="R36" s="96">
        <f t="shared" si="6"/>
        <v>1.6486586255873816</v>
      </c>
      <c r="S36" s="97">
        <f t="shared" si="7"/>
        <v>4.401829261970061</v>
      </c>
    </row>
    <row r="37" spans="1:19" x14ac:dyDescent="0.3">
      <c r="A37" s="26" t="s">
        <v>8</v>
      </c>
      <c r="B37" s="26">
        <v>10139</v>
      </c>
      <c r="C37" s="26">
        <v>1</v>
      </c>
      <c r="D37" s="26">
        <v>65</v>
      </c>
      <c r="E37" s="26">
        <v>31.7</v>
      </c>
      <c r="F37" s="26">
        <v>3.9</v>
      </c>
      <c r="G37" s="26">
        <v>42.2</v>
      </c>
      <c r="H37" s="26">
        <v>71.400000000000006</v>
      </c>
      <c r="M37" s="92">
        <f t="shared" si="1"/>
        <v>9.2241446529525799</v>
      </c>
      <c r="N37" s="93">
        <f t="shared" si="2"/>
        <v>0</v>
      </c>
      <c r="O37" s="93">
        <f t="shared" si="3"/>
        <v>4.1743872698956368</v>
      </c>
      <c r="P37" s="93">
        <f t="shared" si="4"/>
        <v>3.4563166808832348</v>
      </c>
      <c r="Q37" s="93">
        <f t="shared" si="5"/>
        <v>1.3609765531356006</v>
      </c>
      <c r="R37" s="93">
        <f t="shared" si="6"/>
        <v>3.7424202210419661</v>
      </c>
      <c r="S37" s="94">
        <f t="shared" si="7"/>
        <v>4.2682978693455391</v>
      </c>
    </row>
    <row r="38" spans="1:19" x14ac:dyDescent="0.3">
      <c r="A38" s="27" t="s">
        <v>9</v>
      </c>
      <c r="B38" s="27">
        <v>393</v>
      </c>
      <c r="C38" s="27">
        <v>4.8</v>
      </c>
      <c r="D38" s="27">
        <v>70</v>
      </c>
      <c r="E38" s="27">
        <v>19.399999999999999</v>
      </c>
      <c r="F38" s="27">
        <v>15.3</v>
      </c>
      <c r="G38" s="27">
        <v>29</v>
      </c>
      <c r="H38" s="27">
        <v>73.2</v>
      </c>
      <c r="M38" s="95">
        <f t="shared" si="1"/>
        <v>5.9738096118692612</v>
      </c>
      <c r="N38" s="96">
        <f t="shared" si="2"/>
        <v>1.5686159179138452</v>
      </c>
      <c r="O38" s="96">
        <f t="shared" si="3"/>
        <v>4.2484952420493594</v>
      </c>
      <c r="P38" s="96">
        <f t="shared" si="4"/>
        <v>2.9652730660692823</v>
      </c>
      <c r="Q38" s="96">
        <f t="shared" si="5"/>
        <v>2.7278528283983898</v>
      </c>
      <c r="R38" s="96">
        <f t="shared" si="6"/>
        <v>3.3672958299864741</v>
      </c>
      <c r="S38" s="97">
        <f t="shared" si="7"/>
        <v>4.2931954209672663</v>
      </c>
    </row>
    <row r="39" spans="1:19" x14ac:dyDescent="0.3">
      <c r="A39" s="26" t="s">
        <v>10</v>
      </c>
      <c r="B39" s="26">
        <v>1702</v>
      </c>
      <c r="C39" s="26">
        <v>1.1000000000000001</v>
      </c>
      <c r="D39" s="26">
        <v>71</v>
      </c>
      <c r="E39" s="26">
        <v>9.3000000000000007</v>
      </c>
      <c r="F39" s="26">
        <v>7.2</v>
      </c>
      <c r="G39" s="26">
        <v>12.5</v>
      </c>
      <c r="H39" s="26">
        <v>75.8</v>
      </c>
      <c r="M39" s="92">
        <f t="shared" si="1"/>
        <v>7.4395593091333199</v>
      </c>
      <c r="N39" s="93">
        <f t="shared" si="2"/>
        <v>9.5310179804324935E-2</v>
      </c>
      <c r="O39" s="93">
        <f t="shared" si="3"/>
        <v>4.2626798770413155</v>
      </c>
      <c r="P39" s="93">
        <f t="shared" si="4"/>
        <v>2.2300144001592104</v>
      </c>
      <c r="Q39" s="93">
        <f t="shared" si="5"/>
        <v>1.9740810260220096</v>
      </c>
      <c r="R39" s="93">
        <f t="shared" si="6"/>
        <v>2.5257286443082556</v>
      </c>
      <c r="S39" s="94">
        <f t="shared" si="7"/>
        <v>4.3280982926483258</v>
      </c>
    </row>
    <row r="40" spans="1:19" x14ac:dyDescent="0.3">
      <c r="A40" s="26" t="s">
        <v>12</v>
      </c>
      <c r="B40" s="26">
        <v>9449</v>
      </c>
      <c r="C40" s="26">
        <v>11</v>
      </c>
      <c r="D40" s="26">
        <v>74</v>
      </c>
      <c r="E40" s="26">
        <v>45.4</v>
      </c>
      <c r="F40" s="26">
        <v>11</v>
      </c>
      <c r="G40" s="26">
        <v>11.7</v>
      </c>
      <c r="H40" s="26">
        <v>74.8</v>
      </c>
      <c r="M40" s="95">
        <f t="shared" si="1"/>
        <v>9.1536641947826265</v>
      </c>
      <c r="N40" s="96">
        <f t="shared" si="2"/>
        <v>2.3978952727983707</v>
      </c>
      <c r="O40" s="96">
        <f t="shared" si="3"/>
        <v>4.3040650932041702</v>
      </c>
      <c r="P40" s="96">
        <f t="shared" si="4"/>
        <v>3.8155121050473024</v>
      </c>
      <c r="Q40" s="96">
        <f t="shared" si="5"/>
        <v>2.3978952727983707</v>
      </c>
      <c r="R40" s="96">
        <f t="shared" si="6"/>
        <v>2.4595888418037104</v>
      </c>
      <c r="S40" s="97">
        <f t="shared" si="7"/>
        <v>4.3148178849804317</v>
      </c>
    </row>
    <row r="41" spans="1:19" x14ac:dyDescent="0.3">
      <c r="A41" s="27" t="s">
        <v>13</v>
      </c>
      <c r="B41" s="27">
        <v>11590</v>
      </c>
      <c r="C41" s="27">
        <v>10.8</v>
      </c>
      <c r="D41" s="27">
        <v>85</v>
      </c>
      <c r="E41" s="27">
        <v>60.8</v>
      </c>
      <c r="F41" s="27">
        <v>15.7</v>
      </c>
      <c r="G41" s="27">
        <v>5.0999999999999996</v>
      </c>
      <c r="H41" s="27">
        <v>81.400000000000006</v>
      </c>
      <c r="M41" s="92">
        <f t="shared" si="1"/>
        <v>9.3578979363337975</v>
      </c>
      <c r="N41" s="93">
        <f t="shared" si="2"/>
        <v>2.379546134130174</v>
      </c>
      <c r="O41" s="93">
        <f t="shared" si="3"/>
        <v>4.4426512564903167</v>
      </c>
      <c r="P41" s="93">
        <f t="shared" si="4"/>
        <v>4.1075897889721213</v>
      </c>
      <c r="Q41" s="93">
        <f t="shared" si="5"/>
        <v>2.7536607123542622</v>
      </c>
      <c r="R41" s="93">
        <f t="shared" si="6"/>
        <v>1.62924053973028</v>
      </c>
      <c r="S41" s="94">
        <f t="shared" si="7"/>
        <v>4.399375273008495</v>
      </c>
    </row>
    <row r="42" spans="1:19" x14ac:dyDescent="0.3">
      <c r="A42" s="26" t="s">
        <v>14</v>
      </c>
      <c r="B42" s="26">
        <v>398</v>
      </c>
      <c r="C42" s="26">
        <v>6.4</v>
      </c>
      <c r="D42" s="26">
        <v>67</v>
      </c>
      <c r="E42" s="26">
        <v>10.8</v>
      </c>
      <c r="F42" s="26">
        <v>12.2</v>
      </c>
      <c r="G42" s="26">
        <v>55.4</v>
      </c>
      <c r="H42" s="26">
        <v>74.400000000000006</v>
      </c>
      <c r="M42" s="95">
        <f t="shared" si="1"/>
        <v>5.9864520052844377</v>
      </c>
      <c r="N42" s="96">
        <f t="shared" si="2"/>
        <v>1.8562979903656263</v>
      </c>
      <c r="O42" s="96">
        <f t="shared" si="3"/>
        <v>4.2046926193909657</v>
      </c>
      <c r="P42" s="96">
        <f t="shared" si="4"/>
        <v>2.379546134130174</v>
      </c>
      <c r="Q42" s="96">
        <f t="shared" si="5"/>
        <v>2.5014359517392109</v>
      </c>
      <c r="R42" s="96">
        <f t="shared" si="6"/>
        <v>4.014579593753238</v>
      </c>
      <c r="S42" s="97">
        <f t="shared" si="7"/>
        <v>4.3094559418390466</v>
      </c>
    </row>
    <row r="43" spans="1:19" x14ac:dyDescent="0.3">
      <c r="A43" s="27" t="s">
        <v>15</v>
      </c>
      <c r="B43" s="27">
        <v>12123</v>
      </c>
      <c r="C43" s="27">
        <v>2.2000000000000002</v>
      </c>
      <c r="D43" s="27">
        <v>38</v>
      </c>
      <c r="E43" s="27">
        <v>0.6</v>
      </c>
      <c r="F43" s="27">
        <v>3.7</v>
      </c>
      <c r="G43" s="27">
        <v>108</v>
      </c>
      <c r="H43" s="27">
        <v>63.4</v>
      </c>
      <c r="M43" s="92">
        <f t="shared" si="1"/>
        <v>9.4028597537465828</v>
      </c>
      <c r="N43" s="93">
        <f t="shared" si="2"/>
        <v>0.78845736036427028</v>
      </c>
      <c r="O43" s="93">
        <f t="shared" si="3"/>
        <v>3.6375861597263857</v>
      </c>
      <c r="P43" s="93">
        <f t="shared" si="4"/>
        <v>-0.51082562376599072</v>
      </c>
      <c r="Q43" s="93">
        <f t="shared" si="5"/>
        <v>1.3083328196501789</v>
      </c>
      <c r="R43" s="93">
        <f t="shared" si="6"/>
        <v>4.6821312271242199</v>
      </c>
      <c r="S43" s="94">
        <f t="shared" si="7"/>
        <v>4.1494638614431798</v>
      </c>
    </row>
    <row r="44" spans="1:19" x14ac:dyDescent="0.3">
      <c r="A44" s="26" t="s">
        <v>16</v>
      </c>
      <c r="B44" s="26">
        <v>772</v>
      </c>
      <c r="C44" s="26">
        <v>0.2</v>
      </c>
      <c r="D44" s="26">
        <v>62</v>
      </c>
      <c r="E44" s="26">
        <v>5</v>
      </c>
      <c r="F44" s="26">
        <v>10.4</v>
      </c>
      <c r="G44" s="26">
        <v>8</v>
      </c>
      <c r="H44" s="26">
        <v>73.099999999999994</v>
      </c>
      <c r="M44" s="95">
        <f t="shared" si="1"/>
        <v>6.6489845500247764</v>
      </c>
      <c r="N44" s="96">
        <f t="shared" si="2"/>
        <v>-1.6094379124341003</v>
      </c>
      <c r="O44" s="96">
        <f t="shared" si="3"/>
        <v>4.1271343850450917</v>
      </c>
      <c r="P44" s="96">
        <f t="shared" si="4"/>
        <v>1.6094379124341003</v>
      </c>
      <c r="Q44" s="96">
        <f t="shared" si="5"/>
        <v>2.341805806147327</v>
      </c>
      <c r="R44" s="96">
        <f t="shared" si="6"/>
        <v>2.0794415416798357</v>
      </c>
      <c r="S44" s="97">
        <f t="shared" si="7"/>
        <v>4.2918283667557331</v>
      </c>
    </row>
    <row r="45" spans="1:19" x14ac:dyDescent="0.3">
      <c r="A45" s="27" t="s">
        <v>17</v>
      </c>
      <c r="B45" s="27">
        <v>11673</v>
      </c>
      <c r="C45" s="27">
        <v>3.9</v>
      </c>
      <c r="D45" s="27">
        <v>67</v>
      </c>
      <c r="E45" s="27">
        <v>10.3</v>
      </c>
      <c r="F45" s="27">
        <v>13.7</v>
      </c>
      <c r="G45" s="27">
        <v>71</v>
      </c>
      <c r="H45" s="27">
        <v>72.099999999999994</v>
      </c>
      <c r="M45" s="92">
        <f t="shared" si="1"/>
        <v>9.3650337616526631</v>
      </c>
      <c r="N45" s="93">
        <f t="shared" si="2"/>
        <v>1.3609765531356006</v>
      </c>
      <c r="O45" s="93">
        <f t="shared" si="3"/>
        <v>4.2046926193909657</v>
      </c>
      <c r="P45" s="93">
        <f t="shared" si="4"/>
        <v>2.33214389523559</v>
      </c>
      <c r="Q45" s="93">
        <f t="shared" si="5"/>
        <v>2.6173958328340792</v>
      </c>
      <c r="R45" s="93">
        <f t="shared" si="6"/>
        <v>4.2626798770413155</v>
      </c>
      <c r="S45" s="94">
        <f t="shared" si="7"/>
        <v>4.2780540442909034</v>
      </c>
    </row>
    <row r="46" spans="1:19" x14ac:dyDescent="0.3">
      <c r="A46" s="26" t="s">
        <v>18</v>
      </c>
      <c r="B46" s="26">
        <v>3281</v>
      </c>
      <c r="C46" s="26">
        <v>7.8</v>
      </c>
      <c r="D46" s="26">
        <v>65</v>
      </c>
      <c r="E46" s="26">
        <v>21.6</v>
      </c>
      <c r="F46" s="26">
        <v>15.4</v>
      </c>
      <c r="G46" s="26">
        <v>10.1</v>
      </c>
      <c r="H46" s="26">
        <v>76.8</v>
      </c>
      <c r="M46" s="95">
        <f t="shared" si="1"/>
        <v>8.0959035329611009</v>
      </c>
      <c r="N46" s="96">
        <f t="shared" si="2"/>
        <v>2.0541237336955462</v>
      </c>
      <c r="O46" s="96">
        <f t="shared" si="3"/>
        <v>4.1743872698956368</v>
      </c>
      <c r="P46" s="96">
        <f t="shared" si="4"/>
        <v>3.0726933146901194</v>
      </c>
      <c r="Q46" s="96">
        <f t="shared" si="5"/>
        <v>2.7343675094195836</v>
      </c>
      <c r="R46" s="96">
        <f t="shared" si="6"/>
        <v>2.3125354238472138</v>
      </c>
      <c r="S46" s="97">
        <f t="shared" si="7"/>
        <v>4.3412046401536264</v>
      </c>
    </row>
    <row r="47" spans="1:19" x14ac:dyDescent="0.3">
      <c r="A47" s="27" t="s">
        <v>19</v>
      </c>
      <c r="B47" s="27">
        <v>2352</v>
      </c>
      <c r="C47" s="27">
        <v>6.6</v>
      </c>
      <c r="D47" s="27">
        <v>54</v>
      </c>
      <c r="E47" s="27">
        <v>3.8</v>
      </c>
      <c r="F47" s="27">
        <v>14.3</v>
      </c>
      <c r="G47" s="27">
        <v>53.3</v>
      </c>
      <c r="H47" s="27">
        <v>62.2</v>
      </c>
      <c r="M47" s="92">
        <f t="shared" si="1"/>
        <v>7.7630213090185176</v>
      </c>
      <c r="N47" s="93">
        <f t="shared" si="2"/>
        <v>1.8870696490323797</v>
      </c>
      <c r="O47" s="93">
        <f t="shared" si="3"/>
        <v>3.9889840465642745</v>
      </c>
      <c r="P47" s="93">
        <f t="shared" si="4"/>
        <v>1.33500106673234</v>
      </c>
      <c r="Q47" s="93">
        <f t="shared" si="5"/>
        <v>2.6602595372658615</v>
      </c>
      <c r="R47" s="93">
        <f t="shared" si="6"/>
        <v>3.9759363311717988</v>
      </c>
      <c r="S47" s="94">
        <f t="shared" si="7"/>
        <v>4.1303549997451334</v>
      </c>
    </row>
    <row r="48" spans="1:19" x14ac:dyDescent="0.3">
      <c r="A48" s="26" t="s">
        <v>20</v>
      </c>
      <c r="B48" s="26">
        <v>212559</v>
      </c>
      <c r="C48" s="26">
        <v>7.3</v>
      </c>
      <c r="D48" s="26">
        <v>75</v>
      </c>
      <c r="E48" s="26">
        <v>23.1</v>
      </c>
      <c r="F48" s="26">
        <v>10.5</v>
      </c>
      <c r="G48" s="26">
        <v>49.1</v>
      </c>
      <c r="H48" s="26">
        <v>75.900000000000006</v>
      </c>
      <c r="M48" s="95">
        <f t="shared" si="1"/>
        <v>12.26697487586862</v>
      </c>
      <c r="N48" s="96">
        <f t="shared" si="2"/>
        <v>1.9878743481543455</v>
      </c>
      <c r="O48" s="96">
        <f t="shared" si="3"/>
        <v>4.3174881135363101</v>
      </c>
      <c r="P48" s="96">
        <f t="shared" si="4"/>
        <v>3.1398326175277478</v>
      </c>
      <c r="Q48" s="96">
        <f t="shared" si="5"/>
        <v>2.3513752571634776</v>
      </c>
      <c r="R48" s="96">
        <f t="shared" si="6"/>
        <v>3.8938590348004749</v>
      </c>
      <c r="S48" s="97">
        <f t="shared" si="7"/>
        <v>4.3294166844015844</v>
      </c>
    </row>
    <row r="49" spans="1:19" x14ac:dyDescent="0.3">
      <c r="A49" s="27" t="s">
        <v>21</v>
      </c>
      <c r="B49" s="27">
        <v>437</v>
      </c>
      <c r="C49" s="27">
        <v>0.5</v>
      </c>
      <c r="D49" s="27">
        <v>77</v>
      </c>
      <c r="E49" s="27">
        <v>16.100000000000001</v>
      </c>
      <c r="F49" s="27">
        <v>6.8</v>
      </c>
      <c r="G49" s="27">
        <v>9.9</v>
      </c>
      <c r="H49" s="27">
        <v>74.3</v>
      </c>
      <c r="M49" s="92">
        <f t="shared" si="1"/>
        <v>6.0799331950955899</v>
      </c>
      <c r="N49" s="93">
        <f t="shared" si="2"/>
        <v>-0.69314718055994529</v>
      </c>
      <c r="O49" s="93">
        <f t="shared" si="3"/>
        <v>4.3438054218536841</v>
      </c>
      <c r="P49" s="93">
        <f t="shared" si="4"/>
        <v>2.7788192719904172</v>
      </c>
      <c r="Q49" s="93">
        <f t="shared" si="5"/>
        <v>1.9169226121820611</v>
      </c>
      <c r="R49" s="93">
        <f t="shared" si="6"/>
        <v>2.2925347571405443</v>
      </c>
      <c r="S49" s="94">
        <f t="shared" si="7"/>
        <v>4.3081109517237133</v>
      </c>
    </row>
    <row r="50" spans="1:19" x14ac:dyDescent="0.3">
      <c r="A50" s="26" t="s">
        <v>22</v>
      </c>
      <c r="B50" s="26">
        <v>6948</v>
      </c>
      <c r="C50" s="26">
        <v>12.5</v>
      </c>
      <c r="D50" s="26">
        <v>70</v>
      </c>
      <c r="E50" s="26">
        <v>42.1</v>
      </c>
      <c r="F50" s="26">
        <v>11.6</v>
      </c>
      <c r="G50" s="26">
        <v>39.299999999999997</v>
      </c>
      <c r="H50" s="26">
        <v>75.099999999999994</v>
      </c>
      <c r="M50" s="95">
        <f t="shared" si="1"/>
        <v>8.8462091273609964</v>
      </c>
      <c r="N50" s="96">
        <f t="shared" si="2"/>
        <v>2.5257286443082556</v>
      </c>
      <c r="O50" s="96">
        <f t="shared" si="3"/>
        <v>4.2484952420493594</v>
      </c>
      <c r="P50" s="96">
        <f t="shared" si="4"/>
        <v>3.7400477406883357</v>
      </c>
      <c r="Q50" s="96">
        <f t="shared" si="5"/>
        <v>2.451005098112319</v>
      </c>
      <c r="R50" s="96">
        <f t="shared" si="6"/>
        <v>3.6712245188752153</v>
      </c>
      <c r="S50" s="97">
        <f t="shared" si="7"/>
        <v>4.3188205587700894</v>
      </c>
    </row>
    <row r="51" spans="1:19" x14ac:dyDescent="0.3">
      <c r="A51" s="27" t="s">
        <v>23</v>
      </c>
      <c r="B51" s="27">
        <v>20903</v>
      </c>
      <c r="C51" s="27">
        <v>11</v>
      </c>
      <c r="D51" s="27">
        <v>43</v>
      </c>
      <c r="E51" s="27">
        <v>0.9</v>
      </c>
      <c r="F51" s="27">
        <v>9.6</v>
      </c>
      <c r="G51" s="27">
        <v>123.7</v>
      </c>
      <c r="H51" s="27">
        <v>62.7</v>
      </c>
      <c r="M51" s="92">
        <f t="shared" si="1"/>
        <v>9.9476479683217818</v>
      </c>
      <c r="N51" s="93">
        <f t="shared" si="2"/>
        <v>2.3978952727983707</v>
      </c>
      <c r="O51" s="93">
        <f t="shared" si="3"/>
        <v>3.7612001156935624</v>
      </c>
      <c r="P51" s="93">
        <f t="shared" si="4"/>
        <v>-0.10536051565782628</v>
      </c>
      <c r="Q51" s="93">
        <f t="shared" si="5"/>
        <v>2.2617630984737906</v>
      </c>
      <c r="R51" s="93">
        <f t="shared" si="6"/>
        <v>4.8178592793984425</v>
      </c>
      <c r="S51" s="94">
        <f t="shared" si="7"/>
        <v>4.138361447638875</v>
      </c>
    </row>
    <row r="52" spans="1:19" x14ac:dyDescent="0.3">
      <c r="A52" s="26" t="s">
        <v>24</v>
      </c>
      <c r="B52" s="26">
        <v>11891</v>
      </c>
      <c r="C52" s="26">
        <v>7.5</v>
      </c>
      <c r="D52" s="26">
        <v>44</v>
      </c>
      <c r="E52" s="26">
        <v>0.7</v>
      </c>
      <c r="F52" s="26">
        <v>8.5</v>
      </c>
      <c r="G52" s="26">
        <v>58.2</v>
      </c>
      <c r="H52" s="26">
        <v>63.8</v>
      </c>
      <c r="M52" s="95">
        <f t="shared" si="1"/>
        <v>9.3835370904375797</v>
      </c>
      <c r="N52" s="96">
        <f t="shared" si="2"/>
        <v>2.0149030205422647</v>
      </c>
      <c r="O52" s="96">
        <f t="shared" si="3"/>
        <v>3.784189633918261</v>
      </c>
      <c r="P52" s="96">
        <f t="shared" si="4"/>
        <v>-0.35667494393873245</v>
      </c>
      <c r="Q52" s="96">
        <f t="shared" si="5"/>
        <v>2.1400661634962708</v>
      </c>
      <c r="R52" s="96">
        <f t="shared" si="6"/>
        <v>4.0638853547373923</v>
      </c>
      <c r="S52" s="97">
        <f t="shared" si="7"/>
        <v>4.1557531903507439</v>
      </c>
    </row>
    <row r="53" spans="1:19" x14ac:dyDescent="0.3">
      <c r="A53" s="27" t="s">
        <v>25</v>
      </c>
      <c r="B53" s="27">
        <v>556</v>
      </c>
      <c r="C53" s="27">
        <v>6.4</v>
      </c>
      <c r="D53" s="27">
        <v>69</v>
      </c>
      <c r="E53" s="27">
        <v>8.3000000000000007</v>
      </c>
      <c r="F53" s="27">
        <v>10.4</v>
      </c>
      <c r="G53" s="27">
        <v>57.4</v>
      </c>
      <c r="H53" s="27">
        <v>74</v>
      </c>
      <c r="M53" s="92">
        <f t="shared" si="1"/>
        <v>6.3207682942505823</v>
      </c>
      <c r="N53" s="93">
        <f t="shared" si="2"/>
        <v>1.8562979903656263</v>
      </c>
      <c r="O53" s="93">
        <f t="shared" si="3"/>
        <v>4.2341065045972597</v>
      </c>
      <c r="P53" s="93">
        <f t="shared" si="4"/>
        <v>2.1162555148025524</v>
      </c>
      <c r="Q53" s="93">
        <f t="shared" si="5"/>
        <v>2.341805806147327</v>
      </c>
      <c r="R53" s="93">
        <f t="shared" si="6"/>
        <v>4.0500443033255209</v>
      </c>
      <c r="S53" s="94">
        <f t="shared" si="7"/>
        <v>4.3040650932041702</v>
      </c>
    </row>
    <row r="54" spans="1:19" x14ac:dyDescent="0.3">
      <c r="A54" s="26" t="s">
        <v>26</v>
      </c>
      <c r="B54" s="26">
        <v>16719</v>
      </c>
      <c r="C54" s="26">
        <v>7.8</v>
      </c>
      <c r="D54" s="26">
        <v>61</v>
      </c>
      <c r="E54" s="26">
        <v>1.9</v>
      </c>
      <c r="F54" s="26">
        <v>7</v>
      </c>
      <c r="G54" s="26">
        <v>30</v>
      </c>
      <c r="H54" s="26">
        <v>70.099999999999994</v>
      </c>
      <c r="M54" s="95">
        <f t="shared" si="1"/>
        <v>9.7243010762376461</v>
      </c>
      <c r="N54" s="96">
        <f t="shared" si="2"/>
        <v>2.0541237336955462</v>
      </c>
      <c r="O54" s="96">
        <f t="shared" si="3"/>
        <v>4.1108738641733114</v>
      </c>
      <c r="P54" s="96">
        <f t="shared" si="4"/>
        <v>0.64185388617239469</v>
      </c>
      <c r="Q54" s="96">
        <f t="shared" si="5"/>
        <v>1.9459101490553132</v>
      </c>
      <c r="R54" s="96">
        <f t="shared" si="6"/>
        <v>3.4011973816621555</v>
      </c>
      <c r="S54" s="97">
        <f t="shared" si="7"/>
        <v>4.2499227940405442</v>
      </c>
    </row>
    <row r="55" spans="1:19" x14ac:dyDescent="0.3">
      <c r="A55" s="27" t="s">
        <v>27</v>
      </c>
      <c r="B55" s="27">
        <v>26546</v>
      </c>
      <c r="C55" s="27">
        <v>5.5</v>
      </c>
      <c r="D55" s="27">
        <v>44</v>
      </c>
      <c r="E55" s="27">
        <v>1.3</v>
      </c>
      <c r="F55" s="27">
        <v>0.6</v>
      </c>
      <c r="G55" s="27">
        <v>122.2</v>
      </c>
      <c r="H55" s="27">
        <v>62.4</v>
      </c>
      <c r="M55" s="92">
        <f t="shared" si="1"/>
        <v>10.186634356186147</v>
      </c>
      <c r="N55" s="93">
        <f t="shared" si="2"/>
        <v>1.7047480922384253</v>
      </c>
      <c r="O55" s="93">
        <f t="shared" si="3"/>
        <v>3.784189633918261</v>
      </c>
      <c r="P55" s="93">
        <f t="shared" si="4"/>
        <v>0.26236426446749106</v>
      </c>
      <c r="Q55" s="93">
        <f t="shared" si="5"/>
        <v>-0.51082562376599072</v>
      </c>
      <c r="R55" s="93">
        <f t="shared" si="6"/>
        <v>4.8056590467374951</v>
      </c>
      <c r="S55" s="94">
        <f t="shared" si="7"/>
        <v>4.133565275375382</v>
      </c>
    </row>
    <row r="56" spans="1:19" x14ac:dyDescent="0.3">
      <c r="A56" s="26" t="s">
        <v>28</v>
      </c>
      <c r="B56" s="26">
        <v>37742</v>
      </c>
      <c r="C56" s="26">
        <v>8.8000000000000007</v>
      </c>
      <c r="D56" s="26">
        <v>89</v>
      </c>
      <c r="E56" s="26">
        <v>24.4</v>
      </c>
      <c r="F56" s="26">
        <v>18.600000000000001</v>
      </c>
      <c r="G56" s="26">
        <v>6.5</v>
      </c>
      <c r="H56" s="26">
        <v>82.2</v>
      </c>
      <c r="M56" s="95">
        <f t="shared" si="1"/>
        <v>10.538528811689041</v>
      </c>
      <c r="N56" s="96">
        <f t="shared" si="2"/>
        <v>2.174751721484161</v>
      </c>
      <c r="O56" s="96">
        <f t="shared" si="3"/>
        <v>4.4886363697321396</v>
      </c>
      <c r="P56" s="96">
        <f t="shared" si="4"/>
        <v>3.1945831322991562</v>
      </c>
      <c r="Q56" s="96">
        <f t="shared" si="5"/>
        <v>2.9231615807191558</v>
      </c>
      <c r="R56" s="96">
        <f t="shared" si="6"/>
        <v>1.8718021769015913</v>
      </c>
      <c r="S56" s="97">
        <f t="shared" si="7"/>
        <v>4.4091553020621346</v>
      </c>
    </row>
    <row r="57" spans="1:19" x14ac:dyDescent="0.3">
      <c r="A57" s="27" t="s">
        <v>29</v>
      </c>
      <c r="B57" s="27">
        <v>4830</v>
      </c>
      <c r="C57" s="27">
        <v>1.7</v>
      </c>
      <c r="D57" s="27">
        <v>32</v>
      </c>
      <c r="E57" s="27">
        <v>0.7</v>
      </c>
      <c r="F57" s="27">
        <v>4.8</v>
      </c>
      <c r="G57" s="27">
        <v>184.4</v>
      </c>
      <c r="H57" s="27">
        <v>53.1</v>
      </c>
      <c r="M57" s="92">
        <f t="shared" si="1"/>
        <v>8.482601746646619</v>
      </c>
      <c r="N57" s="93">
        <f t="shared" si="2"/>
        <v>0.53062825106217038</v>
      </c>
      <c r="O57" s="93">
        <f t="shared" si="3"/>
        <v>3.4657359027997265</v>
      </c>
      <c r="P57" s="93">
        <f t="shared" si="4"/>
        <v>-0.35667494393873245</v>
      </c>
      <c r="Q57" s="93">
        <f t="shared" si="5"/>
        <v>1.5686159179138452</v>
      </c>
      <c r="R57" s="93">
        <f t="shared" si="6"/>
        <v>5.2171073111224935</v>
      </c>
      <c r="S57" s="94">
        <f t="shared" si="7"/>
        <v>3.9721769282478934</v>
      </c>
    </row>
    <row r="58" spans="1:19" x14ac:dyDescent="0.3">
      <c r="A58" s="26" t="s">
        <v>30</v>
      </c>
      <c r="B58" s="26">
        <v>16426</v>
      </c>
      <c r="C58" s="26">
        <v>1.3</v>
      </c>
      <c r="D58" s="26">
        <v>28</v>
      </c>
      <c r="E58" s="26">
        <v>0.6</v>
      </c>
      <c r="F58" s="26">
        <v>5.2</v>
      </c>
      <c r="G58" s="26">
        <v>138.5</v>
      </c>
      <c r="H58" s="26">
        <v>59.6</v>
      </c>
      <c r="M58" s="95">
        <f t="shared" si="1"/>
        <v>9.7066207243001372</v>
      </c>
      <c r="N58" s="96">
        <f t="shared" si="2"/>
        <v>0.26236426446749106</v>
      </c>
      <c r="O58" s="96">
        <f t="shared" si="3"/>
        <v>3.3322045101752038</v>
      </c>
      <c r="P58" s="96">
        <f t="shared" si="4"/>
        <v>-0.51082562376599072</v>
      </c>
      <c r="Q58" s="96">
        <f t="shared" si="5"/>
        <v>1.6486586255873816</v>
      </c>
      <c r="R58" s="96">
        <f t="shared" si="6"/>
        <v>4.9308703256273931</v>
      </c>
      <c r="S58" s="97">
        <f t="shared" si="7"/>
        <v>4.0876555740713041</v>
      </c>
    </row>
    <row r="59" spans="1:19" x14ac:dyDescent="0.3">
      <c r="A59" s="27" t="s">
        <v>31</v>
      </c>
      <c r="B59" s="27">
        <v>19116</v>
      </c>
      <c r="C59" s="27">
        <v>8.9</v>
      </c>
      <c r="D59" s="27">
        <v>80</v>
      </c>
      <c r="E59" s="27">
        <v>28.4</v>
      </c>
      <c r="F59" s="27">
        <v>18.100000000000001</v>
      </c>
      <c r="G59" s="27">
        <v>22.6</v>
      </c>
      <c r="H59" s="27">
        <v>80.7</v>
      </c>
      <c r="M59" s="92">
        <f t="shared" si="1"/>
        <v>9.8582809596980496</v>
      </c>
      <c r="N59" s="93">
        <f t="shared" si="2"/>
        <v>2.1860512767380942</v>
      </c>
      <c r="O59" s="93">
        <f t="shared" si="3"/>
        <v>4.3820266346738812</v>
      </c>
      <c r="P59" s="93">
        <f t="shared" si="4"/>
        <v>3.3463891451671604</v>
      </c>
      <c r="Q59" s="93">
        <f t="shared" si="5"/>
        <v>2.8959119382717802</v>
      </c>
      <c r="R59" s="93">
        <f t="shared" si="6"/>
        <v>3.1179499062782403</v>
      </c>
      <c r="S59" s="94">
        <f t="shared" si="7"/>
        <v>4.3907385752759032</v>
      </c>
    </row>
    <row r="60" spans="1:19" x14ac:dyDescent="0.3">
      <c r="A60" s="26" t="s">
        <v>32</v>
      </c>
      <c r="B60" s="26">
        <v>1447470</v>
      </c>
      <c r="C60" s="26">
        <v>6</v>
      </c>
      <c r="D60" s="26">
        <v>82</v>
      </c>
      <c r="E60" s="26">
        <v>22.3</v>
      </c>
      <c r="F60" s="26">
        <v>8.8000000000000007</v>
      </c>
      <c r="G60" s="26">
        <v>6.1</v>
      </c>
      <c r="H60" s="26">
        <v>77.400000000000006</v>
      </c>
      <c r="M60" s="95">
        <f t="shared" si="1"/>
        <v>14.185327762825912</v>
      </c>
      <c r="N60" s="96">
        <f t="shared" si="2"/>
        <v>1.791759469228055</v>
      </c>
      <c r="O60" s="96">
        <f t="shared" si="3"/>
        <v>4.4067192472642533</v>
      </c>
      <c r="P60" s="96">
        <f t="shared" si="4"/>
        <v>3.1045866784660729</v>
      </c>
      <c r="Q60" s="96">
        <f t="shared" si="5"/>
        <v>2.174751721484161</v>
      </c>
      <c r="R60" s="96">
        <f t="shared" si="6"/>
        <v>1.8082887711792655</v>
      </c>
      <c r="S60" s="97">
        <f t="shared" si="7"/>
        <v>4.3489867805956814</v>
      </c>
    </row>
    <row r="61" spans="1:19" x14ac:dyDescent="0.3">
      <c r="A61" s="27" t="s">
        <v>33</v>
      </c>
      <c r="B61" s="27">
        <v>50883</v>
      </c>
      <c r="C61" s="27">
        <v>5.5</v>
      </c>
      <c r="D61" s="27">
        <v>78</v>
      </c>
      <c r="E61" s="27">
        <v>23.3</v>
      </c>
      <c r="F61" s="27">
        <v>16.899999999999999</v>
      </c>
      <c r="G61" s="27">
        <v>52.6</v>
      </c>
      <c r="H61" s="27">
        <v>79.3</v>
      </c>
      <c r="M61" s="92">
        <f t="shared" si="1"/>
        <v>10.83728415853995</v>
      </c>
      <c r="N61" s="93">
        <f t="shared" si="2"/>
        <v>1.7047480922384253</v>
      </c>
      <c r="O61" s="93">
        <f t="shared" si="3"/>
        <v>4.3567088266895917</v>
      </c>
      <c r="P61" s="93">
        <f t="shared" si="4"/>
        <v>3.1484533605716547</v>
      </c>
      <c r="Q61" s="93">
        <f t="shared" si="5"/>
        <v>2.8273136219290276</v>
      </c>
      <c r="R61" s="93">
        <f t="shared" si="6"/>
        <v>3.9627161197436642</v>
      </c>
      <c r="S61" s="94">
        <f t="shared" si="7"/>
        <v>4.3732381286408026</v>
      </c>
    </row>
    <row r="62" spans="1:19" x14ac:dyDescent="0.3">
      <c r="A62" s="26" t="s">
        <v>34</v>
      </c>
      <c r="B62" s="26">
        <v>870</v>
      </c>
      <c r="C62" s="26">
        <v>1.1000000000000001</v>
      </c>
      <c r="D62" s="26">
        <v>44</v>
      </c>
      <c r="E62" s="26">
        <v>2.6</v>
      </c>
      <c r="F62" s="26">
        <v>4.0999999999999996</v>
      </c>
      <c r="G62" s="26">
        <v>38</v>
      </c>
      <c r="H62" s="26">
        <v>67.400000000000006</v>
      </c>
      <c r="M62" s="95">
        <f t="shared" si="1"/>
        <v>6.7684932116486296</v>
      </c>
      <c r="N62" s="96">
        <f t="shared" si="2"/>
        <v>9.5310179804324935E-2</v>
      </c>
      <c r="O62" s="96">
        <f t="shared" si="3"/>
        <v>3.784189633918261</v>
      </c>
      <c r="P62" s="96">
        <f t="shared" si="4"/>
        <v>0.95551144502743635</v>
      </c>
      <c r="Q62" s="96">
        <f t="shared" si="5"/>
        <v>1.410986973710262</v>
      </c>
      <c r="R62" s="96">
        <f t="shared" si="6"/>
        <v>3.6375861597263857</v>
      </c>
      <c r="S62" s="97">
        <f t="shared" si="7"/>
        <v>4.2106450179182611</v>
      </c>
    </row>
    <row r="63" spans="1:19" x14ac:dyDescent="0.3">
      <c r="A63" s="27" t="s">
        <v>35</v>
      </c>
      <c r="B63" s="27">
        <v>5518</v>
      </c>
      <c r="C63" s="27">
        <v>9.1999999999999993</v>
      </c>
      <c r="D63" s="27">
        <v>40</v>
      </c>
      <c r="E63" s="27">
        <v>1</v>
      </c>
      <c r="F63" s="27">
        <v>3.5</v>
      </c>
      <c r="G63" s="27">
        <v>111.3</v>
      </c>
      <c r="H63" s="27">
        <v>64.7</v>
      </c>
      <c r="M63" s="92">
        <f t="shared" si="1"/>
        <v>8.6157707547772322</v>
      </c>
      <c r="N63" s="93">
        <f t="shared" si="2"/>
        <v>2.2192034840549946</v>
      </c>
      <c r="O63" s="93">
        <f t="shared" si="3"/>
        <v>3.6888794541139363</v>
      </c>
      <c r="P63" s="93">
        <f t="shared" si="4"/>
        <v>0</v>
      </c>
      <c r="Q63" s="93">
        <f t="shared" si="5"/>
        <v>1.2527629684953681</v>
      </c>
      <c r="R63" s="93">
        <f t="shared" si="6"/>
        <v>4.7122292582814991</v>
      </c>
      <c r="S63" s="94">
        <f t="shared" si="7"/>
        <v>4.169761201506855</v>
      </c>
    </row>
    <row r="64" spans="1:19" x14ac:dyDescent="0.3">
      <c r="A64" s="26" t="s">
        <v>36</v>
      </c>
      <c r="B64" s="26">
        <v>5094</v>
      </c>
      <c r="C64" s="26">
        <v>4.0999999999999996</v>
      </c>
      <c r="D64" s="26">
        <v>78</v>
      </c>
      <c r="E64" s="26">
        <v>33</v>
      </c>
      <c r="F64" s="26">
        <v>24.1</v>
      </c>
      <c r="G64" s="26">
        <v>33.299999999999997</v>
      </c>
      <c r="H64" s="26">
        <v>80.8</v>
      </c>
      <c r="M64" s="95">
        <f t="shared" si="1"/>
        <v>8.5358186555394031</v>
      </c>
      <c r="N64" s="96">
        <f t="shared" si="2"/>
        <v>1.410986973710262</v>
      </c>
      <c r="O64" s="96">
        <f t="shared" si="3"/>
        <v>4.3567088266895917</v>
      </c>
      <c r="P64" s="96">
        <f t="shared" si="4"/>
        <v>3.4965075614664802</v>
      </c>
      <c r="Q64" s="96">
        <f t="shared" si="5"/>
        <v>3.1822118404966093</v>
      </c>
      <c r="R64" s="96">
        <f t="shared" si="6"/>
        <v>3.505557396986398</v>
      </c>
      <c r="S64" s="97">
        <f t="shared" si="7"/>
        <v>4.39197696552705</v>
      </c>
    </row>
    <row r="65" spans="1:19" x14ac:dyDescent="0.3">
      <c r="A65" s="27" t="s">
        <v>37</v>
      </c>
      <c r="B65" s="27">
        <v>26378</v>
      </c>
      <c r="C65" s="27">
        <v>3</v>
      </c>
      <c r="D65" s="27">
        <v>45</v>
      </c>
      <c r="E65" s="27">
        <v>1.6</v>
      </c>
      <c r="F65" s="27">
        <v>5.5</v>
      </c>
      <c r="G65" s="27">
        <v>118.8</v>
      </c>
      <c r="H65" s="27">
        <v>62.9</v>
      </c>
      <c r="M65" s="92">
        <f t="shared" si="1"/>
        <v>10.18028560838583</v>
      </c>
      <c r="N65" s="93">
        <f t="shared" si="2"/>
        <v>1.0986122886681098</v>
      </c>
      <c r="O65" s="93">
        <f t="shared" si="3"/>
        <v>3.8066624897703196</v>
      </c>
      <c r="P65" s="93">
        <f t="shared" si="4"/>
        <v>0.47000362924573563</v>
      </c>
      <c r="Q65" s="93">
        <f t="shared" si="5"/>
        <v>1.7047480922384253</v>
      </c>
      <c r="R65" s="93">
        <f t="shared" si="6"/>
        <v>4.7774414069285447</v>
      </c>
      <c r="S65" s="94">
        <f t="shared" si="7"/>
        <v>4.1415461637063951</v>
      </c>
    </row>
    <row r="66" spans="1:19" x14ac:dyDescent="0.3">
      <c r="A66" s="26" t="s">
        <v>38</v>
      </c>
      <c r="B66" s="26">
        <v>4105</v>
      </c>
      <c r="C66" s="26">
        <v>8.6999999999999993</v>
      </c>
      <c r="D66" s="26">
        <v>73</v>
      </c>
      <c r="E66" s="26">
        <v>34.700000000000003</v>
      </c>
      <c r="F66" s="26">
        <v>12.1</v>
      </c>
      <c r="G66" s="26">
        <v>8.8000000000000007</v>
      </c>
      <c r="H66" s="26">
        <v>78.599999999999994</v>
      </c>
      <c r="M66" s="95">
        <f t="shared" si="1"/>
        <v>8.3199610218865292</v>
      </c>
      <c r="N66" s="96">
        <f t="shared" si="2"/>
        <v>2.1633230256605378</v>
      </c>
      <c r="O66" s="96">
        <f t="shared" si="3"/>
        <v>4.290459441148391</v>
      </c>
      <c r="P66" s="96">
        <f t="shared" si="4"/>
        <v>3.5467396869528134</v>
      </c>
      <c r="Q66" s="96">
        <f t="shared" si="5"/>
        <v>2.4932054526026954</v>
      </c>
      <c r="R66" s="96">
        <f t="shared" si="6"/>
        <v>2.174751721484161</v>
      </c>
      <c r="S66" s="97">
        <f t="shared" si="7"/>
        <v>4.3643716994351607</v>
      </c>
    </row>
    <row r="67" spans="1:19" x14ac:dyDescent="0.3">
      <c r="A67" s="27" t="s">
        <v>39</v>
      </c>
      <c r="B67" s="27">
        <v>11327</v>
      </c>
      <c r="C67" s="27">
        <v>6.3</v>
      </c>
      <c r="D67" s="27">
        <v>80</v>
      </c>
      <c r="E67" s="27">
        <v>84.2</v>
      </c>
      <c r="F67" s="27">
        <v>15.9</v>
      </c>
      <c r="G67" s="27">
        <v>51.1</v>
      </c>
      <c r="H67" s="27">
        <v>77.8</v>
      </c>
      <c r="M67" s="92">
        <f t="shared" si="1"/>
        <v>9.3349445352007141</v>
      </c>
      <c r="N67" s="93">
        <f t="shared" si="2"/>
        <v>1.8405496333974869</v>
      </c>
      <c r="O67" s="93">
        <f t="shared" si="3"/>
        <v>4.3820266346738812</v>
      </c>
      <c r="P67" s="93">
        <f t="shared" si="4"/>
        <v>4.4331949212482815</v>
      </c>
      <c r="Q67" s="93">
        <f t="shared" si="5"/>
        <v>2.7663191092261861</v>
      </c>
      <c r="R67" s="93">
        <f t="shared" si="6"/>
        <v>3.9337844972096589</v>
      </c>
      <c r="S67" s="94">
        <f t="shared" si="7"/>
        <v>4.3541414311843463</v>
      </c>
    </row>
    <row r="68" spans="1:19" x14ac:dyDescent="0.3">
      <c r="A68" s="26" t="s">
        <v>40</v>
      </c>
      <c r="B68" s="26">
        <v>1207</v>
      </c>
      <c r="C68" s="26">
        <v>10.8</v>
      </c>
      <c r="D68" s="26">
        <v>79</v>
      </c>
      <c r="E68" s="26">
        <v>31.4</v>
      </c>
      <c r="F68" s="26">
        <v>9.9</v>
      </c>
      <c r="G68" s="26">
        <v>6.7</v>
      </c>
      <c r="H68" s="26">
        <v>83.1</v>
      </c>
      <c r="M68" s="95">
        <f t="shared" si="1"/>
        <v>7.0958932210975316</v>
      </c>
      <c r="N68" s="96">
        <f t="shared" si="2"/>
        <v>2.379546134130174</v>
      </c>
      <c r="O68" s="96">
        <f t="shared" si="3"/>
        <v>4.3694478524670215</v>
      </c>
      <c r="P68" s="96">
        <f t="shared" si="4"/>
        <v>3.4468078929142076</v>
      </c>
      <c r="Q68" s="96">
        <f t="shared" si="5"/>
        <v>2.2925347571405443</v>
      </c>
      <c r="R68" s="96">
        <f t="shared" si="6"/>
        <v>1.9021075263969205</v>
      </c>
      <c r="S68" s="97">
        <f t="shared" si="7"/>
        <v>4.4200447018614026</v>
      </c>
    </row>
    <row r="69" spans="1:19" x14ac:dyDescent="0.3">
      <c r="A69" s="27" t="s">
        <v>41</v>
      </c>
      <c r="B69" s="27">
        <v>10709</v>
      </c>
      <c r="C69" s="27">
        <v>14.3</v>
      </c>
      <c r="D69" s="27">
        <v>78</v>
      </c>
      <c r="E69" s="27">
        <v>41.5</v>
      </c>
      <c r="F69" s="27">
        <v>15.4</v>
      </c>
      <c r="G69" s="27">
        <v>9.9</v>
      </c>
      <c r="H69" s="27">
        <v>79.099999999999994</v>
      </c>
      <c r="M69" s="92">
        <f t="shared" si="1"/>
        <v>9.2788397884008749</v>
      </c>
      <c r="N69" s="93">
        <f t="shared" si="2"/>
        <v>2.6602595372658615</v>
      </c>
      <c r="O69" s="93">
        <f t="shared" si="3"/>
        <v>4.3567088266895917</v>
      </c>
      <c r="P69" s="93">
        <f t="shared" si="4"/>
        <v>3.7256934272366524</v>
      </c>
      <c r="Q69" s="93">
        <f t="shared" si="5"/>
        <v>2.7343675094195836</v>
      </c>
      <c r="R69" s="93">
        <f t="shared" si="6"/>
        <v>2.2925347571405443</v>
      </c>
      <c r="S69" s="94">
        <f t="shared" si="7"/>
        <v>4.3707128747736084</v>
      </c>
    </row>
    <row r="70" spans="1:19" x14ac:dyDescent="0.3">
      <c r="A70" s="26" t="s">
        <v>42</v>
      </c>
      <c r="B70" s="26">
        <v>89561</v>
      </c>
      <c r="C70" s="26">
        <v>1.1000000000000001</v>
      </c>
      <c r="D70" s="26">
        <v>39</v>
      </c>
      <c r="E70" s="26">
        <v>3.8</v>
      </c>
      <c r="F70" s="26">
        <v>4.4000000000000004</v>
      </c>
      <c r="G70" s="26">
        <v>109</v>
      </c>
      <c r="H70" s="26">
        <v>62.4</v>
      </c>
      <c r="M70" s="95">
        <f t="shared" si="1"/>
        <v>11.402675236349328</v>
      </c>
      <c r="N70" s="96">
        <f t="shared" si="2"/>
        <v>9.5310179804324935E-2</v>
      </c>
      <c r="O70" s="96">
        <f t="shared" si="3"/>
        <v>3.6635616461296463</v>
      </c>
      <c r="P70" s="96">
        <f t="shared" si="4"/>
        <v>1.33500106673234</v>
      </c>
      <c r="Q70" s="96">
        <f t="shared" si="5"/>
        <v>1.4816045409242156</v>
      </c>
      <c r="R70" s="96">
        <f t="shared" si="6"/>
        <v>4.6913478822291435</v>
      </c>
      <c r="S70" s="97">
        <f t="shared" si="7"/>
        <v>4.133565275375382</v>
      </c>
    </row>
    <row r="71" spans="1:19" x14ac:dyDescent="0.3">
      <c r="A71" s="27" t="s">
        <v>43</v>
      </c>
      <c r="B71" s="27">
        <v>5792</v>
      </c>
      <c r="C71" s="27">
        <v>10.1</v>
      </c>
      <c r="D71" s="27">
        <v>85</v>
      </c>
      <c r="E71" s="27">
        <v>42.2</v>
      </c>
      <c r="F71" s="27">
        <v>16.8</v>
      </c>
      <c r="G71" s="27">
        <v>1.6</v>
      </c>
      <c r="H71" s="27">
        <v>81.3</v>
      </c>
      <c r="M71" s="92">
        <f t="shared" si="1"/>
        <v>8.6642329340655522</v>
      </c>
      <c r="N71" s="93">
        <f t="shared" si="2"/>
        <v>2.3125354238472138</v>
      </c>
      <c r="O71" s="93">
        <f t="shared" si="3"/>
        <v>4.4426512564903167</v>
      </c>
      <c r="P71" s="93">
        <f t="shared" si="4"/>
        <v>3.7424202210419661</v>
      </c>
      <c r="Q71" s="93">
        <f t="shared" si="5"/>
        <v>2.8213788864092133</v>
      </c>
      <c r="R71" s="93">
        <f t="shared" si="6"/>
        <v>0.47000362924573563</v>
      </c>
      <c r="S71" s="94">
        <f t="shared" si="7"/>
        <v>4.3981460165537651</v>
      </c>
    </row>
    <row r="72" spans="1:19" x14ac:dyDescent="0.3">
      <c r="A72" s="26" t="s">
        <v>44</v>
      </c>
      <c r="B72" s="26">
        <v>10848</v>
      </c>
      <c r="C72" s="26">
        <v>6.7</v>
      </c>
      <c r="D72" s="26">
        <v>66</v>
      </c>
      <c r="E72" s="26">
        <v>14.5</v>
      </c>
      <c r="F72" s="26">
        <v>16.3</v>
      </c>
      <c r="G72" s="26">
        <v>51</v>
      </c>
      <c r="H72" s="26">
        <v>72.8</v>
      </c>
      <c r="M72" s="95">
        <f t="shared" si="1"/>
        <v>9.2917360101801769</v>
      </c>
      <c r="N72" s="96">
        <f t="shared" si="2"/>
        <v>1.9021075263969205</v>
      </c>
      <c r="O72" s="96">
        <f t="shared" si="3"/>
        <v>4.1896547420264252</v>
      </c>
      <c r="P72" s="96">
        <f t="shared" si="4"/>
        <v>2.6741486494265287</v>
      </c>
      <c r="Q72" s="96">
        <f t="shared" si="5"/>
        <v>2.7911651078127169</v>
      </c>
      <c r="R72" s="96">
        <f t="shared" si="6"/>
        <v>3.9318256327243257</v>
      </c>
      <c r="S72" s="97">
        <f t="shared" si="7"/>
        <v>4.28771595520264</v>
      </c>
    </row>
    <row r="73" spans="1:19" x14ac:dyDescent="0.3">
      <c r="A73" s="27" t="s">
        <v>45</v>
      </c>
      <c r="B73" s="27">
        <v>17643</v>
      </c>
      <c r="C73" s="27">
        <v>3.3</v>
      </c>
      <c r="D73" s="27">
        <v>80</v>
      </c>
      <c r="E73" s="27">
        <v>22.2</v>
      </c>
      <c r="F73" s="27">
        <v>13.3</v>
      </c>
      <c r="G73" s="27">
        <v>58.4</v>
      </c>
      <c r="H73" s="27">
        <v>78.400000000000006</v>
      </c>
      <c r="M73" s="92">
        <f t="shared" si="1"/>
        <v>9.7780943831280656</v>
      </c>
      <c r="N73" s="93">
        <f t="shared" si="2"/>
        <v>1.1939224684724346</v>
      </c>
      <c r="O73" s="93">
        <f t="shared" si="3"/>
        <v>4.3820266346738812</v>
      </c>
      <c r="P73" s="93">
        <f t="shared" si="4"/>
        <v>3.1000922888782338</v>
      </c>
      <c r="Q73" s="93">
        <f t="shared" si="5"/>
        <v>2.5877640352277083</v>
      </c>
      <c r="R73" s="93">
        <f t="shared" si="6"/>
        <v>4.0673158898341812</v>
      </c>
      <c r="S73" s="94">
        <f t="shared" si="7"/>
        <v>4.3618239273563626</v>
      </c>
    </row>
    <row r="74" spans="1:19" x14ac:dyDescent="0.3">
      <c r="A74" s="26" t="s">
        <v>46</v>
      </c>
      <c r="B74" s="26">
        <v>102334</v>
      </c>
      <c r="C74" s="26">
        <v>0.1</v>
      </c>
      <c r="D74" s="26">
        <v>70</v>
      </c>
      <c r="E74" s="26">
        <v>7.5</v>
      </c>
      <c r="F74" s="26">
        <v>4.7</v>
      </c>
      <c r="G74" s="26">
        <v>46.9</v>
      </c>
      <c r="H74" s="26">
        <v>71.8</v>
      </c>
      <c r="M74" s="95">
        <f t="shared" si="1"/>
        <v>11.535997252537985</v>
      </c>
      <c r="N74" s="96">
        <f t="shared" si="2"/>
        <v>-2.3025850929940455</v>
      </c>
      <c r="O74" s="96">
        <f t="shared" si="3"/>
        <v>4.2484952420493594</v>
      </c>
      <c r="P74" s="96">
        <f t="shared" si="4"/>
        <v>2.0149030205422647</v>
      </c>
      <c r="Q74" s="96">
        <f t="shared" si="5"/>
        <v>1.547562508716013</v>
      </c>
      <c r="R74" s="96">
        <f t="shared" si="6"/>
        <v>3.8480176754522337</v>
      </c>
      <c r="S74" s="97">
        <f t="shared" si="7"/>
        <v>4.2738844760541781</v>
      </c>
    </row>
    <row r="75" spans="1:19" x14ac:dyDescent="0.3">
      <c r="A75" s="27" t="s">
        <v>47</v>
      </c>
      <c r="B75" s="27">
        <v>6486</v>
      </c>
      <c r="C75" s="27">
        <v>4.0999999999999996</v>
      </c>
      <c r="D75" s="27">
        <v>76</v>
      </c>
      <c r="E75" s="27">
        <v>28.7</v>
      </c>
      <c r="F75" s="27">
        <v>16.899999999999999</v>
      </c>
      <c r="G75" s="27">
        <v>51.8</v>
      </c>
      <c r="H75" s="27">
        <v>75</v>
      </c>
      <c r="M75" s="92">
        <f t="shared" si="1"/>
        <v>8.7774012868672635</v>
      </c>
      <c r="N75" s="93">
        <f t="shared" si="2"/>
        <v>1.410986973710262</v>
      </c>
      <c r="O75" s="93">
        <f t="shared" si="3"/>
        <v>4.3307333402863311</v>
      </c>
      <c r="P75" s="93">
        <f t="shared" si="4"/>
        <v>3.3568971227655755</v>
      </c>
      <c r="Q75" s="93">
        <f t="shared" si="5"/>
        <v>2.8273136219290276</v>
      </c>
      <c r="R75" s="93">
        <f t="shared" si="6"/>
        <v>3.9473901492654373</v>
      </c>
      <c r="S75" s="94">
        <f t="shared" si="7"/>
        <v>4.3174881135363101</v>
      </c>
    </row>
    <row r="76" spans="1:19" x14ac:dyDescent="0.3">
      <c r="A76" s="26" t="s">
        <v>48</v>
      </c>
      <c r="B76" s="26">
        <v>1327</v>
      </c>
      <c r="C76" s="26">
        <v>10.8</v>
      </c>
      <c r="D76" s="26">
        <v>78</v>
      </c>
      <c r="E76" s="26">
        <v>34.700000000000003</v>
      </c>
      <c r="F76" s="26">
        <v>12.9</v>
      </c>
      <c r="G76" s="26">
        <v>8.5</v>
      </c>
      <c r="H76" s="26">
        <v>78.900000000000006</v>
      </c>
      <c r="M76" s="95">
        <f t="shared" si="1"/>
        <v>7.1906760343322071</v>
      </c>
      <c r="N76" s="96">
        <f t="shared" si="2"/>
        <v>2.379546134130174</v>
      </c>
      <c r="O76" s="96">
        <f t="shared" si="3"/>
        <v>4.3567088266895917</v>
      </c>
      <c r="P76" s="96">
        <f t="shared" si="4"/>
        <v>3.5467396869528134</v>
      </c>
      <c r="Q76" s="96">
        <f t="shared" si="5"/>
        <v>2.5572273113676265</v>
      </c>
      <c r="R76" s="96">
        <f t="shared" si="6"/>
        <v>2.1400661634962708</v>
      </c>
      <c r="S76" s="97">
        <f t="shared" si="7"/>
        <v>4.3681812278518288</v>
      </c>
    </row>
    <row r="77" spans="1:19" x14ac:dyDescent="0.3">
      <c r="A77" s="27" t="s">
        <v>49</v>
      </c>
      <c r="B77" s="27">
        <v>1160</v>
      </c>
      <c r="C77" s="27">
        <v>8.8000000000000007</v>
      </c>
      <c r="D77" s="27">
        <v>58</v>
      </c>
      <c r="E77" s="27">
        <v>1.4</v>
      </c>
      <c r="F77" s="27">
        <v>10</v>
      </c>
      <c r="G77" s="27">
        <v>87.1</v>
      </c>
      <c r="H77" s="27">
        <v>57.7</v>
      </c>
      <c r="M77" s="92">
        <f t="shared" si="1"/>
        <v>7.0561752841004104</v>
      </c>
      <c r="N77" s="93">
        <f t="shared" si="2"/>
        <v>2.174751721484161</v>
      </c>
      <c r="O77" s="93">
        <f t="shared" si="3"/>
        <v>4.0604430105464191</v>
      </c>
      <c r="P77" s="93">
        <f t="shared" si="4"/>
        <v>0.33647223662121289</v>
      </c>
      <c r="Q77" s="93">
        <f t="shared" si="5"/>
        <v>2.3025850929940459</v>
      </c>
      <c r="R77" s="93">
        <f t="shared" si="6"/>
        <v>4.467056883858457</v>
      </c>
      <c r="S77" s="94">
        <f t="shared" si="7"/>
        <v>4.0552571735140539</v>
      </c>
    </row>
    <row r="78" spans="1:19" x14ac:dyDescent="0.3">
      <c r="A78" s="26" t="s">
        <v>50</v>
      </c>
      <c r="B78" s="26">
        <v>114964</v>
      </c>
      <c r="C78" s="26">
        <v>2.2000000000000002</v>
      </c>
      <c r="D78" s="26">
        <v>38</v>
      </c>
      <c r="E78" s="26">
        <v>1.1000000000000001</v>
      </c>
      <c r="F78" s="26">
        <v>4.8</v>
      </c>
      <c r="G78" s="26">
        <v>73.5</v>
      </c>
      <c r="H78" s="26">
        <v>68.7</v>
      </c>
      <c r="M78" s="95">
        <f t="shared" si="1"/>
        <v>11.652374314858788</v>
      </c>
      <c r="N78" s="96">
        <f t="shared" si="2"/>
        <v>0.78845736036427028</v>
      </c>
      <c r="O78" s="96">
        <f t="shared" si="3"/>
        <v>3.6375861597263857</v>
      </c>
      <c r="P78" s="96">
        <f t="shared" si="4"/>
        <v>9.5310179804324935E-2</v>
      </c>
      <c r="Q78" s="96">
        <f t="shared" si="5"/>
        <v>1.5686159179138452</v>
      </c>
      <c r="R78" s="96">
        <f t="shared" si="6"/>
        <v>4.2972854062187906</v>
      </c>
      <c r="S78" s="97">
        <f t="shared" si="7"/>
        <v>4.2297491992283041</v>
      </c>
    </row>
    <row r="79" spans="1:19" x14ac:dyDescent="0.3">
      <c r="A79" s="27" t="s">
        <v>51</v>
      </c>
      <c r="B79" s="27">
        <v>896</v>
      </c>
      <c r="C79" s="27">
        <v>3.7</v>
      </c>
      <c r="D79" s="27">
        <v>61</v>
      </c>
      <c r="E79" s="27">
        <v>8.6</v>
      </c>
      <c r="F79" s="27">
        <v>8.3000000000000007</v>
      </c>
      <c r="G79" s="27">
        <v>23.1</v>
      </c>
      <c r="H79" s="27">
        <v>68</v>
      </c>
      <c r="M79" s="92">
        <f t="shared" si="1"/>
        <v>6.7979404129749303</v>
      </c>
      <c r="N79" s="93">
        <f t="shared" si="2"/>
        <v>1.3083328196501789</v>
      </c>
      <c r="O79" s="93">
        <f t="shared" si="3"/>
        <v>4.1108738641733114</v>
      </c>
      <c r="P79" s="93">
        <f t="shared" si="4"/>
        <v>2.1517622032594619</v>
      </c>
      <c r="Q79" s="93">
        <f t="shared" si="5"/>
        <v>2.1162555148025524</v>
      </c>
      <c r="R79" s="93">
        <f t="shared" si="6"/>
        <v>3.1398326175277478</v>
      </c>
      <c r="S79" s="94">
        <f t="shared" si="7"/>
        <v>4.219507705176107</v>
      </c>
    </row>
    <row r="80" spans="1:19" x14ac:dyDescent="0.3">
      <c r="A80" s="26" t="s">
        <v>52</v>
      </c>
      <c r="B80" s="26">
        <v>5541</v>
      </c>
      <c r="C80" s="26">
        <v>10.7</v>
      </c>
      <c r="D80" s="26">
        <v>83</v>
      </c>
      <c r="E80" s="26">
        <v>46.4</v>
      </c>
      <c r="F80" s="26">
        <v>13.8</v>
      </c>
      <c r="G80" s="26">
        <v>4.0999999999999996</v>
      </c>
      <c r="H80" s="26">
        <v>81.599999999999994</v>
      </c>
      <c r="M80" s="95">
        <f t="shared" si="1"/>
        <v>8.6199302688673498</v>
      </c>
      <c r="N80" s="96">
        <f t="shared" si="2"/>
        <v>2.3702437414678603</v>
      </c>
      <c r="O80" s="96">
        <f t="shared" si="3"/>
        <v>4.4188406077965983</v>
      </c>
      <c r="P80" s="96">
        <f t="shared" si="4"/>
        <v>3.8372994592322094</v>
      </c>
      <c r="Q80" s="96">
        <f t="shared" si="5"/>
        <v>2.6246685921631592</v>
      </c>
      <c r="R80" s="96">
        <f t="shared" si="6"/>
        <v>1.410986973710262</v>
      </c>
      <c r="S80" s="97">
        <f t="shared" si="7"/>
        <v>4.401829261970061</v>
      </c>
    </row>
    <row r="81" spans="1:19" x14ac:dyDescent="0.3">
      <c r="A81" s="27" t="s">
        <v>53</v>
      </c>
      <c r="B81" s="27">
        <v>65274</v>
      </c>
      <c r="C81" s="27">
        <v>12.2</v>
      </c>
      <c r="D81" s="27">
        <v>84</v>
      </c>
      <c r="E81" s="27">
        <v>32.700000000000003</v>
      </c>
      <c r="F81" s="27">
        <v>15.1</v>
      </c>
      <c r="G81" s="27">
        <v>7.5</v>
      </c>
      <c r="H81" s="27">
        <v>82.5</v>
      </c>
      <c r="M81" s="92">
        <f t="shared" si="1"/>
        <v>11.086349073649137</v>
      </c>
      <c r="N81" s="93">
        <f t="shared" si="2"/>
        <v>2.5014359517392109</v>
      </c>
      <c r="O81" s="93">
        <f t="shared" si="3"/>
        <v>4.4308167988433134</v>
      </c>
      <c r="P81" s="93">
        <f t="shared" si="4"/>
        <v>3.487375077903208</v>
      </c>
      <c r="Q81" s="93">
        <f t="shared" si="5"/>
        <v>2.7146947438208788</v>
      </c>
      <c r="R81" s="93">
        <f t="shared" si="6"/>
        <v>2.0149030205422647</v>
      </c>
      <c r="S81" s="94">
        <f t="shared" si="7"/>
        <v>4.4127982933406349</v>
      </c>
    </row>
    <row r="82" spans="1:19" x14ac:dyDescent="0.3">
      <c r="A82" s="26" t="s">
        <v>54</v>
      </c>
      <c r="B82" s="26">
        <v>2226</v>
      </c>
      <c r="C82" s="26">
        <v>8.1</v>
      </c>
      <c r="D82" s="26">
        <v>49</v>
      </c>
      <c r="E82" s="26">
        <v>6.5</v>
      </c>
      <c r="F82" s="26">
        <v>9.6</v>
      </c>
      <c r="G82" s="26">
        <v>91</v>
      </c>
      <c r="H82" s="26">
        <v>66.5</v>
      </c>
      <c r="M82" s="95">
        <f t="shared" si="1"/>
        <v>7.7079615318354904</v>
      </c>
      <c r="N82" s="96">
        <f t="shared" si="2"/>
        <v>2.0918640616783932</v>
      </c>
      <c r="O82" s="96">
        <f t="shared" si="3"/>
        <v>3.8918202981106265</v>
      </c>
      <c r="P82" s="96">
        <f t="shared" si="4"/>
        <v>1.8718021769015913</v>
      </c>
      <c r="Q82" s="96">
        <f t="shared" si="5"/>
        <v>2.2617630984737906</v>
      </c>
      <c r="R82" s="96">
        <f t="shared" si="6"/>
        <v>4.5108595065168497</v>
      </c>
      <c r="S82" s="97">
        <f t="shared" si="7"/>
        <v>4.1972019476618083</v>
      </c>
    </row>
    <row r="83" spans="1:19" x14ac:dyDescent="0.3">
      <c r="A83" s="27" t="s">
        <v>55</v>
      </c>
      <c r="B83" s="27">
        <v>2417</v>
      </c>
      <c r="C83" s="27">
        <v>3.4</v>
      </c>
      <c r="D83" s="27">
        <v>48</v>
      </c>
      <c r="E83" s="27">
        <v>0.8</v>
      </c>
      <c r="F83" s="27">
        <v>4.4000000000000004</v>
      </c>
      <c r="G83" s="27">
        <v>64.8</v>
      </c>
      <c r="H83" s="27">
        <v>65.5</v>
      </c>
      <c r="M83" s="92">
        <f t="shared" si="1"/>
        <v>7.7902823807034833</v>
      </c>
      <c r="N83" s="93">
        <f t="shared" si="2"/>
        <v>1.2237754316221157</v>
      </c>
      <c r="O83" s="93">
        <f t="shared" si="3"/>
        <v>3.8712010109078911</v>
      </c>
      <c r="P83" s="93">
        <f t="shared" si="4"/>
        <v>-0.22314355131420971</v>
      </c>
      <c r="Q83" s="93">
        <f t="shared" si="5"/>
        <v>1.4816045409242156</v>
      </c>
      <c r="R83" s="93">
        <f t="shared" si="6"/>
        <v>4.1713056033582285</v>
      </c>
      <c r="S83" s="94">
        <f t="shared" si="7"/>
        <v>4.1820501426412067</v>
      </c>
    </row>
    <row r="84" spans="1:19" x14ac:dyDescent="0.3">
      <c r="A84" s="26" t="s">
        <v>56</v>
      </c>
      <c r="B84" s="26">
        <v>3989</v>
      </c>
      <c r="C84" s="26">
        <v>9.5</v>
      </c>
      <c r="D84" s="26">
        <v>65</v>
      </c>
      <c r="E84" s="26">
        <v>51.1</v>
      </c>
      <c r="F84" s="26">
        <v>9.4</v>
      </c>
      <c r="G84" s="26">
        <v>27.3</v>
      </c>
      <c r="H84" s="26">
        <v>73.3</v>
      </c>
      <c r="M84" s="95">
        <f t="shared" si="1"/>
        <v>8.2912958519054065</v>
      </c>
      <c r="N84" s="96">
        <f t="shared" si="2"/>
        <v>2.2512917986064953</v>
      </c>
      <c r="O84" s="96">
        <f t="shared" si="3"/>
        <v>4.1743872698956368</v>
      </c>
      <c r="P84" s="96">
        <f t="shared" si="4"/>
        <v>3.9337844972096589</v>
      </c>
      <c r="Q84" s="96">
        <f t="shared" si="5"/>
        <v>2.2407096892759584</v>
      </c>
      <c r="R84" s="96">
        <f t="shared" si="6"/>
        <v>3.3068867021909143</v>
      </c>
      <c r="S84" s="97">
        <f t="shared" si="7"/>
        <v>4.2945606088926054</v>
      </c>
    </row>
    <row r="85" spans="1:19" x14ac:dyDescent="0.3">
      <c r="A85" s="27" t="s">
        <v>57</v>
      </c>
      <c r="B85" s="27">
        <v>83784</v>
      </c>
      <c r="C85" s="27">
        <v>12.8</v>
      </c>
      <c r="D85" s="27">
        <v>86</v>
      </c>
      <c r="E85" s="27">
        <v>44.3</v>
      </c>
      <c r="F85" s="27">
        <v>20.100000000000001</v>
      </c>
      <c r="G85" s="27">
        <v>6.9</v>
      </c>
      <c r="H85" s="27">
        <v>81.7</v>
      </c>
      <c r="M85" s="92">
        <f t="shared" si="1"/>
        <v>11.335997337452982</v>
      </c>
      <c r="N85" s="93">
        <f t="shared" si="2"/>
        <v>2.5494451709255714</v>
      </c>
      <c r="O85" s="93">
        <f t="shared" si="3"/>
        <v>4.4543472962535073</v>
      </c>
      <c r="P85" s="93">
        <f t="shared" si="4"/>
        <v>3.7909846770510898</v>
      </c>
      <c r="Q85" s="93">
        <f t="shared" si="5"/>
        <v>3.0007198150650303</v>
      </c>
      <c r="R85" s="93">
        <f t="shared" si="6"/>
        <v>1.9315214116032138</v>
      </c>
      <c r="S85" s="94">
        <f t="shared" si="7"/>
        <v>4.4030540018659572</v>
      </c>
    </row>
    <row r="86" spans="1:19" x14ac:dyDescent="0.3">
      <c r="A86" s="26" t="s">
        <v>58</v>
      </c>
      <c r="B86" s="26">
        <v>31073</v>
      </c>
      <c r="C86" s="26">
        <v>2.8</v>
      </c>
      <c r="D86" s="26">
        <v>45</v>
      </c>
      <c r="E86" s="26">
        <v>1.7</v>
      </c>
      <c r="F86" s="26">
        <v>6.5</v>
      </c>
      <c r="G86" s="26">
        <v>78</v>
      </c>
      <c r="H86" s="26">
        <v>66.3</v>
      </c>
      <c r="M86" s="95">
        <f t="shared" si="1"/>
        <v>10.344094553889349</v>
      </c>
      <c r="N86" s="96">
        <f t="shared" si="2"/>
        <v>1.0296194171811581</v>
      </c>
      <c r="O86" s="96">
        <f t="shared" si="3"/>
        <v>3.8066624897703196</v>
      </c>
      <c r="P86" s="96">
        <f t="shared" si="4"/>
        <v>0.53062825106217038</v>
      </c>
      <c r="Q86" s="96">
        <f t="shared" si="5"/>
        <v>1.8718021769015913</v>
      </c>
      <c r="R86" s="96">
        <f t="shared" si="6"/>
        <v>4.3567088266895917</v>
      </c>
      <c r="S86" s="97">
        <f t="shared" si="7"/>
        <v>4.1941898971918166</v>
      </c>
    </row>
    <row r="87" spans="1:19" x14ac:dyDescent="0.3">
      <c r="A87" s="27" t="s">
        <v>59</v>
      </c>
      <c r="B87" s="27">
        <v>10423</v>
      </c>
      <c r="C87" s="27">
        <v>10.5</v>
      </c>
      <c r="D87" s="27">
        <v>78</v>
      </c>
      <c r="E87" s="27">
        <v>63.1</v>
      </c>
      <c r="F87" s="27">
        <v>7.9</v>
      </c>
      <c r="G87" s="27">
        <v>8.6999999999999993</v>
      </c>
      <c r="H87" s="27">
        <v>81.099999999999994</v>
      </c>
      <c r="M87" s="92">
        <f t="shared" si="1"/>
        <v>9.2517701817393228</v>
      </c>
      <c r="N87" s="93">
        <f t="shared" si="2"/>
        <v>2.3513752571634776</v>
      </c>
      <c r="O87" s="93">
        <f t="shared" si="3"/>
        <v>4.3567088266895917</v>
      </c>
      <c r="P87" s="93">
        <f t="shared" si="4"/>
        <v>4.1447207695471677</v>
      </c>
      <c r="Q87" s="93">
        <f t="shared" si="5"/>
        <v>2.066862759472976</v>
      </c>
      <c r="R87" s="93">
        <f t="shared" si="6"/>
        <v>2.1633230256605378</v>
      </c>
      <c r="S87" s="94">
        <f t="shared" si="7"/>
        <v>4.3956829611213672</v>
      </c>
    </row>
    <row r="88" spans="1:19" x14ac:dyDescent="0.3">
      <c r="A88" s="26" t="s">
        <v>60</v>
      </c>
      <c r="B88" s="26">
        <v>113</v>
      </c>
      <c r="C88" s="26">
        <v>9</v>
      </c>
      <c r="D88" s="26">
        <v>70</v>
      </c>
      <c r="E88" s="26">
        <v>14.4</v>
      </c>
      <c r="F88" s="26">
        <v>9.4</v>
      </c>
      <c r="G88" s="26">
        <v>35.9</v>
      </c>
      <c r="H88" s="26">
        <v>72.900000000000006</v>
      </c>
      <c r="M88" s="95">
        <f t="shared" si="1"/>
        <v>4.7273878187123408</v>
      </c>
      <c r="N88" s="96">
        <f t="shared" si="2"/>
        <v>2.1972245773362196</v>
      </c>
      <c r="O88" s="96">
        <f t="shared" si="3"/>
        <v>4.2484952420493594</v>
      </c>
      <c r="P88" s="96">
        <f t="shared" si="4"/>
        <v>2.6672282065819548</v>
      </c>
      <c r="Q88" s="96">
        <f t="shared" si="5"/>
        <v>2.2407096892759584</v>
      </c>
      <c r="R88" s="96">
        <f t="shared" si="6"/>
        <v>3.5807372954942331</v>
      </c>
      <c r="S88" s="97">
        <f t="shared" si="7"/>
        <v>4.2890886390146123</v>
      </c>
    </row>
    <row r="89" spans="1:19" x14ac:dyDescent="0.3">
      <c r="A89" s="27" t="s">
        <v>61</v>
      </c>
      <c r="B89" s="27">
        <v>17916</v>
      </c>
      <c r="C89" s="27">
        <v>1.6</v>
      </c>
      <c r="D89" s="27">
        <v>57</v>
      </c>
      <c r="E89" s="27">
        <v>12.4</v>
      </c>
      <c r="F89" s="27">
        <v>17.600000000000001</v>
      </c>
      <c r="G89" s="27">
        <v>63.3</v>
      </c>
      <c r="H89" s="27">
        <v>72</v>
      </c>
      <c r="M89" s="92">
        <f t="shared" si="1"/>
        <v>9.7934494473271911</v>
      </c>
      <c r="N89" s="93">
        <f t="shared" si="2"/>
        <v>0.47000362924573563</v>
      </c>
      <c r="O89" s="93">
        <f t="shared" si="3"/>
        <v>4.0430512678345503</v>
      </c>
      <c r="P89" s="93">
        <f t="shared" si="4"/>
        <v>2.5176964726109912</v>
      </c>
      <c r="Q89" s="93">
        <f t="shared" si="5"/>
        <v>2.8678989020441064</v>
      </c>
      <c r="R89" s="93">
        <f t="shared" si="6"/>
        <v>4.1478853291501308</v>
      </c>
      <c r="S89" s="94">
        <f t="shared" si="7"/>
        <v>4.2766661190160553</v>
      </c>
    </row>
    <row r="90" spans="1:19" x14ac:dyDescent="0.3">
      <c r="A90" s="26" t="s">
        <v>62</v>
      </c>
      <c r="B90" s="26">
        <v>13133</v>
      </c>
      <c r="C90" s="26">
        <v>1.1000000000000001</v>
      </c>
      <c r="D90" s="26">
        <v>37</v>
      </c>
      <c r="E90" s="26">
        <v>2.2000000000000002</v>
      </c>
      <c r="F90" s="26">
        <v>6.2</v>
      </c>
      <c r="G90" s="26">
        <v>120</v>
      </c>
      <c r="H90" s="26">
        <v>61</v>
      </c>
      <c r="M90" s="95">
        <f t="shared" si="1"/>
        <v>9.4828834255851593</v>
      </c>
      <c r="N90" s="96">
        <f t="shared" si="2"/>
        <v>9.5310179804324935E-2</v>
      </c>
      <c r="O90" s="96">
        <f t="shared" si="3"/>
        <v>3.6109179126442243</v>
      </c>
      <c r="P90" s="96">
        <f t="shared" si="4"/>
        <v>0.78845736036427028</v>
      </c>
      <c r="Q90" s="96">
        <f t="shared" si="5"/>
        <v>1.824549292051046</v>
      </c>
      <c r="R90" s="96">
        <f t="shared" si="6"/>
        <v>4.7874917427820458</v>
      </c>
      <c r="S90" s="97">
        <f t="shared" si="7"/>
        <v>4.1108738641733114</v>
      </c>
    </row>
    <row r="91" spans="1:19" x14ac:dyDescent="0.3">
      <c r="A91" s="27" t="s">
        <v>172</v>
      </c>
      <c r="B91" s="27">
        <v>1968</v>
      </c>
      <c r="C91" s="27">
        <v>5.5</v>
      </c>
      <c r="D91" s="27">
        <v>37</v>
      </c>
      <c r="E91" s="27">
        <v>2</v>
      </c>
      <c r="F91" s="27">
        <v>2.8</v>
      </c>
      <c r="G91" s="27">
        <v>120</v>
      </c>
      <c r="H91" s="27">
        <v>60.2</v>
      </c>
      <c r="M91" s="92">
        <f t="shared" si="1"/>
        <v>7.5847730776121987</v>
      </c>
      <c r="N91" s="93">
        <f t="shared" si="2"/>
        <v>1.7047480922384253</v>
      </c>
      <c r="O91" s="93">
        <f t="shared" si="3"/>
        <v>3.6109179126442243</v>
      </c>
      <c r="P91" s="93">
        <f t="shared" si="4"/>
        <v>0.69314718055994529</v>
      </c>
      <c r="Q91" s="93">
        <f t="shared" si="5"/>
        <v>1.0296194171811581</v>
      </c>
      <c r="R91" s="93">
        <f t="shared" si="6"/>
        <v>4.7874917427820458</v>
      </c>
      <c r="S91" s="94">
        <f t="shared" si="7"/>
        <v>4.0976723523147758</v>
      </c>
    </row>
    <row r="92" spans="1:19" x14ac:dyDescent="0.3">
      <c r="A92" s="26" t="s">
        <v>63</v>
      </c>
      <c r="B92" s="26">
        <v>787</v>
      </c>
      <c r="C92" s="26">
        <v>5.3</v>
      </c>
      <c r="D92" s="26">
        <v>74</v>
      </c>
      <c r="E92" s="26">
        <v>14.2</v>
      </c>
      <c r="F92" s="26">
        <v>10.3</v>
      </c>
      <c r="G92" s="26">
        <v>64.900000000000006</v>
      </c>
      <c r="H92" s="26">
        <v>65.7</v>
      </c>
      <c r="M92" s="95">
        <f t="shared" si="1"/>
        <v>6.6682282484174031</v>
      </c>
      <c r="N92" s="96">
        <f t="shared" si="2"/>
        <v>1.6677068205580761</v>
      </c>
      <c r="O92" s="96">
        <f t="shared" si="3"/>
        <v>4.3040650932041702</v>
      </c>
      <c r="P92" s="96">
        <f t="shared" si="4"/>
        <v>2.653241964607215</v>
      </c>
      <c r="Q92" s="96">
        <f t="shared" si="5"/>
        <v>2.33214389523559</v>
      </c>
      <c r="R92" s="96">
        <f t="shared" si="6"/>
        <v>4.1728476237100445</v>
      </c>
      <c r="S92" s="97">
        <f t="shared" si="7"/>
        <v>4.1850989254905651</v>
      </c>
    </row>
    <row r="93" spans="1:19" x14ac:dyDescent="0.3">
      <c r="A93" s="27" t="s">
        <v>64</v>
      </c>
      <c r="B93" s="27">
        <v>11403</v>
      </c>
      <c r="C93" s="27">
        <v>3</v>
      </c>
      <c r="D93" s="27">
        <v>47</v>
      </c>
      <c r="E93" s="27">
        <v>2.2999999999999998</v>
      </c>
      <c r="F93" s="27">
        <v>5.4</v>
      </c>
      <c r="G93" s="27">
        <v>54.8</v>
      </c>
      <c r="H93" s="27">
        <v>64.099999999999994</v>
      </c>
      <c r="M93" s="92">
        <f t="shared" ref="M93:M154" si="8">LN(B93)</f>
        <v>9.3416317576573586</v>
      </c>
      <c r="N93" s="93">
        <f t="shared" ref="N93:N154" si="9">LN(C93)</f>
        <v>1.0986122886681098</v>
      </c>
      <c r="O93" s="93">
        <f t="shared" ref="O93:O154" si="10">LN(D93)</f>
        <v>3.8501476017100584</v>
      </c>
      <c r="P93" s="93">
        <f t="shared" ref="P93:P154" si="11">LN(E93)</f>
        <v>0.83290912293510388</v>
      </c>
      <c r="Q93" s="93">
        <f t="shared" ref="Q93:Q154" si="12">LN(F93)</f>
        <v>1.6863989535702288</v>
      </c>
      <c r="R93" s="93">
        <f t="shared" ref="R93:R154" si="13">LN(G93)</f>
        <v>4.00369019395397</v>
      </c>
      <c r="S93" s="94">
        <f t="shared" ref="S93:S154" si="14">LN(H93)</f>
        <v>4.160444363926624</v>
      </c>
    </row>
    <row r="94" spans="1:19" x14ac:dyDescent="0.3">
      <c r="A94" s="26" t="s">
        <v>65</v>
      </c>
      <c r="B94" s="26">
        <v>9905</v>
      </c>
      <c r="C94" s="26">
        <v>3.9</v>
      </c>
      <c r="D94" s="26">
        <v>63</v>
      </c>
      <c r="E94" s="26">
        <v>5</v>
      </c>
      <c r="F94" s="26">
        <v>11.1</v>
      </c>
      <c r="G94" s="26">
        <v>97.1</v>
      </c>
      <c r="H94" s="26">
        <v>71.900000000000006</v>
      </c>
      <c r="M94" s="95">
        <f t="shared" si="8"/>
        <v>9.2007949591326508</v>
      </c>
      <c r="N94" s="96">
        <f t="shared" si="9"/>
        <v>1.3609765531356006</v>
      </c>
      <c r="O94" s="96">
        <f t="shared" si="10"/>
        <v>4.1431347263915326</v>
      </c>
      <c r="P94" s="96">
        <f t="shared" si="11"/>
        <v>1.6094379124341003</v>
      </c>
      <c r="Q94" s="96">
        <f t="shared" si="12"/>
        <v>2.4069451083182885</v>
      </c>
      <c r="R94" s="96">
        <f t="shared" si="13"/>
        <v>4.5757413752972793</v>
      </c>
      <c r="S94" s="97">
        <f t="shared" si="14"/>
        <v>4.2752762647270011</v>
      </c>
    </row>
    <row r="95" spans="1:19" x14ac:dyDescent="0.3">
      <c r="A95" s="27" t="s">
        <v>66</v>
      </c>
      <c r="B95" s="27">
        <v>9660</v>
      </c>
      <c r="C95" s="27">
        <v>11.1</v>
      </c>
      <c r="D95" s="27">
        <v>73</v>
      </c>
      <c r="E95" s="27">
        <v>60.6</v>
      </c>
      <c r="F95" s="27">
        <v>9.4</v>
      </c>
      <c r="G95" s="27">
        <v>21.1</v>
      </c>
      <c r="H95" s="27">
        <v>76.400000000000006</v>
      </c>
      <c r="M95" s="92">
        <f t="shared" si="8"/>
        <v>9.1757489272065644</v>
      </c>
      <c r="N95" s="93">
        <f t="shared" si="9"/>
        <v>2.4069451083182885</v>
      </c>
      <c r="O95" s="93">
        <f t="shared" si="10"/>
        <v>4.290459441148391</v>
      </c>
      <c r="P95" s="93">
        <f t="shared" si="11"/>
        <v>4.1042948930752692</v>
      </c>
      <c r="Q95" s="93">
        <f t="shared" si="12"/>
        <v>2.2407096892759584</v>
      </c>
      <c r="R95" s="93">
        <f t="shared" si="13"/>
        <v>3.0492730404820207</v>
      </c>
      <c r="S95" s="94">
        <f t="shared" si="14"/>
        <v>4.3359826961724748</v>
      </c>
    </row>
    <row r="96" spans="1:19" x14ac:dyDescent="0.3">
      <c r="A96" s="26" t="s">
        <v>67</v>
      </c>
      <c r="B96" s="26">
        <v>341</v>
      </c>
      <c r="C96" s="26">
        <v>9.1999999999999993</v>
      </c>
      <c r="D96" s="26">
        <v>87</v>
      </c>
      <c r="E96" s="26">
        <v>41.4</v>
      </c>
      <c r="F96" s="26">
        <v>16.399999999999999</v>
      </c>
      <c r="G96" s="26">
        <v>4.4000000000000004</v>
      </c>
      <c r="H96" s="26">
        <v>82.3</v>
      </c>
      <c r="M96" s="95">
        <f t="shared" si="8"/>
        <v>5.8318824772835169</v>
      </c>
      <c r="N96" s="96">
        <f t="shared" si="9"/>
        <v>2.2192034840549946</v>
      </c>
      <c r="O96" s="96">
        <f t="shared" si="10"/>
        <v>4.4659081186545837</v>
      </c>
      <c r="P96" s="96">
        <f t="shared" si="11"/>
        <v>3.7232808808312687</v>
      </c>
      <c r="Q96" s="96">
        <f t="shared" si="12"/>
        <v>2.7972813348301528</v>
      </c>
      <c r="R96" s="96">
        <f t="shared" si="13"/>
        <v>1.4816045409242156</v>
      </c>
      <c r="S96" s="97">
        <f t="shared" si="14"/>
        <v>4.4103711076830239</v>
      </c>
    </row>
    <row r="97" spans="1:19" x14ac:dyDescent="0.3">
      <c r="A97" s="27" t="s">
        <v>68</v>
      </c>
      <c r="B97" s="27">
        <v>1380004</v>
      </c>
      <c r="C97" s="27">
        <v>5.6</v>
      </c>
      <c r="D97" s="27">
        <v>61</v>
      </c>
      <c r="E97" s="27">
        <v>7.4</v>
      </c>
      <c r="F97" s="27">
        <v>3.4</v>
      </c>
      <c r="G97" s="27">
        <v>12.2</v>
      </c>
      <c r="H97" s="27">
        <v>70.8</v>
      </c>
      <c r="M97" s="92">
        <f t="shared" si="8"/>
        <v>14.137596955679911</v>
      </c>
      <c r="N97" s="93">
        <f t="shared" si="9"/>
        <v>1.7227665977411035</v>
      </c>
      <c r="O97" s="93">
        <f t="shared" si="10"/>
        <v>4.1108738641733114</v>
      </c>
      <c r="P97" s="93">
        <f t="shared" si="11"/>
        <v>2.0014800002101243</v>
      </c>
      <c r="Q97" s="93">
        <f t="shared" si="12"/>
        <v>1.2237754316221157</v>
      </c>
      <c r="R97" s="93">
        <f t="shared" si="13"/>
        <v>2.5014359517392109</v>
      </c>
      <c r="S97" s="94">
        <f t="shared" si="14"/>
        <v>4.2598590006996737</v>
      </c>
    </row>
    <row r="98" spans="1:19" x14ac:dyDescent="0.3">
      <c r="A98" s="26" t="s">
        <v>69</v>
      </c>
      <c r="B98" s="26">
        <v>273524</v>
      </c>
      <c r="C98" s="26">
        <v>0.2</v>
      </c>
      <c r="D98" s="26">
        <v>59</v>
      </c>
      <c r="E98" s="26">
        <v>6.2</v>
      </c>
      <c r="F98" s="26">
        <v>8.6999999999999993</v>
      </c>
      <c r="G98" s="26">
        <v>36</v>
      </c>
      <c r="H98" s="26">
        <v>71.3</v>
      </c>
      <c r="M98" s="95">
        <f t="shared" si="8"/>
        <v>12.519144648365362</v>
      </c>
      <c r="N98" s="96">
        <f t="shared" si="9"/>
        <v>-1.6094379124341003</v>
      </c>
      <c r="O98" s="96">
        <f t="shared" si="10"/>
        <v>4.0775374439057197</v>
      </c>
      <c r="P98" s="96">
        <f t="shared" si="11"/>
        <v>1.824549292051046</v>
      </c>
      <c r="Q98" s="96">
        <f t="shared" si="12"/>
        <v>2.1633230256605378</v>
      </c>
      <c r="R98" s="96">
        <f t="shared" si="13"/>
        <v>3.5835189384561099</v>
      </c>
      <c r="S98" s="97">
        <f t="shared" si="14"/>
        <v>4.26689632742025</v>
      </c>
    </row>
    <row r="99" spans="1:19" x14ac:dyDescent="0.3">
      <c r="A99" s="27" t="s">
        <v>70</v>
      </c>
      <c r="B99" s="27">
        <v>83993</v>
      </c>
      <c r="C99" s="27">
        <v>1</v>
      </c>
      <c r="D99" s="27">
        <v>77</v>
      </c>
      <c r="E99" s="27">
        <v>15.8</v>
      </c>
      <c r="F99" s="27">
        <v>21.4</v>
      </c>
      <c r="G99" s="27">
        <v>27.6</v>
      </c>
      <c r="H99" s="27">
        <v>77.3</v>
      </c>
      <c r="M99" s="92">
        <f t="shared" si="8"/>
        <v>11.338488741019702</v>
      </c>
      <c r="N99" s="93">
        <f t="shared" si="9"/>
        <v>0</v>
      </c>
      <c r="O99" s="93">
        <f t="shared" si="10"/>
        <v>4.3438054218536841</v>
      </c>
      <c r="P99" s="93">
        <f t="shared" si="11"/>
        <v>2.760009940032921</v>
      </c>
      <c r="Q99" s="93">
        <f t="shared" si="12"/>
        <v>3.0633909220278057</v>
      </c>
      <c r="R99" s="93">
        <f t="shared" si="13"/>
        <v>3.3178157727231046</v>
      </c>
      <c r="S99" s="94">
        <f t="shared" si="14"/>
        <v>4.3476939555933765</v>
      </c>
    </row>
    <row r="100" spans="1:19" x14ac:dyDescent="0.3">
      <c r="A100" s="26" t="s">
        <v>71</v>
      </c>
      <c r="B100" s="26">
        <v>40223</v>
      </c>
      <c r="C100" s="26">
        <v>0.4</v>
      </c>
      <c r="D100" s="26">
        <v>55</v>
      </c>
      <c r="E100" s="26">
        <v>9.6999999999999993</v>
      </c>
      <c r="F100" s="26">
        <v>6</v>
      </c>
      <c r="G100" s="26">
        <v>70</v>
      </c>
      <c r="H100" s="26">
        <v>72.400000000000006</v>
      </c>
      <c r="M100" s="95">
        <f t="shared" si="8"/>
        <v>10.602194250301306</v>
      </c>
      <c r="N100" s="96">
        <f t="shared" si="9"/>
        <v>-0.916290731874155</v>
      </c>
      <c r="O100" s="96">
        <f t="shared" si="10"/>
        <v>4.0073331852324712</v>
      </c>
      <c r="P100" s="96">
        <f t="shared" si="11"/>
        <v>2.2721258855093369</v>
      </c>
      <c r="Q100" s="96">
        <f t="shared" si="12"/>
        <v>1.791759469228055</v>
      </c>
      <c r="R100" s="96">
        <f t="shared" si="13"/>
        <v>4.2484952420493594</v>
      </c>
      <c r="S100" s="97">
        <f t="shared" si="14"/>
        <v>4.282206299391671</v>
      </c>
    </row>
    <row r="101" spans="1:19" x14ac:dyDescent="0.3">
      <c r="A101" s="27" t="s">
        <v>72</v>
      </c>
      <c r="B101" s="27">
        <v>4938</v>
      </c>
      <c r="C101" s="27">
        <v>12.7</v>
      </c>
      <c r="D101" s="27">
        <v>83</v>
      </c>
      <c r="E101" s="27">
        <v>34.9</v>
      </c>
      <c r="F101" s="27">
        <v>20.3</v>
      </c>
      <c r="G101" s="27">
        <v>5.7</v>
      </c>
      <c r="H101" s="27">
        <v>81.8</v>
      </c>
      <c r="M101" s="92">
        <f t="shared" si="8"/>
        <v>8.5047156699051243</v>
      </c>
      <c r="N101" s="93">
        <f t="shared" si="9"/>
        <v>2.5416019934645457</v>
      </c>
      <c r="O101" s="93">
        <f t="shared" si="10"/>
        <v>4.4188406077965983</v>
      </c>
      <c r="P101" s="93">
        <f t="shared" si="11"/>
        <v>3.5524868292083815</v>
      </c>
      <c r="Q101" s="93">
        <f t="shared" si="12"/>
        <v>3.0106208860477417</v>
      </c>
      <c r="R101" s="93">
        <f t="shared" si="13"/>
        <v>1.7404661748405046</v>
      </c>
      <c r="S101" s="94">
        <f t="shared" si="14"/>
        <v>4.4042772436087017</v>
      </c>
    </row>
    <row r="102" spans="1:19" x14ac:dyDescent="0.3">
      <c r="A102" s="26" t="s">
        <v>73</v>
      </c>
      <c r="B102" s="26">
        <v>8656</v>
      </c>
      <c r="C102" s="26">
        <v>4.4000000000000004</v>
      </c>
      <c r="D102" s="26">
        <v>84</v>
      </c>
      <c r="E102" s="26">
        <v>36.299999999999997</v>
      </c>
      <c r="F102" s="26">
        <v>12.1</v>
      </c>
      <c r="G102" s="26">
        <v>8.3000000000000007</v>
      </c>
      <c r="H102" s="26">
        <v>82.6</v>
      </c>
      <c r="M102" s="95">
        <f t="shared" si="8"/>
        <v>9.0660080010862636</v>
      </c>
      <c r="N102" s="96">
        <f t="shared" si="9"/>
        <v>1.4816045409242156</v>
      </c>
      <c r="O102" s="96">
        <f t="shared" si="10"/>
        <v>4.4308167988433134</v>
      </c>
      <c r="P102" s="96">
        <f t="shared" si="11"/>
        <v>3.591817741270805</v>
      </c>
      <c r="Q102" s="96">
        <f t="shared" si="12"/>
        <v>2.4932054526026954</v>
      </c>
      <c r="R102" s="96">
        <f t="shared" si="13"/>
        <v>2.1162555148025524</v>
      </c>
      <c r="S102" s="97">
        <f t="shared" si="14"/>
        <v>4.4140096805269327</v>
      </c>
    </row>
    <row r="103" spans="1:19" x14ac:dyDescent="0.3">
      <c r="A103" s="27" t="s">
        <v>74</v>
      </c>
      <c r="B103" s="27">
        <v>60462</v>
      </c>
      <c r="C103" s="27">
        <v>8</v>
      </c>
      <c r="D103" s="27">
        <v>83</v>
      </c>
      <c r="E103" s="27">
        <v>39.5</v>
      </c>
      <c r="F103" s="27">
        <v>13.2</v>
      </c>
      <c r="G103" s="27">
        <v>3.7</v>
      </c>
      <c r="H103" s="27">
        <v>83</v>
      </c>
      <c r="M103" s="92">
        <f t="shared" si="8"/>
        <v>11.009770347508457</v>
      </c>
      <c r="N103" s="93">
        <f t="shared" si="9"/>
        <v>2.0794415416798357</v>
      </c>
      <c r="O103" s="93">
        <f t="shared" si="10"/>
        <v>4.4188406077965983</v>
      </c>
      <c r="P103" s="93">
        <f t="shared" si="11"/>
        <v>3.6763006719070761</v>
      </c>
      <c r="Q103" s="93">
        <f t="shared" si="12"/>
        <v>2.5802168295923251</v>
      </c>
      <c r="R103" s="93">
        <f t="shared" si="13"/>
        <v>1.3083328196501789</v>
      </c>
      <c r="S103" s="94">
        <f t="shared" si="14"/>
        <v>4.4188406077965983</v>
      </c>
    </row>
    <row r="104" spans="1:19" x14ac:dyDescent="0.3">
      <c r="A104" s="26" t="s">
        <v>75</v>
      </c>
      <c r="B104" s="26">
        <v>2961</v>
      </c>
      <c r="C104" s="26">
        <v>4.2</v>
      </c>
      <c r="D104" s="26">
        <v>70</v>
      </c>
      <c r="E104" s="26">
        <v>5.3</v>
      </c>
      <c r="F104" s="26">
        <v>13.3</v>
      </c>
      <c r="G104" s="26">
        <v>51.7</v>
      </c>
      <c r="H104" s="26">
        <v>76</v>
      </c>
      <c r="M104" s="95">
        <f t="shared" si="8"/>
        <v>7.993282328101591</v>
      </c>
      <c r="N104" s="96">
        <f t="shared" si="9"/>
        <v>1.4350845252893227</v>
      </c>
      <c r="O104" s="96">
        <f t="shared" si="10"/>
        <v>4.2484952420493594</v>
      </c>
      <c r="P104" s="96">
        <f t="shared" si="11"/>
        <v>1.6677068205580761</v>
      </c>
      <c r="Q104" s="96">
        <f t="shared" si="12"/>
        <v>2.5877640352277083</v>
      </c>
      <c r="R104" s="96">
        <f t="shared" si="13"/>
        <v>3.9454577815143836</v>
      </c>
      <c r="S104" s="97">
        <f t="shared" si="14"/>
        <v>4.3307333402863311</v>
      </c>
    </row>
    <row r="105" spans="1:19" x14ac:dyDescent="0.3">
      <c r="A105" s="27" t="s">
        <v>76</v>
      </c>
      <c r="B105" s="27">
        <v>126476</v>
      </c>
      <c r="C105" s="27">
        <v>10.1</v>
      </c>
      <c r="D105" s="27">
        <v>85</v>
      </c>
      <c r="E105" s="27">
        <v>24.8</v>
      </c>
      <c r="F105" s="27">
        <v>24.2</v>
      </c>
      <c r="G105" s="27">
        <v>2.8</v>
      </c>
      <c r="H105" s="27">
        <v>84.3</v>
      </c>
      <c r="M105" s="92">
        <f t="shared" si="8"/>
        <v>11.747807845829808</v>
      </c>
      <c r="N105" s="93">
        <f t="shared" si="9"/>
        <v>2.3125354238472138</v>
      </c>
      <c r="O105" s="93">
        <f t="shared" si="10"/>
        <v>4.4426512564903167</v>
      </c>
      <c r="P105" s="93">
        <f t="shared" si="11"/>
        <v>3.2108436531709366</v>
      </c>
      <c r="Q105" s="93">
        <f t="shared" si="12"/>
        <v>3.1863526331626408</v>
      </c>
      <c r="R105" s="93">
        <f t="shared" si="13"/>
        <v>1.0296194171811581</v>
      </c>
      <c r="S105" s="94">
        <f t="shared" si="14"/>
        <v>4.4343818650078095</v>
      </c>
    </row>
    <row r="106" spans="1:19" x14ac:dyDescent="0.3">
      <c r="A106" s="26" t="s">
        <v>77</v>
      </c>
      <c r="B106" s="26">
        <v>10203</v>
      </c>
      <c r="C106" s="26">
        <v>0.5</v>
      </c>
      <c r="D106" s="26">
        <v>60</v>
      </c>
      <c r="E106" s="26">
        <v>26.6</v>
      </c>
      <c r="F106" s="26">
        <v>12.8</v>
      </c>
      <c r="G106" s="26">
        <v>27</v>
      </c>
      <c r="H106" s="26">
        <v>77.900000000000006</v>
      </c>
      <c r="M106" s="95">
        <f t="shared" si="8"/>
        <v>9.2304370736753043</v>
      </c>
      <c r="N106" s="96">
        <f t="shared" si="9"/>
        <v>-0.69314718055994529</v>
      </c>
      <c r="O106" s="96">
        <f t="shared" si="10"/>
        <v>4.0943445622221004</v>
      </c>
      <c r="P106" s="96">
        <f t="shared" si="11"/>
        <v>3.2809112157876537</v>
      </c>
      <c r="Q106" s="96">
        <f t="shared" si="12"/>
        <v>2.5494451709255714</v>
      </c>
      <c r="R106" s="96">
        <f t="shared" si="13"/>
        <v>3.2958368660043291</v>
      </c>
      <c r="S106" s="97">
        <f t="shared" si="14"/>
        <v>4.3554259528767023</v>
      </c>
    </row>
    <row r="107" spans="1:19" x14ac:dyDescent="0.3">
      <c r="A107" s="27" t="s">
        <v>78</v>
      </c>
      <c r="B107" s="27">
        <v>18777</v>
      </c>
      <c r="C107" s="27">
        <v>5</v>
      </c>
      <c r="D107" s="27">
        <v>76</v>
      </c>
      <c r="E107" s="27">
        <v>40.700000000000003</v>
      </c>
      <c r="F107" s="27">
        <v>8.1999999999999993</v>
      </c>
      <c r="G107" s="27">
        <v>24.6</v>
      </c>
      <c r="H107" s="27">
        <v>74</v>
      </c>
      <c r="M107" s="92">
        <f t="shared" si="8"/>
        <v>9.8403879955928115</v>
      </c>
      <c r="N107" s="93">
        <f t="shared" si="9"/>
        <v>1.6094379124341003</v>
      </c>
      <c r="O107" s="93">
        <f t="shared" si="10"/>
        <v>4.3307333402863311</v>
      </c>
      <c r="P107" s="93">
        <f t="shared" si="11"/>
        <v>3.7062280924485496</v>
      </c>
      <c r="Q107" s="93">
        <f t="shared" si="12"/>
        <v>2.1041341542702074</v>
      </c>
      <c r="R107" s="93">
        <f t="shared" si="13"/>
        <v>3.202746442938317</v>
      </c>
      <c r="S107" s="94">
        <f t="shared" si="14"/>
        <v>4.3040650932041702</v>
      </c>
    </row>
    <row r="108" spans="1:19" x14ac:dyDescent="0.3">
      <c r="A108" s="26" t="s">
        <v>79</v>
      </c>
      <c r="B108" s="26">
        <v>53771</v>
      </c>
      <c r="C108" s="26">
        <v>2.1</v>
      </c>
      <c r="D108" s="26">
        <v>56</v>
      </c>
      <c r="E108" s="26">
        <v>1.6</v>
      </c>
      <c r="F108" s="26">
        <v>8.3000000000000007</v>
      </c>
      <c r="G108" s="26">
        <v>81.099999999999994</v>
      </c>
      <c r="H108" s="26">
        <v>66.099999999999994</v>
      </c>
      <c r="M108" s="95">
        <f t="shared" si="8"/>
        <v>10.892489567361865</v>
      </c>
      <c r="N108" s="96">
        <f t="shared" si="9"/>
        <v>0.74193734472937733</v>
      </c>
      <c r="O108" s="96">
        <f t="shared" si="10"/>
        <v>4.0253516907351496</v>
      </c>
      <c r="P108" s="96">
        <f t="shared" si="11"/>
        <v>0.47000362924573563</v>
      </c>
      <c r="Q108" s="96">
        <f t="shared" si="12"/>
        <v>2.1162555148025524</v>
      </c>
      <c r="R108" s="96">
        <f t="shared" si="13"/>
        <v>4.3956829611213672</v>
      </c>
      <c r="S108" s="97">
        <f t="shared" si="14"/>
        <v>4.1911687468576408</v>
      </c>
    </row>
    <row r="109" spans="1:19" x14ac:dyDescent="0.3">
      <c r="A109" s="27" t="s">
        <v>80</v>
      </c>
      <c r="B109" s="27">
        <v>119</v>
      </c>
      <c r="C109" s="27">
        <v>2.2999999999999998</v>
      </c>
      <c r="D109" s="27">
        <v>51</v>
      </c>
      <c r="E109" s="27">
        <v>2</v>
      </c>
      <c r="F109" s="27">
        <v>7.4</v>
      </c>
      <c r="G109" s="27">
        <v>50.6</v>
      </c>
      <c r="H109" s="27">
        <v>59.4</v>
      </c>
      <c r="M109" s="92">
        <f t="shared" si="8"/>
        <v>4.7791234931115296</v>
      </c>
      <c r="N109" s="93">
        <f t="shared" si="9"/>
        <v>0.83290912293510388</v>
      </c>
      <c r="O109" s="93">
        <f t="shared" si="10"/>
        <v>3.9318256327243257</v>
      </c>
      <c r="P109" s="93">
        <f t="shared" si="11"/>
        <v>0.69314718055994529</v>
      </c>
      <c r="Q109" s="93">
        <f t="shared" si="12"/>
        <v>2.0014800002101243</v>
      </c>
      <c r="R109" s="93">
        <f t="shared" si="13"/>
        <v>3.9239515762934198</v>
      </c>
      <c r="S109" s="94">
        <f t="shared" si="14"/>
        <v>4.0842942263685993</v>
      </c>
    </row>
    <row r="110" spans="1:19" x14ac:dyDescent="0.3">
      <c r="A110" s="27" t="s">
        <v>82</v>
      </c>
      <c r="B110" s="27">
        <v>6524</v>
      </c>
      <c r="C110" s="27">
        <v>4.9000000000000004</v>
      </c>
      <c r="D110" s="27">
        <v>70</v>
      </c>
      <c r="E110" s="27">
        <v>22.1</v>
      </c>
      <c r="F110" s="27">
        <v>7.1</v>
      </c>
      <c r="G110" s="27">
        <v>34</v>
      </c>
      <c r="H110" s="27">
        <v>74.2</v>
      </c>
      <c r="M110" s="95">
        <f t="shared" si="8"/>
        <v>8.7832429637409053</v>
      </c>
      <c r="N110" s="96">
        <f t="shared" si="9"/>
        <v>1.589235205116581</v>
      </c>
      <c r="O110" s="96">
        <f t="shared" si="10"/>
        <v>4.2484952420493594</v>
      </c>
      <c r="P110" s="96">
        <f t="shared" si="11"/>
        <v>3.095577608523707</v>
      </c>
      <c r="Q110" s="96">
        <f t="shared" si="12"/>
        <v>1.9600947840472698</v>
      </c>
      <c r="R110" s="96">
        <f t="shared" si="13"/>
        <v>3.5263605246161616</v>
      </c>
      <c r="S110" s="97">
        <f t="shared" si="14"/>
        <v>4.3067641501733345</v>
      </c>
    </row>
    <row r="111" spans="1:19" x14ac:dyDescent="0.3">
      <c r="A111" s="26" t="s">
        <v>83</v>
      </c>
      <c r="B111" s="26">
        <v>7276</v>
      </c>
      <c r="C111" s="26">
        <v>12.1</v>
      </c>
      <c r="D111" s="26">
        <v>50</v>
      </c>
      <c r="E111" s="26">
        <v>3.5</v>
      </c>
      <c r="F111" s="26">
        <v>4.7</v>
      </c>
      <c r="G111" s="26">
        <v>83.4</v>
      </c>
      <c r="H111" s="26">
        <v>68.5</v>
      </c>
      <c r="M111" s="92">
        <f t="shared" si="8"/>
        <v>8.8923365396380127</v>
      </c>
      <c r="N111" s="93">
        <f t="shared" si="9"/>
        <v>2.4932054526026954</v>
      </c>
      <c r="O111" s="93">
        <f t="shared" si="10"/>
        <v>3.912023005428146</v>
      </c>
      <c r="P111" s="93">
        <f t="shared" si="11"/>
        <v>1.2527629684953681</v>
      </c>
      <c r="Q111" s="93">
        <f t="shared" si="12"/>
        <v>1.547562508716013</v>
      </c>
      <c r="R111" s="93">
        <f t="shared" si="13"/>
        <v>4.423648309364701</v>
      </c>
      <c r="S111" s="94">
        <f t="shared" si="14"/>
        <v>4.2268337452681797</v>
      </c>
    </row>
    <row r="112" spans="1:19" x14ac:dyDescent="0.3">
      <c r="A112" s="27" t="s">
        <v>84</v>
      </c>
      <c r="B112" s="27">
        <v>1886</v>
      </c>
      <c r="C112" s="27">
        <v>13.2</v>
      </c>
      <c r="D112" s="27">
        <v>72</v>
      </c>
      <c r="E112" s="27">
        <v>34</v>
      </c>
      <c r="F112" s="27">
        <v>10.4</v>
      </c>
      <c r="G112" s="27">
        <v>10.8</v>
      </c>
      <c r="H112" s="27">
        <v>75.400000000000006</v>
      </c>
      <c r="M112" s="95">
        <f t="shared" si="8"/>
        <v>7.542213463193403</v>
      </c>
      <c r="N112" s="96">
        <f t="shared" si="9"/>
        <v>2.5802168295923251</v>
      </c>
      <c r="O112" s="96">
        <f t="shared" si="10"/>
        <v>4.2766661190160553</v>
      </c>
      <c r="P112" s="96">
        <f t="shared" si="11"/>
        <v>3.5263605246161616</v>
      </c>
      <c r="Q112" s="96">
        <f t="shared" si="12"/>
        <v>2.341805806147327</v>
      </c>
      <c r="R112" s="96">
        <f t="shared" si="13"/>
        <v>2.379546134130174</v>
      </c>
      <c r="S112" s="97">
        <f t="shared" si="14"/>
        <v>4.3228072750139104</v>
      </c>
    </row>
    <row r="113" spans="1:19" x14ac:dyDescent="0.3">
      <c r="A113" s="26" t="s">
        <v>85</v>
      </c>
      <c r="B113" s="26">
        <v>6825</v>
      </c>
      <c r="C113" s="26">
        <v>1.5</v>
      </c>
      <c r="D113" s="26">
        <v>72</v>
      </c>
      <c r="E113" s="26">
        <v>22.1</v>
      </c>
      <c r="F113" s="26">
        <v>13.4</v>
      </c>
      <c r="G113" s="26">
        <v>11.7</v>
      </c>
      <c r="H113" s="26">
        <v>76.400000000000006</v>
      </c>
      <c r="M113" s="92">
        <f t="shared" si="8"/>
        <v>8.8283476200531599</v>
      </c>
      <c r="N113" s="93">
        <f t="shared" si="9"/>
        <v>0.40546510810816438</v>
      </c>
      <c r="O113" s="93">
        <f t="shared" si="10"/>
        <v>4.2766661190160553</v>
      </c>
      <c r="P113" s="93">
        <f t="shared" si="11"/>
        <v>3.095577608523707</v>
      </c>
      <c r="Q113" s="93">
        <f t="shared" si="12"/>
        <v>2.5952547069568657</v>
      </c>
      <c r="R113" s="93">
        <f t="shared" si="13"/>
        <v>2.4595888418037104</v>
      </c>
      <c r="S113" s="94">
        <f t="shared" si="14"/>
        <v>4.3359826961724748</v>
      </c>
    </row>
    <row r="114" spans="1:19" x14ac:dyDescent="0.3">
      <c r="A114" s="27" t="s">
        <v>86</v>
      </c>
      <c r="B114" s="27">
        <v>2142</v>
      </c>
      <c r="C114" s="27">
        <v>5.0999999999999996</v>
      </c>
      <c r="D114" s="27">
        <v>48</v>
      </c>
      <c r="E114" s="27">
        <v>4.7</v>
      </c>
      <c r="F114" s="27">
        <v>8.8000000000000007</v>
      </c>
      <c r="G114" s="27">
        <v>90.8</v>
      </c>
      <c r="H114" s="27">
        <v>50.7</v>
      </c>
      <c r="M114" s="95">
        <f t="shared" si="8"/>
        <v>7.6694952510076941</v>
      </c>
      <c r="N114" s="96">
        <f t="shared" si="9"/>
        <v>1.62924053973028</v>
      </c>
      <c r="O114" s="96">
        <f t="shared" si="10"/>
        <v>3.8712010109078911</v>
      </c>
      <c r="P114" s="96">
        <f t="shared" si="11"/>
        <v>1.547562508716013</v>
      </c>
      <c r="Q114" s="96">
        <f t="shared" si="12"/>
        <v>2.174751721484161</v>
      </c>
      <c r="R114" s="96">
        <f t="shared" si="13"/>
        <v>4.5086592856072478</v>
      </c>
      <c r="S114" s="97">
        <f t="shared" si="14"/>
        <v>3.9259259105971376</v>
      </c>
    </row>
    <row r="115" spans="1:19" x14ac:dyDescent="0.3">
      <c r="A115" s="26" t="s">
        <v>87</v>
      </c>
      <c r="B115" s="26">
        <v>5058</v>
      </c>
      <c r="C115" s="26">
        <v>5.4</v>
      </c>
      <c r="D115" s="26">
        <v>42</v>
      </c>
      <c r="E115" s="26">
        <v>0.5</v>
      </c>
      <c r="F115" s="26">
        <v>4</v>
      </c>
      <c r="G115" s="26">
        <v>128</v>
      </c>
      <c r="H115" s="26">
        <v>64.099999999999994</v>
      </c>
      <c r="M115" s="92">
        <f t="shared" si="8"/>
        <v>8.5287264272299108</v>
      </c>
      <c r="N115" s="93">
        <f t="shared" si="9"/>
        <v>1.6863989535702288</v>
      </c>
      <c r="O115" s="93">
        <f t="shared" si="10"/>
        <v>3.7376696182833684</v>
      </c>
      <c r="P115" s="93">
        <f t="shared" si="11"/>
        <v>-0.69314718055994529</v>
      </c>
      <c r="Q115" s="93">
        <f t="shared" si="12"/>
        <v>1.3862943611198906</v>
      </c>
      <c r="R115" s="93">
        <f t="shared" si="13"/>
        <v>4.8520302639196169</v>
      </c>
      <c r="S115" s="94">
        <f t="shared" si="14"/>
        <v>4.160444363926624</v>
      </c>
    </row>
    <row r="116" spans="1:19" x14ac:dyDescent="0.3">
      <c r="A116" s="27" t="s">
        <v>88</v>
      </c>
      <c r="B116" s="27">
        <v>2722</v>
      </c>
      <c r="C116" s="27">
        <v>12.8</v>
      </c>
      <c r="D116" s="27">
        <v>70</v>
      </c>
      <c r="E116" s="27">
        <v>50.8</v>
      </c>
      <c r="F116" s="27">
        <v>13.2</v>
      </c>
      <c r="G116" s="27">
        <v>10.1</v>
      </c>
      <c r="H116" s="27">
        <v>76</v>
      </c>
      <c r="M116" s="95">
        <f t="shared" si="8"/>
        <v>7.9091221832114114</v>
      </c>
      <c r="N116" s="96">
        <f t="shared" si="9"/>
        <v>2.5494451709255714</v>
      </c>
      <c r="O116" s="96">
        <f t="shared" si="10"/>
        <v>4.2484952420493594</v>
      </c>
      <c r="P116" s="96">
        <f t="shared" si="11"/>
        <v>3.9278963545844361</v>
      </c>
      <c r="Q116" s="96">
        <f t="shared" si="12"/>
        <v>2.5802168295923251</v>
      </c>
      <c r="R116" s="96">
        <f t="shared" si="13"/>
        <v>2.3125354238472138</v>
      </c>
      <c r="S116" s="97">
        <f t="shared" si="14"/>
        <v>4.3307333402863311</v>
      </c>
    </row>
    <row r="117" spans="1:19" x14ac:dyDescent="0.3">
      <c r="A117" s="26" t="s">
        <v>89</v>
      </c>
      <c r="B117" s="26">
        <v>626</v>
      </c>
      <c r="C117" s="26">
        <v>12.4</v>
      </c>
      <c r="D117" s="26">
        <v>86</v>
      </c>
      <c r="E117" s="26">
        <v>30.1</v>
      </c>
      <c r="F117" s="26">
        <v>10.9</v>
      </c>
      <c r="G117" s="26">
        <v>3.8</v>
      </c>
      <c r="H117" s="26">
        <v>82.4</v>
      </c>
      <c r="M117" s="92">
        <f t="shared" si="8"/>
        <v>6.4393503711000983</v>
      </c>
      <c r="N117" s="93">
        <f t="shared" si="9"/>
        <v>2.5176964726109912</v>
      </c>
      <c r="O117" s="93">
        <f t="shared" si="10"/>
        <v>4.4543472962535073</v>
      </c>
      <c r="P117" s="93">
        <f t="shared" si="11"/>
        <v>3.4045251717548299</v>
      </c>
      <c r="Q117" s="93">
        <f t="shared" si="12"/>
        <v>2.388762789235098</v>
      </c>
      <c r="R117" s="93">
        <f t="shared" si="13"/>
        <v>1.33500106673234</v>
      </c>
      <c r="S117" s="94">
        <f t="shared" si="14"/>
        <v>4.4115854369154262</v>
      </c>
    </row>
    <row r="118" spans="1:19" x14ac:dyDescent="0.3">
      <c r="A118" s="27" t="s">
        <v>90</v>
      </c>
      <c r="B118" s="27">
        <v>27691</v>
      </c>
      <c r="C118" s="27">
        <v>2</v>
      </c>
      <c r="D118" s="27">
        <v>35</v>
      </c>
      <c r="E118" s="27">
        <v>2</v>
      </c>
      <c r="F118" s="27">
        <v>8</v>
      </c>
      <c r="G118" s="27">
        <v>150.80000000000001</v>
      </c>
      <c r="H118" s="27">
        <v>65.3</v>
      </c>
      <c r="M118" s="95">
        <f t="shared" si="8"/>
        <v>10.22886272963353</v>
      </c>
      <c r="N118" s="96">
        <f t="shared" si="9"/>
        <v>0.69314718055994529</v>
      </c>
      <c r="O118" s="96">
        <f t="shared" si="10"/>
        <v>3.5553480614894135</v>
      </c>
      <c r="P118" s="96">
        <f t="shared" si="11"/>
        <v>0.69314718055994529</v>
      </c>
      <c r="Q118" s="96">
        <f t="shared" si="12"/>
        <v>2.0794415416798357</v>
      </c>
      <c r="R118" s="96">
        <f t="shared" si="13"/>
        <v>5.0159544555738558</v>
      </c>
      <c r="S118" s="97">
        <f t="shared" si="14"/>
        <v>4.1789920362823851</v>
      </c>
    </row>
    <row r="119" spans="1:19" x14ac:dyDescent="0.3">
      <c r="A119" s="26" t="s">
        <v>91</v>
      </c>
      <c r="B119" s="26">
        <v>19130</v>
      </c>
      <c r="C119" s="26">
        <v>4.0999999999999996</v>
      </c>
      <c r="D119" s="26">
        <v>48</v>
      </c>
      <c r="E119" s="26">
        <v>0.5</v>
      </c>
      <c r="F119" s="26">
        <v>8.6999999999999993</v>
      </c>
      <c r="G119" s="26">
        <v>101.8</v>
      </c>
      <c r="H119" s="26">
        <v>65.599999999999994</v>
      </c>
      <c r="M119" s="92">
        <f t="shared" si="8"/>
        <v>9.8590130624342986</v>
      </c>
      <c r="N119" s="93">
        <f t="shared" si="9"/>
        <v>1.410986973710262</v>
      </c>
      <c r="O119" s="93">
        <f t="shared" si="10"/>
        <v>3.8712010109078911</v>
      </c>
      <c r="P119" s="93">
        <f t="shared" si="11"/>
        <v>-0.69314718055994529</v>
      </c>
      <c r="Q119" s="93">
        <f t="shared" si="12"/>
        <v>2.1633230256605378</v>
      </c>
      <c r="R119" s="93">
        <f t="shared" si="13"/>
        <v>4.623010104116422</v>
      </c>
      <c r="S119" s="94">
        <f t="shared" si="14"/>
        <v>4.1835756959500436</v>
      </c>
    </row>
    <row r="120" spans="1:19" x14ac:dyDescent="0.3">
      <c r="A120" s="27" t="s">
        <v>92</v>
      </c>
      <c r="B120" s="27">
        <v>32366</v>
      </c>
      <c r="C120" s="27">
        <v>0.9</v>
      </c>
      <c r="D120" s="27">
        <v>76</v>
      </c>
      <c r="E120" s="27">
        <v>22.9</v>
      </c>
      <c r="F120" s="27">
        <v>8.5</v>
      </c>
      <c r="G120" s="27">
        <v>8.6</v>
      </c>
      <c r="H120" s="27">
        <v>74.7</v>
      </c>
      <c r="M120" s="95">
        <f t="shared" si="8"/>
        <v>10.38486376807683</v>
      </c>
      <c r="N120" s="96">
        <f t="shared" si="9"/>
        <v>-0.10536051565782628</v>
      </c>
      <c r="O120" s="96">
        <f t="shared" si="10"/>
        <v>4.3307333402863311</v>
      </c>
      <c r="P120" s="96">
        <f t="shared" si="11"/>
        <v>3.1311369105601941</v>
      </c>
      <c r="Q120" s="96">
        <f t="shared" si="12"/>
        <v>2.1400661634962708</v>
      </c>
      <c r="R120" s="96">
        <f t="shared" si="13"/>
        <v>2.1517622032594619</v>
      </c>
      <c r="S120" s="97">
        <f t="shared" si="14"/>
        <v>4.3134800921387715</v>
      </c>
    </row>
    <row r="121" spans="1:19" x14ac:dyDescent="0.3">
      <c r="A121" s="26" t="s">
        <v>93</v>
      </c>
      <c r="B121" s="26">
        <v>541</v>
      </c>
      <c r="C121" s="26">
        <v>2.8</v>
      </c>
      <c r="D121" s="26">
        <v>69</v>
      </c>
      <c r="E121" s="26">
        <v>20.5</v>
      </c>
      <c r="F121" s="26">
        <v>19.100000000000001</v>
      </c>
      <c r="G121" s="26">
        <v>5.9</v>
      </c>
      <c r="H121" s="26">
        <v>79.599999999999994</v>
      </c>
      <c r="M121" s="92">
        <f t="shared" si="8"/>
        <v>6.2934192788464811</v>
      </c>
      <c r="N121" s="93">
        <f t="shared" si="9"/>
        <v>1.0296194171811581</v>
      </c>
      <c r="O121" s="93">
        <f t="shared" si="10"/>
        <v>4.2341065045972597</v>
      </c>
      <c r="P121" s="93">
        <f t="shared" si="11"/>
        <v>3.0204248861443626</v>
      </c>
      <c r="Q121" s="93">
        <f t="shared" si="12"/>
        <v>2.9496883350525844</v>
      </c>
      <c r="R121" s="93">
        <f t="shared" si="13"/>
        <v>1.7749523509116738</v>
      </c>
      <c r="S121" s="94">
        <f t="shared" si="14"/>
        <v>4.3770140928503372</v>
      </c>
    </row>
    <row r="122" spans="1:19" x14ac:dyDescent="0.3">
      <c r="A122" s="27" t="s">
        <v>94</v>
      </c>
      <c r="B122" s="27">
        <v>20251</v>
      </c>
      <c r="C122" s="27">
        <v>1.3</v>
      </c>
      <c r="D122" s="27">
        <v>42</v>
      </c>
      <c r="E122" s="27">
        <v>1.3</v>
      </c>
      <c r="F122" s="27">
        <v>5.7</v>
      </c>
      <c r="G122" s="27">
        <v>164</v>
      </c>
      <c r="H122" s="27">
        <v>62.8</v>
      </c>
      <c r="M122" s="95">
        <f t="shared" si="8"/>
        <v>9.915959454031448</v>
      </c>
      <c r="N122" s="96">
        <f t="shared" si="9"/>
        <v>0.26236426446749106</v>
      </c>
      <c r="O122" s="96">
        <f t="shared" si="10"/>
        <v>3.7376696182833684</v>
      </c>
      <c r="P122" s="96">
        <f t="shared" si="11"/>
        <v>0.26236426446749106</v>
      </c>
      <c r="Q122" s="96">
        <f t="shared" si="12"/>
        <v>1.7404661748405046</v>
      </c>
      <c r="R122" s="96">
        <f t="shared" si="13"/>
        <v>5.0998664278241987</v>
      </c>
      <c r="S122" s="97">
        <f t="shared" si="14"/>
        <v>4.1399550734741526</v>
      </c>
    </row>
    <row r="123" spans="1:19" x14ac:dyDescent="0.3">
      <c r="A123" s="26" t="s">
        <v>95</v>
      </c>
      <c r="B123" s="26">
        <v>442</v>
      </c>
      <c r="C123" s="26">
        <v>8.3000000000000007</v>
      </c>
      <c r="D123" s="26">
        <v>81</v>
      </c>
      <c r="E123" s="26">
        <v>28.6</v>
      </c>
      <c r="F123" s="26">
        <v>14.1</v>
      </c>
      <c r="G123" s="26">
        <v>12</v>
      </c>
      <c r="H123" s="26">
        <v>81.900000000000006</v>
      </c>
      <c r="M123" s="92">
        <f t="shared" si="8"/>
        <v>6.0913098820776979</v>
      </c>
      <c r="N123" s="93">
        <f t="shared" si="9"/>
        <v>2.1162555148025524</v>
      </c>
      <c r="O123" s="93">
        <f t="shared" si="10"/>
        <v>4.3944491546724391</v>
      </c>
      <c r="P123" s="93">
        <f t="shared" si="11"/>
        <v>3.3534067178258069</v>
      </c>
      <c r="Q123" s="93">
        <f t="shared" si="12"/>
        <v>2.6461747973841225</v>
      </c>
      <c r="R123" s="93">
        <f t="shared" si="13"/>
        <v>2.4849066497880004</v>
      </c>
      <c r="S123" s="94">
        <f t="shared" si="14"/>
        <v>4.4054989908590239</v>
      </c>
    </row>
    <row r="124" spans="1:19" x14ac:dyDescent="0.3">
      <c r="A124" s="26" t="s">
        <v>97</v>
      </c>
      <c r="B124" s="26">
        <v>1272</v>
      </c>
      <c r="C124" s="26">
        <v>4.8</v>
      </c>
      <c r="D124" s="26">
        <v>65</v>
      </c>
      <c r="E124" s="26">
        <v>27.1</v>
      </c>
      <c r="F124" s="26">
        <v>10.199999999999999</v>
      </c>
      <c r="G124" s="26">
        <v>23.7</v>
      </c>
      <c r="H124" s="26">
        <v>74.099999999999994</v>
      </c>
      <c r="M124" s="95">
        <f t="shared" si="8"/>
        <v>7.1483457439000677</v>
      </c>
      <c r="N124" s="96">
        <f t="shared" si="9"/>
        <v>1.5686159179138452</v>
      </c>
      <c r="O124" s="96">
        <f t="shared" si="10"/>
        <v>4.1743872698956368</v>
      </c>
      <c r="P124" s="96">
        <f t="shared" si="11"/>
        <v>3.2995337278856551</v>
      </c>
      <c r="Q124" s="96">
        <f t="shared" si="12"/>
        <v>2.3223877202902252</v>
      </c>
      <c r="R124" s="96">
        <f t="shared" si="13"/>
        <v>3.1654750481410856</v>
      </c>
      <c r="S124" s="97">
        <f t="shared" si="14"/>
        <v>4.3054155323020415</v>
      </c>
    </row>
    <row r="125" spans="1:19" x14ac:dyDescent="0.3">
      <c r="A125" s="27" t="s">
        <v>98</v>
      </c>
      <c r="B125" s="27">
        <v>128933</v>
      </c>
      <c r="C125" s="27">
        <v>5</v>
      </c>
      <c r="D125" s="27">
        <v>74</v>
      </c>
      <c r="E125" s="27">
        <v>24.3</v>
      </c>
      <c r="F125" s="27">
        <v>10.3</v>
      </c>
      <c r="G125" s="27">
        <v>70.5</v>
      </c>
      <c r="H125" s="27">
        <v>76</v>
      </c>
      <c r="M125" s="92">
        <f t="shared" si="8"/>
        <v>11.767048168574416</v>
      </c>
      <c r="N125" s="93">
        <f t="shared" si="9"/>
        <v>1.6094379124341003</v>
      </c>
      <c r="O125" s="93">
        <f t="shared" si="10"/>
        <v>4.3040650932041702</v>
      </c>
      <c r="P125" s="93">
        <f t="shared" si="11"/>
        <v>3.1904763503465028</v>
      </c>
      <c r="Q125" s="93">
        <f t="shared" si="12"/>
        <v>2.33214389523559</v>
      </c>
      <c r="R125" s="93">
        <f t="shared" si="13"/>
        <v>4.255612709818223</v>
      </c>
      <c r="S125" s="94">
        <f t="shared" si="14"/>
        <v>4.3307333402863311</v>
      </c>
    </row>
    <row r="126" spans="1:19" x14ac:dyDescent="0.3">
      <c r="A126" s="26" t="s">
        <v>99</v>
      </c>
      <c r="B126" s="26">
        <v>3278</v>
      </c>
      <c r="C126" s="26">
        <v>5.9</v>
      </c>
      <c r="D126" s="26">
        <v>63</v>
      </c>
      <c r="E126" s="26">
        <v>38.5</v>
      </c>
      <c r="F126" s="26">
        <v>6.8</v>
      </c>
      <c r="G126" s="26">
        <v>26.9</v>
      </c>
      <c r="H126" s="26">
        <v>68.099999999999994</v>
      </c>
      <c r="M126" s="95">
        <f t="shared" si="8"/>
        <v>8.0949887593037744</v>
      </c>
      <c r="N126" s="96">
        <f t="shared" si="9"/>
        <v>1.7749523509116738</v>
      </c>
      <c r="O126" s="96">
        <f t="shared" si="10"/>
        <v>4.1431347263915326</v>
      </c>
      <c r="P126" s="96">
        <f t="shared" si="11"/>
        <v>3.6506582412937387</v>
      </c>
      <c r="Q126" s="96">
        <f t="shared" si="12"/>
        <v>1.9169226121820611</v>
      </c>
      <c r="R126" s="96">
        <f t="shared" si="13"/>
        <v>3.2921262866077932</v>
      </c>
      <c r="S126" s="97">
        <f t="shared" si="14"/>
        <v>4.220977213155467</v>
      </c>
    </row>
    <row r="127" spans="1:19" x14ac:dyDescent="0.3">
      <c r="A127" s="27" t="s">
        <v>100</v>
      </c>
      <c r="B127" s="27">
        <v>628</v>
      </c>
      <c r="C127" s="27">
        <v>12.2</v>
      </c>
      <c r="D127" s="27">
        <v>67</v>
      </c>
      <c r="E127" s="27">
        <v>27.4</v>
      </c>
      <c r="F127" s="27">
        <v>11.3</v>
      </c>
      <c r="G127" s="27">
        <v>9.6</v>
      </c>
      <c r="H127" s="27">
        <v>75.900000000000006</v>
      </c>
      <c r="M127" s="92">
        <f t="shared" si="8"/>
        <v>6.4425401664681985</v>
      </c>
      <c r="N127" s="93">
        <f t="shared" si="9"/>
        <v>2.5014359517392109</v>
      </c>
      <c r="O127" s="93">
        <f t="shared" si="10"/>
        <v>4.2046926193909657</v>
      </c>
      <c r="P127" s="93">
        <f t="shared" si="11"/>
        <v>3.3105430133940246</v>
      </c>
      <c r="Q127" s="93">
        <f t="shared" si="12"/>
        <v>2.4248027257182949</v>
      </c>
      <c r="R127" s="93">
        <f t="shared" si="13"/>
        <v>2.2617630984737906</v>
      </c>
      <c r="S127" s="94">
        <f t="shared" si="14"/>
        <v>4.3294166844015844</v>
      </c>
    </row>
    <row r="128" spans="1:19" x14ac:dyDescent="0.3">
      <c r="A128" s="26" t="s">
        <v>101</v>
      </c>
      <c r="B128" s="26">
        <v>36911</v>
      </c>
      <c r="C128" s="26">
        <v>0.5</v>
      </c>
      <c r="D128" s="26">
        <v>73</v>
      </c>
      <c r="E128" s="26">
        <v>7.3</v>
      </c>
      <c r="F128" s="26">
        <v>7.1</v>
      </c>
      <c r="G128" s="26">
        <v>22.5</v>
      </c>
      <c r="H128" s="26">
        <v>73</v>
      </c>
      <c r="M128" s="95">
        <f t="shared" si="8"/>
        <v>10.516264888585782</v>
      </c>
      <c r="N128" s="96">
        <f t="shared" si="9"/>
        <v>-0.69314718055994529</v>
      </c>
      <c r="O128" s="96">
        <f t="shared" si="10"/>
        <v>4.290459441148391</v>
      </c>
      <c r="P128" s="96">
        <f t="shared" si="11"/>
        <v>1.9878743481543455</v>
      </c>
      <c r="Q128" s="96">
        <f t="shared" si="12"/>
        <v>1.9600947840472698</v>
      </c>
      <c r="R128" s="96">
        <f t="shared" si="13"/>
        <v>3.1135153092103742</v>
      </c>
      <c r="S128" s="97">
        <f t="shared" si="14"/>
        <v>4.290459441148391</v>
      </c>
    </row>
    <row r="129" spans="1:19" x14ac:dyDescent="0.3">
      <c r="A129" s="27" t="s">
        <v>102</v>
      </c>
      <c r="B129" s="27">
        <v>31255</v>
      </c>
      <c r="C129" s="27">
        <v>2.7</v>
      </c>
      <c r="D129" s="27">
        <v>47</v>
      </c>
      <c r="E129" s="27">
        <v>0.8</v>
      </c>
      <c r="F129" s="27">
        <v>5.6</v>
      </c>
      <c r="G129" s="27">
        <v>180</v>
      </c>
      <c r="H129" s="27">
        <v>58.1</v>
      </c>
      <c r="M129" s="92">
        <f t="shared" si="8"/>
        <v>10.349934642365913</v>
      </c>
      <c r="N129" s="93">
        <f t="shared" si="9"/>
        <v>0.99325177301028345</v>
      </c>
      <c r="O129" s="93">
        <f t="shared" si="10"/>
        <v>3.8501476017100584</v>
      </c>
      <c r="P129" s="93">
        <f t="shared" si="11"/>
        <v>-0.22314355131420971</v>
      </c>
      <c r="Q129" s="93">
        <f t="shared" si="12"/>
        <v>1.7227665977411035</v>
      </c>
      <c r="R129" s="93">
        <f t="shared" si="13"/>
        <v>5.1929568508902104</v>
      </c>
      <c r="S129" s="94">
        <f t="shared" si="14"/>
        <v>4.0621656638578658</v>
      </c>
    </row>
    <row r="130" spans="1:19" x14ac:dyDescent="0.3">
      <c r="A130" s="26" t="s">
        <v>103</v>
      </c>
      <c r="B130" s="26">
        <v>54410</v>
      </c>
      <c r="C130" s="26">
        <v>2.1</v>
      </c>
      <c r="D130" s="26">
        <v>61</v>
      </c>
      <c r="E130" s="26">
        <v>7.4</v>
      </c>
      <c r="F130" s="26">
        <v>3.6</v>
      </c>
      <c r="G130" s="26">
        <v>21.3</v>
      </c>
      <c r="H130" s="26">
        <v>69.099999999999994</v>
      </c>
      <c r="M130" s="95">
        <f t="shared" si="8"/>
        <v>10.904303239479971</v>
      </c>
      <c r="N130" s="96">
        <f t="shared" si="9"/>
        <v>0.74193734472937733</v>
      </c>
      <c r="O130" s="96">
        <f t="shared" si="10"/>
        <v>4.1108738641733114</v>
      </c>
      <c r="P130" s="96">
        <f t="shared" si="11"/>
        <v>2.0014800002101243</v>
      </c>
      <c r="Q130" s="96">
        <f t="shared" si="12"/>
        <v>1.2809338454620642</v>
      </c>
      <c r="R130" s="96">
        <f t="shared" si="13"/>
        <v>3.0587070727153796</v>
      </c>
      <c r="S130" s="97">
        <f t="shared" si="14"/>
        <v>4.2355547307736243</v>
      </c>
    </row>
    <row r="131" spans="1:19" x14ac:dyDescent="0.3">
      <c r="A131" s="27" t="s">
        <v>104</v>
      </c>
      <c r="B131" s="27">
        <v>2541</v>
      </c>
      <c r="C131" s="27">
        <v>3.1</v>
      </c>
      <c r="D131" s="27">
        <v>62</v>
      </c>
      <c r="E131" s="27">
        <v>5.9</v>
      </c>
      <c r="F131" s="27">
        <v>10.7</v>
      </c>
      <c r="G131" s="27">
        <v>63.9</v>
      </c>
      <c r="H131" s="27">
        <v>64.599999999999994</v>
      </c>
      <c r="M131" s="92">
        <f t="shared" si="8"/>
        <v>7.8403129833201639</v>
      </c>
      <c r="N131" s="93">
        <f t="shared" si="9"/>
        <v>1.1314021114911006</v>
      </c>
      <c r="O131" s="93">
        <f t="shared" si="10"/>
        <v>4.1271343850450917</v>
      </c>
      <c r="P131" s="93">
        <f t="shared" si="11"/>
        <v>1.7749523509116738</v>
      </c>
      <c r="Q131" s="93">
        <f t="shared" si="12"/>
        <v>2.3702437414678603</v>
      </c>
      <c r="R131" s="93">
        <f t="shared" si="13"/>
        <v>4.1573193613834887</v>
      </c>
      <c r="S131" s="94">
        <f t="shared" si="14"/>
        <v>4.1682144107885559</v>
      </c>
    </row>
    <row r="132" spans="1:19" x14ac:dyDescent="0.3">
      <c r="A132" s="26" t="s">
        <v>105</v>
      </c>
      <c r="B132" s="26">
        <v>29137</v>
      </c>
      <c r="C132" s="26">
        <v>0.6</v>
      </c>
      <c r="D132" s="26">
        <v>53</v>
      </c>
      <c r="E132" s="26">
        <v>8.5</v>
      </c>
      <c r="F132" s="26">
        <v>4</v>
      </c>
      <c r="G132" s="26">
        <v>63</v>
      </c>
      <c r="H132" s="26">
        <v>70.900000000000006</v>
      </c>
      <c r="M132" s="95">
        <f t="shared" si="8"/>
        <v>10.279764123179618</v>
      </c>
      <c r="N132" s="96">
        <f t="shared" si="9"/>
        <v>-0.51082562376599072</v>
      </c>
      <c r="O132" s="96">
        <f t="shared" si="10"/>
        <v>3.970291913552122</v>
      </c>
      <c r="P132" s="96">
        <f t="shared" si="11"/>
        <v>2.1400661634962708</v>
      </c>
      <c r="Q132" s="96">
        <f t="shared" si="12"/>
        <v>1.3862943611198906</v>
      </c>
      <c r="R132" s="96">
        <f t="shared" si="13"/>
        <v>4.1431347263915326</v>
      </c>
      <c r="S132" s="97">
        <f t="shared" si="14"/>
        <v>4.2612704335380815</v>
      </c>
    </row>
    <row r="133" spans="1:19" x14ac:dyDescent="0.3">
      <c r="A133" s="27" t="s">
        <v>106</v>
      </c>
      <c r="B133" s="27">
        <v>17135</v>
      </c>
      <c r="C133" s="27">
        <v>9.6999999999999993</v>
      </c>
      <c r="D133" s="27">
        <v>86</v>
      </c>
      <c r="E133" s="27">
        <v>40.799999999999997</v>
      </c>
      <c r="F133" s="27">
        <v>16</v>
      </c>
      <c r="G133" s="27">
        <v>2.5</v>
      </c>
      <c r="H133" s="27">
        <v>81.8</v>
      </c>
      <c r="M133" s="92">
        <f t="shared" si="8"/>
        <v>9.7488784343087094</v>
      </c>
      <c r="N133" s="93">
        <f t="shared" si="9"/>
        <v>2.2721258855093369</v>
      </c>
      <c r="O133" s="93">
        <f t="shared" si="10"/>
        <v>4.4543472962535073</v>
      </c>
      <c r="P133" s="93">
        <f t="shared" si="11"/>
        <v>3.708682081410116</v>
      </c>
      <c r="Q133" s="93">
        <f t="shared" si="12"/>
        <v>2.7725887222397811</v>
      </c>
      <c r="R133" s="93">
        <f t="shared" si="13"/>
        <v>0.91629073187415511</v>
      </c>
      <c r="S133" s="94">
        <f t="shared" si="14"/>
        <v>4.4042772436087017</v>
      </c>
    </row>
    <row r="134" spans="1:19" x14ac:dyDescent="0.3">
      <c r="A134" s="26" t="s">
        <v>107</v>
      </c>
      <c r="B134" s="26">
        <v>4822</v>
      </c>
      <c r="C134" s="26">
        <v>10.7</v>
      </c>
      <c r="D134" s="26">
        <v>86</v>
      </c>
      <c r="E134" s="26">
        <v>36.200000000000003</v>
      </c>
      <c r="F134" s="26">
        <v>18.7</v>
      </c>
      <c r="G134" s="26">
        <v>12.6</v>
      </c>
      <c r="H134" s="26">
        <v>82</v>
      </c>
      <c r="M134" s="95">
        <f t="shared" si="8"/>
        <v>8.480944058741116</v>
      </c>
      <c r="N134" s="96">
        <f t="shared" si="9"/>
        <v>2.3702437414678603</v>
      </c>
      <c r="O134" s="96">
        <f t="shared" si="10"/>
        <v>4.4543472962535073</v>
      </c>
      <c r="P134" s="96">
        <f t="shared" si="11"/>
        <v>3.5890591188317256</v>
      </c>
      <c r="Q134" s="96">
        <f t="shared" si="12"/>
        <v>2.9285235238605409</v>
      </c>
      <c r="R134" s="96">
        <f t="shared" si="13"/>
        <v>2.5336968139574321</v>
      </c>
      <c r="S134" s="97">
        <f t="shared" si="14"/>
        <v>4.4067192472642533</v>
      </c>
    </row>
    <row r="135" spans="1:19" x14ac:dyDescent="0.3">
      <c r="A135" s="27" t="s">
        <v>108</v>
      </c>
      <c r="B135" s="27">
        <v>6625</v>
      </c>
      <c r="C135" s="27">
        <v>5.0999999999999996</v>
      </c>
      <c r="D135" s="27">
        <v>70</v>
      </c>
      <c r="E135" s="27">
        <v>16.600000000000001</v>
      </c>
      <c r="F135" s="27">
        <v>18.3</v>
      </c>
      <c r="G135" s="27">
        <v>102.6</v>
      </c>
      <c r="H135" s="27">
        <v>75</v>
      </c>
      <c r="M135" s="92">
        <f t="shared" si="8"/>
        <v>8.798605650854423</v>
      </c>
      <c r="N135" s="93">
        <f t="shared" si="9"/>
        <v>1.62924053973028</v>
      </c>
      <c r="O135" s="93">
        <f t="shared" si="10"/>
        <v>4.2484952420493594</v>
      </c>
      <c r="P135" s="93">
        <f t="shared" si="11"/>
        <v>2.8094026953624978</v>
      </c>
      <c r="Q135" s="93">
        <f t="shared" si="12"/>
        <v>2.9069010598473755</v>
      </c>
      <c r="R135" s="93">
        <f t="shared" si="13"/>
        <v>4.6308379327366689</v>
      </c>
      <c r="S135" s="94">
        <f t="shared" si="14"/>
        <v>4.3174881135363101</v>
      </c>
    </row>
    <row r="136" spans="1:19" x14ac:dyDescent="0.3">
      <c r="A136" s="26" t="s">
        <v>109</v>
      </c>
      <c r="B136" s="26">
        <v>24207</v>
      </c>
      <c r="C136" s="26">
        <v>0.5</v>
      </c>
      <c r="D136" s="26">
        <v>37</v>
      </c>
      <c r="E136" s="26">
        <v>0.3</v>
      </c>
      <c r="F136" s="26">
        <v>9.4</v>
      </c>
      <c r="G136" s="26">
        <v>154</v>
      </c>
      <c r="H136" s="26">
        <v>63.3</v>
      </c>
      <c r="M136" s="95">
        <f t="shared" si="8"/>
        <v>10.094397126516617</v>
      </c>
      <c r="N136" s="96">
        <f t="shared" si="9"/>
        <v>-0.69314718055994529</v>
      </c>
      <c r="O136" s="96">
        <f t="shared" si="10"/>
        <v>3.6109179126442243</v>
      </c>
      <c r="P136" s="96">
        <f t="shared" si="11"/>
        <v>-1.2039728043259361</v>
      </c>
      <c r="Q136" s="96">
        <f t="shared" si="12"/>
        <v>2.2407096892759584</v>
      </c>
      <c r="R136" s="96">
        <f t="shared" si="13"/>
        <v>5.0369526024136295</v>
      </c>
      <c r="S136" s="97">
        <f t="shared" si="14"/>
        <v>4.1478853291501308</v>
      </c>
    </row>
    <row r="137" spans="1:19" x14ac:dyDescent="0.3">
      <c r="A137" s="27" t="s">
        <v>110</v>
      </c>
      <c r="B137" s="27">
        <v>206140</v>
      </c>
      <c r="C137" s="27">
        <v>6.2</v>
      </c>
      <c r="D137" s="27">
        <v>44</v>
      </c>
      <c r="E137" s="27">
        <v>3.8</v>
      </c>
      <c r="F137" s="27">
        <v>3.8</v>
      </c>
      <c r="G137" s="27">
        <v>106</v>
      </c>
      <c r="H137" s="27">
        <v>62.6</v>
      </c>
      <c r="M137" s="92">
        <f t="shared" si="8"/>
        <v>12.236310828590783</v>
      </c>
      <c r="N137" s="93">
        <f t="shared" si="9"/>
        <v>1.824549292051046</v>
      </c>
      <c r="O137" s="93">
        <f t="shared" si="10"/>
        <v>3.784189633918261</v>
      </c>
      <c r="P137" s="93">
        <f t="shared" si="11"/>
        <v>1.33500106673234</v>
      </c>
      <c r="Q137" s="93">
        <f t="shared" si="12"/>
        <v>1.33500106673234</v>
      </c>
      <c r="R137" s="93">
        <f t="shared" si="13"/>
        <v>4.6634390941120669</v>
      </c>
      <c r="S137" s="94">
        <f t="shared" si="14"/>
        <v>4.1367652781060524</v>
      </c>
    </row>
    <row r="138" spans="1:19" x14ac:dyDescent="0.3">
      <c r="A138" s="26" t="s">
        <v>111</v>
      </c>
      <c r="B138" s="26">
        <v>2083</v>
      </c>
      <c r="C138" s="26">
        <v>6.4</v>
      </c>
      <c r="D138" s="26">
        <v>68</v>
      </c>
      <c r="E138" s="26">
        <v>28.7</v>
      </c>
      <c r="F138" s="26">
        <v>13.6</v>
      </c>
      <c r="G138" s="26">
        <v>15.6</v>
      </c>
      <c r="H138" s="26">
        <v>74.8</v>
      </c>
      <c r="M138" s="95">
        <f t="shared" si="8"/>
        <v>7.6415644412609716</v>
      </c>
      <c r="N138" s="96">
        <f t="shared" si="9"/>
        <v>1.8562979903656263</v>
      </c>
      <c r="O138" s="96">
        <f t="shared" si="10"/>
        <v>4.219507705176107</v>
      </c>
      <c r="P138" s="96">
        <f t="shared" si="11"/>
        <v>3.3568971227655755</v>
      </c>
      <c r="Q138" s="96">
        <f t="shared" si="12"/>
        <v>2.6100697927420065</v>
      </c>
      <c r="R138" s="96">
        <f t="shared" si="13"/>
        <v>2.7472709142554912</v>
      </c>
      <c r="S138" s="97">
        <f t="shared" si="14"/>
        <v>4.3148178849804317</v>
      </c>
    </row>
    <row r="139" spans="1:19" x14ac:dyDescent="0.3">
      <c r="A139" s="27" t="s">
        <v>112</v>
      </c>
      <c r="B139" s="27">
        <v>5421</v>
      </c>
      <c r="C139" s="27">
        <v>7.1</v>
      </c>
      <c r="D139" s="27">
        <v>86</v>
      </c>
      <c r="E139" s="27">
        <v>50.5</v>
      </c>
      <c r="F139" s="27">
        <v>17.5</v>
      </c>
      <c r="G139" s="27">
        <v>2.2999999999999998</v>
      </c>
      <c r="H139" s="27">
        <v>82.6</v>
      </c>
      <c r="M139" s="92">
        <f t="shared" si="8"/>
        <v>8.5980355792603387</v>
      </c>
      <c r="N139" s="93">
        <f t="shared" si="9"/>
        <v>1.9600947840472698</v>
      </c>
      <c r="O139" s="93">
        <f t="shared" si="10"/>
        <v>4.4543472962535073</v>
      </c>
      <c r="P139" s="93">
        <f t="shared" si="11"/>
        <v>3.9219733362813143</v>
      </c>
      <c r="Q139" s="93">
        <f t="shared" si="12"/>
        <v>2.8622008809294686</v>
      </c>
      <c r="R139" s="93">
        <f t="shared" si="13"/>
        <v>0.83290912293510388</v>
      </c>
      <c r="S139" s="94">
        <f t="shared" si="14"/>
        <v>4.4140096805269327</v>
      </c>
    </row>
    <row r="140" spans="1:19" x14ac:dyDescent="0.3">
      <c r="A140" s="26" t="s">
        <v>113</v>
      </c>
      <c r="B140" s="26">
        <v>5107</v>
      </c>
      <c r="C140" s="26">
        <v>0.9</v>
      </c>
      <c r="D140" s="26">
        <v>69</v>
      </c>
      <c r="E140" s="26">
        <v>17.7</v>
      </c>
      <c r="F140" s="26">
        <v>8</v>
      </c>
      <c r="G140" s="26">
        <v>7.5</v>
      </c>
      <c r="H140" s="26">
        <v>73.900000000000006</v>
      </c>
      <c r="M140" s="95">
        <f t="shared" si="8"/>
        <v>8.5383674266476444</v>
      </c>
      <c r="N140" s="96">
        <f t="shared" si="9"/>
        <v>-0.10536051565782628</v>
      </c>
      <c r="O140" s="96">
        <f t="shared" si="10"/>
        <v>4.2341065045972597</v>
      </c>
      <c r="P140" s="96">
        <f t="shared" si="11"/>
        <v>2.8735646395797834</v>
      </c>
      <c r="Q140" s="96">
        <f t="shared" si="12"/>
        <v>2.0794415416798357</v>
      </c>
      <c r="R140" s="96">
        <f t="shared" si="13"/>
        <v>2.0149030205422647</v>
      </c>
      <c r="S140" s="97">
        <f t="shared" si="14"/>
        <v>4.3027128279541564</v>
      </c>
    </row>
    <row r="141" spans="1:19" x14ac:dyDescent="0.3">
      <c r="A141" s="27" t="s">
        <v>114</v>
      </c>
      <c r="B141" s="27">
        <v>220892</v>
      </c>
      <c r="C141" s="27">
        <v>0.3</v>
      </c>
      <c r="D141" s="27">
        <v>45</v>
      </c>
      <c r="E141" s="27">
        <v>11.2</v>
      </c>
      <c r="F141" s="27">
        <v>4.9000000000000004</v>
      </c>
      <c r="G141" s="27">
        <v>54</v>
      </c>
      <c r="H141" s="27">
        <v>65.599999999999994</v>
      </c>
      <c r="M141" s="92">
        <f t="shared" si="8"/>
        <v>12.305429173270294</v>
      </c>
      <c r="N141" s="93">
        <f t="shared" si="9"/>
        <v>-1.2039728043259361</v>
      </c>
      <c r="O141" s="93">
        <f t="shared" si="10"/>
        <v>3.8066624897703196</v>
      </c>
      <c r="P141" s="93">
        <f t="shared" si="11"/>
        <v>2.4159137783010487</v>
      </c>
      <c r="Q141" s="93">
        <f t="shared" si="12"/>
        <v>1.589235205116581</v>
      </c>
      <c r="R141" s="93">
        <f t="shared" si="13"/>
        <v>3.9889840465642745</v>
      </c>
      <c r="S141" s="94">
        <f t="shared" si="14"/>
        <v>4.1835756959500436</v>
      </c>
    </row>
    <row r="142" spans="1:19" x14ac:dyDescent="0.3">
      <c r="A142" s="26" t="s">
        <v>115</v>
      </c>
      <c r="B142" s="26">
        <v>4315</v>
      </c>
      <c r="C142" s="26">
        <v>7.8</v>
      </c>
      <c r="D142" s="26">
        <v>77</v>
      </c>
      <c r="E142" s="26">
        <v>16.3</v>
      </c>
      <c r="F142" s="26">
        <v>22.7</v>
      </c>
      <c r="G142" s="26">
        <v>67.8</v>
      </c>
      <c r="H142" s="26">
        <v>79.3</v>
      </c>
      <c r="M142" s="95">
        <f t="shared" si="8"/>
        <v>8.3698526035175291</v>
      </c>
      <c r="N142" s="96">
        <f t="shared" si="9"/>
        <v>2.0541237336955462</v>
      </c>
      <c r="O142" s="96">
        <f t="shared" si="10"/>
        <v>4.3438054218536841</v>
      </c>
      <c r="P142" s="96">
        <f t="shared" si="11"/>
        <v>2.7911651078127169</v>
      </c>
      <c r="Q142" s="96">
        <f t="shared" si="12"/>
        <v>3.122364924487357</v>
      </c>
      <c r="R142" s="96">
        <f t="shared" si="13"/>
        <v>4.2165621949463494</v>
      </c>
      <c r="S142" s="97">
        <f t="shared" si="14"/>
        <v>4.3732381286408026</v>
      </c>
    </row>
    <row r="143" spans="1:19" x14ac:dyDescent="0.3">
      <c r="A143" s="27" t="s">
        <v>116</v>
      </c>
      <c r="B143" s="27">
        <v>8947</v>
      </c>
      <c r="C143" s="27">
        <v>2.1</v>
      </c>
      <c r="D143" s="27">
        <v>33</v>
      </c>
      <c r="E143" s="27">
        <v>0.7</v>
      </c>
      <c r="F143" s="27">
        <v>6.4</v>
      </c>
      <c r="G143" s="27">
        <v>68</v>
      </c>
      <c r="H143" s="27">
        <v>65.3</v>
      </c>
      <c r="M143" s="92">
        <f t="shared" si="8"/>
        <v>9.0990735595475964</v>
      </c>
      <c r="N143" s="93">
        <f t="shared" si="9"/>
        <v>0.74193734472937733</v>
      </c>
      <c r="O143" s="93">
        <f t="shared" si="10"/>
        <v>3.4965075614664802</v>
      </c>
      <c r="P143" s="93">
        <f t="shared" si="11"/>
        <v>-0.35667494393873245</v>
      </c>
      <c r="Q143" s="93">
        <f t="shared" si="12"/>
        <v>1.8562979903656263</v>
      </c>
      <c r="R143" s="93">
        <f t="shared" si="13"/>
        <v>4.219507705176107</v>
      </c>
      <c r="S143" s="94">
        <f t="shared" si="14"/>
        <v>4.1789920362823851</v>
      </c>
    </row>
    <row r="144" spans="1:19" x14ac:dyDescent="0.3">
      <c r="A144" s="26" t="s">
        <v>117</v>
      </c>
      <c r="B144" s="26">
        <v>7133</v>
      </c>
      <c r="C144" s="26">
        <v>7</v>
      </c>
      <c r="D144" s="26">
        <v>61</v>
      </c>
      <c r="E144" s="26">
        <v>10.5</v>
      </c>
      <c r="F144" s="26">
        <v>14.4</v>
      </c>
      <c r="G144" s="26">
        <v>72</v>
      </c>
      <c r="H144" s="26">
        <v>75.8</v>
      </c>
      <c r="M144" s="95">
        <f t="shared" si="8"/>
        <v>8.8724871822780376</v>
      </c>
      <c r="N144" s="96">
        <f t="shared" si="9"/>
        <v>1.9459101490553132</v>
      </c>
      <c r="O144" s="96">
        <f t="shared" si="10"/>
        <v>4.1108738641733114</v>
      </c>
      <c r="P144" s="96">
        <f t="shared" si="11"/>
        <v>2.3513752571634776</v>
      </c>
      <c r="Q144" s="96">
        <f t="shared" si="12"/>
        <v>2.6672282065819548</v>
      </c>
      <c r="R144" s="96">
        <f t="shared" si="13"/>
        <v>4.2766661190160553</v>
      </c>
      <c r="S144" s="97">
        <f t="shared" si="14"/>
        <v>4.3280982926483258</v>
      </c>
    </row>
    <row r="145" spans="1:19" x14ac:dyDescent="0.3">
      <c r="A145" s="27" t="s">
        <v>118</v>
      </c>
      <c r="B145" s="27">
        <v>32972</v>
      </c>
      <c r="C145" s="27">
        <v>6.8</v>
      </c>
      <c r="D145" s="27">
        <v>78</v>
      </c>
      <c r="E145" s="27">
        <v>13.7</v>
      </c>
      <c r="F145" s="27">
        <v>15.4</v>
      </c>
      <c r="G145" s="27">
        <v>49.7</v>
      </c>
      <c r="H145" s="27">
        <v>79.900000000000006</v>
      </c>
      <c r="M145" s="92">
        <f t="shared" si="8"/>
        <v>10.403413995433118</v>
      </c>
      <c r="N145" s="93">
        <f t="shared" si="9"/>
        <v>1.9169226121820611</v>
      </c>
      <c r="O145" s="93">
        <f t="shared" si="10"/>
        <v>4.3567088266895917</v>
      </c>
      <c r="P145" s="93">
        <f t="shared" si="11"/>
        <v>2.6173958328340792</v>
      </c>
      <c r="Q145" s="93">
        <f t="shared" si="12"/>
        <v>2.7343675094195836</v>
      </c>
      <c r="R145" s="93">
        <f t="shared" si="13"/>
        <v>3.906004933102583</v>
      </c>
      <c r="S145" s="94">
        <f t="shared" si="14"/>
        <v>4.3807758527722287</v>
      </c>
    </row>
    <row r="146" spans="1:19" x14ac:dyDescent="0.3">
      <c r="A146" s="26" t="s">
        <v>119</v>
      </c>
      <c r="B146" s="26">
        <v>109581</v>
      </c>
      <c r="C146" s="26">
        <v>7</v>
      </c>
      <c r="D146" s="26">
        <v>55</v>
      </c>
      <c r="E146" s="26">
        <v>7.7</v>
      </c>
      <c r="F146" s="26">
        <v>7.6</v>
      </c>
      <c r="G146" s="26">
        <v>35.6</v>
      </c>
      <c r="H146" s="26">
        <v>70.400000000000006</v>
      </c>
      <c r="M146" s="95">
        <f t="shared" si="8"/>
        <v>11.604419280803642</v>
      </c>
      <c r="N146" s="96">
        <f t="shared" si="9"/>
        <v>1.9459101490553132</v>
      </c>
      <c r="O146" s="96">
        <f t="shared" si="10"/>
        <v>4.0073331852324712</v>
      </c>
      <c r="P146" s="96">
        <f t="shared" si="11"/>
        <v>2.0412203288596382</v>
      </c>
      <c r="Q146" s="96">
        <f t="shared" si="12"/>
        <v>2.0281482472922852</v>
      </c>
      <c r="R146" s="96">
        <f t="shared" si="13"/>
        <v>3.572345637857985</v>
      </c>
      <c r="S146" s="97">
        <f t="shared" si="14"/>
        <v>4.2541932631639972</v>
      </c>
    </row>
    <row r="147" spans="1:19" x14ac:dyDescent="0.3">
      <c r="A147" s="27" t="s">
        <v>120</v>
      </c>
      <c r="B147" s="27">
        <v>37847</v>
      </c>
      <c r="C147" s="27">
        <v>11.9</v>
      </c>
      <c r="D147" s="27">
        <v>74</v>
      </c>
      <c r="E147" s="27">
        <v>37.700000000000003</v>
      </c>
      <c r="F147" s="27">
        <v>11</v>
      </c>
      <c r="G147" s="27">
        <v>9.4</v>
      </c>
      <c r="H147" s="27">
        <v>78.3</v>
      </c>
      <c r="M147" s="92">
        <f t="shared" si="8"/>
        <v>10.541306995486556</v>
      </c>
      <c r="N147" s="93">
        <f t="shared" si="9"/>
        <v>2.4765384001174837</v>
      </c>
      <c r="O147" s="93">
        <f t="shared" si="10"/>
        <v>4.3040650932041702</v>
      </c>
      <c r="P147" s="93">
        <f t="shared" si="11"/>
        <v>3.629660094453965</v>
      </c>
      <c r="Q147" s="93">
        <f t="shared" si="12"/>
        <v>2.3978952727983707</v>
      </c>
      <c r="R147" s="93">
        <f t="shared" si="13"/>
        <v>2.2407096892759584</v>
      </c>
      <c r="S147" s="94">
        <f t="shared" si="14"/>
        <v>4.3605476029967578</v>
      </c>
    </row>
    <row r="148" spans="1:19" x14ac:dyDescent="0.3">
      <c r="A148" s="26" t="s">
        <v>121</v>
      </c>
      <c r="B148" s="26">
        <v>10197</v>
      </c>
      <c r="C148" s="26">
        <v>12.1</v>
      </c>
      <c r="D148" s="26">
        <v>84</v>
      </c>
      <c r="E148" s="26">
        <v>54.8</v>
      </c>
      <c r="F148" s="26">
        <v>13.7</v>
      </c>
      <c r="G148" s="26">
        <v>7.6</v>
      </c>
      <c r="H148" s="26">
        <v>81.599999999999994</v>
      </c>
      <c r="M148" s="95">
        <f t="shared" si="8"/>
        <v>9.2298488383642265</v>
      </c>
      <c r="N148" s="96">
        <f t="shared" si="9"/>
        <v>2.4932054526026954</v>
      </c>
      <c r="O148" s="96">
        <f t="shared" si="10"/>
        <v>4.4308167988433134</v>
      </c>
      <c r="P148" s="96">
        <f t="shared" si="11"/>
        <v>4.00369019395397</v>
      </c>
      <c r="Q148" s="96">
        <f t="shared" si="12"/>
        <v>2.6173958328340792</v>
      </c>
      <c r="R148" s="96">
        <f t="shared" si="13"/>
        <v>2.0281482472922852</v>
      </c>
      <c r="S148" s="97">
        <f t="shared" si="14"/>
        <v>4.401829261970061</v>
      </c>
    </row>
    <row r="149" spans="1:19" x14ac:dyDescent="0.3">
      <c r="A149" s="27" t="s">
        <v>122</v>
      </c>
      <c r="B149" s="27">
        <v>2881</v>
      </c>
      <c r="C149" s="27">
        <v>1.5</v>
      </c>
      <c r="D149" s="27">
        <v>74</v>
      </c>
      <c r="E149" s="27">
        <v>24.9</v>
      </c>
      <c r="F149" s="27">
        <v>6.5</v>
      </c>
      <c r="G149" s="27">
        <v>7.2</v>
      </c>
      <c r="H149" s="27">
        <v>77.2</v>
      </c>
      <c r="M149" s="92">
        <f t="shared" si="8"/>
        <v>7.9658927350845286</v>
      </c>
      <c r="N149" s="93">
        <f t="shared" si="9"/>
        <v>0.40546510810816438</v>
      </c>
      <c r="O149" s="93">
        <f t="shared" si="10"/>
        <v>4.3040650932041702</v>
      </c>
      <c r="P149" s="93">
        <f t="shared" si="11"/>
        <v>3.2148678034706619</v>
      </c>
      <c r="Q149" s="93">
        <f t="shared" si="12"/>
        <v>1.8718021769015913</v>
      </c>
      <c r="R149" s="93">
        <f t="shared" si="13"/>
        <v>1.9740810260220096</v>
      </c>
      <c r="S149" s="94">
        <f t="shared" si="14"/>
        <v>4.3463994570307305</v>
      </c>
    </row>
    <row r="150" spans="1:19" x14ac:dyDescent="0.3">
      <c r="A150" s="26" t="s">
        <v>123</v>
      </c>
      <c r="B150" s="26">
        <v>51269</v>
      </c>
      <c r="C150" s="26">
        <v>8.5</v>
      </c>
      <c r="D150" s="26">
        <v>87</v>
      </c>
      <c r="E150" s="26">
        <v>24.8</v>
      </c>
      <c r="F150" s="26">
        <v>14.3</v>
      </c>
      <c r="G150" s="26">
        <v>0.9</v>
      </c>
      <c r="H150" s="26">
        <v>83.3</v>
      </c>
      <c r="M150" s="95">
        <f t="shared" si="8"/>
        <v>10.844841560003951</v>
      </c>
      <c r="N150" s="96">
        <f t="shared" si="9"/>
        <v>2.1400661634962708</v>
      </c>
      <c r="O150" s="96">
        <f t="shared" si="10"/>
        <v>4.4659081186545837</v>
      </c>
      <c r="P150" s="96">
        <f t="shared" si="11"/>
        <v>3.2108436531709366</v>
      </c>
      <c r="Q150" s="96">
        <f t="shared" si="12"/>
        <v>2.6602595372658615</v>
      </c>
      <c r="R150" s="96">
        <f t="shared" si="13"/>
        <v>-0.10536051565782628</v>
      </c>
      <c r="S150" s="97">
        <f t="shared" si="14"/>
        <v>4.4224485491727972</v>
      </c>
    </row>
    <row r="151" spans="1:19" x14ac:dyDescent="0.3">
      <c r="A151" s="27" t="s">
        <v>124</v>
      </c>
      <c r="B151" s="27">
        <v>4034</v>
      </c>
      <c r="C151" s="27">
        <v>12.9</v>
      </c>
      <c r="D151" s="27">
        <v>67</v>
      </c>
      <c r="E151" s="27">
        <v>31</v>
      </c>
      <c r="F151" s="27">
        <v>12.1</v>
      </c>
      <c r="G151" s="27">
        <v>18.399999999999999</v>
      </c>
      <c r="H151" s="27">
        <v>73.3</v>
      </c>
      <c r="M151" s="92">
        <f t="shared" si="8"/>
        <v>8.3025137185141578</v>
      </c>
      <c r="N151" s="93">
        <f t="shared" si="9"/>
        <v>2.5572273113676265</v>
      </c>
      <c r="O151" s="93">
        <f t="shared" si="10"/>
        <v>4.2046926193909657</v>
      </c>
      <c r="P151" s="93">
        <f t="shared" si="11"/>
        <v>3.4339872044851463</v>
      </c>
      <c r="Q151" s="93">
        <f t="shared" si="12"/>
        <v>2.4932054526026954</v>
      </c>
      <c r="R151" s="93">
        <f t="shared" si="13"/>
        <v>2.91235066461494</v>
      </c>
      <c r="S151" s="94">
        <f t="shared" si="14"/>
        <v>4.2945606088926054</v>
      </c>
    </row>
    <row r="152" spans="1:19" x14ac:dyDescent="0.3">
      <c r="A152" s="26" t="s">
        <v>125</v>
      </c>
      <c r="B152" s="26">
        <v>19238</v>
      </c>
      <c r="C152" s="26">
        <v>12.3</v>
      </c>
      <c r="D152" s="26">
        <v>71</v>
      </c>
      <c r="E152" s="26">
        <v>29.8</v>
      </c>
      <c r="F152" s="26">
        <v>12.7</v>
      </c>
      <c r="G152" s="26">
        <v>37.200000000000003</v>
      </c>
      <c r="H152" s="26">
        <v>75.599999999999994</v>
      </c>
      <c r="M152" s="95">
        <f t="shared" si="8"/>
        <v>9.8646427687125602</v>
      </c>
      <c r="N152" s="96">
        <f t="shared" si="9"/>
        <v>2.5095992623783721</v>
      </c>
      <c r="O152" s="96">
        <f t="shared" si="10"/>
        <v>4.2626798770413155</v>
      </c>
      <c r="P152" s="96">
        <f t="shared" si="11"/>
        <v>3.3945083935113587</v>
      </c>
      <c r="Q152" s="96">
        <f t="shared" si="12"/>
        <v>2.5416019934645457</v>
      </c>
      <c r="R152" s="96">
        <f t="shared" si="13"/>
        <v>3.6163087612791012</v>
      </c>
      <c r="S152" s="97">
        <f t="shared" si="14"/>
        <v>4.3254562831854875</v>
      </c>
    </row>
    <row r="153" spans="1:19" x14ac:dyDescent="0.3">
      <c r="A153" s="27" t="s">
        <v>126</v>
      </c>
      <c r="B153" s="27">
        <v>145934</v>
      </c>
      <c r="C153" s="27">
        <v>10.5</v>
      </c>
      <c r="D153" s="27">
        <v>75</v>
      </c>
      <c r="E153" s="27">
        <v>38.200000000000003</v>
      </c>
      <c r="F153" s="27">
        <v>10.199999999999999</v>
      </c>
      <c r="G153" s="27">
        <v>16.2</v>
      </c>
      <c r="H153" s="27">
        <v>73.2</v>
      </c>
      <c r="M153" s="92">
        <f t="shared" si="8"/>
        <v>11.890909743688381</v>
      </c>
      <c r="N153" s="93">
        <f t="shared" si="9"/>
        <v>2.3513752571634776</v>
      </c>
      <c r="O153" s="93">
        <f t="shared" si="10"/>
        <v>4.3174881135363101</v>
      </c>
      <c r="P153" s="93">
        <f t="shared" si="11"/>
        <v>3.6428355156125294</v>
      </c>
      <c r="Q153" s="93">
        <f t="shared" si="12"/>
        <v>2.3223877202902252</v>
      </c>
      <c r="R153" s="93">
        <f t="shared" si="13"/>
        <v>2.7850112422383382</v>
      </c>
      <c r="S153" s="94">
        <f t="shared" si="14"/>
        <v>4.2931954209672663</v>
      </c>
    </row>
    <row r="154" spans="1:19" x14ac:dyDescent="0.3">
      <c r="A154" s="26" t="s">
        <v>127</v>
      </c>
      <c r="B154" s="26">
        <v>12952</v>
      </c>
      <c r="C154" s="26">
        <v>8</v>
      </c>
      <c r="D154" s="26">
        <v>54</v>
      </c>
      <c r="E154" s="26">
        <v>1.2</v>
      </c>
      <c r="F154" s="26">
        <v>8.9</v>
      </c>
      <c r="G154" s="26">
        <v>31.8</v>
      </c>
      <c r="H154" s="26">
        <v>69.099999999999994</v>
      </c>
      <c r="M154" s="95">
        <f t="shared" si="8"/>
        <v>9.4690054953574716</v>
      </c>
      <c r="N154" s="96">
        <f t="shared" si="9"/>
        <v>2.0794415416798357</v>
      </c>
      <c r="O154" s="96">
        <f t="shared" si="10"/>
        <v>3.9889840465642745</v>
      </c>
      <c r="P154" s="96">
        <f t="shared" si="11"/>
        <v>0.18232155679395459</v>
      </c>
      <c r="Q154" s="96">
        <f t="shared" si="12"/>
        <v>2.1860512767380942</v>
      </c>
      <c r="R154" s="96">
        <f t="shared" si="13"/>
        <v>3.459466289786131</v>
      </c>
      <c r="S154" s="97">
        <f t="shared" si="14"/>
        <v>4.2355547307736243</v>
      </c>
    </row>
    <row r="155" spans="1:19" x14ac:dyDescent="0.3">
      <c r="A155" s="27" t="s">
        <v>128</v>
      </c>
      <c r="B155" s="27">
        <v>184</v>
      </c>
      <c r="C155" s="27">
        <v>9.6</v>
      </c>
      <c r="D155" s="27">
        <v>72</v>
      </c>
      <c r="E155" s="27">
        <v>6.4</v>
      </c>
      <c r="F155" s="27">
        <v>8.1999999999999993</v>
      </c>
      <c r="G155" s="27">
        <v>25.3</v>
      </c>
      <c r="H155" s="27">
        <v>74.3</v>
      </c>
      <c r="M155" s="92">
        <f t="shared" ref="M155:M197" si="15">LN(B155)</f>
        <v>5.2149357576089859</v>
      </c>
      <c r="N155" s="93">
        <f t="shared" ref="N155:N197" si="16">LN(C155)</f>
        <v>2.2617630984737906</v>
      </c>
      <c r="O155" s="93">
        <f t="shared" ref="O155:O197" si="17">LN(D155)</f>
        <v>4.2766661190160553</v>
      </c>
      <c r="P155" s="93">
        <f t="shared" ref="P155:P197" si="18">LN(E155)</f>
        <v>1.8562979903656263</v>
      </c>
      <c r="Q155" s="93">
        <f t="shared" ref="Q155:Q197" si="19">LN(F155)</f>
        <v>2.1041341542702074</v>
      </c>
      <c r="R155" s="93">
        <f t="shared" ref="R155:R197" si="20">LN(G155)</f>
        <v>3.2308043957334744</v>
      </c>
      <c r="S155" s="94">
        <f t="shared" ref="S155:S197" si="21">LN(H155)</f>
        <v>4.3081109517237133</v>
      </c>
    </row>
    <row r="156" spans="1:19" x14ac:dyDescent="0.3">
      <c r="A156" s="26" t="s">
        <v>129</v>
      </c>
      <c r="B156" s="26">
        <v>111</v>
      </c>
      <c r="C156" s="26">
        <v>7.2</v>
      </c>
      <c r="D156" s="26">
        <v>73</v>
      </c>
      <c r="E156" s="26">
        <v>9.4</v>
      </c>
      <c r="F156" s="26">
        <v>9.5</v>
      </c>
      <c r="G156" s="26">
        <v>47.2</v>
      </c>
      <c r="H156" s="26">
        <v>73.2</v>
      </c>
      <c r="M156" s="95">
        <f t="shared" si="15"/>
        <v>4.7095302013123339</v>
      </c>
      <c r="N156" s="96">
        <f t="shared" si="16"/>
        <v>1.9740810260220096</v>
      </c>
      <c r="O156" s="96">
        <f t="shared" si="17"/>
        <v>4.290459441148391</v>
      </c>
      <c r="P156" s="96">
        <f t="shared" si="18"/>
        <v>2.2407096892759584</v>
      </c>
      <c r="Q156" s="96">
        <f t="shared" si="19"/>
        <v>2.2512917986064953</v>
      </c>
      <c r="R156" s="96">
        <f t="shared" si="20"/>
        <v>3.8543938925915096</v>
      </c>
      <c r="S156" s="97">
        <f t="shared" si="21"/>
        <v>4.2931954209672663</v>
      </c>
    </row>
    <row r="157" spans="1:19" x14ac:dyDescent="0.3">
      <c r="A157" s="27" t="s">
        <v>130</v>
      </c>
      <c r="B157" s="27">
        <v>198</v>
      </c>
      <c r="C157" s="27">
        <v>2.8</v>
      </c>
      <c r="D157" s="27">
        <v>53</v>
      </c>
      <c r="E157" s="27">
        <v>6</v>
      </c>
      <c r="F157" s="27">
        <v>14</v>
      </c>
      <c r="G157" s="27">
        <v>54.9</v>
      </c>
      <c r="H157" s="27">
        <v>70.5</v>
      </c>
      <c r="M157" s="92">
        <f t="shared" si="15"/>
        <v>5.2882670306945352</v>
      </c>
      <c r="N157" s="93">
        <f t="shared" si="16"/>
        <v>1.0296194171811581</v>
      </c>
      <c r="O157" s="93">
        <f t="shared" si="17"/>
        <v>3.970291913552122</v>
      </c>
      <c r="P157" s="93">
        <f t="shared" si="18"/>
        <v>1.791759469228055</v>
      </c>
      <c r="Q157" s="93">
        <f t="shared" si="19"/>
        <v>2.6390573296152584</v>
      </c>
      <c r="R157" s="93">
        <f t="shared" si="20"/>
        <v>4.0055133485154846</v>
      </c>
      <c r="S157" s="94">
        <f t="shared" si="21"/>
        <v>4.255612709818223</v>
      </c>
    </row>
    <row r="158" spans="1:19" x14ac:dyDescent="0.3">
      <c r="A158" s="26" t="s">
        <v>131</v>
      </c>
      <c r="B158" s="26">
        <v>219</v>
      </c>
      <c r="C158" s="26">
        <v>5.8</v>
      </c>
      <c r="D158" s="26">
        <v>60</v>
      </c>
      <c r="E158" s="26">
        <v>4.9000000000000004</v>
      </c>
      <c r="F158" s="26">
        <v>10.8</v>
      </c>
      <c r="G158" s="26">
        <v>86.1</v>
      </c>
      <c r="H158" s="26">
        <v>70.400000000000006</v>
      </c>
      <c r="M158" s="95">
        <f t="shared" si="15"/>
        <v>5.389071729816501</v>
      </c>
      <c r="N158" s="96">
        <f t="shared" si="16"/>
        <v>1.7578579175523736</v>
      </c>
      <c r="O158" s="96">
        <f t="shared" si="17"/>
        <v>4.0943445622221004</v>
      </c>
      <c r="P158" s="96">
        <f t="shared" si="18"/>
        <v>1.589235205116581</v>
      </c>
      <c r="Q158" s="96">
        <f t="shared" si="19"/>
        <v>2.379546134130174</v>
      </c>
      <c r="R158" s="96">
        <f t="shared" si="20"/>
        <v>4.4555094114336846</v>
      </c>
      <c r="S158" s="97">
        <f t="shared" si="21"/>
        <v>4.2541932631639972</v>
      </c>
    </row>
    <row r="159" spans="1:19" x14ac:dyDescent="0.3">
      <c r="A159" s="27" t="s">
        <v>132</v>
      </c>
      <c r="B159" s="27">
        <v>16744</v>
      </c>
      <c r="C159" s="27">
        <v>0.7</v>
      </c>
      <c r="D159" s="27">
        <v>49</v>
      </c>
      <c r="E159" s="27">
        <v>0.9</v>
      </c>
      <c r="F159" s="27">
        <v>4.3</v>
      </c>
      <c r="G159" s="27">
        <v>71.3</v>
      </c>
      <c r="H159" s="27">
        <v>68.599999999999994</v>
      </c>
      <c r="M159" s="92">
        <f t="shared" si="15"/>
        <v>9.7257952641258356</v>
      </c>
      <c r="N159" s="93">
        <f t="shared" si="16"/>
        <v>-0.35667494393873245</v>
      </c>
      <c r="O159" s="93">
        <f t="shared" si="17"/>
        <v>3.8918202981106265</v>
      </c>
      <c r="P159" s="93">
        <f t="shared" si="18"/>
        <v>-0.10536051565782628</v>
      </c>
      <c r="Q159" s="93">
        <f t="shared" si="19"/>
        <v>1.4586150226995167</v>
      </c>
      <c r="R159" s="93">
        <f t="shared" si="20"/>
        <v>4.26689632742025</v>
      </c>
      <c r="S159" s="94">
        <f t="shared" si="21"/>
        <v>4.2282925347318399</v>
      </c>
    </row>
    <row r="160" spans="1:19" x14ac:dyDescent="0.3">
      <c r="A160" s="26" t="s">
        <v>133</v>
      </c>
      <c r="B160" s="26">
        <v>8737</v>
      </c>
      <c r="C160" s="26">
        <v>8.9</v>
      </c>
      <c r="D160" s="26">
        <v>71</v>
      </c>
      <c r="E160" s="26">
        <v>31.1</v>
      </c>
      <c r="F160" s="26">
        <v>12</v>
      </c>
      <c r="G160" s="26">
        <v>12</v>
      </c>
      <c r="H160" s="26">
        <v>75.900000000000006</v>
      </c>
      <c r="M160" s="95">
        <f t="shared" si="15"/>
        <v>9.0753221602980947</v>
      </c>
      <c r="N160" s="96">
        <f t="shared" si="16"/>
        <v>2.1860512767380942</v>
      </c>
      <c r="O160" s="96">
        <f t="shared" si="17"/>
        <v>4.2626798770413155</v>
      </c>
      <c r="P160" s="96">
        <f t="shared" si="18"/>
        <v>3.4372078191851885</v>
      </c>
      <c r="Q160" s="96">
        <f t="shared" si="19"/>
        <v>2.4849066497880004</v>
      </c>
      <c r="R160" s="96">
        <f t="shared" si="20"/>
        <v>2.4849066497880004</v>
      </c>
      <c r="S160" s="97">
        <f t="shared" si="21"/>
        <v>4.3294166844015844</v>
      </c>
    </row>
    <row r="161" spans="1:19" x14ac:dyDescent="0.3">
      <c r="A161" s="27" t="s">
        <v>134</v>
      </c>
      <c r="B161" s="27">
        <v>98</v>
      </c>
      <c r="C161" s="27">
        <v>8.8000000000000007</v>
      </c>
      <c r="D161" s="27">
        <v>70</v>
      </c>
      <c r="E161" s="27">
        <v>22.5</v>
      </c>
      <c r="F161" s="27">
        <v>10.199999999999999</v>
      </c>
      <c r="G161" s="27">
        <v>68.3</v>
      </c>
      <c r="H161" s="27">
        <v>73.3</v>
      </c>
      <c r="M161" s="92">
        <f t="shared" si="15"/>
        <v>4.5849674786705723</v>
      </c>
      <c r="N161" s="93">
        <f t="shared" si="16"/>
        <v>2.174751721484161</v>
      </c>
      <c r="O161" s="93">
        <f t="shared" si="17"/>
        <v>4.2484952420493594</v>
      </c>
      <c r="P161" s="93">
        <f t="shared" si="18"/>
        <v>3.1135153092103742</v>
      </c>
      <c r="Q161" s="93">
        <f t="shared" si="19"/>
        <v>2.3223877202902252</v>
      </c>
      <c r="R161" s="93">
        <f t="shared" si="20"/>
        <v>4.2239097665767442</v>
      </c>
      <c r="S161" s="94">
        <f t="shared" si="21"/>
        <v>4.2945606088926054</v>
      </c>
    </row>
    <row r="162" spans="1:19" x14ac:dyDescent="0.3">
      <c r="A162" s="26" t="s">
        <v>135</v>
      </c>
      <c r="B162" s="26">
        <v>7977</v>
      </c>
      <c r="C162" s="26">
        <v>5.3</v>
      </c>
      <c r="D162" s="26">
        <v>39</v>
      </c>
      <c r="E162" s="26">
        <v>0.7</v>
      </c>
      <c r="F162" s="26">
        <v>5.8</v>
      </c>
      <c r="G162" s="26">
        <v>102</v>
      </c>
      <c r="H162" s="26">
        <v>60.8</v>
      </c>
      <c r="M162" s="95">
        <f t="shared" si="15"/>
        <v>8.9843176799111291</v>
      </c>
      <c r="N162" s="96">
        <f t="shared" si="16"/>
        <v>1.6677068205580761</v>
      </c>
      <c r="O162" s="96">
        <f t="shared" si="17"/>
        <v>3.6635616461296463</v>
      </c>
      <c r="P162" s="96">
        <f t="shared" si="18"/>
        <v>-0.35667494393873245</v>
      </c>
      <c r="Q162" s="96">
        <f t="shared" si="19"/>
        <v>1.7578579175523736</v>
      </c>
      <c r="R162" s="96">
        <f t="shared" si="20"/>
        <v>4.6249728132842707</v>
      </c>
      <c r="S162" s="97">
        <f t="shared" si="21"/>
        <v>4.1075897889721213</v>
      </c>
    </row>
    <row r="163" spans="1:19" x14ac:dyDescent="0.3">
      <c r="A163" s="27" t="s">
        <v>136</v>
      </c>
      <c r="B163" s="27">
        <v>5850</v>
      </c>
      <c r="C163" s="27">
        <v>2</v>
      </c>
      <c r="D163" s="27">
        <v>86</v>
      </c>
      <c r="E163" s="27">
        <v>24.6</v>
      </c>
      <c r="F163" s="27">
        <v>14.5</v>
      </c>
      <c r="G163" s="27">
        <v>2.1</v>
      </c>
      <c r="H163" s="27">
        <v>83.2</v>
      </c>
      <c r="M163" s="92">
        <f t="shared" si="15"/>
        <v>8.6741969402259027</v>
      </c>
      <c r="N163" s="93">
        <f t="shared" si="16"/>
        <v>0.69314718055994529</v>
      </c>
      <c r="O163" s="93">
        <f t="shared" si="17"/>
        <v>4.4543472962535073</v>
      </c>
      <c r="P163" s="93">
        <f t="shared" si="18"/>
        <v>3.202746442938317</v>
      </c>
      <c r="Q163" s="93">
        <f t="shared" si="19"/>
        <v>2.6741486494265287</v>
      </c>
      <c r="R163" s="93">
        <f t="shared" si="20"/>
        <v>0.74193734472937733</v>
      </c>
      <c r="S163" s="94">
        <f t="shared" si="21"/>
        <v>4.4212473478271628</v>
      </c>
    </row>
    <row r="164" spans="1:19" x14ac:dyDescent="0.3">
      <c r="A164" s="26" t="s">
        <v>137</v>
      </c>
      <c r="B164" s="26">
        <v>5460</v>
      </c>
      <c r="C164" s="26">
        <v>11.1</v>
      </c>
      <c r="D164" s="26">
        <v>77</v>
      </c>
      <c r="E164" s="26">
        <v>35.6</v>
      </c>
      <c r="F164" s="26">
        <v>12.8</v>
      </c>
      <c r="G164" s="26">
        <v>26.9</v>
      </c>
      <c r="H164" s="26">
        <v>78.2</v>
      </c>
      <c r="M164" s="95">
        <f t="shared" si="15"/>
        <v>8.6052040687389511</v>
      </c>
      <c r="N164" s="96">
        <f t="shared" si="16"/>
        <v>2.4069451083182885</v>
      </c>
      <c r="O164" s="96">
        <f t="shared" si="17"/>
        <v>4.3438054218536841</v>
      </c>
      <c r="P164" s="96">
        <f t="shared" si="18"/>
        <v>3.572345637857985</v>
      </c>
      <c r="Q164" s="96">
        <f t="shared" si="19"/>
        <v>2.5494451709255714</v>
      </c>
      <c r="R164" s="96">
        <f t="shared" si="20"/>
        <v>3.2921262866077932</v>
      </c>
      <c r="S164" s="97">
        <f t="shared" si="21"/>
        <v>4.3592696475512653</v>
      </c>
    </row>
    <row r="165" spans="1:19" x14ac:dyDescent="0.3">
      <c r="A165" s="27" t="s">
        <v>138</v>
      </c>
      <c r="B165" s="27">
        <v>2079</v>
      </c>
      <c r="C165" s="27">
        <v>12.1</v>
      </c>
      <c r="D165" s="27">
        <v>80</v>
      </c>
      <c r="E165" s="27">
        <v>32.799999999999997</v>
      </c>
      <c r="F165" s="27">
        <v>14.2</v>
      </c>
      <c r="G165" s="27">
        <v>4.3</v>
      </c>
      <c r="H165" s="27">
        <v>81.3</v>
      </c>
      <c r="M165" s="92">
        <f t="shared" si="15"/>
        <v>7.6396422878580132</v>
      </c>
      <c r="N165" s="93">
        <f t="shared" si="16"/>
        <v>2.4932054526026954</v>
      </c>
      <c r="O165" s="93">
        <f t="shared" si="17"/>
        <v>4.3820266346738812</v>
      </c>
      <c r="P165" s="93">
        <f t="shared" si="18"/>
        <v>3.4904285153900978</v>
      </c>
      <c r="Q165" s="93">
        <f t="shared" si="19"/>
        <v>2.653241964607215</v>
      </c>
      <c r="R165" s="93">
        <f t="shared" si="20"/>
        <v>1.4586150226995167</v>
      </c>
      <c r="S165" s="94">
        <f t="shared" si="21"/>
        <v>4.3981460165537651</v>
      </c>
    </row>
    <row r="166" spans="1:19" x14ac:dyDescent="0.3">
      <c r="A166" s="26" t="s">
        <v>139</v>
      </c>
      <c r="B166" s="26">
        <v>687</v>
      </c>
      <c r="C166" s="26">
        <v>1.7</v>
      </c>
      <c r="D166" s="26">
        <v>50</v>
      </c>
      <c r="E166" s="26">
        <v>1.9</v>
      </c>
      <c r="F166" s="26">
        <v>10.4</v>
      </c>
      <c r="G166" s="26">
        <v>78</v>
      </c>
      <c r="H166" s="26">
        <v>65.2</v>
      </c>
      <c r="M166" s="95">
        <f t="shared" si="15"/>
        <v>6.5323342922223491</v>
      </c>
      <c r="N166" s="96">
        <f t="shared" si="16"/>
        <v>0.53062825106217038</v>
      </c>
      <c r="O166" s="96">
        <f t="shared" si="17"/>
        <v>3.912023005428146</v>
      </c>
      <c r="P166" s="96">
        <f t="shared" si="18"/>
        <v>0.64185388617239469</v>
      </c>
      <c r="Q166" s="96">
        <f t="shared" si="19"/>
        <v>2.341805806147327</v>
      </c>
      <c r="R166" s="96">
        <f t="shared" si="20"/>
        <v>4.3567088266895917</v>
      </c>
      <c r="S166" s="97">
        <f t="shared" si="21"/>
        <v>4.1774594689326072</v>
      </c>
    </row>
    <row r="167" spans="1:19" x14ac:dyDescent="0.3">
      <c r="A167" s="27" t="s">
        <v>140</v>
      </c>
      <c r="B167" s="27">
        <v>59309</v>
      </c>
      <c r="C167" s="27">
        <v>9.5</v>
      </c>
      <c r="D167" s="27">
        <v>67</v>
      </c>
      <c r="E167" s="27">
        <v>7.9</v>
      </c>
      <c r="F167" s="27">
        <v>15.3</v>
      </c>
      <c r="G167" s="27">
        <v>43.9</v>
      </c>
      <c r="H167" s="27">
        <v>65.3</v>
      </c>
      <c r="M167" s="92">
        <f t="shared" si="15"/>
        <v>10.990516344127489</v>
      </c>
      <c r="N167" s="93">
        <f t="shared" si="16"/>
        <v>2.2512917986064953</v>
      </c>
      <c r="O167" s="93">
        <f t="shared" si="17"/>
        <v>4.2046926193909657</v>
      </c>
      <c r="P167" s="93">
        <f t="shared" si="18"/>
        <v>2.066862759472976</v>
      </c>
      <c r="Q167" s="93">
        <f t="shared" si="19"/>
        <v>2.7278528283983898</v>
      </c>
      <c r="R167" s="93">
        <f t="shared" si="20"/>
        <v>3.7819143200811256</v>
      </c>
      <c r="S167" s="94">
        <f t="shared" si="21"/>
        <v>4.1789920362823851</v>
      </c>
    </row>
    <row r="168" spans="1:19" x14ac:dyDescent="0.3">
      <c r="A168" s="26" t="s">
        <v>141</v>
      </c>
      <c r="B168" s="26">
        <v>46755</v>
      </c>
      <c r="C168" s="26">
        <v>12.7</v>
      </c>
      <c r="D168" s="26">
        <v>86</v>
      </c>
      <c r="E168" s="26">
        <v>44.4</v>
      </c>
      <c r="F168" s="26">
        <v>15.3</v>
      </c>
      <c r="G168" s="26">
        <v>6</v>
      </c>
      <c r="H168" s="26">
        <v>83.2</v>
      </c>
      <c r="M168" s="95">
        <f t="shared" si="15"/>
        <v>10.752676480869548</v>
      </c>
      <c r="N168" s="96">
        <f t="shared" si="16"/>
        <v>2.5416019934645457</v>
      </c>
      <c r="O168" s="96">
        <f t="shared" si="17"/>
        <v>4.4543472962535073</v>
      </c>
      <c r="P168" s="96">
        <f t="shared" si="18"/>
        <v>3.7932394694381792</v>
      </c>
      <c r="Q168" s="96">
        <f t="shared" si="19"/>
        <v>2.7278528283983898</v>
      </c>
      <c r="R168" s="96">
        <f t="shared" si="20"/>
        <v>1.791759469228055</v>
      </c>
      <c r="S168" s="97">
        <f t="shared" si="21"/>
        <v>4.4212473478271628</v>
      </c>
    </row>
    <row r="169" spans="1:19" x14ac:dyDescent="0.3">
      <c r="A169" s="27" t="s">
        <v>142</v>
      </c>
      <c r="B169" s="27">
        <v>21413</v>
      </c>
      <c r="C169" s="27">
        <v>2.9</v>
      </c>
      <c r="D169" s="27">
        <v>67</v>
      </c>
      <c r="E169" s="27">
        <v>12.3</v>
      </c>
      <c r="F169" s="27">
        <v>9.1999999999999993</v>
      </c>
      <c r="G169" s="27">
        <v>21</v>
      </c>
      <c r="H169" s="27">
        <v>76.900000000000006</v>
      </c>
      <c r="M169" s="92">
        <f t="shared" si="15"/>
        <v>9.9717534932062168</v>
      </c>
      <c r="N169" s="93">
        <f t="shared" si="16"/>
        <v>1.0647107369924282</v>
      </c>
      <c r="O169" s="93">
        <f t="shared" si="17"/>
        <v>4.2046926193909657</v>
      </c>
      <c r="P169" s="93">
        <f t="shared" si="18"/>
        <v>2.5095992623783721</v>
      </c>
      <c r="Q169" s="93">
        <f t="shared" si="19"/>
        <v>2.2192034840549946</v>
      </c>
      <c r="R169" s="93">
        <f t="shared" si="20"/>
        <v>3.044522437723423</v>
      </c>
      <c r="S169" s="94">
        <f t="shared" si="21"/>
        <v>4.3425058765115985</v>
      </c>
    </row>
    <row r="170" spans="1:19" x14ac:dyDescent="0.3">
      <c r="A170" s="27" t="s">
        <v>144</v>
      </c>
      <c r="B170" s="27">
        <v>587</v>
      </c>
      <c r="C170" s="27">
        <v>7.4</v>
      </c>
      <c r="D170" s="27">
        <v>67</v>
      </c>
      <c r="E170" s="27">
        <v>8.1999999999999993</v>
      </c>
      <c r="F170" s="27">
        <v>15.7</v>
      </c>
      <c r="G170" s="27">
        <v>55.8</v>
      </c>
      <c r="H170" s="27">
        <v>71.5</v>
      </c>
      <c r="M170" s="95">
        <f t="shared" si="15"/>
        <v>6.3750248198280968</v>
      </c>
      <c r="N170" s="96">
        <f t="shared" si="16"/>
        <v>2.0014800002101243</v>
      </c>
      <c r="O170" s="96">
        <f t="shared" si="17"/>
        <v>4.2046926193909657</v>
      </c>
      <c r="P170" s="96">
        <f t="shared" si="18"/>
        <v>2.1041341542702074</v>
      </c>
      <c r="Q170" s="96">
        <f t="shared" si="19"/>
        <v>2.7536607123542622</v>
      </c>
      <c r="R170" s="96">
        <f t="shared" si="20"/>
        <v>4.0217738693872649</v>
      </c>
      <c r="S170" s="97">
        <f t="shared" si="21"/>
        <v>4.2696974496999616</v>
      </c>
    </row>
    <row r="171" spans="1:19" x14ac:dyDescent="0.3">
      <c r="A171" s="26" t="s">
        <v>145</v>
      </c>
      <c r="B171" s="26">
        <v>10099</v>
      </c>
      <c r="C171" s="26">
        <v>9</v>
      </c>
      <c r="D171" s="26">
        <v>87</v>
      </c>
      <c r="E171" s="26">
        <v>70.900000000000006</v>
      </c>
      <c r="F171" s="26">
        <v>18.8</v>
      </c>
      <c r="G171" s="26">
        <v>3.4</v>
      </c>
      <c r="H171" s="26">
        <v>82.4</v>
      </c>
      <c r="M171" s="92">
        <f t="shared" si="15"/>
        <v>9.2201916880265564</v>
      </c>
      <c r="N171" s="93">
        <f t="shared" si="16"/>
        <v>2.1972245773362196</v>
      </c>
      <c r="O171" s="93">
        <f t="shared" si="17"/>
        <v>4.4659081186545837</v>
      </c>
      <c r="P171" s="93">
        <f t="shared" si="18"/>
        <v>4.2612704335380815</v>
      </c>
      <c r="Q171" s="93">
        <f t="shared" si="19"/>
        <v>2.9338568698359038</v>
      </c>
      <c r="R171" s="93">
        <f t="shared" si="20"/>
        <v>1.2237754316221157</v>
      </c>
      <c r="S171" s="94">
        <f t="shared" si="21"/>
        <v>4.4115854369154262</v>
      </c>
    </row>
    <row r="172" spans="1:19" x14ac:dyDescent="0.3">
      <c r="A172" s="27" t="s">
        <v>146</v>
      </c>
      <c r="B172" s="27">
        <v>8655</v>
      </c>
      <c r="C172" s="27">
        <v>11.2</v>
      </c>
      <c r="D172" s="27">
        <v>87</v>
      </c>
      <c r="E172" s="27">
        <v>43.8</v>
      </c>
      <c r="F172" s="27">
        <v>11.1</v>
      </c>
      <c r="G172" s="27">
        <v>2</v>
      </c>
      <c r="H172" s="27">
        <v>83.4</v>
      </c>
      <c r="M172" s="95">
        <f t="shared" si="15"/>
        <v>9.0658924676103094</v>
      </c>
      <c r="N172" s="96">
        <f t="shared" si="16"/>
        <v>2.4159137783010487</v>
      </c>
      <c r="O172" s="96">
        <f t="shared" si="17"/>
        <v>4.4659081186545837</v>
      </c>
      <c r="P172" s="96">
        <f t="shared" si="18"/>
        <v>3.7796338173824005</v>
      </c>
      <c r="Q172" s="96">
        <f t="shared" si="19"/>
        <v>2.4069451083182885</v>
      </c>
      <c r="R172" s="96">
        <f t="shared" si="20"/>
        <v>0.69314718055994529</v>
      </c>
      <c r="S172" s="97">
        <f t="shared" si="21"/>
        <v>4.423648309364701</v>
      </c>
    </row>
    <row r="173" spans="1:19" x14ac:dyDescent="0.3">
      <c r="A173" s="26" t="s">
        <v>147</v>
      </c>
      <c r="B173" s="26">
        <v>9538</v>
      </c>
      <c r="C173" s="26">
        <v>0.9</v>
      </c>
      <c r="D173" s="26">
        <v>66</v>
      </c>
      <c r="E173" s="26">
        <v>17.2</v>
      </c>
      <c r="F173" s="26">
        <v>6.6</v>
      </c>
      <c r="G173" s="26">
        <v>45.6</v>
      </c>
      <c r="H173" s="26">
        <v>69.5</v>
      </c>
      <c r="M173" s="92">
        <f t="shared" si="15"/>
        <v>9.1630390988581691</v>
      </c>
      <c r="N173" s="93">
        <f t="shared" si="16"/>
        <v>-0.10536051565782628</v>
      </c>
      <c r="O173" s="93">
        <f t="shared" si="17"/>
        <v>4.1896547420264252</v>
      </c>
      <c r="P173" s="93">
        <f t="shared" si="18"/>
        <v>2.8449093838194073</v>
      </c>
      <c r="Q173" s="93">
        <f t="shared" si="19"/>
        <v>1.8870696490323797</v>
      </c>
      <c r="R173" s="93">
        <f t="shared" si="20"/>
        <v>3.8199077165203406</v>
      </c>
      <c r="S173" s="94">
        <f t="shared" si="21"/>
        <v>4.2413267525707461</v>
      </c>
    </row>
    <row r="174" spans="1:19" x14ac:dyDescent="0.3">
      <c r="A174" s="27" t="s">
        <v>148</v>
      </c>
      <c r="B174" s="27">
        <v>69800</v>
      </c>
      <c r="C174" s="27">
        <v>8.5</v>
      </c>
      <c r="D174" s="27">
        <v>83</v>
      </c>
      <c r="E174" s="27">
        <v>9.5</v>
      </c>
      <c r="F174" s="27">
        <v>13.9</v>
      </c>
      <c r="G174" s="27">
        <v>31.7</v>
      </c>
      <c r="H174" s="27">
        <v>77.7</v>
      </c>
      <c r="M174" s="95">
        <f t="shared" si="15"/>
        <v>11.153389288750464</v>
      </c>
      <c r="N174" s="96">
        <f t="shared" si="16"/>
        <v>2.1400661634962708</v>
      </c>
      <c r="O174" s="96">
        <f t="shared" si="17"/>
        <v>4.4188406077965983</v>
      </c>
      <c r="P174" s="96">
        <f t="shared" si="18"/>
        <v>2.2512917986064953</v>
      </c>
      <c r="Q174" s="96">
        <f t="shared" si="19"/>
        <v>2.631888840136646</v>
      </c>
      <c r="R174" s="96">
        <f t="shared" si="20"/>
        <v>3.4563166808832348</v>
      </c>
      <c r="S174" s="97">
        <f t="shared" si="21"/>
        <v>4.3528552573736015</v>
      </c>
    </row>
    <row r="175" spans="1:19" x14ac:dyDescent="0.3">
      <c r="A175" s="26" t="s">
        <v>173</v>
      </c>
      <c r="B175" s="26">
        <v>1318</v>
      </c>
      <c r="C175" s="26">
        <v>0.5</v>
      </c>
      <c r="D175" s="26">
        <v>53</v>
      </c>
      <c r="E175" s="26">
        <v>7.6</v>
      </c>
      <c r="F175" s="26">
        <v>4.8</v>
      </c>
      <c r="G175" s="26">
        <v>31.7</v>
      </c>
      <c r="H175" s="26">
        <v>69.599999999999994</v>
      </c>
      <c r="M175" s="92">
        <f t="shared" si="15"/>
        <v>7.1838707150624526</v>
      </c>
      <c r="N175" s="93">
        <f t="shared" si="16"/>
        <v>-0.69314718055994529</v>
      </c>
      <c r="O175" s="93">
        <f t="shared" si="17"/>
        <v>3.970291913552122</v>
      </c>
      <c r="P175" s="93">
        <f t="shared" si="18"/>
        <v>2.0281482472922852</v>
      </c>
      <c r="Q175" s="93">
        <f t="shared" si="19"/>
        <v>1.5686159179138452</v>
      </c>
      <c r="R175" s="93">
        <f t="shared" si="20"/>
        <v>3.4563166808832348</v>
      </c>
      <c r="S175" s="94">
        <f t="shared" si="21"/>
        <v>4.242764567340374</v>
      </c>
    </row>
    <row r="176" spans="1:19" x14ac:dyDescent="0.3">
      <c r="A176" s="27" t="s">
        <v>149</v>
      </c>
      <c r="B176" s="27">
        <v>8279</v>
      </c>
      <c r="C176" s="27">
        <v>2.7</v>
      </c>
      <c r="D176" s="27">
        <v>44</v>
      </c>
      <c r="E176" s="27">
        <v>0.8</v>
      </c>
      <c r="F176" s="27">
        <v>5.4</v>
      </c>
      <c r="G176" s="27">
        <v>79</v>
      </c>
      <c r="H176" s="27">
        <v>64.3</v>
      </c>
      <c r="M176" s="95">
        <f t="shared" si="15"/>
        <v>9.0214774671388067</v>
      </c>
      <c r="N176" s="96">
        <f t="shared" si="16"/>
        <v>0.99325177301028345</v>
      </c>
      <c r="O176" s="96">
        <f t="shared" si="17"/>
        <v>3.784189633918261</v>
      </c>
      <c r="P176" s="96">
        <f t="shared" si="18"/>
        <v>-0.22314355131420971</v>
      </c>
      <c r="Q176" s="96">
        <f t="shared" si="19"/>
        <v>1.6863989535702288</v>
      </c>
      <c r="R176" s="96">
        <f t="shared" si="20"/>
        <v>4.3694478524670215</v>
      </c>
      <c r="S176" s="97">
        <f t="shared" si="21"/>
        <v>4.1635596312435741</v>
      </c>
    </row>
    <row r="177" spans="1:19" x14ac:dyDescent="0.3">
      <c r="A177" s="26" t="s">
        <v>150</v>
      </c>
      <c r="B177" s="26">
        <v>11819</v>
      </c>
      <c r="C177" s="26">
        <v>2</v>
      </c>
      <c r="D177" s="26">
        <v>70</v>
      </c>
      <c r="E177" s="26">
        <v>13</v>
      </c>
      <c r="F177" s="26">
        <v>12.6</v>
      </c>
      <c r="G177" s="26">
        <v>6.3</v>
      </c>
      <c r="H177" s="26">
        <v>77</v>
      </c>
      <c r="M177" s="92">
        <f t="shared" si="15"/>
        <v>9.3774636850122413</v>
      </c>
      <c r="N177" s="93">
        <f t="shared" si="16"/>
        <v>0.69314718055994529</v>
      </c>
      <c r="O177" s="93">
        <f t="shared" si="17"/>
        <v>4.2484952420493594</v>
      </c>
      <c r="P177" s="93">
        <f t="shared" si="18"/>
        <v>2.5649493574615367</v>
      </c>
      <c r="Q177" s="93">
        <f t="shared" si="19"/>
        <v>2.5336968139574321</v>
      </c>
      <c r="R177" s="93">
        <f t="shared" si="20"/>
        <v>1.8405496333974869</v>
      </c>
      <c r="S177" s="94">
        <f t="shared" si="21"/>
        <v>4.3438054218536841</v>
      </c>
    </row>
    <row r="178" spans="1:19" x14ac:dyDescent="0.3">
      <c r="A178" s="27" t="s">
        <v>151</v>
      </c>
      <c r="B178" s="27">
        <v>84339</v>
      </c>
      <c r="C178" s="27">
        <v>1.8</v>
      </c>
      <c r="D178" s="27">
        <v>79</v>
      </c>
      <c r="E178" s="27">
        <v>19.3</v>
      </c>
      <c r="F178" s="27">
        <v>9.5</v>
      </c>
      <c r="G178" s="27">
        <v>14.7</v>
      </c>
      <c r="H178" s="27">
        <v>78.599999999999994</v>
      </c>
      <c r="M178" s="95">
        <f t="shared" si="15"/>
        <v>11.342599670460043</v>
      </c>
      <c r="N178" s="96">
        <f t="shared" si="16"/>
        <v>0.58778666490211906</v>
      </c>
      <c r="O178" s="96">
        <f t="shared" si="17"/>
        <v>4.3694478524670215</v>
      </c>
      <c r="P178" s="96">
        <f t="shared" si="18"/>
        <v>2.9601050959108397</v>
      </c>
      <c r="Q178" s="96">
        <f t="shared" si="19"/>
        <v>2.2512917986064953</v>
      </c>
      <c r="R178" s="96">
        <f t="shared" si="20"/>
        <v>2.6878474937846906</v>
      </c>
      <c r="S178" s="97">
        <f t="shared" si="21"/>
        <v>4.3643716994351607</v>
      </c>
    </row>
    <row r="179" spans="1:19" x14ac:dyDescent="0.3">
      <c r="A179" s="26" t="s">
        <v>152</v>
      </c>
      <c r="B179" s="26">
        <v>6031</v>
      </c>
      <c r="C179" s="26">
        <v>3.1</v>
      </c>
      <c r="D179" s="26">
        <v>73</v>
      </c>
      <c r="E179" s="26">
        <v>22.2</v>
      </c>
      <c r="F179" s="26">
        <v>8.6999999999999993</v>
      </c>
      <c r="G179" s="26">
        <v>22.4</v>
      </c>
      <c r="H179" s="26">
        <v>69.7</v>
      </c>
      <c r="M179" s="92">
        <f t="shared" si="15"/>
        <v>8.7046681134509871</v>
      </c>
      <c r="N179" s="93">
        <f t="shared" si="16"/>
        <v>1.1314021114911006</v>
      </c>
      <c r="O179" s="93">
        <f t="shared" si="17"/>
        <v>4.290459441148391</v>
      </c>
      <c r="P179" s="93">
        <f t="shared" si="18"/>
        <v>3.1000922888782338</v>
      </c>
      <c r="Q179" s="93">
        <f t="shared" si="19"/>
        <v>2.1633230256605378</v>
      </c>
      <c r="R179" s="93">
        <f t="shared" si="20"/>
        <v>3.1090609588609941</v>
      </c>
      <c r="S179" s="94">
        <f t="shared" si="21"/>
        <v>4.2442003177664782</v>
      </c>
    </row>
    <row r="180" spans="1:19" x14ac:dyDescent="0.3">
      <c r="A180" s="27" t="s">
        <v>153</v>
      </c>
      <c r="B180" s="27">
        <v>45741</v>
      </c>
      <c r="C180" s="27">
        <v>12.5</v>
      </c>
      <c r="D180" s="27">
        <v>50</v>
      </c>
      <c r="E180" s="27">
        <v>1.5</v>
      </c>
      <c r="F180" s="27">
        <v>3.1</v>
      </c>
      <c r="G180" s="27">
        <v>127.9</v>
      </c>
      <c r="H180" s="27">
        <v>66.7</v>
      </c>
      <c r="M180" s="95">
        <f t="shared" si="15"/>
        <v>10.730750330040017</v>
      </c>
      <c r="N180" s="96">
        <f t="shared" si="16"/>
        <v>2.5257286443082556</v>
      </c>
      <c r="O180" s="96">
        <f t="shared" si="17"/>
        <v>3.912023005428146</v>
      </c>
      <c r="P180" s="96">
        <f t="shared" si="18"/>
        <v>0.40546510810816438</v>
      </c>
      <c r="Q180" s="96">
        <f t="shared" si="19"/>
        <v>1.1314021114911006</v>
      </c>
      <c r="R180" s="96">
        <f t="shared" si="20"/>
        <v>4.8512487085847971</v>
      </c>
      <c r="S180" s="97">
        <f t="shared" si="21"/>
        <v>4.2002049529215784</v>
      </c>
    </row>
    <row r="181" spans="1:19" x14ac:dyDescent="0.3">
      <c r="A181" s="26" t="s">
        <v>154</v>
      </c>
      <c r="B181" s="26">
        <v>43734</v>
      </c>
      <c r="C181" s="26">
        <v>8.3000000000000007</v>
      </c>
      <c r="D181" s="26">
        <v>73</v>
      </c>
      <c r="E181" s="26">
        <v>29.9</v>
      </c>
      <c r="F181" s="26">
        <v>7.7</v>
      </c>
      <c r="G181" s="26">
        <v>14.7</v>
      </c>
      <c r="H181" s="26">
        <v>73</v>
      </c>
      <c r="M181" s="92">
        <f t="shared" si="15"/>
        <v>10.685881110610268</v>
      </c>
      <c r="N181" s="93">
        <f t="shared" si="16"/>
        <v>2.1162555148025524</v>
      </c>
      <c r="O181" s="93">
        <f t="shared" si="17"/>
        <v>4.290459441148391</v>
      </c>
      <c r="P181" s="93">
        <f t="shared" si="18"/>
        <v>3.3978584803966405</v>
      </c>
      <c r="Q181" s="93">
        <f t="shared" si="19"/>
        <v>2.0412203288596382</v>
      </c>
      <c r="R181" s="93">
        <f t="shared" si="20"/>
        <v>2.6878474937846906</v>
      </c>
      <c r="S181" s="94">
        <f t="shared" si="21"/>
        <v>4.290459441148391</v>
      </c>
    </row>
    <row r="182" spans="1:19" x14ac:dyDescent="0.3">
      <c r="A182" s="27" t="s">
        <v>155</v>
      </c>
      <c r="B182" s="27">
        <v>9890</v>
      </c>
      <c r="C182" s="27">
        <v>3.8</v>
      </c>
      <c r="D182" s="27">
        <v>78</v>
      </c>
      <c r="E182" s="27">
        <v>26</v>
      </c>
      <c r="F182" s="27">
        <v>7.4</v>
      </c>
      <c r="G182" s="27">
        <v>3.7</v>
      </c>
      <c r="H182" s="27">
        <v>76.099999999999994</v>
      </c>
      <c r="M182" s="95">
        <f t="shared" si="15"/>
        <v>9.1992794246167584</v>
      </c>
      <c r="N182" s="96">
        <f t="shared" si="16"/>
        <v>1.33500106673234</v>
      </c>
      <c r="O182" s="96">
        <f t="shared" si="17"/>
        <v>4.3567088266895917</v>
      </c>
      <c r="P182" s="96">
        <f t="shared" si="18"/>
        <v>3.2580965380214821</v>
      </c>
      <c r="Q182" s="96">
        <f t="shared" si="19"/>
        <v>2.0014800002101243</v>
      </c>
      <c r="R182" s="96">
        <f t="shared" si="20"/>
        <v>1.3083328196501789</v>
      </c>
      <c r="S182" s="97">
        <f t="shared" si="21"/>
        <v>4.3320482648676402</v>
      </c>
    </row>
    <row r="183" spans="1:19" x14ac:dyDescent="0.3">
      <c r="A183" s="26" t="s">
        <v>156</v>
      </c>
      <c r="B183" s="26">
        <v>67886</v>
      </c>
      <c r="C183" s="26">
        <v>11.4</v>
      </c>
      <c r="D183" s="26">
        <v>88</v>
      </c>
      <c r="E183" s="26">
        <v>30</v>
      </c>
      <c r="F183" s="26">
        <v>19.7</v>
      </c>
      <c r="G183" s="26">
        <v>10.9</v>
      </c>
      <c r="H183" s="26">
        <v>81.400000000000006</v>
      </c>
      <c r="M183" s="92">
        <f t="shared" si="15"/>
        <v>11.12558510672061</v>
      </c>
      <c r="N183" s="93">
        <f t="shared" si="16"/>
        <v>2.4336133554004498</v>
      </c>
      <c r="O183" s="93">
        <f t="shared" si="17"/>
        <v>4.4773368144782069</v>
      </c>
      <c r="P183" s="93">
        <f t="shared" si="18"/>
        <v>3.4011973816621555</v>
      </c>
      <c r="Q183" s="93">
        <f t="shared" si="19"/>
        <v>2.9806186357439426</v>
      </c>
      <c r="R183" s="93">
        <f t="shared" si="20"/>
        <v>2.388762789235098</v>
      </c>
      <c r="S183" s="94">
        <f t="shared" si="21"/>
        <v>4.399375273008495</v>
      </c>
    </row>
    <row r="184" spans="1:19" x14ac:dyDescent="0.3">
      <c r="A184" s="27" t="s">
        <v>157</v>
      </c>
      <c r="B184" s="27">
        <v>59734</v>
      </c>
      <c r="C184" s="27">
        <v>12</v>
      </c>
      <c r="D184" s="27">
        <v>46</v>
      </c>
      <c r="E184" s="27">
        <v>0.5</v>
      </c>
      <c r="F184" s="27">
        <v>9.6</v>
      </c>
      <c r="G184" s="27">
        <v>138.9</v>
      </c>
      <c r="H184" s="27">
        <v>67.3</v>
      </c>
      <c r="M184" s="95">
        <f t="shared" si="15"/>
        <v>10.997656651506864</v>
      </c>
      <c r="N184" s="96">
        <f t="shared" si="16"/>
        <v>2.4849066497880004</v>
      </c>
      <c r="O184" s="96">
        <f t="shared" si="17"/>
        <v>3.8286413964890951</v>
      </c>
      <c r="P184" s="96">
        <f t="shared" si="18"/>
        <v>-0.69314718055994529</v>
      </c>
      <c r="Q184" s="96">
        <f t="shared" si="19"/>
        <v>2.2617630984737906</v>
      </c>
      <c r="R184" s="96">
        <f t="shared" si="20"/>
        <v>4.9337542497602982</v>
      </c>
      <c r="S184" s="97">
        <f t="shared" si="21"/>
        <v>4.209160236650682</v>
      </c>
    </row>
    <row r="185" spans="1:19" x14ac:dyDescent="0.3">
      <c r="A185" s="26" t="s">
        <v>158</v>
      </c>
      <c r="B185" s="26">
        <v>331003</v>
      </c>
      <c r="C185" s="26">
        <v>10</v>
      </c>
      <c r="D185" s="26">
        <v>83</v>
      </c>
      <c r="E185" s="26">
        <v>26.1</v>
      </c>
      <c r="F185" s="26">
        <v>22.4</v>
      </c>
      <c r="G185" s="26">
        <v>16.7</v>
      </c>
      <c r="H185" s="26">
        <v>78.5</v>
      </c>
      <c r="M185" s="92">
        <f t="shared" si="15"/>
        <v>12.709882717762236</v>
      </c>
      <c r="N185" s="93">
        <f t="shared" si="16"/>
        <v>2.3025850929940459</v>
      </c>
      <c r="O185" s="93">
        <f t="shared" si="17"/>
        <v>4.4188406077965983</v>
      </c>
      <c r="P185" s="93">
        <f t="shared" si="18"/>
        <v>3.2619353143286478</v>
      </c>
      <c r="Q185" s="93">
        <f t="shared" si="19"/>
        <v>3.1090609588609941</v>
      </c>
      <c r="R185" s="93">
        <f t="shared" si="20"/>
        <v>2.8154087194227095</v>
      </c>
      <c r="S185" s="94">
        <f t="shared" si="21"/>
        <v>4.3630986247883632</v>
      </c>
    </row>
    <row r="186" spans="1:19" x14ac:dyDescent="0.3">
      <c r="A186" s="27" t="s">
        <v>159</v>
      </c>
      <c r="B186" s="27">
        <v>3474</v>
      </c>
      <c r="C186" s="27">
        <v>6.9</v>
      </c>
      <c r="D186" s="27">
        <v>79</v>
      </c>
      <c r="E186" s="27">
        <v>49.4</v>
      </c>
      <c r="F186" s="27">
        <v>20.100000000000001</v>
      </c>
      <c r="G186" s="27">
        <v>32.6</v>
      </c>
      <c r="H186" s="27">
        <v>77.099999999999994</v>
      </c>
      <c r="M186" s="95">
        <f t="shared" si="15"/>
        <v>8.153061946801051</v>
      </c>
      <c r="N186" s="96">
        <f t="shared" si="16"/>
        <v>1.9315214116032138</v>
      </c>
      <c r="O186" s="96">
        <f t="shared" si="17"/>
        <v>4.3694478524670215</v>
      </c>
      <c r="P186" s="96">
        <f t="shared" si="18"/>
        <v>3.8999504241938769</v>
      </c>
      <c r="Q186" s="96">
        <f t="shared" si="19"/>
        <v>3.0007198150650303</v>
      </c>
      <c r="R186" s="96">
        <f t="shared" si="20"/>
        <v>3.4843122883726618</v>
      </c>
      <c r="S186" s="97">
        <f t="shared" si="21"/>
        <v>4.3451032805692833</v>
      </c>
    </row>
    <row r="187" spans="1:19" x14ac:dyDescent="0.3">
      <c r="A187" s="26" t="s">
        <v>160</v>
      </c>
      <c r="B187" s="26">
        <v>33469</v>
      </c>
      <c r="C187" s="26">
        <v>2.6</v>
      </c>
      <c r="D187" s="26">
        <v>71</v>
      </c>
      <c r="E187" s="26">
        <v>23.7</v>
      </c>
      <c r="F187" s="26">
        <v>8.3000000000000007</v>
      </c>
      <c r="G187" s="26">
        <v>18.899999999999999</v>
      </c>
      <c r="H187" s="26">
        <v>73</v>
      </c>
      <c r="M187" s="92">
        <f t="shared" si="15"/>
        <v>10.41837491625679</v>
      </c>
      <c r="N187" s="93">
        <f t="shared" si="16"/>
        <v>0.95551144502743635</v>
      </c>
      <c r="O187" s="93">
        <f t="shared" si="17"/>
        <v>4.2626798770413155</v>
      </c>
      <c r="P187" s="93">
        <f t="shared" si="18"/>
        <v>3.1654750481410856</v>
      </c>
      <c r="Q187" s="93">
        <f t="shared" si="19"/>
        <v>2.1162555148025524</v>
      </c>
      <c r="R187" s="93">
        <f t="shared" si="20"/>
        <v>2.9391619220655967</v>
      </c>
      <c r="S187" s="94">
        <f t="shared" si="21"/>
        <v>4.290459441148391</v>
      </c>
    </row>
    <row r="188" spans="1:19" x14ac:dyDescent="0.3">
      <c r="A188" s="27" t="s">
        <v>161</v>
      </c>
      <c r="B188" s="27">
        <v>307</v>
      </c>
      <c r="C188" s="27">
        <v>2.1</v>
      </c>
      <c r="D188" s="27">
        <v>52</v>
      </c>
      <c r="E188" s="27">
        <v>1.7</v>
      </c>
      <c r="F188" s="27">
        <v>5</v>
      </c>
      <c r="G188" s="27">
        <v>81</v>
      </c>
      <c r="H188" s="27">
        <v>65.3</v>
      </c>
      <c r="M188" s="95">
        <f t="shared" si="15"/>
        <v>5.7268477475871968</v>
      </c>
      <c r="N188" s="96">
        <f t="shared" si="16"/>
        <v>0.74193734472937733</v>
      </c>
      <c r="O188" s="96">
        <f t="shared" si="17"/>
        <v>3.9512437185814275</v>
      </c>
      <c r="P188" s="96">
        <f t="shared" si="18"/>
        <v>0.53062825106217038</v>
      </c>
      <c r="Q188" s="96">
        <f t="shared" si="19"/>
        <v>1.6094379124341003</v>
      </c>
      <c r="R188" s="96">
        <f t="shared" si="20"/>
        <v>4.3944491546724391</v>
      </c>
      <c r="S188" s="97">
        <f t="shared" si="21"/>
        <v>4.1789920362823851</v>
      </c>
    </row>
    <row r="189" spans="1:19" x14ac:dyDescent="0.3">
      <c r="A189" s="26" t="s">
        <v>162</v>
      </c>
      <c r="B189" s="26">
        <v>28436</v>
      </c>
      <c r="C189" s="26">
        <v>3.6</v>
      </c>
      <c r="D189" s="26">
        <v>70</v>
      </c>
      <c r="E189" s="26">
        <v>17.3</v>
      </c>
      <c r="F189" s="26">
        <v>11.6</v>
      </c>
      <c r="G189" s="26">
        <v>83.8</v>
      </c>
      <c r="H189" s="26">
        <v>73.900000000000006</v>
      </c>
      <c r="M189" s="92">
        <f t="shared" si="15"/>
        <v>10.255411227049374</v>
      </c>
      <c r="N189" s="93">
        <f t="shared" si="16"/>
        <v>1.2809338454620642</v>
      </c>
      <c r="O189" s="93">
        <f t="shared" si="17"/>
        <v>4.2484952420493594</v>
      </c>
      <c r="P189" s="93">
        <f t="shared" si="18"/>
        <v>2.8507065015037334</v>
      </c>
      <c r="Q189" s="93">
        <f t="shared" si="19"/>
        <v>2.451005098112319</v>
      </c>
      <c r="R189" s="93">
        <f t="shared" si="20"/>
        <v>4.4284330074880369</v>
      </c>
      <c r="S189" s="94">
        <f t="shared" si="21"/>
        <v>4.3027128279541564</v>
      </c>
    </row>
    <row r="190" spans="1:19" x14ac:dyDescent="0.3">
      <c r="A190" s="27" t="s">
        <v>163</v>
      </c>
      <c r="B190" s="27">
        <v>97339</v>
      </c>
      <c r="C190" s="27">
        <v>7.9</v>
      </c>
      <c r="D190" s="27">
        <v>70</v>
      </c>
      <c r="E190" s="27">
        <v>8.3000000000000007</v>
      </c>
      <c r="F190" s="27">
        <v>10.1</v>
      </c>
      <c r="G190" s="27">
        <v>29</v>
      </c>
      <c r="H190" s="27">
        <v>73.7</v>
      </c>
      <c r="M190" s="95">
        <f t="shared" si="15"/>
        <v>11.485955010065721</v>
      </c>
      <c r="N190" s="96">
        <f t="shared" si="16"/>
        <v>2.066862759472976</v>
      </c>
      <c r="O190" s="96">
        <f t="shared" si="17"/>
        <v>4.2484952420493594</v>
      </c>
      <c r="P190" s="96">
        <f t="shared" si="18"/>
        <v>2.1162555148025524</v>
      </c>
      <c r="Q190" s="96">
        <f t="shared" si="19"/>
        <v>2.3125354238472138</v>
      </c>
      <c r="R190" s="96">
        <f t="shared" si="20"/>
        <v>3.3672958299864741</v>
      </c>
      <c r="S190" s="97">
        <f t="shared" si="21"/>
        <v>4.3000027991952914</v>
      </c>
    </row>
    <row r="191" spans="1:19" x14ac:dyDescent="0.3">
      <c r="A191" s="26" t="s">
        <v>164</v>
      </c>
      <c r="B191" s="26">
        <v>18384</v>
      </c>
      <c r="C191" s="26">
        <v>4.5</v>
      </c>
      <c r="D191" s="26">
        <v>55</v>
      </c>
      <c r="E191" s="26">
        <v>1.2</v>
      </c>
      <c r="F191" s="26">
        <v>7</v>
      </c>
      <c r="G191" s="26">
        <v>135</v>
      </c>
      <c r="H191" s="26">
        <v>62.5</v>
      </c>
      <c r="M191" s="92">
        <f t="shared" si="15"/>
        <v>9.8192360000885373</v>
      </c>
      <c r="N191" s="93">
        <f t="shared" si="16"/>
        <v>1.5040773967762742</v>
      </c>
      <c r="O191" s="93">
        <f t="shared" si="17"/>
        <v>4.0073331852324712</v>
      </c>
      <c r="P191" s="93">
        <f t="shared" si="18"/>
        <v>0.18232155679395459</v>
      </c>
      <c r="Q191" s="93">
        <f t="shared" si="19"/>
        <v>1.9459101490553132</v>
      </c>
      <c r="R191" s="93">
        <f t="shared" si="20"/>
        <v>4.9052747784384296</v>
      </c>
      <c r="S191" s="94">
        <f t="shared" si="21"/>
        <v>4.1351665567423561</v>
      </c>
    </row>
    <row r="192" spans="1:19" x14ac:dyDescent="0.3">
      <c r="A192" s="27" t="s">
        <v>165</v>
      </c>
      <c r="B192" s="27">
        <v>14863</v>
      </c>
      <c r="C192" s="27">
        <v>4.5</v>
      </c>
      <c r="D192" s="27">
        <v>55</v>
      </c>
      <c r="E192" s="27">
        <v>2</v>
      </c>
      <c r="F192" s="27">
        <v>8.6999999999999993</v>
      </c>
      <c r="G192" s="27">
        <v>107.9</v>
      </c>
      <c r="H192" s="27">
        <v>60.7</v>
      </c>
      <c r="M192" s="95">
        <f t="shared" si="15"/>
        <v>9.6066301821488942</v>
      </c>
      <c r="N192" s="96">
        <f t="shared" si="16"/>
        <v>1.5040773967762742</v>
      </c>
      <c r="O192" s="96">
        <f t="shared" si="17"/>
        <v>4.0073331852324712</v>
      </c>
      <c r="P192" s="96">
        <f t="shared" si="18"/>
        <v>0.69314718055994529</v>
      </c>
      <c r="Q192" s="96">
        <f t="shared" si="19"/>
        <v>2.1633230256605378</v>
      </c>
      <c r="R192" s="96">
        <f t="shared" si="20"/>
        <v>4.6812048722640887</v>
      </c>
      <c r="S192" s="97">
        <f t="shared" si="21"/>
        <v>4.1059436980654525</v>
      </c>
    </row>
    <row r="193" spans="1:19" x14ac:dyDescent="0.3">
      <c r="A193" s="26" t="s">
        <v>166</v>
      </c>
      <c r="B193" s="26">
        <v>38928</v>
      </c>
      <c r="C193" s="26">
        <v>7.0000000000000007E-2</v>
      </c>
      <c r="D193" s="26">
        <v>46</v>
      </c>
      <c r="E193" s="26">
        <v>2.9</v>
      </c>
      <c r="F193" s="26">
        <v>6.9</v>
      </c>
      <c r="G193" s="26">
        <v>62</v>
      </c>
      <c r="H193" s="26">
        <v>64.5</v>
      </c>
      <c r="M193" s="92">
        <f t="shared" si="15"/>
        <v>10.569469065023304</v>
      </c>
      <c r="N193" s="93">
        <f t="shared" si="16"/>
        <v>-2.6592600369327779</v>
      </c>
      <c r="O193" s="93">
        <f t="shared" si="17"/>
        <v>3.8286413964890951</v>
      </c>
      <c r="P193" s="93">
        <f t="shared" si="18"/>
        <v>1.0647107369924282</v>
      </c>
      <c r="Q193" s="93">
        <f t="shared" si="19"/>
        <v>1.9315214116032138</v>
      </c>
      <c r="R193" s="93">
        <f t="shared" si="20"/>
        <v>4.1271343850450917</v>
      </c>
      <c r="S193" s="94">
        <f t="shared" si="21"/>
        <v>4.1666652238017265</v>
      </c>
    </row>
    <row r="194" spans="1:19" x14ac:dyDescent="0.3">
      <c r="A194" s="27" t="s">
        <v>167</v>
      </c>
      <c r="B194" s="27">
        <v>2881</v>
      </c>
      <c r="C194" s="27">
        <v>1.5</v>
      </c>
      <c r="D194" s="27">
        <v>77</v>
      </c>
      <c r="E194" s="27">
        <v>24.5</v>
      </c>
      <c r="F194" s="27">
        <v>14</v>
      </c>
      <c r="G194" s="27">
        <v>7.2</v>
      </c>
      <c r="H194" s="27">
        <v>77.2</v>
      </c>
      <c r="M194" s="95">
        <f t="shared" si="15"/>
        <v>7.9658927350845286</v>
      </c>
      <c r="N194" s="96">
        <f t="shared" si="16"/>
        <v>0.40546510810816438</v>
      </c>
      <c r="O194" s="96">
        <f t="shared" si="17"/>
        <v>4.3438054218536841</v>
      </c>
      <c r="P194" s="96">
        <f t="shared" si="18"/>
        <v>3.1986731175506815</v>
      </c>
      <c r="Q194" s="96">
        <f t="shared" si="19"/>
        <v>2.6390573296152584</v>
      </c>
      <c r="R194" s="96">
        <f t="shared" si="20"/>
        <v>1.9740810260220096</v>
      </c>
      <c r="S194" s="97">
        <f t="shared" si="21"/>
        <v>4.3463994570307305</v>
      </c>
    </row>
    <row r="195" spans="1:19" x14ac:dyDescent="0.3">
      <c r="A195" s="26" t="s">
        <v>168</v>
      </c>
      <c r="B195" s="26">
        <v>114964</v>
      </c>
      <c r="C195" s="26">
        <v>2.2000000000000002</v>
      </c>
      <c r="D195" s="26">
        <v>79</v>
      </c>
      <c r="E195" s="26">
        <v>36.6</v>
      </c>
      <c r="F195" s="26">
        <v>12.6</v>
      </c>
      <c r="G195" s="26">
        <v>73.5</v>
      </c>
      <c r="H195" s="26">
        <v>78.2</v>
      </c>
      <c r="M195" s="92">
        <f t="shared" si="15"/>
        <v>11.652374314858788</v>
      </c>
      <c r="N195" s="93">
        <f t="shared" si="16"/>
        <v>0.78845736036427028</v>
      </c>
      <c r="O195" s="93">
        <f t="shared" si="17"/>
        <v>4.3694478524670215</v>
      </c>
      <c r="P195" s="93">
        <f t="shared" si="18"/>
        <v>3.6000482404073204</v>
      </c>
      <c r="Q195" s="93">
        <f t="shared" si="19"/>
        <v>2.5336968139574321</v>
      </c>
      <c r="R195" s="93">
        <f t="shared" si="20"/>
        <v>4.2972854062187906</v>
      </c>
      <c r="S195" s="94">
        <f t="shared" si="21"/>
        <v>4.3592696475512653</v>
      </c>
    </row>
    <row r="196" spans="1:19" x14ac:dyDescent="0.3">
      <c r="A196" s="27" t="s">
        <v>169</v>
      </c>
      <c r="B196" s="27">
        <v>10848</v>
      </c>
      <c r="C196" s="27">
        <v>6.7</v>
      </c>
      <c r="D196" s="27">
        <v>57</v>
      </c>
      <c r="E196" s="27">
        <v>11.2</v>
      </c>
      <c r="F196" s="27">
        <v>8.6</v>
      </c>
      <c r="G196" s="27">
        <v>51</v>
      </c>
      <c r="H196" s="27">
        <v>69.7</v>
      </c>
      <c r="M196" s="95">
        <f t="shared" si="15"/>
        <v>9.2917360101801769</v>
      </c>
      <c r="N196" s="96">
        <f t="shared" si="16"/>
        <v>1.9021075263969205</v>
      </c>
      <c r="O196" s="96">
        <f t="shared" si="17"/>
        <v>4.0430512678345503</v>
      </c>
      <c r="P196" s="96">
        <f t="shared" si="18"/>
        <v>2.4159137783010487</v>
      </c>
      <c r="Q196" s="96">
        <f t="shared" si="19"/>
        <v>2.1517622032594619</v>
      </c>
      <c r="R196" s="96">
        <f t="shared" si="20"/>
        <v>3.9318256327243257</v>
      </c>
      <c r="S196" s="97">
        <f t="shared" si="21"/>
        <v>4.2442003177664782</v>
      </c>
    </row>
    <row r="197" spans="1:19" x14ac:dyDescent="0.3">
      <c r="A197" s="26" t="s">
        <v>170</v>
      </c>
      <c r="B197" s="26">
        <v>97339</v>
      </c>
      <c r="C197" s="26">
        <v>7.9</v>
      </c>
      <c r="D197" s="26">
        <v>80</v>
      </c>
      <c r="E197" s="26">
        <v>21</v>
      </c>
      <c r="F197" s="26">
        <v>10.1</v>
      </c>
      <c r="G197" s="26">
        <v>29</v>
      </c>
      <c r="H197" s="26">
        <v>77.7</v>
      </c>
      <c r="M197" s="85">
        <f t="shared" si="15"/>
        <v>11.485955010065721</v>
      </c>
      <c r="N197" s="86">
        <f t="shared" si="16"/>
        <v>2.066862759472976</v>
      </c>
      <c r="O197" s="86">
        <f t="shared" si="17"/>
        <v>4.3820266346738812</v>
      </c>
      <c r="P197" s="86">
        <f t="shared" si="18"/>
        <v>3.044522437723423</v>
      </c>
      <c r="Q197" s="86">
        <f t="shared" si="19"/>
        <v>2.3125354238472138</v>
      </c>
      <c r="R197" s="86">
        <f t="shared" si="20"/>
        <v>3.3672958299864741</v>
      </c>
      <c r="S197" s="87">
        <f t="shared" si="21"/>
        <v>4.3528552573736015</v>
      </c>
    </row>
  </sheetData>
  <mergeCells count="2">
    <mergeCell ref="P3:T3"/>
    <mergeCell ref="J29:K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Description of the model</vt:lpstr>
      <vt:lpstr>Excluding unsig</vt:lpstr>
      <vt:lpstr>Graphical analysis</vt:lpstr>
      <vt:lpstr>Interpretation of the coeff</vt:lpstr>
      <vt:lpstr>Durbin-Watson</vt:lpstr>
      <vt:lpstr>Homoscedasticity</vt:lpstr>
      <vt:lpstr>Multicolinearity</vt:lpstr>
      <vt:lpstr>Logarithmic transfor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Esther Namukasa</dc:creator>
  <cp:keywords/>
  <dc:description/>
  <cp:lastModifiedBy>Azizbek Ochilov</cp:lastModifiedBy>
  <cp:revision/>
  <dcterms:created xsi:type="dcterms:W3CDTF">2022-05-17T18:40:42Z</dcterms:created>
  <dcterms:modified xsi:type="dcterms:W3CDTF">2025-03-30T07:52:17Z</dcterms:modified>
  <cp:category/>
  <cp:contentStatus/>
</cp:coreProperties>
</file>