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,KULIAH\SMT 5\DATA MINING 3\"/>
    </mc:Choice>
  </mc:AlternateContent>
  <xr:revisionPtr revIDLastSave="0" documentId="13_ncr:1_{C01E38E6-9DFF-497B-9804-7E71D03DDA5F}" xr6:coauthVersionLast="47" xr6:coauthVersionMax="47" xr10:uidLastSave="{00000000-0000-0000-0000-000000000000}"/>
  <bookViews>
    <workbookView xWindow="-120" yWindow="-120" windowWidth="20730" windowHeight="11040" xr2:uid="{21E1ED1C-99E2-4BD9-8C7A-EDCCCFDB7C26}"/>
  </bookViews>
  <sheets>
    <sheet name="Sheet1" sheetId="1" r:id="rId1"/>
  </sheets>
  <definedNames>
    <definedName name="_xlnm.Print_Area" localSheetId="0">Sheet1!$A$1:$S$145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F28" i="1"/>
  <c r="F29" i="1"/>
  <c r="F30" i="1"/>
  <c r="F31" i="1"/>
  <c r="F32" i="1"/>
  <c r="F33" i="1"/>
  <c r="F34" i="1"/>
  <c r="F35" i="1"/>
  <c r="E27" i="1"/>
  <c r="E28" i="1"/>
  <c r="E29" i="1"/>
  <c r="E30" i="1"/>
  <c r="E31" i="1"/>
  <c r="E32" i="1"/>
  <c r="E33" i="1"/>
  <c r="E34" i="1"/>
  <c r="E35" i="1"/>
  <c r="F26" i="1"/>
  <c r="E26" i="1"/>
  <c r="D26" i="1"/>
  <c r="D27" i="1"/>
  <c r="D28" i="1"/>
  <c r="D29" i="1"/>
  <c r="D30" i="1"/>
  <c r="D31" i="1"/>
  <c r="D32" i="1"/>
  <c r="D33" i="1"/>
  <c r="D34" i="1"/>
  <c r="D35" i="1"/>
  <c r="Q35" i="1" l="1"/>
  <c r="Q31" i="1"/>
  <c r="Q27" i="1"/>
  <c r="G28" i="1"/>
  <c r="I33" i="1"/>
  <c r="H64" i="1" s="1"/>
  <c r="I29" i="1"/>
  <c r="H60" i="1" s="1"/>
  <c r="Q34" i="1"/>
  <c r="I30" i="1"/>
  <c r="R32" i="1"/>
  <c r="S28" i="1"/>
  <c r="I26" i="1"/>
  <c r="J26" i="1" s="1"/>
  <c r="Q33" i="1"/>
  <c r="R29" i="1"/>
  <c r="Q30" i="1"/>
  <c r="R34" i="1"/>
  <c r="R30" i="1"/>
  <c r="R26" i="1"/>
  <c r="I34" i="1"/>
  <c r="H57" i="1"/>
  <c r="S26" i="1"/>
  <c r="Q32" i="1"/>
  <c r="Q28" i="1"/>
  <c r="S35" i="1"/>
  <c r="S33" i="1"/>
  <c r="S31" i="1"/>
  <c r="S29" i="1"/>
  <c r="S27" i="1"/>
  <c r="I27" i="1"/>
  <c r="I31" i="1"/>
  <c r="I35" i="1"/>
  <c r="I28" i="1"/>
  <c r="J28" i="1" s="1"/>
  <c r="I32" i="1"/>
  <c r="G32" i="1"/>
  <c r="G34" i="1"/>
  <c r="G35" i="1"/>
  <c r="G31" i="1"/>
  <c r="G27" i="1"/>
  <c r="G33" i="1"/>
  <c r="G29" i="1"/>
  <c r="G26" i="1"/>
  <c r="J29" i="1" l="1"/>
  <c r="H59" i="1"/>
  <c r="J33" i="1"/>
  <c r="H62" i="1"/>
  <c r="J31" i="1"/>
  <c r="H63" i="1"/>
  <c r="J32" i="1"/>
  <c r="H58" i="1"/>
  <c r="J27" i="1"/>
  <c r="H61" i="1"/>
  <c r="J30" i="1"/>
  <c r="H66" i="1"/>
  <c r="J35" i="1"/>
  <c r="H65" i="1"/>
  <c r="J34" i="1"/>
  <c r="N27" i="1"/>
  <c r="M28" i="1"/>
  <c r="N28" i="1"/>
  <c r="M26" i="1"/>
  <c r="M27" i="1"/>
  <c r="R35" i="1" s="1"/>
  <c r="N26" i="1"/>
  <c r="G30" i="1"/>
  <c r="E58" i="1" l="1"/>
  <c r="D65" i="1"/>
  <c r="E57" i="1"/>
  <c r="R33" i="1"/>
  <c r="F61" i="1"/>
  <c r="Q26" i="1"/>
  <c r="D59" i="1"/>
  <c r="D63" i="1"/>
  <c r="S30" i="1"/>
  <c r="D57" i="1"/>
  <c r="R31" i="1"/>
  <c r="F66" i="1"/>
  <c r="E60" i="1"/>
  <c r="F62" i="1"/>
  <c r="F64" i="1"/>
  <c r="D66" i="1"/>
  <c r="D64" i="1"/>
  <c r="F60" i="1"/>
  <c r="F63" i="1"/>
  <c r="S34" i="1"/>
  <c r="F58" i="1"/>
  <c r="D62" i="1"/>
  <c r="D61" i="1"/>
  <c r="D60" i="1"/>
  <c r="E61" i="1"/>
  <c r="E62" i="1"/>
  <c r="E65" i="1"/>
  <c r="E63" i="1"/>
  <c r="G63" i="1" s="1"/>
  <c r="E66" i="1"/>
  <c r="R28" i="1"/>
  <c r="F59" i="1"/>
  <c r="F57" i="1"/>
  <c r="I57" i="1" s="1"/>
  <c r="S32" i="1"/>
  <c r="F65" i="1"/>
  <c r="Q29" i="1"/>
  <c r="Q36" i="1" s="1"/>
  <c r="D58" i="1"/>
  <c r="R27" i="1"/>
  <c r="E59" i="1"/>
  <c r="E64" i="1"/>
  <c r="G65" i="1"/>
  <c r="I62" i="1"/>
  <c r="H93" i="1" s="1"/>
  <c r="Q58" i="1" l="1"/>
  <c r="S58" i="1"/>
  <c r="R60" i="1"/>
  <c r="S60" i="1"/>
  <c r="Q66" i="1"/>
  <c r="R66" i="1"/>
  <c r="Q63" i="1"/>
  <c r="R63" i="1"/>
  <c r="Q61" i="1"/>
  <c r="R61" i="1"/>
  <c r="Q59" i="1"/>
  <c r="S59" i="1"/>
  <c r="Q62" i="1"/>
  <c r="S62" i="1"/>
  <c r="S57" i="1"/>
  <c r="R57" i="1"/>
  <c r="Q65" i="1"/>
  <c r="R65" i="1"/>
  <c r="J57" i="1"/>
  <c r="H88" i="1"/>
  <c r="G66" i="1"/>
  <c r="I61" i="1"/>
  <c r="H92" i="1" s="1"/>
  <c r="R64" i="1"/>
  <c r="Q64" i="1"/>
  <c r="G60" i="1"/>
  <c r="J61" i="1"/>
  <c r="J62" i="1"/>
  <c r="S36" i="1"/>
  <c r="I63" i="1"/>
  <c r="H94" i="1" s="1"/>
  <c r="G64" i="1"/>
  <c r="G62" i="1"/>
  <c r="I59" i="1"/>
  <c r="H90" i="1" s="1"/>
  <c r="R36" i="1"/>
  <c r="S37" i="1" s="1"/>
  <c r="G61" i="1"/>
  <c r="I64" i="1"/>
  <c r="H95" i="1" s="1"/>
  <c r="I65" i="1"/>
  <c r="H96" i="1" s="1"/>
  <c r="G58" i="1"/>
  <c r="I60" i="1"/>
  <c r="H91" i="1" s="1"/>
  <c r="I58" i="1"/>
  <c r="H89" i="1" s="1"/>
  <c r="I66" i="1"/>
  <c r="H97" i="1" s="1"/>
  <c r="G59" i="1"/>
  <c r="G57" i="1"/>
  <c r="S38" i="1" l="1"/>
  <c r="N57" i="1"/>
  <c r="J58" i="1"/>
  <c r="J66" i="1"/>
  <c r="J65" i="1"/>
  <c r="J59" i="1"/>
  <c r="J60" i="1"/>
  <c r="J64" i="1"/>
  <c r="J63" i="1"/>
  <c r="M58" i="1"/>
  <c r="N58" i="1"/>
  <c r="N59" i="1"/>
  <c r="M57" i="1"/>
  <c r="M59" i="1"/>
  <c r="D92" i="1" l="1"/>
  <c r="D96" i="1"/>
  <c r="D88" i="1"/>
  <c r="D89" i="1"/>
  <c r="D91" i="1"/>
  <c r="D95" i="1"/>
  <c r="D90" i="1"/>
  <c r="D94" i="1"/>
  <c r="D93" i="1"/>
  <c r="D97" i="1"/>
  <c r="Q57" i="1"/>
  <c r="Q60" i="1"/>
  <c r="F90" i="1"/>
  <c r="F94" i="1"/>
  <c r="F89" i="1"/>
  <c r="F93" i="1"/>
  <c r="F97" i="1"/>
  <c r="F91" i="1"/>
  <c r="F95" i="1"/>
  <c r="F92" i="1"/>
  <c r="F96" i="1"/>
  <c r="F88" i="1"/>
  <c r="S61" i="1"/>
  <c r="S65" i="1"/>
  <c r="S66" i="1"/>
  <c r="S63" i="1"/>
  <c r="S64" i="1"/>
  <c r="E89" i="1"/>
  <c r="E93" i="1"/>
  <c r="E97" i="1"/>
  <c r="E94" i="1"/>
  <c r="E88" i="1"/>
  <c r="E92" i="1"/>
  <c r="E96" i="1"/>
  <c r="E91" i="1"/>
  <c r="E95" i="1"/>
  <c r="E90" i="1"/>
  <c r="R59" i="1"/>
  <c r="R62" i="1"/>
  <c r="R58" i="1"/>
  <c r="R67" i="1" s="1"/>
  <c r="S89" i="1" l="1"/>
  <c r="Q89" i="1"/>
  <c r="I89" i="1"/>
  <c r="G89" i="1"/>
  <c r="S67" i="1"/>
  <c r="Q67" i="1"/>
  <c r="S90" i="1"/>
  <c r="Q90" i="1"/>
  <c r="G90" i="1"/>
  <c r="I90" i="1"/>
  <c r="R88" i="1"/>
  <c r="S88" i="1"/>
  <c r="I88" i="1"/>
  <c r="G88" i="1"/>
  <c r="R94" i="1"/>
  <c r="Q94" i="1"/>
  <c r="I94" i="1"/>
  <c r="G94" i="1"/>
  <c r="R97" i="1"/>
  <c r="Q97" i="1"/>
  <c r="I97" i="1"/>
  <c r="G97" i="1"/>
  <c r="Q95" i="1"/>
  <c r="I95" i="1"/>
  <c r="R95" i="1"/>
  <c r="G95" i="1"/>
  <c r="Q96" i="1"/>
  <c r="R96" i="1"/>
  <c r="G96" i="1"/>
  <c r="I96" i="1"/>
  <c r="I93" i="1"/>
  <c r="S93" i="1"/>
  <c r="Q93" i="1"/>
  <c r="G93" i="1"/>
  <c r="R91" i="1"/>
  <c r="S91" i="1"/>
  <c r="I91" i="1"/>
  <c r="G91" i="1"/>
  <c r="R92" i="1"/>
  <c r="S92" i="1"/>
  <c r="I92" i="1"/>
  <c r="G92" i="1"/>
  <c r="J90" i="1" l="1"/>
  <c r="H121" i="1"/>
  <c r="J92" i="1"/>
  <c r="H123" i="1"/>
  <c r="J93" i="1"/>
  <c r="H124" i="1"/>
  <c r="S68" i="1"/>
  <c r="S69" i="1" s="1"/>
  <c r="H119" i="1"/>
  <c r="N89" i="1"/>
  <c r="M89" i="1"/>
  <c r="N88" i="1"/>
  <c r="N90" i="1"/>
  <c r="M88" i="1"/>
  <c r="M90" i="1"/>
  <c r="J88" i="1"/>
  <c r="J89" i="1"/>
  <c r="H120" i="1"/>
  <c r="J91" i="1"/>
  <c r="H122" i="1"/>
  <c r="J97" i="1"/>
  <c r="H128" i="1"/>
  <c r="J96" i="1"/>
  <c r="H127" i="1"/>
  <c r="J95" i="1"/>
  <c r="H126" i="1"/>
  <c r="J94" i="1"/>
  <c r="H125" i="1"/>
  <c r="E123" i="1" l="1"/>
  <c r="E127" i="1"/>
  <c r="E128" i="1"/>
  <c r="I128" i="1" s="1"/>
  <c r="J128" i="1" s="1"/>
  <c r="E122" i="1"/>
  <c r="E126" i="1"/>
  <c r="E120" i="1"/>
  <c r="E121" i="1"/>
  <c r="E125" i="1"/>
  <c r="E119" i="1"/>
  <c r="E124" i="1"/>
  <c r="R89" i="1"/>
  <c r="R90" i="1"/>
  <c r="R93" i="1"/>
  <c r="D122" i="1"/>
  <c r="D126" i="1"/>
  <c r="D121" i="1"/>
  <c r="D125" i="1"/>
  <c r="D123" i="1"/>
  <c r="D119" i="1"/>
  <c r="D120" i="1"/>
  <c r="D124" i="1"/>
  <c r="D128" i="1"/>
  <c r="D127" i="1"/>
  <c r="Q88" i="1"/>
  <c r="Q98" i="1" s="1"/>
  <c r="Q91" i="1"/>
  <c r="Q92" i="1"/>
  <c r="F120" i="1"/>
  <c r="F124" i="1"/>
  <c r="F128" i="1"/>
  <c r="F121" i="1"/>
  <c r="F123" i="1"/>
  <c r="F127" i="1"/>
  <c r="F119" i="1"/>
  <c r="F125" i="1"/>
  <c r="F122" i="1"/>
  <c r="F126" i="1"/>
  <c r="S97" i="1"/>
  <c r="S94" i="1"/>
  <c r="S95" i="1"/>
  <c r="S96" i="1"/>
  <c r="Q120" i="1" l="1"/>
  <c r="S120" i="1"/>
  <c r="I120" i="1"/>
  <c r="J120" i="1" s="1"/>
  <c r="G120" i="1"/>
  <c r="Q121" i="1"/>
  <c r="S121" i="1"/>
  <c r="G121" i="1"/>
  <c r="I121" i="1"/>
  <c r="J121" i="1" s="1"/>
  <c r="Q127" i="1"/>
  <c r="R127" i="1"/>
  <c r="G127" i="1"/>
  <c r="I127" i="1"/>
  <c r="J127" i="1" s="1"/>
  <c r="R119" i="1"/>
  <c r="S119" i="1"/>
  <c r="I119" i="1"/>
  <c r="G119" i="1"/>
  <c r="Q126" i="1"/>
  <c r="R126" i="1"/>
  <c r="I126" i="1"/>
  <c r="J126" i="1" s="1"/>
  <c r="G126" i="1"/>
  <c r="R98" i="1"/>
  <c r="S99" i="1" s="1"/>
  <c r="S100" i="1" s="1"/>
  <c r="S98" i="1"/>
  <c r="Q128" i="1"/>
  <c r="R128" i="1"/>
  <c r="G128" i="1"/>
  <c r="R123" i="1"/>
  <c r="S123" i="1"/>
  <c r="I123" i="1"/>
  <c r="J123" i="1" s="1"/>
  <c r="G123" i="1"/>
  <c r="S122" i="1"/>
  <c r="R122" i="1"/>
  <c r="G122" i="1"/>
  <c r="I122" i="1"/>
  <c r="J122" i="1" s="1"/>
  <c r="Q124" i="1"/>
  <c r="I124" i="1"/>
  <c r="J124" i="1" s="1"/>
  <c r="S124" i="1"/>
  <c r="G124" i="1"/>
  <c r="R125" i="1"/>
  <c r="Q125" i="1"/>
  <c r="I125" i="1"/>
  <c r="J125" i="1" s="1"/>
  <c r="G125" i="1"/>
  <c r="M119" i="1" l="1"/>
  <c r="M120" i="1"/>
  <c r="N121" i="1"/>
  <c r="N120" i="1"/>
  <c r="M121" i="1"/>
  <c r="N119" i="1"/>
  <c r="J119" i="1"/>
  <c r="R120" i="1" l="1"/>
  <c r="R121" i="1"/>
  <c r="R124" i="1"/>
  <c r="S127" i="1"/>
  <c r="S125" i="1"/>
  <c r="S126" i="1"/>
  <c r="S128" i="1"/>
  <c r="Q123" i="1"/>
  <c r="Q119" i="1"/>
  <c r="Q122" i="1"/>
  <c r="Q129" i="1" l="1"/>
  <c r="S129" i="1"/>
  <c r="R129" i="1"/>
  <c r="S130" i="1" l="1"/>
  <c r="S131" i="1" s="1"/>
</calcChain>
</file>

<file path=xl/sharedStrings.xml><?xml version="1.0" encoding="utf-8"?>
<sst xmlns="http://schemas.openxmlformats.org/spreadsheetml/2006/main" count="238" uniqueCount="45">
  <si>
    <t>DATA</t>
  </si>
  <si>
    <t>X</t>
  </si>
  <si>
    <t>Y</t>
  </si>
  <si>
    <t>INISIALISASI DATA</t>
  </si>
  <si>
    <t>CENTROID AWAL</t>
  </si>
  <si>
    <t>#</t>
  </si>
  <si>
    <t>ITERASI 1</t>
  </si>
  <si>
    <t>C1</t>
  </si>
  <si>
    <t>C2</t>
  </si>
  <si>
    <t>C3</t>
  </si>
  <si>
    <t>A</t>
  </si>
  <si>
    <t>B</t>
  </si>
  <si>
    <t>C</t>
  </si>
  <si>
    <t>D</t>
  </si>
  <si>
    <t>E</t>
  </si>
  <si>
    <t>F</t>
  </si>
  <si>
    <t>G</t>
  </si>
  <si>
    <t>H</t>
  </si>
  <si>
    <t>J</t>
  </si>
  <si>
    <t>I</t>
  </si>
  <si>
    <t>CENTROID LAMA</t>
  </si>
  <si>
    <t>CENTROID BARU</t>
  </si>
  <si>
    <t>JARAK MINIMAL</t>
  </si>
  <si>
    <t>JARAK CENTROID</t>
  </si>
  <si>
    <t>FUNGSI OBYEKTIF</t>
  </si>
  <si>
    <t>Total</t>
  </si>
  <si>
    <t>Fungsi Obyektif</t>
  </si>
  <si>
    <t>Semua Centroid Berubah</t>
  </si>
  <si>
    <t>Belum Konvergen</t>
  </si>
  <si>
    <t>ITERASI 2</t>
  </si>
  <si>
    <t>PERBANDINGAN CENTROID</t>
  </si>
  <si>
    <t>NULL</t>
  </si>
  <si>
    <t>Ada Centroid yang Berubah</t>
  </si>
  <si>
    <t>ITERASI 3</t>
  </si>
  <si>
    <t>ITERASI 4</t>
  </si>
  <si>
    <t>Centroid stabil</t>
  </si>
  <si>
    <t>Konvergen</t>
  </si>
  <si>
    <t>Perubahan Fungsi Obyektif</t>
  </si>
  <si>
    <t>NAMA</t>
  </si>
  <si>
    <t>NIM</t>
  </si>
  <si>
    <t>TUGAS 10 - K-MEANS CLUSTERING</t>
  </si>
  <si>
    <t>: FATHURRAHMAN NUR AZIZ</t>
  </si>
  <si>
    <t>: 20.11.3694</t>
  </si>
  <si>
    <t>EXPORT PDF VIA EXCEL</t>
  </si>
  <si>
    <t>LINK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</si>
</sst>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12"/>
      <color theme="0"/>
      <name val="Arial"/>
      <family val="2"/>
    </font>
    <font>
      <b/>
      <sz val="8"/>
      <color theme="1"/>
      <name val="Arial"/>
      <family val="2"/>
    </font>
    <font>
      <b/>
      <sz val="16"/>
      <color theme="0"/>
      <name val="Arial"/>
      <family val="2"/>
    </font>
    <font>
      <b/>
      <sz val="11"/>
      <color theme="0"/>
      <name val="Arial"/>
      <family val="2"/>
    </font>
    <font>
      <b/>
      <sz val="12"/>
      <color theme="1"/>
      <name val="Arial"/>
      <family val="2"/>
    </font>
    <font>
      <b/>
      <sz val="2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0" fontId="9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2" fontId="4" fillId="6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2" fontId="1" fillId="6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9DD6D18-1D47-44E8-A612-AC6BCECFFA4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ITERASI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5875">
                <a:solidFill>
                  <a:schemeClr val="accent1"/>
                </a:solidFill>
              </a:ln>
              <a:effectLst/>
            </c:spPr>
          </c:marker>
          <c:xVal>
            <c:numRef>
              <c:f>Sheet1!$B$7:$B$16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</c:numCache>
            </c:numRef>
          </c:xVal>
          <c:yVal>
            <c:numRef>
              <c:f>Sheet1!$C$7:$C$16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CC-4FA6-9F4F-23EF1B647F29}"/>
            </c:ext>
          </c:extLst>
        </c:ser>
        <c:ser>
          <c:idx val="1"/>
          <c:order val="1"/>
          <c:tx>
            <c:v>CENTROID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Sheet1!$M$26:$M$28</c:f>
              <c:numCache>
                <c:formatCode>0.00</c:formatCode>
                <c:ptCount val="3"/>
                <c:pt idx="0">
                  <c:v>1</c:v>
                </c:pt>
                <c:pt idx="1">
                  <c:v>4.2</c:v>
                </c:pt>
                <c:pt idx="2">
                  <c:v>2</c:v>
                </c:pt>
              </c:numCache>
            </c:numRef>
          </c:xVal>
          <c:yVal>
            <c:numRef>
              <c:f>Sheet1!$N$26:$N$28</c:f>
              <c:numCache>
                <c:formatCode>0.00</c:formatCode>
                <c:ptCount val="3"/>
                <c:pt idx="0">
                  <c:v>1.5</c:v>
                </c:pt>
                <c:pt idx="1">
                  <c:v>3.6</c:v>
                </c:pt>
                <c:pt idx="2">
                  <c:v>4.666666666666667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CC-4FA6-9F4F-23EF1B647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768351"/>
        <c:axId val="1190749215"/>
      </c:scatterChart>
      <c:valAx>
        <c:axId val="1190768351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749215"/>
        <c:crosses val="autoZero"/>
        <c:crossBetween val="midCat"/>
      </c:valAx>
      <c:valAx>
        <c:axId val="119074921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768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INISIALISASI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5875">
                <a:solidFill>
                  <a:schemeClr val="accent1"/>
                </a:solidFill>
              </a:ln>
              <a:effectLst/>
            </c:spPr>
          </c:marker>
          <c:xVal>
            <c:numRef>
              <c:f>Sheet1!$B$7:$B$16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</c:numCache>
            </c:numRef>
          </c:xVal>
          <c:yVal>
            <c:numRef>
              <c:f>Sheet1!$C$7:$C$16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F6-4F9C-93C6-8677A0AACC88}"/>
            </c:ext>
          </c:extLst>
        </c:ser>
        <c:ser>
          <c:idx val="1"/>
          <c:order val="1"/>
          <c:tx>
            <c:v>CENTROID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Sheet1!$F$7:$F$9</c:f>
              <c:numCache>
                <c:formatCode>0.00</c:formatCode>
                <c:ptCount val="3"/>
                <c:pt idx="0">
                  <c:v>1</c:v>
                </c:pt>
                <c:pt idx="1">
                  <c:v>3.4</c:v>
                </c:pt>
                <c:pt idx="2">
                  <c:v>2.75</c:v>
                </c:pt>
              </c:numCache>
            </c:numRef>
          </c:xVal>
          <c:yVal>
            <c:numRef>
              <c:f>Sheet1!$G$7:$G$9</c:f>
              <c:numCache>
                <c:formatCode>0.00</c:formatCode>
                <c:ptCount val="3"/>
                <c:pt idx="0">
                  <c:v>1</c:v>
                </c:pt>
                <c:pt idx="1">
                  <c:v>3.8</c:v>
                </c:pt>
                <c:pt idx="2">
                  <c:v>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F6-4F9C-93C6-8677A0AAC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768351"/>
        <c:axId val="1190749215"/>
      </c:scatterChart>
      <c:valAx>
        <c:axId val="1190768351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749215"/>
        <c:crosses val="autoZero"/>
        <c:crossBetween val="midCat"/>
      </c:valAx>
      <c:valAx>
        <c:axId val="119074921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768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ITERASI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5875">
                <a:solidFill>
                  <a:schemeClr val="accent1"/>
                </a:solidFill>
              </a:ln>
              <a:effectLst/>
            </c:spPr>
          </c:marker>
          <c:xVal>
            <c:numRef>
              <c:f>Sheet1!$B$7:$B$16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</c:numCache>
            </c:numRef>
          </c:xVal>
          <c:yVal>
            <c:numRef>
              <c:f>Sheet1!$C$7:$C$16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20-45E3-A381-408A26F29042}"/>
            </c:ext>
          </c:extLst>
        </c:ser>
        <c:ser>
          <c:idx val="1"/>
          <c:order val="1"/>
          <c:tx>
            <c:v>CENTROID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Sheet1!$M$57:$M$59</c:f>
              <c:numCache>
                <c:formatCode>0.00</c:formatCode>
                <c:ptCount val="3"/>
                <c:pt idx="0">
                  <c:v>1</c:v>
                </c:pt>
                <c:pt idx="1">
                  <c:v>5</c:v>
                </c:pt>
                <c:pt idx="2">
                  <c:v>2.4</c:v>
                </c:pt>
              </c:numCache>
            </c:numRef>
          </c:xVal>
          <c:yVal>
            <c:numRef>
              <c:f>Sheet1!$N$57:$N$59</c:f>
              <c:numCache>
                <c:formatCode>0.00</c:formatCode>
                <c:ptCount val="3"/>
                <c:pt idx="0">
                  <c:v>1.5</c:v>
                </c:pt>
                <c:pt idx="1">
                  <c:v>1.6666666666666667</c:v>
                </c:pt>
                <c:pt idx="2">
                  <c:v>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20-45E3-A381-408A26F29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768351"/>
        <c:axId val="1190749215"/>
      </c:scatterChart>
      <c:valAx>
        <c:axId val="1190768351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749215"/>
        <c:crosses val="autoZero"/>
        <c:crossBetween val="midCat"/>
      </c:valAx>
      <c:valAx>
        <c:axId val="119074921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768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ITERASI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5875">
                <a:solidFill>
                  <a:schemeClr val="accent1"/>
                </a:solidFill>
              </a:ln>
              <a:effectLst/>
            </c:spPr>
          </c:marker>
          <c:xVal>
            <c:numRef>
              <c:f>Sheet1!$B$7:$B$16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</c:numCache>
            </c:numRef>
          </c:xVal>
          <c:yVal>
            <c:numRef>
              <c:f>Sheet1!$C$7:$C$16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1F-4E4B-8B1F-C88B2053D34B}"/>
            </c:ext>
          </c:extLst>
        </c:ser>
        <c:ser>
          <c:idx val="1"/>
          <c:order val="1"/>
          <c:tx>
            <c:v>CENTROID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Sheet1!$M$88:$M$90</c:f>
              <c:numCache>
                <c:formatCode>0.00</c:formatCode>
                <c:ptCount val="3"/>
                <c:pt idx="0">
                  <c:v>1.3333333333333333</c:v>
                </c:pt>
                <c:pt idx="1">
                  <c:v>5</c:v>
                </c:pt>
                <c:pt idx="2">
                  <c:v>2.5</c:v>
                </c:pt>
              </c:numCache>
            </c:numRef>
          </c:xVal>
          <c:yVal>
            <c:numRef>
              <c:f>Sheet1!$N$88:$N$90</c:f>
              <c:numCache>
                <c:formatCode>0.00</c:formatCode>
                <c:ptCount val="3"/>
                <c:pt idx="0">
                  <c:v>2</c:v>
                </c:pt>
                <c:pt idx="1">
                  <c:v>1.6666666666666667</c:v>
                </c:pt>
                <c:pt idx="2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1F-4E4B-8B1F-C88B2053D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768351"/>
        <c:axId val="1190749215"/>
      </c:scatterChart>
      <c:valAx>
        <c:axId val="1190768351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749215"/>
        <c:crosses val="autoZero"/>
        <c:crossBetween val="midCat"/>
      </c:valAx>
      <c:valAx>
        <c:axId val="119074921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768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ITERASI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5875">
                <a:solidFill>
                  <a:schemeClr val="accent1"/>
                </a:solidFill>
              </a:ln>
              <a:effectLst/>
            </c:spPr>
          </c:marker>
          <c:xVal>
            <c:numRef>
              <c:f>Sheet1!$B$7:$B$16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</c:numCache>
            </c:numRef>
          </c:xVal>
          <c:yVal>
            <c:numRef>
              <c:f>Sheet1!$C$7:$C$16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30-46A5-B408-5E63A80BF7CE}"/>
            </c:ext>
          </c:extLst>
        </c:ser>
        <c:ser>
          <c:idx val="1"/>
          <c:order val="1"/>
          <c:tx>
            <c:v>CENTROID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Sheet1!$M$119:$M$121</c:f>
              <c:numCache>
                <c:formatCode>0.00</c:formatCode>
                <c:ptCount val="3"/>
                <c:pt idx="0">
                  <c:v>1.3333333333333333</c:v>
                </c:pt>
                <c:pt idx="1">
                  <c:v>5</c:v>
                </c:pt>
                <c:pt idx="2">
                  <c:v>2.5</c:v>
                </c:pt>
              </c:numCache>
            </c:numRef>
          </c:xVal>
          <c:yVal>
            <c:numRef>
              <c:f>Sheet1!$N$119:$N$121</c:f>
              <c:numCache>
                <c:formatCode>0.00</c:formatCode>
                <c:ptCount val="3"/>
                <c:pt idx="0">
                  <c:v>2</c:v>
                </c:pt>
                <c:pt idx="1">
                  <c:v>1.6666666666666667</c:v>
                </c:pt>
                <c:pt idx="2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30-46A5-B408-5E63A80BF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768351"/>
        <c:axId val="1190749215"/>
      </c:scatterChart>
      <c:valAx>
        <c:axId val="1190768351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749215"/>
        <c:crosses val="autoZero"/>
        <c:crossBetween val="midCat"/>
      </c:valAx>
      <c:valAx>
        <c:axId val="119074921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768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36</xdr:row>
      <xdr:rowOff>47625</xdr:rowOff>
    </xdr:from>
    <xdr:to>
      <xdr:col>13</xdr:col>
      <xdr:colOff>601425</xdr:colOff>
      <xdr:row>51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A1BE1D-C2D8-49DA-85DE-8C7AB732CA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</xdr:row>
      <xdr:rowOff>0</xdr:rowOff>
    </xdr:from>
    <xdr:to>
      <xdr:col>18</xdr:col>
      <xdr:colOff>600075</xdr:colOff>
      <xdr:row>18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41B253-2DA2-426B-815C-CBAC28DA7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457200</xdr:colOff>
      <xdr:row>67</xdr:row>
      <xdr:rowOff>152400</xdr:rowOff>
    </xdr:from>
    <xdr:to>
      <xdr:col>14</xdr:col>
      <xdr:colOff>10875</xdr:colOff>
      <xdr:row>82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7FC074-7082-4AA2-A887-2DA05467B6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457200</xdr:colOff>
      <xdr:row>98</xdr:row>
      <xdr:rowOff>152400</xdr:rowOff>
    </xdr:from>
    <xdr:to>
      <xdr:col>14</xdr:col>
      <xdr:colOff>10875</xdr:colOff>
      <xdr:row>113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8E36DF9-364E-40B1-ADEC-C03C043FD9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457200</xdr:colOff>
      <xdr:row>129</xdr:row>
      <xdr:rowOff>152400</xdr:rowOff>
    </xdr:from>
    <xdr:to>
      <xdr:col>14</xdr:col>
      <xdr:colOff>10875</xdr:colOff>
      <xdr:row>144</xdr:row>
      <xdr:rowOff>133350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62068E6-E24E-45CB-9815-514F64B16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4B152-2CC6-4FA8-8C81-C16C5DC94099}">
  <dimension ref="A1:S131"/>
  <sheetViews>
    <sheetView tabSelected="1" workbookViewId="0">
      <selection activeCell="J3" sqref="J3"/>
    </sheetView>
  </sheetViews>
  <sheetFormatPr defaultRowHeight="15" customHeight="1" x14ac:dyDescent="0.25"/>
  <cols>
    <col min="1" max="1" width="9.140625" style="22" customWidth="1"/>
    <col min="2" max="3" width="9.140625" style="22"/>
    <col min="4" max="9" width="9.140625" style="22" customWidth="1"/>
    <col min="10" max="10" width="13.140625" style="22" customWidth="1"/>
    <col min="11" max="11" width="3" style="22" customWidth="1"/>
    <col min="12" max="14" width="9.140625" style="22"/>
    <col min="15" max="15" width="2.5703125" style="22" customWidth="1"/>
    <col min="16" max="16384" width="9.140625" style="22"/>
  </cols>
  <sheetData>
    <row r="1" spans="1:10" ht="28.5" customHeight="1" x14ac:dyDescent="0.25">
      <c r="A1" s="39" t="s">
        <v>40</v>
      </c>
      <c r="B1" s="38"/>
      <c r="J1" s="22" t="s">
        <v>43</v>
      </c>
    </row>
    <row r="2" spans="1:10" ht="21" customHeight="1" x14ac:dyDescent="0.25">
      <c r="A2" s="38" t="s">
        <v>38</v>
      </c>
      <c r="B2" s="38" t="s">
        <v>41</v>
      </c>
      <c r="J2" s="22" t="s">
        <v>44</v>
      </c>
    </row>
    <row r="3" spans="1:10" ht="18" customHeight="1" x14ac:dyDescent="0.25">
      <c r="A3" s="38" t="s">
        <v>39</v>
      </c>
      <c r="B3" s="38" t="s">
        <v>42</v>
      </c>
    </row>
    <row r="5" spans="1:10" ht="15" customHeight="1" x14ac:dyDescent="0.25">
      <c r="A5" s="21" t="s">
        <v>3</v>
      </c>
      <c r="B5" s="21"/>
      <c r="C5" s="21"/>
      <c r="E5" s="23" t="s">
        <v>4</v>
      </c>
      <c r="F5" s="23"/>
      <c r="G5" s="23"/>
    </row>
    <row r="6" spans="1:10" ht="15" customHeight="1" x14ac:dyDescent="0.25">
      <c r="A6" s="4" t="s">
        <v>5</v>
      </c>
      <c r="B6" s="4" t="s">
        <v>1</v>
      </c>
      <c r="C6" s="4" t="s">
        <v>2</v>
      </c>
      <c r="D6" s="1"/>
      <c r="E6" s="5" t="s">
        <v>5</v>
      </c>
      <c r="F6" s="5" t="s">
        <v>1</v>
      </c>
      <c r="G6" s="5" t="s">
        <v>2</v>
      </c>
    </row>
    <row r="7" spans="1:10" ht="15" customHeight="1" x14ac:dyDescent="0.25">
      <c r="A7" s="2" t="s">
        <v>10</v>
      </c>
      <c r="B7" s="2">
        <v>1</v>
      </c>
      <c r="C7" s="2">
        <v>1</v>
      </c>
      <c r="D7" s="3"/>
      <c r="E7" s="2" t="s">
        <v>7</v>
      </c>
      <c r="F7" s="10">
        <v>1</v>
      </c>
      <c r="G7" s="10">
        <v>1</v>
      </c>
    </row>
    <row r="8" spans="1:10" ht="15" customHeight="1" x14ac:dyDescent="0.25">
      <c r="A8" s="2" t="s">
        <v>11</v>
      </c>
      <c r="B8" s="2">
        <v>4</v>
      </c>
      <c r="C8" s="2">
        <v>1</v>
      </c>
      <c r="D8" s="3"/>
      <c r="E8" s="2" t="s">
        <v>8</v>
      </c>
      <c r="F8" s="10">
        <v>3.4</v>
      </c>
      <c r="G8" s="10">
        <v>3.8</v>
      </c>
    </row>
    <row r="9" spans="1:10" ht="15" customHeight="1" x14ac:dyDescent="0.25">
      <c r="A9" s="2" t="s">
        <v>12</v>
      </c>
      <c r="B9" s="2">
        <v>6</v>
      </c>
      <c r="C9" s="2">
        <v>1</v>
      </c>
      <c r="D9" s="3"/>
      <c r="E9" s="2" t="s">
        <v>9</v>
      </c>
      <c r="F9" s="10">
        <v>2.75</v>
      </c>
      <c r="G9" s="10">
        <v>3.75</v>
      </c>
    </row>
    <row r="10" spans="1:10" ht="15" customHeight="1" x14ac:dyDescent="0.25">
      <c r="A10" s="2" t="s">
        <v>13</v>
      </c>
      <c r="B10" s="2">
        <v>1</v>
      </c>
      <c r="C10" s="2">
        <v>2</v>
      </c>
      <c r="D10" s="3"/>
    </row>
    <row r="11" spans="1:10" ht="15" customHeight="1" x14ac:dyDescent="0.25">
      <c r="A11" s="2" t="s">
        <v>14</v>
      </c>
      <c r="B11" s="2">
        <v>2</v>
      </c>
      <c r="C11" s="2">
        <v>3</v>
      </c>
      <c r="D11" s="3"/>
    </row>
    <row r="12" spans="1:10" ht="15" customHeight="1" x14ac:dyDescent="0.25">
      <c r="A12" s="2" t="s">
        <v>15</v>
      </c>
      <c r="B12" s="2">
        <v>5</v>
      </c>
      <c r="C12" s="2">
        <v>3</v>
      </c>
      <c r="D12" s="3"/>
    </row>
    <row r="13" spans="1:10" ht="15" customHeight="1" x14ac:dyDescent="0.25">
      <c r="A13" s="2" t="s">
        <v>16</v>
      </c>
      <c r="B13" s="2">
        <v>2</v>
      </c>
      <c r="C13" s="2">
        <v>5</v>
      </c>
      <c r="D13" s="3"/>
    </row>
    <row r="14" spans="1:10" ht="15" customHeight="1" x14ac:dyDescent="0.25">
      <c r="A14" s="2" t="s">
        <v>17</v>
      </c>
      <c r="B14" s="2">
        <v>3</v>
      </c>
      <c r="C14" s="2">
        <v>5</v>
      </c>
      <c r="D14" s="3"/>
    </row>
    <row r="15" spans="1:10" ht="15" customHeight="1" x14ac:dyDescent="0.25">
      <c r="A15" s="2" t="s">
        <v>19</v>
      </c>
      <c r="B15" s="2">
        <v>2</v>
      </c>
      <c r="C15" s="2">
        <v>6</v>
      </c>
      <c r="D15" s="3"/>
    </row>
    <row r="16" spans="1:10" ht="15" customHeight="1" x14ac:dyDescent="0.25">
      <c r="A16" s="2" t="s">
        <v>18</v>
      </c>
      <c r="B16" s="2">
        <v>3</v>
      </c>
      <c r="C16" s="2">
        <v>8</v>
      </c>
      <c r="D16" s="3"/>
    </row>
    <row r="22" spans="1:19" ht="24" customHeight="1" x14ac:dyDescent="0.25">
      <c r="A22" s="11" t="s">
        <v>6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</row>
    <row r="24" spans="1:19" ht="15" customHeight="1" x14ac:dyDescent="0.25">
      <c r="A24" s="24" t="s">
        <v>0</v>
      </c>
      <c r="B24" s="24"/>
      <c r="C24" s="24"/>
      <c r="D24" s="25" t="s">
        <v>23</v>
      </c>
      <c r="E24" s="25"/>
      <c r="F24" s="25"/>
      <c r="G24" s="7" t="s">
        <v>22</v>
      </c>
      <c r="H24" s="6" t="s">
        <v>20</v>
      </c>
      <c r="I24" s="6" t="s">
        <v>21</v>
      </c>
      <c r="J24" s="12" t="s">
        <v>30</v>
      </c>
      <c r="L24" s="25" t="s">
        <v>21</v>
      </c>
      <c r="M24" s="25"/>
      <c r="N24" s="25"/>
      <c r="P24" s="26" t="s">
        <v>24</v>
      </c>
      <c r="Q24" s="26"/>
      <c r="R24" s="26"/>
      <c r="S24" s="26"/>
    </row>
    <row r="25" spans="1:19" ht="15" customHeight="1" x14ac:dyDescent="0.25">
      <c r="A25" s="8" t="s">
        <v>5</v>
      </c>
      <c r="B25" s="8" t="s">
        <v>1</v>
      </c>
      <c r="C25" s="8" t="s">
        <v>2</v>
      </c>
      <c r="D25" s="9" t="s">
        <v>7</v>
      </c>
      <c r="E25" s="9" t="s">
        <v>8</v>
      </c>
      <c r="F25" s="9" t="s">
        <v>9</v>
      </c>
      <c r="G25" s="7"/>
      <c r="H25" s="6"/>
      <c r="I25" s="6"/>
      <c r="J25" s="12"/>
      <c r="L25" s="9" t="s">
        <v>5</v>
      </c>
      <c r="M25" s="9" t="s">
        <v>1</v>
      </c>
      <c r="N25" s="9" t="s">
        <v>2</v>
      </c>
      <c r="P25" s="27" t="s">
        <v>5</v>
      </c>
      <c r="Q25" s="27" t="s">
        <v>7</v>
      </c>
      <c r="R25" s="27" t="s">
        <v>8</v>
      </c>
      <c r="S25" s="27" t="s">
        <v>9</v>
      </c>
    </row>
    <row r="26" spans="1:19" ht="15" customHeight="1" x14ac:dyDescent="0.25">
      <c r="A26" s="2" t="s">
        <v>10</v>
      </c>
      <c r="B26" s="2">
        <v>1</v>
      </c>
      <c r="C26" s="2">
        <v>1</v>
      </c>
      <c r="D26" s="28">
        <f>SQRT(($B26-$F$7)^2+($C26-$G$7)^2)</f>
        <v>0</v>
      </c>
      <c r="E26" s="10">
        <f>SQRT(($B26-$F$8)^2+($C26-$G$8)^2)</f>
        <v>3.6878177829171546</v>
      </c>
      <c r="F26" s="10">
        <f>SQRT(($B26-$F$9)^2+($C26-$G$9)^2)</f>
        <v>3.2596012026013246</v>
      </c>
      <c r="G26" s="10">
        <f>MIN(D26:F26)</f>
        <v>0</v>
      </c>
      <c r="H26" s="29" t="s">
        <v>31</v>
      </c>
      <c r="I26" s="2" t="str">
        <f>IF(MIN(D26:F26)=D26,$E$7,(IF(MIN(D26:F26)=E26,$E$8,$E$9)))</f>
        <v>C1</v>
      </c>
      <c r="J26" s="35" t="str">
        <f>IF(H26=I26,"TETAP","BERUBAH")</f>
        <v>BERUBAH</v>
      </c>
      <c r="L26" s="2" t="s">
        <v>7</v>
      </c>
      <c r="M26" s="10">
        <f>AVERAGEIF($I26:$I35,"C1",$B26:$B35)</f>
        <v>1</v>
      </c>
      <c r="N26" s="10">
        <f>AVERAGEIF($I26:$I35,"C1",$C26:$C35)</f>
        <v>1.5</v>
      </c>
      <c r="P26" s="2" t="s">
        <v>10</v>
      </c>
      <c r="Q26" s="10">
        <f>IF(MIN($D26:$F26)=$D26,($B26-$M$26)^2+($C26-$N$26)^2,0)</f>
        <v>0.25</v>
      </c>
      <c r="R26" s="10">
        <f>IF(MIN($D26:$F26)=$E26,($B26-$M$27)^2+($C26-$N$27)^2,0)</f>
        <v>0</v>
      </c>
      <c r="S26" s="10">
        <f>IF(MIN($D26:$F26)=$F26,($B26-$M$28)^2+($C26-$N$28)^2,0)</f>
        <v>0</v>
      </c>
    </row>
    <row r="27" spans="1:19" ht="15" customHeight="1" x14ac:dyDescent="0.25">
      <c r="A27" s="2" t="s">
        <v>11</v>
      </c>
      <c r="B27" s="2">
        <v>4</v>
      </c>
      <c r="C27" s="2">
        <v>1</v>
      </c>
      <c r="D27" s="10">
        <f t="shared" ref="D27:D35" si="0">SQRT(($B27-$F$7)^2+($C27-$G$7)^2)</f>
        <v>3</v>
      </c>
      <c r="E27" s="28">
        <f t="shared" ref="E27:E35" si="1">SQRT(($B27-$F$8)^2+($C27-$G$8)^2)</f>
        <v>2.8635642126552705</v>
      </c>
      <c r="F27" s="10">
        <f t="shared" ref="F27:F35" si="2">SQRT(($B27-$F$9)^2+($C27-$G$9)^2)</f>
        <v>3.0207614933986431</v>
      </c>
      <c r="G27" s="10">
        <f t="shared" ref="G27:G35" si="3">MIN(D27:F27)</f>
        <v>2.8635642126552705</v>
      </c>
      <c r="H27" s="29" t="s">
        <v>31</v>
      </c>
      <c r="I27" s="2" t="str">
        <f t="shared" ref="I27:I35" si="4">IF(MIN(D27:F27)=D27,$D$56,(IF(MIN(D27:F27)=E27,$E$56,$F$56)))</f>
        <v>C2</v>
      </c>
      <c r="J27" s="35" t="str">
        <f>IF(H27=I27,"TETAP","BERUBAH")</f>
        <v>BERUBAH</v>
      </c>
      <c r="L27" s="2" t="s">
        <v>8</v>
      </c>
      <c r="M27" s="10">
        <f>AVERAGEIF($I26:$I35,"C2",$B26:$B35)</f>
        <v>4.2</v>
      </c>
      <c r="N27" s="10">
        <f>AVERAGEIF($I26:$I35,"C2",$C26:$C35)</f>
        <v>3.6</v>
      </c>
      <c r="P27" s="2" t="s">
        <v>11</v>
      </c>
      <c r="Q27" s="10">
        <f>IF(MIN($D27:$F27)=$D27,($B27-$M$26)^2+($C27-$N$26)^2,0)</f>
        <v>0</v>
      </c>
      <c r="R27" s="10">
        <f>IF(MIN($D27:$F27)=$E27,($B27-$M$27)^2+($C27-$N$27)^2,0)</f>
        <v>6.8000000000000007</v>
      </c>
      <c r="S27" s="10">
        <f>IF(MIN($D27:$F27)=$F27,($B27-$M$28)^2+($C27-$N$28)^2,0)</f>
        <v>0</v>
      </c>
    </row>
    <row r="28" spans="1:19" ht="15" customHeight="1" x14ac:dyDescent="0.25">
      <c r="A28" s="2" t="s">
        <v>12</v>
      </c>
      <c r="B28" s="2">
        <v>6</v>
      </c>
      <c r="C28" s="2">
        <v>1</v>
      </c>
      <c r="D28" s="10">
        <f t="shared" si="0"/>
        <v>5</v>
      </c>
      <c r="E28" s="28">
        <f t="shared" si="1"/>
        <v>3.8209946349085602</v>
      </c>
      <c r="F28" s="10">
        <f t="shared" si="2"/>
        <v>4.2573465914816007</v>
      </c>
      <c r="G28" s="10">
        <f t="shared" si="3"/>
        <v>3.8209946349085602</v>
      </c>
      <c r="H28" s="29" t="s">
        <v>31</v>
      </c>
      <c r="I28" s="2" t="str">
        <f t="shared" si="4"/>
        <v>C2</v>
      </c>
      <c r="J28" s="35" t="str">
        <f>IF(H28=I28,"TETAP","BERUBAH")</f>
        <v>BERUBAH</v>
      </c>
      <c r="L28" s="2" t="s">
        <v>9</v>
      </c>
      <c r="M28" s="10">
        <f>AVERAGEIF($I26:$I35,"C3",$B26:$B35)</f>
        <v>2</v>
      </c>
      <c r="N28" s="10">
        <f>AVERAGEIF($I26:$I35,"C3",$C26:$C35)</f>
        <v>4.666666666666667</v>
      </c>
      <c r="P28" s="2" t="s">
        <v>12</v>
      </c>
      <c r="Q28" s="10">
        <f>IF(MIN($D28:$F28)=$D28,($B28-$M$26)^2+($C28-$N$26)^2,0)</f>
        <v>0</v>
      </c>
      <c r="R28" s="10">
        <f>IF(MIN($D28:$F28)=$E28,($B28-$M$27)^2+($C28-$N$27)^2,0)</f>
        <v>10</v>
      </c>
      <c r="S28" s="10">
        <f>IF(MIN($D28:$F28)=$F28,($B28-$M$28)^2+($C28-$N$28)^2,0)</f>
        <v>0</v>
      </c>
    </row>
    <row r="29" spans="1:19" ht="15" customHeight="1" x14ac:dyDescent="0.25">
      <c r="A29" s="2" t="s">
        <v>13</v>
      </c>
      <c r="B29" s="2">
        <v>1</v>
      </c>
      <c r="C29" s="2">
        <v>2</v>
      </c>
      <c r="D29" s="28">
        <f t="shared" si="0"/>
        <v>1</v>
      </c>
      <c r="E29" s="10">
        <f t="shared" si="1"/>
        <v>3</v>
      </c>
      <c r="F29" s="10">
        <f t="shared" si="2"/>
        <v>2.4748737341529163</v>
      </c>
      <c r="G29" s="10">
        <f t="shared" si="3"/>
        <v>1</v>
      </c>
      <c r="H29" s="29" t="s">
        <v>31</v>
      </c>
      <c r="I29" s="2" t="str">
        <f t="shared" si="4"/>
        <v>C1</v>
      </c>
      <c r="J29" s="35" t="str">
        <f>IF(H29=I29,"TETAP","BERUBAH")</f>
        <v>BERUBAH</v>
      </c>
      <c r="P29" s="2" t="s">
        <v>13</v>
      </c>
      <c r="Q29" s="10">
        <f>IF(MIN($D29:$F29)=$D29,($B29-$M$26)^2+($C29-$N$26)^2,0)</f>
        <v>0.25</v>
      </c>
      <c r="R29" s="10">
        <f>IF(MIN($D29:$F29)=$E29,($B29-$M$27)^2+($C29-$N$27)^2,0)</f>
        <v>0</v>
      </c>
      <c r="S29" s="10">
        <f>IF(MIN($D29:$F29)=$F29,($B29-$M$28)^2+($C29-$N$28)^2,0)</f>
        <v>0</v>
      </c>
    </row>
    <row r="30" spans="1:19" ht="15" customHeight="1" x14ac:dyDescent="0.25">
      <c r="A30" s="2" t="s">
        <v>14</v>
      </c>
      <c r="B30" s="2">
        <v>2</v>
      </c>
      <c r="C30" s="2">
        <v>3</v>
      </c>
      <c r="D30" s="10">
        <f t="shared" si="0"/>
        <v>2.2360679774997898</v>
      </c>
      <c r="E30" s="10">
        <f t="shared" si="1"/>
        <v>1.6124515496597098</v>
      </c>
      <c r="F30" s="28">
        <f t="shared" si="2"/>
        <v>1.0606601717798212</v>
      </c>
      <c r="G30" s="10">
        <f t="shared" si="3"/>
        <v>1.0606601717798212</v>
      </c>
      <c r="H30" s="29" t="s">
        <v>31</v>
      </c>
      <c r="I30" s="2" t="str">
        <f t="shared" si="4"/>
        <v>C3</v>
      </c>
      <c r="J30" s="35" t="str">
        <f>IF(H30=I30,"TETAP","BERUBAH")</f>
        <v>BERUBAH</v>
      </c>
      <c r="L30" s="30" t="s">
        <v>27</v>
      </c>
      <c r="P30" s="2" t="s">
        <v>14</v>
      </c>
      <c r="Q30" s="10">
        <f>IF(MIN($D30:$F30)=$D30,($B30-$M$26)^2+($C30-$N$26)^2,0)</f>
        <v>0</v>
      </c>
      <c r="R30" s="10">
        <f>IF(MIN($D30:$F30)=$E30,($B30-$M$27)^2+($C30-$N$27)^2,0)</f>
        <v>0</v>
      </c>
      <c r="S30" s="10">
        <f>IF(MIN($D30:$F30)=$F30,($B30-$M$28)^2+($C30-$N$28)^2,0)</f>
        <v>2.7777777777777786</v>
      </c>
    </row>
    <row r="31" spans="1:19" ht="15" customHeight="1" x14ac:dyDescent="0.25">
      <c r="A31" s="2" t="s">
        <v>15</v>
      </c>
      <c r="B31" s="2">
        <v>5</v>
      </c>
      <c r="C31" s="2">
        <v>3</v>
      </c>
      <c r="D31" s="10">
        <f t="shared" si="0"/>
        <v>4.4721359549995796</v>
      </c>
      <c r="E31" s="28">
        <f t="shared" si="1"/>
        <v>1.7888543819998317</v>
      </c>
      <c r="F31" s="10">
        <f t="shared" si="2"/>
        <v>2.3717082451262845</v>
      </c>
      <c r="G31" s="10">
        <f t="shared" si="3"/>
        <v>1.7888543819998317</v>
      </c>
      <c r="H31" s="29" t="s">
        <v>31</v>
      </c>
      <c r="I31" s="2" t="str">
        <f t="shared" si="4"/>
        <v>C2</v>
      </c>
      <c r="J31" s="35" t="str">
        <f>IF(H31=I31,"TETAP","BERUBAH")</f>
        <v>BERUBAH</v>
      </c>
      <c r="L31" s="30"/>
      <c r="P31" s="2" t="s">
        <v>15</v>
      </c>
      <c r="Q31" s="10">
        <f>IF(MIN($D31:$F31)=$D31,($B31-$M$26)^2+($C31-$N$26)^2,0)</f>
        <v>0</v>
      </c>
      <c r="R31" s="10">
        <f>IF(MIN($D31:$F31)=$E31,($B31-$M$27)^2+($C31-$N$27)^2,0)</f>
        <v>0.99999999999999978</v>
      </c>
      <c r="S31" s="10">
        <f>IF(MIN($D31:$F31)=$F31,($B31-$M$28)^2+($C31-$N$28)^2,0)</f>
        <v>0</v>
      </c>
    </row>
    <row r="32" spans="1:19" ht="15" customHeight="1" x14ac:dyDescent="0.25">
      <c r="A32" s="2" t="s">
        <v>16</v>
      </c>
      <c r="B32" s="2">
        <v>2</v>
      </c>
      <c r="C32" s="2">
        <v>5</v>
      </c>
      <c r="D32" s="10">
        <f t="shared" si="0"/>
        <v>4.1231056256176606</v>
      </c>
      <c r="E32" s="10">
        <f t="shared" si="1"/>
        <v>1.8439088914585775</v>
      </c>
      <c r="F32" s="28">
        <f t="shared" si="2"/>
        <v>1.4577379737113252</v>
      </c>
      <c r="G32" s="10">
        <f t="shared" si="3"/>
        <v>1.4577379737113252</v>
      </c>
      <c r="H32" s="29" t="s">
        <v>31</v>
      </c>
      <c r="I32" s="2" t="str">
        <f t="shared" si="4"/>
        <v>C3</v>
      </c>
      <c r="J32" s="35" t="str">
        <f>IF(H32=I32,"TETAP","BERUBAH")</f>
        <v>BERUBAH</v>
      </c>
      <c r="L32" s="34" t="s">
        <v>28</v>
      </c>
      <c r="M32" s="34"/>
      <c r="N32" s="34"/>
      <c r="P32" s="2" t="s">
        <v>16</v>
      </c>
      <c r="Q32" s="10">
        <f>IF(MIN($D32:$F32)=$D32,($B32-$M$26)^2+($C32-$N$26)^2,0)</f>
        <v>0</v>
      </c>
      <c r="R32" s="10">
        <f>IF(MIN($D32:$F32)=$E32,($B32-$M$27)^2+($C32-$N$27)^2,0)</f>
        <v>0</v>
      </c>
      <c r="S32" s="10">
        <f>IF(MIN($D32:$F32)=$F32,($B32-$M$28)^2+($C32-$N$28)^2,0)</f>
        <v>0.11111111111111091</v>
      </c>
    </row>
    <row r="33" spans="1:19" ht="15" customHeight="1" x14ac:dyDescent="0.25">
      <c r="A33" s="2" t="s">
        <v>17</v>
      </c>
      <c r="B33" s="2">
        <v>3</v>
      </c>
      <c r="C33" s="2">
        <v>5</v>
      </c>
      <c r="D33" s="10">
        <f t="shared" si="0"/>
        <v>4.4721359549995796</v>
      </c>
      <c r="E33" s="28">
        <f t="shared" si="1"/>
        <v>1.2649110640673518</v>
      </c>
      <c r="F33" s="10">
        <f t="shared" si="2"/>
        <v>1.2747548783981961</v>
      </c>
      <c r="G33" s="10">
        <f t="shared" si="3"/>
        <v>1.2649110640673518</v>
      </c>
      <c r="H33" s="29" t="s">
        <v>31</v>
      </c>
      <c r="I33" s="2" t="str">
        <f t="shared" si="4"/>
        <v>C2</v>
      </c>
      <c r="J33" s="35" t="str">
        <f>IF(H33=I33,"TETAP","BERUBAH")</f>
        <v>BERUBAH</v>
      </c>
      <c r="L33" s="34"/>
      <c r="M33" s="34"/>
      <c r="N33" s="34"/>
      <c r="P33" s="2" t="s">
        <v>17</v>
      </c>
      <c r="Q33" s="10">
        <f>IF(MIN($D33:$F33)=$D33,($B33-$M$26)^2+($C33-$N$26)^2,0)</f>
        <v>0</v>
      </c>
      <c r="R33" s="10">
        <f>IF(MIN($D33:$F33)=$E33,($B33-$M$27)^2+($C33-$N$27)^2,0)</f>
        <v>3.4000000000000004</v>
      </c>
      <c r="S33" s="10">
        <f>IF(MIN($D33:$F33)=$F33,($B33-$M$28)^2+($C33-$N$28)^2,0)</f>
        <v>0</v>
      </c>
    </row>
    <row r="34" spans="1:19" ht="15" customHeight="1" x14ac:dyDescent="0.25">
      <c r="A34" s="2" t="s">
        <v>19</v>
      </c>
      <c r="B34" s="2">
        <v>2</v>
      </c>
      <c r="C34" s="2">
        <v>6</v>
      </c>
      <c r="D34" s="10">
        <f t="shared" si="0"/>
        <v>5.0990195135927845</v>
      </c>
      <c r="E34" s="10">
        <f t="shared" si="1"/>
        <v>2.6076809620810595</v>
      </c>
      <c r="F34" s="28">
        <f t="shared" si="2"/>
        <v>2.3717082451262845</v>
      </c>
      <c r="G34" s="10">
        <f t="shared" si="3"/>
        <v>2.3717082451262845</v>
      </c>
      <c r="H34" s="29" t="s">
        <v>31</v>
      </c>
      <c r="I34" s="2" t="str">
        <f t="shared" si="4"/>
        <v>C3</v>
      </c>
      <c r="J34" s="35" t="str">
        <f>IF(H34=I34,"TETAP","BERUBAH")</f>
        <v>BERUBAH</v>
      </c>
      <c r="L34" s="34"/>
      <c r="M34" s="34"/>
      <c r="N34" s="34"/>
      <c r="P34" s="2" t="s">
        <v>19</v>
      </c>
      <c r="Q34" s="10">
        <f>IF(MIN($D34:$F34)=$D34,($B34-$M$26)^2+($C34-$N$26)^2,0)</f>
        <v>0</v>
      </c>
      <c r="R34" s="10">
        <f>IF(MIN($D34:$F34)=$E34,($B34-$M$27)^2+($C34-$N$27)^2,0)</f>
        <v>0</v>
      </c>
      <c r="S34" s="10">
        <f>IF(MIN($D34:$F34)=$F34,($B34-$M$28)^2+($C34-$N$28)^2,0)</f>
        <v>1.777777777777777</v>
      </c>
    </row>
    <row r="35" spans="1:19" ht="15" customHeight="1" x14ac:dyDescent="0.25">
      <c r="A35" s="2" t="s">
        <v>18</v>
      </c>
      <c r="B35" s="2">
        <v>3</v>
      </c>
      <c r="C35" s="2">
        <v>8</v>
      </c>
      <c r="D35" s="10">
        <f t="shared" si="0"/>
        <v>7.2801098892805181</v>
      </c>
      <c r="E35" s="28">
        <f t="shared" si="1"/>
        <v>4.2190046219457971</v>
      </c>
      <c r="F35" s="10">
        <f t="shared" si="2"/>
        <v>4.2573465914816007</v>
      </c>
      <c r="G35" s="10">
        <f t="shared" si="3"/>
        <v>4.2190046219457971</v>
      </c>
      <c r="H35" s="29" t="s">
        <v>31</v>
      </c>
      <c r="I35" s="2" t="str">
        <f t="shared" si="4"/>
        <v>C2</v>
      </c>
      <c r="J35" s="35" t="str">
        <f>IF(H35=I35,"TETAP","BERUBAH")</f>
        <v>BERUBAH</v>
      </c>
      <c r="L35" s="34"/>
      <c r="M35" s="34"/>
      <c r="N35" s="34"/>
      <c r="P35" s="2" t="s">
        <v>18</v>
      </c>
      <c r="Q35" s="10">
        <f>IF(MIN($D35:$F35)=$D35,($B35-$M$26)^2+($C35-$N$26)^2,0)</f>
        <v>0</v>
      </c>
      <c r="R35" s="10">
        <f>IF(MIN($D35:$F35)=$E35,($B35-$M$27)^2+($C35-$N$27)^2,0)</f>
        <v>20.800000000000004</v>
      </c>
      <c r="S35" s="10">
        <f>IF(MIN($D35:$F35)=$F35,($B35-$M$28)^2+($C35-$N$28)^2,0)</f>
        <v>0</v>
      </c>
    </row>
    <row r="36" spans="1:19" ht="15" customHeight="1" x14ac:dyDescent="0.25">
      <c r="P36" s="14" t="s">
        <v>25</v>
      </c>
      <c r="Q36" s="15">
        <f>SUM(Q26:Q35)</f>
        <v>0.5</v>
      </c>
      <c r="R36" s="15">
        <f t="shared" ref="R36:S36" si="5">SUM(R26:R35)</f>
        <v>42.000000000000007</v>
      </c>
      <c r="S36" s="15">
        <f t="shared" si="5"/>
        <v>4.6666666666666661</v>
      </c>
    </row>
    <row r="37" spans="1:19" ht="15" customHeight="1" x14ac:dyDescent="0.25">
      <c r="P37" s="16" t="s">
        <v>26</v>
      </c>
      <c r="Q37" s="17"/>
      <c r="R37" s="18"/>
      <c r="S37" s="19">
        <f>SUM(Q36:S36)</f>
        <v>47.166666666666671</v>
      </c>
    </row>
    <row r="38" spans="1:19" ht="15" customHeight="1" x14ac:dyDescent="0.25">
      <c r="P38" s="16" t="s">
        <v>37</v>
      </c>
      <c r="Q38" s="17"/>
      <c r="R38" s="18"/>
      <c r="S38" s="19">
        <f>S37-0</f>
        <v>47.166666666666671</v>
      </c>
    </row>
    <row r="53" spans="1:19" ht="29.25" customHeight="1" x14ac:dyDescent="0.25">
      <c r="A53" s="13" t="s">
        <v>29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</row>
    <row r="55" spans="1:19" ht="15" customHeight="1" x14ac:dyDescent="0.25">
      <c r="A55" s="24" t="s">
        <v>0</v>
      </c>
      <c r="B55" s="24"/>
      <c r="C55" s="24"/>
      <c r="D55" s="25" t="s">
        <v>23</v>
      </c>
      <c r="E55" s="25"/>
      <c r="F55" s="25"/>
      <c r="G55" s="7" t="s">
        <v>22</v>
      </c>
      <c r="H55" s="6" t="s">
        <v>20</v>
      </c>
      <c r="I55" s="6" t="s">
        <v>21</v>
      </c>
      <c r="J55" s="12" t="s">
        <v>30</v>
      </c>
      <c r="K55" s="31"/>
      <c r="L55" s="25" t="s">
        <v>21</v>
      </c>
      <c r="M55" s="25"/>
      <c r="N55" s="25"/>
      <c r="P55" s="26" t="s">
        <v>24</v>
      </c>
      <c r="Q55" s="26"/>
      <c r="R55" s="26"/>
      <c r="S55" s="26"/>
    </row>
    <row r="56" spans="1:19" ht="15" customHeight="1" x14ac:dyDescent="0.25">
      <c r="A56" s="8" t="s">
        <v>5</v>
      </c>
      <c r="B56" s="8" t="s">
        <v>1</v>
      </c>
      <c r="C56" s="8" t="s">
        <v>2</v>
      </c>
      <c r="D56" s="9" t="s">
        <v>7</v>
      </c>
      <c r="E56" s="9" t="s">
        <v>8</v>
      </c>
      <c r="F56" s="9" t="s">
        <v>9</v>
      </c>
      <c r="G56" s="7"/>
      <c r="H56" s="6"/>
      <c r="I56" s="6"/>
      <c r="J56" s="12"/>
      <c r="K56" s="31"/>
      <c r="L56" s="9" t="s">
        <v>5</v>
      </c>
      <c r="M56" s="9" t="s">
        <v>1</v>
      </c>
      <c r="N56" s="9" t="s">
        <v>2</v>
      </c>
      <c r="P56" s="27" t="s">
        <v>5</v>
      </c>
      <c r="Q56" s="27" t="s">
        <v>7</v>
      </c>
      <c r="R56" s="27" t="s">
        <v>8</v>
      </c>
      <c r="S56" s="27" t="s">
        <v>9</v>
      </c>
    </row>
    <row r="57" spans="1:19" ht="15" customHeight="1" x14ac:dyDescent="0.25">
      <c r="A57" s="2" t="s">
        <v>10</v>
      </c>
      <c r="B57" s="2">
        <v>1</v>
      </c>
      <c r="C57" s="2">
        <v>1</v>
      </c>
      <c r="D57" s="28">
        <f>SQRT(($B57-$M$26)^2+($C57-$N$26)^2)</f>
        <v>0.5</v>
      </c>
      <c r="E57" s="10">
        <f>SQRT(($B57-$M$27)^2+($C57-$N$27)^2)</f>
        <v>4.1231056256176606</v>
      </c>
      <c r="F57" s="10">
        <f>SQRT(($B57-$M$28)^2+($C57-$N$28)^2)</f>
        <v>3.8005847503304602</v>
      </c>
      <c r="G57" s="10">
        <f>MIN(D57:F57)</f>
        <v>0.5</v>
      </c>
      <c r="H57" s="32" t="str">
        <f>I26</f>
        <v>C1</v>
      </c>
      <c r="I57" s="2" t="str">
        <f>IF(MIN(D57:F57)=D57,$E$7,(IF(MIN(D57:F57)=E57,$E$8,$E$9)))</f>
        <v>C1</v>
      </c>
      <c r="J57" s="37" t="str">
        <f>IF(H57=I57,"TETAP","BERUBAH")</f>
        <v>TETAP</v>
      </c>
      <c r="L57" s="2" t="s">
        <v>7</v>
      </c>
      <c r="M57" s="10">
        <f>AVERAGEIF($I57:$I66,"C1",$B57:$B66)</f>
        <v>1</v>
      </c>
      <c r="N57" s="10">
        <f>AVERAGEIF($I57:$I66,"C1",$C57:$C66)</f>
        <v>1.5</v>
      </c>
      <c r="P57" s="2" t="s">
        <v>10</v>
      </c>
      <c r="Q57" s="10">
        <f>IF(MIN($D57:$F57)=$D57,($B57-$M$57)^2+($C57-$N$57)^2,0)</f>
        <v>0.25</v>
      </c>
      <c r="R57" s="10">
        <f>IF(MIN($D57:$F57)=$E57,($B57-$M$58)^2+($C57-$N$58)^2,0)</f>
        <v>0</v>
      </c>
      <c r="S57" s="10">
        <f>IF(MIN($D57:$F57)=$F57,($B57-$M$59)^2+($C57-$N$59)^2,0)</f>
        <v>0</v>
      </c>
    </row>
    <row r="58" spans="1:19" ht="15" customHeight="1" x14ac:dyDescent="0.25">
      <c r="A58" s="2" t="s">
        <v>11</v>
      </c>
      <c r="B58" s="2">
        <v>4</v>
      </c>
      <c r="C58" s="2">
        <v>1</v>
      </c>
      <c r="D58" s="10">
        <f>SQRT(($B58-$M$26)^2+($C58-$N$26)^2)</f>
        <v>3.0413812651491097</v>
      </c>
      <c r="E58" s="28">
        <f>SQRT(($B58-$M$27)^2+($C58-$N$27)^2)</f>
        <v>2.6076809620810595</v>
      </c>
      <c r="F58" s="10">
        <f>SQRT(($B58-$M$28)^2+($C58-$N$28)^2)</f>
        <v>4.1766546953805559</v>
      </c>
      <c r="G58" s="10">
        <f t="shared" ref="G58:G66" si="6">MIN(D58:F58)</f>
        <v>2.6076809620810595</v>
      </c>
      <c r="H58" s="32" t="str">
        <f t="shared" ref="H58:H66" si="7">I27</f>
        <v>C2</v>
      </c>
      <c r="I58" s="2" t="str">
        <f t="shared" ref="I58:I66" si="8">IF(MIN(D58:F58)=D58,$D$56,(IF(MIN(D58:F58)=E58,$E$56,$F$56)))</f>
        <v>C2</v>
      </c>
      <c r="J58" s="37" t="str">
        <f>IF(H58=I58,"TETAP","BERUBAH")</f>
        <v>TETAP</v>
      </c>
      <c r="L58" s="2" t="s">
        <v>8</v>
      </c>
      <c r="M58" s="10">
        <f>AVERAGEIF($I57:$I66,"C2",$B57:$B66)</f>
        <v>5</v>
      </c>
      <c r="N58" s="10">
        <f>AVERAGEIF($I57:$I66,"C2",$C57:$C66)</f>
        <v>1.6666666666666667</v>
      </c>
      <c r="P58" s="2" t="s">
        <v>11</v>
      </c>
      <c r="Q58" s="10">
        <f t="shared" ref="Q58:Q66" si="9">IF(MIN($D58:$F58)=$D58,($B58-$M$57)^2+($C58-$N$57)^2,0)</f>
        <v>0</v>
      </c>
      <c r="R58" s="10">
        <f t="shared" ref="R58:R66" si="10">IF(MIN($D58:$F58)=$E58,($B58-$M$58)^2+($C58-$N$58)^2,0)</f>
        <v>1.4444444444444446</v>
      </c>
      <c r="S58" s="10">
        <f t="shared" ref="S58:S66" si="11">IF(MIN($D58:$F58)=$F58,($B58-$M$59)^2+($C58-$N$59)^2,0)</f>
        <v>0</v>
      </c>
    </row>
    <row r="59" spans="1:19" ht="15" customHeight="1" x14ac:dyDescent="0.25">
      <c r="A59" s="2" t="s">
        <v>12</v>
      </c>
      <c r="B59" s="2">
        <v>6</v>
      </c>
      <c r="C59" s="2">
        <v>1</v>
      </c>
      <c r="D59" s="10">
        <f>SQRT(($B59-$M$26)^2+($C59-$N$26)^2)</f>
        <v>5.024937810560445</v>
      </c>
      <c r="E59" s="28">
        <f>SQRT(($B59-$M$27)^2+($C59-$N$27)^2)</f>
        <v>3.1622776601683795</v>
      </c>
      <c r="F59" s="10">
        <f>SQRT(($B59-$M$28)^2+($C59-$N$28)^2)</f>
        <v>5.4262735320332354</v>
      </c>
      <c r="G59" s="10">
        <f t="shared" si="6"/>
        <v>3.1622776601683795</v>
      </c>
      <c r="H59" s="32" t="str">
        <f t="shared" si="7"/>
        <v>C2</v>
      </c>
      <c r="I59" s="2" t="str">
        <f t="shared" si="8"/>
        <v>C2</v>
      </c>
      <c r="J59" s="37" t="str">
        <f>IF(H59=I59,"TETAP","BERUBAH")</f>
        <v>TETAP</v>
      </c>
      <c r="L59" s="2" t="s">
        <v>9</v>
      </c>
      <c r="M59" s="10">
        <f>AVERAGEIF($I57:$I66,"C3",$B57:$B66)</f>
        <v>2.4</v>
      </c>
      <c r="N59" s="10">
        <f>AVERAGEIF($I57:$I66,"C3",$C57:$C66)</f>
        <v>5.4</v>
      </c>
      <c r="P59" s="2" t="s">
        <v>12</v>
      </c>
      <c r="Q59" s="10">
        <f t="shared" si="9"/>
        <v>0</v>
      </c>
      <c r="R59" s="10">
        <f t="shared" si="10"/>
        <v>1.4444444444444446</v>
      </c>
      <c r="S59" s="10">
        <f t="shared" si="11"/>
        <v>0</v>
      </c>
    </row>
    <row r="60" spans="1:19" ht="15" customHeight="1" x14ac:dyDescent="0.25">
      <c r="A60" s="2" t="s">
        <v>13</v>
      </c>
      <c r="B60" s="2">
        <v>1</v>
      </c>
      <c r="C60" s="2">
        <v>2</v>
      </c>
      <c r="D60" s="28">
        <f>SQRT(($B60-$M$26)^2+($C60-$N$26)^2)</f>
        <v>0.5</v>
      </c>
      <c r="E60" s="10">
        <f>SQRT(($B60-$M$27)^2+($C60-$N$27)^2)</f>
        <v>3.5777087639996639</v>
      </c>
      <c r="F60" s="10">
        <f>SQRT(($B60-$M$28)^2+($C60-$N$28)^2)</f>
        <v>2.8480012484391772</v>
      </c>
      <c r="G60" s="10">
        <f t="shared" si="6"/>
        <v>0.5</v>
      </c>
      <c r="H60" s="32" t="str">
        <f t="shared" si="7"/>
        <v>C1</v>
      </c>
      <c r="I60" s="2" t="str">
        <f t="shared" si="8"/>
        <v>C1</v>
      </c>
      <c r="J60" s="37" t="str">
        <f>IF(H60=I60,"TETAP","BERUBAH")</f>
        <v>TETAP</v>
      </c>
      <c r="P60" s="2" t="s">
        <v>13</v>
      </c>
      <c r="Q60" s="10">
        <f t="shared" si="9"/>
        <v>0.25</v>
      </c>
      <c r="R60" s="10">
        <f t="shared" si="10"/>
        <v>0</v>
      </c>
      <c r="S60" s="10">
        <f t="shared" si="11"/>
        <v>0</v>
      </c>
    </row>
    <row r="61" spans="1:19" ht="15" customHeight="1" x14ac:dyDescent="0.25">
      <c r="A61" s="2" t="s">
        <v>14</v>
      </c>
      <c r="B61" s="2">
        <v>2</v>
      </c>
      <c r="C61" s="2">
        <v>3</v>
      </c>
      <c r="D61" s="10">
        <f>SQRT(($B61-$M$26)^2+($C61-$N$26)^2)</f>
        <v>1.8027756377319946</v>
      </c>
      <c r="E61" s="10">
        <f>SQRT(($B61-$M$27)^2+($C61-$N$27)^2)</f>
        <v>2.2803508501982761</v>
      </c>
      <c r="F61" s="28">
        <f>SQRT(($B61-$M$28)^2+($C61-$N$28)^2)</f>
        <v>1.666666666666667</v>
      </c>
      <c r="G61" s="10">
        <f t="shared" si="6"/>
        <v>1.666666666666667</v>
      </c>
      <c r="H61" s="32" t="str">
        <f t="shared" si="7"/>
        <v>C3</v>
      </c>
      <c r="I61" s="2" t="str">
        <f t="shared" si="8"/>
        <v>C3</v>
      </c>
      <c r="J61" s="37" t="str">
        <f>IF(H61=I61,"TETAP","BERUBAH")</f>
        <v>TETAP</v>
      </c>
      <c r="L61" s="30" t="s">
        <v>32</v>
      </c>
      <c r="P61" s="2" t="s">
        <v>14</v>
      </c>
      <c r="Q61" s="10">
        <f t="shared" si="9"/>
        <v>0</v>
      </c>
      <c r="R61" s="10">
        <f t="shared" si="10"/>
        <v>0</v>
      </c>
      <c r="S61" s="10">
        <f t="shared" si="11"/>
        <v>5.9200000000000017</v>
      </c>
    </row>
    <row r="62" spans="1:19" ht="15" customHeight="1" x14ac:dyDescent="0.25">
      <c r="A62" s="2" t="s">
        <v>15</v>
      </c>
      <c r="B62" s="2">
        <v>5</v>
      </c>
      <c r="C62" s="2">
        <v>3</v>
      </c>
      <c r="D62" s="10">
        <f>SQRT(($B62-$M$26)^2+($C62-$N$26)^2)</f>
        <v>4.2720018726587652</v>
      </c>
      <c r="E62" s="28">
        <f>SQRT(($B62-$M$27)^2+($C62-$N$27)^2)</f>
        <v>0.99999999999999989</v>
      </c>
      <c r="F62" s="10">
        <f>SQRT(($B62-$M$28)^2+($C62-$N$28)^2)</f>
        <v>3.4318767136623336</v>
      </c>
      <c r="G62" s="10">
        <f t="shared" si="6"/>
        <v>0.99999999999999989</v>
      </c>
      <c r="H62" s="32" t="str">
        <f t="shared" si="7"/>
        <v>C2</v>
      </c>
      <c r="I62" s="2" t="str">
        <f t="shared" si="8"/>
        <v>C2</v>
      </c>
      <c r="J62" s="37" t="str">
        <f>IF(H62=I62,"TETAP","BERUBAH")</f>
        <v>TETAP</v>
      </c>
      <c r="L62" s="30"/>
      <c r="P62" s="2" t="s">
        <v>15</v>
      </c>
      <c r="Q62" s="10">
        <f t="shared" si="9"/>
        <v>0</v>
      </c>
      <c r="R62" s="10">
        <f t="shared" si="10"/>
        <v>1.7777777777777777</v>
      </c>
      <c r="S62" s="10">
        <f t="shared" si="11"/>
        <v>0</v>
      </c>
    </row>
    <row r="63" spans="1:19" ht="15" customHeight="1" x14ac:dyDescent="0.25">
      <c r="A63" s="2" t="s">
        <v>16</v>
      </c>
      <c r="B63" s="2">
        <v>2</v>
      </c>
      <c r="C63" s="2">
        <v>5</v>
      </c>
      <c r="D63" s="10">
        <f>SQRT(($B63-$M$26)^2+($C63-$N$26)^2)</f>
        <v>3.640054944640259</v>
      </c>
      <c r="E63" s="10">
        <f>SQRT(($B63-$M$27)^2+($C63-$N$27)^2)</f>
        <v>2.6076809620810595</v>
      </c>
      <c r="F63" s="28">
        <f>SQRT(($B63-$M$28)^2+($C63-$N$28)^2)</f>
        <v>0.33333333333333304</v>
      </c>
      <c r="G63" s="10">
        <f t="shared" si="6"/>
        <v>0.33333333333333304</v>
      </c>
      <c r="H63" s="32" t="str">
        <f t="shared" si="7"/>
        <v>C3</v>
      </c>
      <c r="I63" s="2" t="str">
        <f t="shared" si="8"/>
        <v>C3</v>
      </c>
      <c r="J63" s="37" t="str">
        <f>IF(H63=I63,"TETAP","BERUBAH")</f>
        <v>TETAP</v>
      </c>
      <c r="L63" s="36" t="s">
        <v>28</v>
      </c>
      <c r="M63" s="36"/>
      <c r="N63" s="36"/>
      <c r="P63" s="2" t="s">
        <v>16</v>
      </c>
      <c r="Q63" s="10">
        <f t="shared" si="9"/>
        <v>0</v>
      </c>
      <c r="R63" s="10">
        <f t="shared" si="10"/>
        <v>0</v>
      </c>
      <c r="S63" s="10">
        <f t="shared" si="11"/>
        <v>0.32000000000000017</v>
      </c>
    </row>
    <row r="64" spans="1:19" ht="15" customHeight="1" x14ac:dyDescent="0.25">
      <c r="A64" s="2" t="s">
        <v>17</v>
      </c>
      <c r="B64" s="2">
        <v>3</v>
      </c>
      <c r="C64" s="2">
        <v>5</v>
      </c>
      <c r="D64" s="10">
        <f>SQRT(($B64-$M$26)^2+($C64-$N$26)^2)</f>
        <v>4.0311288741492746</v>
      </c>
      <c r="E64" s="10">
        <f>SQRT(($B64-$M$27)^2+($C64-$N$27)^2)</f>
        <v>1.8439088914585775</v>
      </c>
      <c r="F64" s="28">
        <f>SQRT(($B64-$M$28)^2+($C64-$N$28)^2)</f>
        <v>1.0540925533894596</v>
      </c>
      <c r="G64" s="10">
        <f t="shared" si="6"/>
        <v>1.0540925533894596</v>
      </c>
      <c r="H64" s="32" t="str">
        <f t="shared" si="7"/>
        <v>C2</v>
      </c>
      <c r="I64" s="2" t="str">
        <f t="shared" si="8"/>
        <v>C3</v>
      </c>
      <c r="J64" s="35" t="str">
        <f>IF(H64=I64,"TETAP","BERUBAH")</f>
        <v>BERUBAH</v>
      </c>
      <c r="L64" s="36"/>
      <c r="M64" s="36"/>
      <c r="N64" s="36"/>
      <c r="P64" s="2" t="s">
        <v>17</v>
      </c>
      <c r="Q64" s="10">
        <f t="shared" si="9"/>
        <v>0</v>
      </c>
      <c r="R64" s="10">
        <f t="shared" si="10"/>
        <v>0</v>
      </c>
      <c r="S64" s="10">
        <f t="shared" si="11"/>
        <v>0.52000000000000035</v>
      </c>
    </row>
    <row r="65" spans="1:19" ht="15" customHeight="1" x14ac:dyDescent="0.25">
      <c r="A65" s="2" t="s">
        <v>19</v>
      </c>
      <c r="B65" s="2">
        <v>2</v>
      </c>
      <c r="C65" s="2">
        <v>6</v>
      </c>
      <c r="D65" s="10">
        <f>SQRT(($B65-$M$26)^2+($C65-$N$26)^2)</f>
        <v>4.6097722286464435</v>
      </c>
      <c r="E65" s="10">
        <f>SQRT(($B65-$M$27)^2+($C65-$N$27)^2)</f>
        <v>3.2557641192199416</v>
      </c>
      <c r="F65" s="28">
        <f>SQRT(($B65-$M$28)^2+($C65-$N$28)^2)</f>
        <v>1.333333333333333</v>
      </c>
      <c r="G65" s="10">
        <f t="shared" si="6"/>
        <v>1.333333333333333</v>
      </c>
      <c r="H65" s="32" t="str">
        <f t="shared" si="7"/>
        <v>C3</v>
      </c>
      <c r="I65" s="2" t="str">
        <f t="shared" si="8"/>
        <v>C3</v>
      </c>
      <c r="J65" s="37" t="str">
        <f>IF(H65=I65,"TETAP","BERUBAH")</f>
        <v>TETAP</v>
      </c>
      <c r="L65" s="36"/>
      <c r="M65" s="36"/>
      <c r="N65" s="36"/>
      <c r="P65" s="2" t="s">
        <v>19</v>
      </c>
      <c r="Q65" s="10">
        <f t="shared" si="9"/>
        <v>0</v>
      </c>
      <c r="R65" s="10">
        <f t="shared" si="10"/>
        <v>0</v>
      </c>
      <c r="S65" s="10">
        <f t="shared" si="11"/>
        <v>0.51999999999999957</v>
      </c>
    </row>
    <row r="66" spans="1:19" ht="15" customHeight="1" x14ac:dyDescent="0.25">
      <c r="A66" s="2" t="s">
        <v>18</v>
      </c>
      <c r="B66" s="2">
        <v>3</v>
      </c>
      <c r="C66" s="2">
        <v>8</v>
      </c>
      <c r="D66" s="10">
        <f>SQRT(($B66-$M$26)^2+($C66-$N$26)^2)</f>
        <v>6.800735254367722</v>
      </c>
      <c r="E66" s="10">
        <f>SQRT(($B66-$M$27)^2+($C66-$N$27)^2)</f>
        <v>4.5607017003965522</v>
      </c>
      <c r="F66" s="28">
        <f>SQRT(($B66-$M$28)^2+($C66-$N$28)^2)</f>
        <v>3.4801021696368499</v>
      </c>
      <c r="G66" s="10">
        <f t="shared" si="6"/>
        <v>3.4801021696368499</v>
      </c>
      <c r="H66" s="32" t="str">
        <f t="shared" si="7"/>
        <v>C2</v>
      </c>
      <c r="I66" s="2" t="str">
        <f t="shared" si="8"/>
        <v>C3</v>
      </c>
      <c r="J66" s="35" t="str">
        <f>IF(H66=I66,"TETAP","BERUBAH")</f>
        <v>BERUBAH</v>
      </c>
      <c r="L66" s="36"/>
      <c r="M66" s="36"/>
      <c r="N66" s="36"/>
      <c r="P66" s="2" t="s">
        <v>18</v>
      </c>
      <c r="Q66" s="10">
        <f t="shared" si="9"/>
        <v>0</v>
      </c>
      <c r="R66" s="10">
        <f t="shared" si="10"/>
        <v>0</v>
      </c>
      <c r="S66" s="10">
        <f t="shared" si="11"/>
        <v>7.1199999999999983</v>
      </c>
    </row>
    <row r="67" spans="1:19" ht="15" customHeight="1" x14ac:dyDescent="0.25">
      <c r="P67" s="14" t="s">
        <v>25</v>
      </c>
      <c r="Q67" s="15">
        <f>SUM(Q57:Q66)</f>
        <v>0.5</v>
      </c>
      <c r="R67" s="15">
        <f t="shared" ref="R67" si="12">SUM(R57:R66)</f>
        <v>4.666666666666667</v>
      </c>
      <c r="S67" s="15">
        <f t="shared" ref="S67" si="13">SUM(S57:S66)</f>
        <v>14.4</v>
      </c>
    </row>
    <row r="68" spans="1:19" ht="15" customHeight="1" x14ac:dyDescent="0.25">
      <c r="P68" s="16" t="s">
        <v>26</v>
      </c>
      <c r="Q68" s="17"/>
      <c r="R68" s="18"/>
      <c r="S68" s="19">
        <f>SUM(Q67:S67)</f>
        <v>19.566666666666666</v>
      </c>
    </row>
    <row r="69" spans="1:19" ht="15" customHeight="1" x14ac:dyDescent="0.25">
      <c r="P69" s="16" t="s">
        <v>37</v>
      </c>
      <c r="Q69" s="17"/>
      <c r="R69" s="18"/>
      <c r="S69" s="19">
        <f>S37-S68</f>
        <v>27.600000000000005</v>
      </c>
    </row>
    <row r="84" spans="1:19" ht="27.75" customHeight="1" x14ac:dyDescent="0.25">
      <c r="A84" s="13" t="s">
        <v>33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</row>
    <row r="86" spans="1:19" ht="15" customHeight="1" x14ac:dyDescent="0.25">
      <c r="A86" s="24" t="s">
        <v>0</v>
      </c>
      <c r="B86" s="24"/>
      <c r="C86" s="24"/>
      <c r="D86" s="25" t="s">
        <v>23</v>
      </c>
      <c r="E86" s="25"/>
      <c r="F86" s="25"/>
      <c r="G86" s="7" t="s">
        <v>22</v>
      </c>
      <c r="H86" s="6" t="s">
        <v>20</v>
      </c>
      <c r="I86" s="6" t="s">
        <v>21</v>
      </c>
      <c r="J86" s="12" t="s">
        <v>30</v>
      </c>
      <c r="K86" s="31"/>
      <c r="L86" s="25" t="s">
        <v>21</v>
      </c>
      <c r="M86" s="25"/>
      <c r="N86" s="25"/>
      <c r="P86" s="26" t="s">
        <v>24</v>
      </c>
      <c r="Q86" s="26"/>
      <c r="R86" s="26"/>
      <c r="S86" s="26"/>
    </row>
    <row r="87" spans="1:19" ht="15" customHeight="1" x14ac:dyDescent="0.25">
      <c r="A87" s="8" t="s">
        <v>5</v>
      </c>
      <c r="B87" s="8" t="s">
        <v>1</v>
      </c>
      <c r="C87" s="8" t="s">
        <v>2</v>
      </c>
      <c r="D87" s="9" t="s">
        <v>7</v>
      </c>
      <c r="E87" s="9" t="s">
        <v>8</v>
      </c>
      <c r="F87" s="9" t="s">
        <v>9</v>
      </c>
      <c r="G87" s="7"/>
      <c r="H87" s="6"/>
      <c r="I87" s="6"/>
      <c r="J87" s="12"/>
      <c r="K87" s="31"/>
      <c r="L87" s="9" t="s">
        <v>5</v>
      </c>
      <c r="M87" s="9" t="s">
        <v>1</v>
      </c>
      <c r="N87" s="9" t="s">
        <v>2</v>
      </c>
      <c r="P87" s="27" t="s">
        <v>5</v>
      </c>
      <c r="Q87" s="27" t="s">
        <v>7</v>
      </c>
      <c r="R87" s="27" t="s">
        <v>8</v>
      </c>
      <c r="S87" s="27" t="s">
        <v>9</v>
      </c>
    </row>
    <row r="88" spans="1:19" ht="15" customHeight="1" x14ac:dyDescent="0.25">
      <c r="A88" s="2" t="s">
        <v>10</v>
      </c>
      <c r="B88" s="2">
        <v>1</v>
      </c>
      <c r="C88" s="2">
        <v>1</v>
      </c>
      <c r="D88" s="28">
        <f>SQRT(($B88-$M$57)^2+($C88-$N$57)^2)</f>
        <v>0.5</v>
      </c>
      <c r="E88" s="10">
        <f>SQRT(($B88-$M$58)^2+($C88-$N$58)^2)</f>
        <v>4.0551750201988126</v>
      </c>
      <c r="F88" s="10">
        <f>SQRT(($B88-$M$59)^2+($C88-$N$59)^2)</f>
        <v>4.6173585522460785</v>
      </c>
      <c r="G88" s="10">
        <f>MIN(D88:F88)</f>
        <v>0.5</v>
      </c>
      <c r="H88" s="32" t="str">
        <f>I57</f>
        <v>C1</v>
      </c>
      <c r="I88" s="2" t="str">
        <f>IF(MIN(D88:F88)=D88,$E$7,(IF(MIN(D88:F88)=E88,$E$8,$E$9)))</f>
        <v>C1</v>
      </c>
      <c r="J88" s="37" t="str">
        <f>IF(H88=I88,"TETAP","BERUBAH")</f>
        <v>TETAP</v>
      </c>
      <c r="L88" s="2" t="s">
        <v>7</v>
      </c>
      <c r="M88" s="10">
        <f>AVERAGEIF($I88:$I97,"C1",$B88:$B97)</f>
        <v>1.3333333333333333</v>
      </c>
      <c r="N88" s="10">
        <f>AVERAGEIF($I88:$I97,"C1",$C88:$C97)</f>
        <v>2</v>
      </c>
      <c r="P88" s="2" t="s">
        <v>10</v>
      </c>
      <c r="Q88" s="10">
        <f>IF(MIN($D88:$F88)=$D88,($B88-$M$88)^2+($C88-$N$88)^2,0)</f>
        <v>1.1111111111111112</v>
      </c>
      <c r="R88" s="10">
        <f>IF(MIN($D88:$F88)=$E88,($B88-$M$89)^2+($C88-$N$89)^2,0)</f>
        <v>0</v>
      </c>
      <c r="S88" s="10">
        <f>IF(MIN($D88:$F88)=$F88,($B88-$M$90)^2+($C88-$N$90)^2,0)</f>
        <v>0</v>
      </c>
    </row>
    <row r="89" spans="1:19" ht="15" customHeight="1" x14ac:dyDescent="0.25">
      <c r="A89" s="2" t="s">
        <v>11</v>
      </c>
      <c r="B89" s="2">
        <v>4</v>
      </c>
      <c r="C89" s="2">
        <v>1</v>
      </c>
      <c r="D89" s="10">
        <f t="shared" ref="D89:D97" si="14">SQRT(($B89-$M$57)^2+($C89-$N$57)^2)</f>
        <v>3.0413812651491097</v>
      </c>
      <c r="E89" s="28">
        <f t="shared" ref="E89:E97" si="15">SQRT(($B89-$M$58)^2+($C89-$N$58)^2)</f>
        <v>1.2018504251546631</v>
      </c>
      <c r="F89" s="10">
        <f t="shared" ref="F89:F97" si="16">SQRT(($B89-$M$59)^2+($C89-$N$59)^2)</f>
        <v>4.6818799642878499</v>
      </c>
      <c r="G89" s="10">
        <f t="shared" ref="G89:G97" si="17">MIN(D89:F89)</f>
        <v>1.2018504251546631</v>
      </c>
      <c r="H89" s="32" t="str">
        <f t="shared" ref="H89:H97" si="18">I58</f>
        <v>C2</v>
      </c>
      <c r="I89" s="2" t="str">
        <f t="shared" ref="I89:I97" si="19">IF(MIN(D89:F89)=D89,$D$56,(IF(MIN(D89:F89)=E89,$E$56,$F$56)))</f>
        <v>C2</v>
      </c>
      <c r="J89" s="37" t="str">
        <f>IF(H89=I89,"TETAP","BERUBAH")</f>
        <v>TETAP</v>
      </c>
      <c r="L89" s="2" t="s">
        <v>8</v>
      </c>
      <c r="M89" s="10">
        <f>AVERAGEIF($I88:$I97,"C2",$B88:$B97)</f>
        <v>5</v>
      </c>
      <c r="N89" s="10">
        <f>AVERAGEIF($I88:$I97,"C2",$C88:$C97)</f>
        <v>1.6666666666666667</v>
      </c>
      <c r="P89" s="2" t="s">
        <v>11</v>
      </c>
      <c r="Q89" s="10">
        <f t="shared" ref="Q89:Q97" si="20">IF(MIN($D89:$F89)=$D89,($B89-$M$88)^2+($C89-$N$88)^2,0)</f>
        <v>0</v>
      </c>
      <c r="R89" s="10">
        <f t="shared" ref="R89:R97" si="21">IF(MIN($D89:$F89)=$E89,($B89-$M$89)^2+($C89-$N$89)^2,0)</f>
        <v>1.4444444444444446</v>
      </c>
      <c r="S89" s="10">
        <f t="shared" ref="S89:S97" si="22">IF(MIN($D89:$F89)=$F89,($B89-$M$90)^2+($C89-$N$90)^2,0)</f>
        <v>0</v>
      </c>
    </row>
    <row r="90" spans="1:19" ht="15" customHeight="1" x14ac:dyDescent="0.25">
      <c r="A90" s="2" t="s">
        <v>12</v>
      </c>
      <c r="B90" s="2">
        <v>6</v>
      </c>
      <c r="C90" s="2">
        <v>1</v>
      </c>
      <c r="D90" s="10">
        <f t="shared" si="14"/>
        <v>5.024937810560445</v>
      </c>
      <c r="E90" s="28">
        <f t="shared" si="15"/>
        <v>1.2018504251546631</v>
      </c>
      <c r="F90" s="10">
        <f t="shared" si="16"/>
        <v>5.6850681614207588</v>
      </c>
      <c r="G90" s="10">
        <f t="shared" si="17"/>
        <v>1.2018504251546631</v>
      </c>
      <c r="H90" s="32" t="str">
        <f t="shared" si="18"/>
        <v>C2</v>
      </c>
      <c r="I90" s="2" t="str">
        <f t="shared" si="19"/>
        <v>C2</v>
      </c>
      <c r="J90" s="37" t="str">
        <f>IF(H90=I90,"TETAP","BERUBAH")</f>
        <v>TETAP</v>
      </c>
      <c r="L90" s="2" t="s">
        <v>9</v>
      </c>
      <c r="M90" s="10">
        <f>AVERAGEIF($I88:$I97,"C3",$B88:$B97)</f>
        <v>2.5</v>
      </c>
      <c r="N90" s="10">
        <f>AVERAGEIF($I88:$I97,"C3",$C88:$C97)</f>
        <v>6</v>
      </c>
      <c r="P90" s="2" t="s">
        <v>12</v>
      </c>
      <c r="Q90" s="10">
        <f t="shared" si="20"/>
        <v>0</v>
      </c>
      <c r="R90" s="10">
        <f t="shared" si="21"/>
        <v>1.4444444444444446</v>
      </c>
      <c r="S90" s="10">
        <f t="shared" si="22"/>
        <v>0</v>
      </c>
    </row>
    <row r="91" spans="1:19" ht="15" customHeight="1" x14ac:dyDescent="0.25">
      <c r="A91" s="2" t="s">
        <v>13</v>
      </c>
      <c r="B91" s="2">
        <v>1</v>
      </c>
      <c r="C91" s="2">
        <v>2</v>
      </c>
      <c r="D91" s="28">
        <f t="shared" si="14"/>
        <v>0.5</v>
      </c>
      <c r="E91" s="10">
        <f t="shared" si="15"/>
        <v>4.0138648595974313</v>
      </c>
      <c r="F91" s="10">
        <f t="shared" si="16"/>
        <v>3.6769552621700474</v>
      </c>
      <c r="G91" s="10">
        <f t="shared" si="17"/>
        <v>0.5</v>
      </c>
      <c r="H91" s="32" t="str">
        <f t="shared" si="18"/>
        <v>C1</v>
      </c>
      <c r="I91" s="2" t="str">
        <f t="shared" si="19"/>
        <v>C1</v>
      </c>
      <c r="J91" s="37" t="str">
        <f>IF(H91=I91,"TETAP","BERUBAH")</f>
        <v>TETAP</v>
      </c>
      <c r="P91" s="2" t="s">
        <v>13</v>
      </c>
      <c r="Q91" s="10">
        <f t="shared" si="20"/>
        <v>0.11111111111111106</v>
      </c>
      <c r="R91" s="10">
        <f t="shared" si="21"/>
        <v>0</v>
      </c>
      <c r="S91" s="10">
        <f t="shared" si="22"/>
        <v>0</v>
      </c>
    </row>
    <row r="92" spans="1:19" ht="15" customHeight="1" x14ac:dyDescent="0.25">
      <c r="A92" s="2" t="s">
        <v>14</v>
      </c>
      <c r="B92" s="2">
        <v>2</v>
      </c>
      <c r="C92" s="2">
        <v>3</v>
      </c>
      <c r="D92" s="28">
        <f t="shared" si="14"/>
        <v>1.8027756377319946</v>
      </c>
      <c r="E92" s="10">
        <f t="shared" si="15"/>
        <v>3.2829526005987018</v>
      </c>
      <c r="F92" s="10">
        <f t="shared" si="16"/>
        <v>2.4331050121192881</v>
      </c>
      <c r="G92" s="10">
        <f t="shared" si="17"/>
        <v>1.8027756377319946</v>
      </c>
      <c r="H92" s="32" t="str">
        <f t="shared" si="18"/>
        <v>C3</v>
      </c>
      <c r="I92" s="2" t="str">
        <f t="shared" si="19"/>
        <v>C1</v>
      </c>
      <c r="J92" s="35" t="str">
        <f>IF(H92=I92,"TETAP","BERUBAH")</f>
        <v>BERUBAH</v>
      </c>
      <c r="L92" s="30" t="s">
        <v>32</v>
      </c>
      <c r="P92" s="2" t="s">
        <v>14</v>
      </c>
      <c r="Q92" s="10">
        <f t="shared" si="20"/>
        <v>1.4444444444444446</v>
      </c>
      <c r="R92" s="10">
        <f t="shared" si="21"/>
        <v>0</v>
      </c>
      <c r="S92" s="10">
        <f t="shared" si="22"/>
        <v>0</v>
      </c>
    </row>
    <row r="93" spans="1:19" ht="15" customHeight="1" x14ac:dyDescent="0.25">
      <c r="A93" s="2" t="s">
        <v>15</v>
      </c>
      <c r="B93" s="2">
        <v>5</v>
      </c>
      <c r="C93" s="2">
        <v>3</v>
      </c>
      <c r="D93" s="10">
        <f t="shared" si="14"/>
        <v>4.2720018726587652</v>
      </c>
      <c r="E93" s="28">
        <f t="shared" si="15"/>
        <v>1.3333333333333333</v>
      </c>
      <c r="F93" s="10">
        <f t="shared" si="16"/>
        <v>3.5383612025908269</v>
      </c>
      <c r="G93" s="10">
        <f t="shared" si="17"/>
        <v>1.3333333333333333</v>
      </c>
      <c r="H93" s="32" t="str">
        <f t="shared" si="18"/>
        <v>C2</v>
      </c>
      <c r="I93" s="2" t="str">
        <f t="shared" si="19"/>
        <v>C2</v>
      </c>
      <c r="J93" s="37" t="str">
        <f>IF(H93=I93,"TETAP","BERUBAH")</f>
        <v>TETAP</v>
      </c>
      <c r="L93" s="30"/>
      <c r="P93" s="2" t="s">
        <v>15</v>
      </c>
      <c r="Q93" s="10">
        <f t="shared" si="20"/>
        <v>0</v>
      </c>
      <c r="R93" s="10">
        <f t="shared" si="21"/>
        <v>1.7777777777777777</v>
      </c>
      <c r="S93" s="10">
        <f t="shared" si="22"/>
        <v>0</v>
      </c>
    </row>
    <row r="94" spans="1:19" ht="15" customHeight="1" x14ac:dyDescent="0.25">
      <c r="A94" s="2" t="s">
        <v>16</v>
      </c>
      <c r="B94" s="2">
        <v>2</v>
      </c>
      <c r="C94" s="2">
        <v>5</v>
      </c>
      <c r="D94" s="10">
        <f t="shared" si="14"/>
        <v>3.640054944640259</v>
      </c>
      <c r="E94" s="10">
        <f t="shared" si="15"/>
        <v>4.4845413490245694</v>
      </c>
      <c r="F94" s="28">
        <f t="shared" si="16"/>
        <v>0.56568542494923812</v>
      </c>
      <c r="G94" s="10">
        <f t="shared" si="17"/>
        <v>0.56568542494923812</v>
      </c>
      <c r="H94" s="32" t="str">
        <f t="shared" si="18"/>
        <v>C3</v>
      </c>
      <c r="I94" s="2" t="str">
        <f t="shared" si="19"/>
        <v>C3</v>
      </c>
      <c r="J94" s="37" t="str">
        <f>IF(H94=I94,"TETAP","BERUBAH")</f>
        <v>TETAP</v>
      </c>
      <c r="L94" s="36" t="s">
        <v>28</v>
      </c>
      <c r="M94" s="36"/>
      <c r="N94" s="36"/>
      <c r="P94" s="2" t="s">
        <v>16</v>
      </c>
      <c r="Q94" s="10">
        <f t="shared" si="20"/>
        <v>0</v>
      </c>
      <c r="R94" s="10">
        <f t="shared" si="21"/>
        <v>0</v>
      </c>
      <c r="S94" s="10">
        <f t="shared" si="22"/>
        <v>1.25</v>
      </c>
    </row>
    <row r="95" spans="1:19" ht="15" customHeight="1" x14ac:dyDescent="0.25">
      <c r="A95" s="2" t="s">
        <v>17</v>
      </c>
      <c r="B95" s="2">
        <v>3</v>
      </c>
      <c r="C95" s="2">
        <v>5</v>
      </c>
      <c r="D95" s="10">
        <f t="shared" si="14"/>
        <v>4.0311288741492746</v>
      </c>
      <c r="E95" s="10">
        <f t="shared" si="15"/>
        <v>3.8873012632302002</v>
      </c>
      <c r="F95" s="28">
        <f t="shared" si="16"/>
        <v>0.72111025509279814</v>
      </c>
      <c r="G95" s="10">
        <f t="shared" si="17"/>
        <v>0.72111025509279814</v>
      </c>
      <c r="H95" s="32" t="str">
        <f t="shared" si="18"/>
        <v>C3</v>
      </c>
      <c r="I95" s="2" t="str">
        <f t="shared" si="19"/>
        <v>C3</v>
      </c>
      <c r="J95" s="37" t="str">
        <f>IF(H95=I95,"TETAP","BERUBAH")</f>
        <v>TETAP</v>
      </c>
      <c r="L95" s="36"/>
      <c r="M95" s="36"/>
      <c r="N95" s="36"/>
      <c r="P95" s="2" t="s">
        <v>17</v>
      </c>
      <c r="Q95" s="10">
        <f t="shared" si="20"/>
        <v>0</v>
      </c>
      <c r="R95" s="10">
        <f t="shared" si="21"/>
        <v>0</v>
      </c>
      <c r="S95" s="10">
        <f t="shared" si="22"/>
        <v>1.25</v>
      </c>
    </row>
    <row r="96" spans="1:19" ht="15" customHeight="1" x14ac:dyDescent="0.25">
      <c r="A96" s="2" t="s">
        <v>19</v>
      </c>
      <c r="B96" s="2">
        <v>2</v>
      </c>
      <c r="C96" s="2">
        <v>6</v>
      </c>
      <c r="D96" s="10">
        <f t="shared" si="14"/>
        <v>4.6097722286464435</v>
      </c>
      <c r="E96" s="10">
        <f t="shared" si="15"/>
        <v>5.2704627669472988</v>
      </c>
      <c r="F96" s="28">
        <f t="shared" si="16"/>
        <v>0.72111025509279758</v>
      </c>
      <c r="G96" s="10">
        <f t="shared" si="17"/>
        <v>0.72111025509279758</v>
      </c>
      <c r="H96" s="32" t="str">
        <f t="shared" si="18"/>
        <v>C3</v>
      </c>
      <c r="I96" s="2" t="str">
        <f t="shared" si="19"/>
        <v>C3</v>
      </c>
      <c r="J96" s="37" t="str">
        <f>IF(H96=I96,"TETAP","BERUBAH")</f>
        <v>TETAP</v>
      </c>
      <c r="L96" s="36"/>
      <c r="M96" s="36"/>
      <c r="N96" s="36"/>
      <c r="P96" s="2" t="s">
        <v>19</v>
      </c>
      <c r="Q96" s="10">
        <f t="shared" si="20"/>
        <v>0</v>
      </c>
      <c r="R96" s="10">
        <f t="shared" si="21"/>
        <v>0</v>
      </c>
      <c r="S96" s="10">
        <f t="shared" si="22"/>
        <v>0.25</v>
      </c>
    </row>
    <row r="97" spans="1:19" ht="15" customHeight="1" x14ac:dyDescent="0.25">
      <c r="A97" s="2" t="s">
        <v>18</v>
      </c>
      <c r="B97" s="2">
        <v>3</v>
      </c>
      <c r="C97" s="2">
        <v>8</v>
      </c>
      <c r="D97" s="10">
        <f t="shared" si="14"/>
        <v>6.800735254367722</v>
      </c>
      <c r="E97" s="10">
        <f t="shared" si="15"/>
        <v>6.641619615057091</v>
      </c>
      <c r="F97" s="28">
        <f t="shared" si="16"/>
        <v>2.6683328128252666</v>
      </c>
      <c r="G97" s="10">
        <f t="shared" si="17"/>
        <v>2.6683328128252666</v>
      </c>
      <c r="H97" s="32" t="str">
        <f t="shared" si="18"/>
        <v>C3</v>
      </c>
      <c r="I97" s="2" t="str">
        <f t="shared" si="19"/>
        <v>C3</v>
      </c>
      <c r="J97" s="37" t="str">
        <f>IF(H97=I97,"TETAP","BERUBAH")</f>
        <v>TETAP</v>
      </c>
      <c r="L97" s="36"/>
      <c r="M97" s="36"/>
      <c r="N97" s="36"/>
      <c r="P97" s="2" t="s">
        <v>18</v>
      </c>
      <c r="Q97" s="10">
        <f t="shared" si="20"/>
        <v>0</v>
      </c>
      <c r="R97" s="10">
        <f t="shared" si="21"/>
        <v>0</v>
      </c>
      <c r="S97" s="10">
        <f t="shared" si="22"/>
        <v>4.25</v>
      </c>
    </row>
    <row r="98" spans="1:19" ht="15" customHeight="1" x14ac:dyDescent="0.25">
      <c r="P98" s="14" t="s">
        <v>25</v>
      </c>
      <c r="Q98" s="15">
        <f>SUM(Q88:Q97)</f>
        <v>2.666666666666667</v>
      </c>
      <c r="R98" s="15">
        <f t="shared" ref="R98" si="23">SUM(R88:R97)</f>
        <v>4.666666666666667</v>
      </c>
      <c r="S98" s="15">
        <f t="shared" ref="S98" si="24">SUM(S88:S97)</f>
        <v>7</v>
      </c>
    </row>
    <row r="99" spans="1:19" ht="15" customHeight="1" x14ac:dyDescent="0.25">
      <c r="P99" s="16" t="s">
        <v>26</v>
      </c>
      <c r="Q99" s="17"/>
      <c r="R99" s="18"/>
      <c r="S99" s="19">
        <f>SUM(Q98:S98)</f>
        <v>14.333333333333334</v>
      </c>
    </row>
    <row r="100" spans="1:19" ht="15" customHeight="1" x14ac:dyDescent="0.25">
      <c r="P100" s="16" t="s">
        <v>37</v>
      </c>
      <c r="Q100" s="17"/>
      <c r="R100" s="18"/>
      <c r="S100" s="19">
        <f>S68-S99</f>
        <v>5.2333333333333325</v>
      </c>
    </row>
    <row r="115" spans="1:19" ht="24" customHeight="1" x14ac:dyDescent="0.25">
      <c r="A115" s="13" t="s">
        <v>34</v>
      </c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</row>
    <row r="117" spans="1:19" ht="15" customHeight="1" x14ac:dyDescent="0.25">
      <c r="A117" s="24" t="s">
        <v>0</v>
      </c>
      <c r="B117" s="24"/>
      <c r="C117" s="24"/>
      <c r="D117" s="25" t="s">
        <v>23</v>
      </c>
      <c r="E117" s="25"/>
      <c r="F117" s="25"/>
      <c r="G117" s="7" t="s">
        <v>22</v>
      </c>
      <c r="H117" s="6" t="s">
        <v>20</v>
      </c>
      <c r="I117" s="6" t="s">
        <v>21</v>
      </c>
      <c r="J117" s="12" t="s">
        <v>30</v>
      </c>
      <c r="K117" s="31"/>
      <c r="L117" s="25" t="s">
        <v>21</v>
      </c>
      <c r="M117" s="25"/>
      <c r="N117" s="25"/>
      <c r="P117" s="26" t="s">
        <v>24</v>
      </c>
      <c r="Q117" s="26"/>
      <c r="R117" s="26"/>
      <c r="S117" s="26"/>
    </row>
    <row r="118" spans="1:19" ht="15" customHeight="1" x14ac:dyDescent="0.25">
      <c r="A118" s="8" t="s">
        <v>5</v>
      </c>
      <c r="B118" s="8" t="s">
        <v>1</v>
      </c>
      <c r="C118" s="8" t="s">
        <v>2</v>
      </c>
      <c r="D118" s="9" t="s">
        <v>7</v>
      </c>
      <c r="E118" s="9" t="s">
        <v>8</v>
      </c>
      <c r="F118" s="9" t="s">
        <v>9</v>
      </c>
      <c r="G118" s="7"/>
      <c r="H118" s="6"/>
      <c r="I118" s="6"/>
      <c r="J118" s="12"/>
      <c r="K118" s="31"/>
      <c r="L118" s="9" t="s">
        <v>5</v>
      </c>
      <c r="M118" s="9" t="s">
        <v>1</v>
      </c>
      <c r="N118" s="9" t="s">
        <v>2</v>
      </c>
      <c r="P118" s="27" t="s">
        <v>5</v>
      </c>
      <c r="Q118" s="27" t="s">
        <v>7</v>
      </c>
      <c r="R118" s="27" t="s">
        <v>8</v>
      </c>
      <c r="S118" s="27" t="s">
        <v>9</v>
      </c>
    </row>
    <row r="119" spans="1:19" ht="15" customHeight="1" x14ac:dyDescent="0.25">
      <c r="A119" s="2" t="s">
        <v>10</v>
      </c>
      <c r="B119" s="2">
        <v>1</v>
      </c>
      <c r="C119" s="2">
        <v>1</v>
      </c>
      <c r="D119" s="28">
        <f>SQRT(($B119-$M$88)^2+($C119-$N$88)^2)</f>
        <v>1.0540925533894598</v>
      </c>
      <c r="E119" s="10">
        <f>SQRT(($B119-$M$89)^2+($C119-$N$89)^2)</f>
        <v>4.0551750201988126</v>
      </c>
      <c r="F119" s="10">
        <f>SQRT(($B119-$M$90)^2+($C119-$N$90)^2)</f>
        <v>5.2201532544552753</v>
      </c>
      <c r="G119" s="10">
        <f>MIN(D119:F119)</f>
        <v>1.0540925533894598</v>
      </c>
      <c r="H119" s="32" t="str">
        <f>I88</f>
        <v>C1</v>
      </c>
      <c r="I119" s="2" t="str">
        <f>IF(MIN(D119:F119)=D119,$E$7,(IF(MIN(D119:F119)=E119,$E$8,$E$9)))</f>
        <v>C1</v>
      </c>
      <c r="J119" s="37" t="str">
        <f>IF(H119=I119,"TETAP","BERUBAH")</f>
        <v>TETAP</v>
      </c>
      <c r="L119" s="2" t="s">
        <v>7</v>
      </c>
      <c r="M119" s="10">
        <f>AVERAGEIF($I119:$I128,"C1",$B119:$B128)</f>
        <v>1.3333333333333333</v>
      </c>
      <c r="N119" s="10">
        <f>AVERAGEIF($I119:$I128,"C1",$C119:$C128)</f>
        <v>2</v>
      </c>
      <c r="P119" s="2" t="s">
        <v>10</v>
      </c>
      <c r="Q119" s="10">
        <f>IF(MIN($D119:$F119)=$D119,($B119-$M$119)^2+($C119-$N$119)^2,0)</f>
        <v>1.1111111111111112</v>
      </c>
      <c r="R119" s="10">
        <f>IF(MIN($D119:$F119)=$E119,($B119-$M$120)^2+($C119-$N$120)^2,0)</f>
        <v>0</v>
      </c>
      <c r="S119" s="10">
        <f>IF(MIN($D119:$F119)=$F119,($B119-$M$121)^2+($C119-$N$121)^2,0)</f>
        <v>0</v>
      </c>
    </row>
    <row r="120" spans="1:19" ht="15" customHeight="1" x14ac:dyDescent="0.25">
      <c r="A120" s="2" t="s">
        <v>11</v>
      </c>
      <c r="B120" s="2">
        <v>4</v>
      </c>
      <c r="C120" s="2">
        <v>1</v>
      </c>
      <c r="D120" s="10">
        <f t="shared" ref="D120:D128" si="25">SQRT(($B120-$M$88)^2+($C120-$N$88)^2)</f>
        <v>2.8480012484391772</v>
      </c>
      <c r="E120" s="28">
        <f t="shared" ref="E120:E128" si="26">SQRT(($B120-$M$89)^2+($C120-$N$89)^2)</f>
        <v>1.2018504251546631</v>
      </c>
      <c r="F120" s="10">
        <f t="shared" ref="F120:F128" si="27">SQRT(($B120-$M$90)^2+($C120-$N$90)^2)</f>
        <v>5.2201532544552753</v>
      </c>
      <c r="G120" s="10">
        <f t="shared" ref="G120:G128" si="28">MIN(D120:F120)</f>
        <v>1.2018504251546631</v>
      </c>
      <c r="H120" s="32" t="str">
        <f t="shared" ref="H120:H128" si="29">I89</f>
        <v>C2</v>
      </c>
      <c r="I120" s="2" t="str">
        <f t="shared" ref="I120:I128" si="30">IF(MIN(D120:F120)=D120,$D$56,(IF(MIN(D120:F120)=E120,$E$56,$F$56)))</f>
        <v>C2</v>
      </c>
      <c r="J120" s="37" t="str">
        <f>IF(H120=I120,"TETAP","BERUBAH")</f>
        <v>TETAP</v>
      </c>
      <c r="L120" s="2" t="s">
        <v>8</v>
      </c>
      <c r="M120" s="10">
        <f>AVERAGEIF($I119:$I128,"C2",$B119:$B128)</f>
        <v>5</v>
      </c>
      <c r="N120" s="10">
        <f>AVERAGEIF($I119:$I128,"C2",$C119:$C128)</f>
        <v>1.6666666666666667</v>
      </c>
      <c r="P120" s="2" t="s">
        <v>11</v>
      </c>
      <c r="Q120" s="10">
        <f t="shared" ref="Q120:Q128" si="31">IF(MIN($D120:$F120)=$D120,($B120-$M$119)^2+($C120-$N$119)^2,0)</f>
        <v>0</v>
      </c>
      <c r="R120" s="10">
        <f t="shared" ref="R120:R128" si="32">IF(MIN($D120:$F120)=$E120,($B120-$M$120)^2+($C120-$N$120)^2,0)</f>
        <v>1.4444444444444446</v>
      </c>
      <c r="S120" s="10">
        <f t="shared" ref="S120:S128" si="33">IF(MIN($D120:$F120)=$F120,($B120-$M$121)^2+($C120-$N$121)^2,0)</f>
        <v>0</v>
      </c>
    </row>
    <row r="121" spans="1:19" ht="15" customHeight="1" x14ac:dyDescent="0.25">
      <c r="A121" s="2" t="s">
        <v>12</v>
      </c>
      <c r="B121" s="2">
        <v>6</v>
      </c>
      <c r="C121" s="2">
        <v>1</v>
      </c>
      <c r="D121" s="10">
        <f t="shared" si="25"/>
        <v>4.7726070210921181</v>
      </c>
      <c r="E121" s="28">
        <f t="shared" si="26"/>
        <v>1.2018504251546631</v>
      </c>
      <c r="F121" s="10">
        <f t="shared" si="27"/>
        <v>6.103277807866851</v>
      </c>
      <c r="G121" s="10">
        <f t="shared" si="28"/>
        <v>1.2018504251546631</v>
      </c>
      <c r="H121" s="32" t="str">
        <f t="shared" si="29"/>
        <v>C2</v>
      </c>
      <c r="I121" s="2" t="str">
        <f t="shared" si="30"/>
        <v>C2</v>
      </c>
      <c r="J121" s="37" t="str">
        <f>IF(H121=I121,"TETAP","BERUBAH")</f>
        <v>TETAP</v>
      </c>
      <c r="L121" s="2" t="s">
        <v>9</v>
      </c>
      <c r="M121" s="10">
        <f>AVERAGEIF($I119:$I128,"C3",$B119:$B128)</f>
        <v>2.5</v>
      </c>
      <c r="N121" s="10">
        <f>AVERAGEIF($I119:$I128,"C3",$C119:$C128)</f>
        <v>6</v>
      </c>
      <c r="P121" s="2" t="s">
        <v>12</v>
      </c>
      <c r="Q121" s="10">
        <f t="shared" si="31"/>
        <v>0</v>
      </c>
      <c r="R121" s="10">
        <f t="shared" si="32"/>
        <v>1.4444444444444446</v>
      </c>
      <c r="S121" s="10">
        <f t="shared" si="33"/>
        <v>0</v>
      </c>
    </row>
    <row r="122" spans="1:19" ht="15" customHeight="1" x14ac:dyDescent="0.25">
      <c r="A122" s="2" t="s">
        <v>13</v>
      </c>
      <c r="B122" s="2">
        <v>1</v>
      </c>
      <c r="C122" s="2">
        <v>2</v>
      </c>
      <c r="D122" s="28">
        <f t="shared" si="25"/>
        <v>0.33333333333333326</v>
      </c>
      <c r="E122" s="10">
        <f t="shared" si="26"/>
        <v>4.0138648595974313</v>
      </c>
      <c r="F122" s="10">
        <f t="shared" si="27"/>
        <v>4.2720018726587652</v>
      </c>
      <c r="G122" s="10">
        <f t="shared" si="28"/>
        <v>0.33333333333333326</v>
      </c>
      <c r="H122" s="32" t="str">
        <f t="shared" si="29"/>
        <v>C1</v>
      </c>
      <c r="I122" s="2" t="str">
        <f t="shared" si="30"/>
        <v>C1</v>
      </c>
      <c r="J122" s="37" t="str">
        <f>IF(H122=I122,"TETAP","BERUBAH")</f>
        <v>TETAP</v>
      </c>
      <c r="P122" s="2" t="s">
        <v>13</v>
      </c>
      <c r="Q122" s="10">
        <f t="shared" si="31"/>
        <v>0.11111111111111106</v>
      </c>
      <c r="R122" s="10">
        <f t="shared" si="32"/>
        <v>0</v>
      </c>
      <c r="S122" s="10">
        <f t="shared" si="33"/>
        <v>0</v>
      </c>
    </row>
    <row r="123" spans="1:19" ht="15" customHeight="1" x14ac:dyDescent="0.25">
      <c r="A123" s="2" t="s">
        <v>14</v>
      </c>
      <c r="B123" s="2">
        <v>2</v>
      </c>
      <c r="C123" s="2">
        <v>3</v>
      </c>
      <c r="D123" s="28">
        <f t="shared" si="25"/>
        <v>1.2018504251546631</v>
      </c>
      <c r="E123" s="10">
        <f t="shared" si="26"/>
        <v>3.2829526005987018</v>
      </c>
      <c r="F123" s="10">
        <f t="shared" si="27"/>
        <v>3.0413812651491097</v>
      </c>
      <c r="G123" s="10">
        <f t="shared" si="28"/>
        <v>1.2018504251546631</v>
      </c>
      <c r="H123" s="32" t="str">
        <f t="shared" si="29"/>
        <v>C1</v>
      </c>
      <c r="I123" s="2" t="str">
        <f t="shared" si="30"/>
        <v>C1</v>
      </c>
      <c r="J123" s="37" t="str">
        <f>IF(H123=I123,"TETAP","BERUBAH")</f>
        <v>TETAP</v>
      </c>
      <c r="L123" s="30" t="s">
        <v>35</v>
      </c>
      <c r="P123" s="2" t="s">
        <v>14</v>
      </c>
      <c r="Q123" s="10">
        <f t="shared" si="31"/>
        <v>1.4444444444444446</v>
      </c>
      <c r="R123" s="10">
        <f t="shared" si="32"/>
        <v>0</v>
      </c>
      <c r="S123" s="10">
        <f t="shared" si="33"/>
        <v>0</v>
      </c>
    </row>
    <row r="124" spans="1:19" ht="15" customHeight="1" x14ac:dyDescent="0.25">
      <c r="A124" s="2" t="s">
        <v>15</v>
      </c>
      <c r="B124" s="2">
        <v>5</v>
      </c>
      <c r="C124" s="2">
        <v>3</v>
      </c>
      <c r="D124" s="10">
        <f t="shared" si="25"/>
        <v>3.8005847503304602</v>
      </c>
      <c r="E124" s="28">
        <f t="shared" si="26"/>
        <v>1.3333333333333333</v>
      </c>
      <c r="F124" s="10">
        <f t="shared" si="27"/>
        <v>3.905124837953327</v>
      </c>
      <c r="G124" s="10">
        <f t="shared" si="28"/>
        <v>1.3333333333333333</v>
      </c>
      <c r="H124" s="32" t="str">
        <f t="shared" si="29"/>
        <v>C2</v>
      </c>
      <c r="I124" s="2" t="str">
        <f t="shared" si="30"/>
        <v>C2</v>
      </c>
      <c r="J124" s="37" t="str">
        <f>IF(H124=I124,"TETAP","BERUBAH")</f>
        <v>TETAP</v>
      </c>
      <c r="L124" s="30"/>
      <c r="P124" s="2" t="s">
        <v>15</v>
      </c>
      <c r="Q124" s="10">
        <f t="shared" si="31"/>
        <v>0</v>
      </c>
      <c r="R124" s="10">
        <f t="shared" si="32"/>
        <v>1.7777777777777777</v>
      </c>
      <c r="S124" s="10">
        <f t="shared" si="33"/>
        <v>0</v>
      </c>
    </row>
    <row r="125" spans="1:19" ht="15" customHeight="1" x14ac:dyDescent="0.25">
      <c r="A125" s="2" t="s">
        <v>16</v>
      </c>
      <c r="B125" s="2">
        <v>2</v>
      </c>
      <c r="C125" s="2">
        <v>5</v>
      </c>
      <c r="D125" s="10">
        <f t="shared" si="25"/>
        <v>3.0731814857642958</v>
      </c>
      <c r="E125" s="10">
        <f t="shared" si="26"/>
        <v>4.4845413490245694</v>
      </c>
      <c r="F125" s="28">
        <f t="shared" si="27"/>
        <v>1.1180339887498949</v>
      </c>
      <c r="G125" s="10">
        <f t="shared" si="28"/>
        <v>1.1180339887498949</v>
      </c>
      <c r="H125" s="32" t="str">
        <f t="shared" si="29"/>
        <v>C3</v>
      </c>
      <c r="I125" s="2" t="str">
        <f t="shared" si="30"/>
        <v>C3</v>
      </c>
      <c r="J125" s="37" t="str">
        <f>IF(H125=I125,"TETAP","BERUBAH")</f>
        <v>TETAP</v>
      </c>
      <c r="L125" s="33" t="s">
        <v>36</v>
      </c>
      <c r="M125" s="33"/>
      <c r="N125" s="33"/>
      <c r="P125" s="2" t="s">
        <v>16</v>
      </c>
      <c r="Q125" s="10">
        <f t="shared" si="31"/>
        <v>0</v>
      </c>
      <c r="R125" s="10">
        <f t="shared" si="32"/>
        <v>0</v>
      </c>
      <c r="S125" s="10">
        <f t="shared" si="33"/>
        <v>1.25</v>
      </c>
    </row>
    <row r="126" spans="1:19" ht="15" customHeight="1" x14ac:dyDescent="0.25">
      <c r="A126" s="2" t="s">
        <v>17</v>
      </c>
      <c r="B126" s="2">
        <v>3</v>
      </c>
      <c r="C126" s="2">
        <v>5</v>
      </c>
      <c r="D126" s="10">
        <f t="shared" si="25"/>
        <v>3.4318767136623336</v>
      </c>
      <c r="E126" s="10">
        <f t="shared" si="26"/>
        <v>3.8873012632302002</v>
      </c>
      <c r="F126" s="28">
        <f t="shared" si="27"/>
        <v>1.1180339887498949</v>
      </c>
      <c r="G126" s="10">
        <f t="shared" si="28"/>
        <v>1.1180339887498949</v>
      </c>
      <c r="H126" s="32" t="str">
        <f t="shared" si="29"/>
        <v>C3</v>
      </c>
      <c r="I126" s="2" t="str">
        <f t="shared" si="30"/>
        <v>C3</v>
      </c>
      <c r="J126" s="37" t="str">
        <f>IF(H126=I126,"TETAP","BERUBAH")</f>
        <v>TETAP</v>
      </c>
      <c r="L126" s="33"/>
      <c r="M126" s="33"/>
      <c r="N126" s="33"/>
      <c r="P126" s="2" t="s">
        <v>17</v>
      </c>
      <c r="Q126" s="10">
        <f t="shared" si="31"/>
        <v>0</v>
      </c>
      <c r="R126" s="10">
        <f t="shared" si="32"/>
        <v>0</v>
      </c>
      <c r="S126" s="10">
        <f t="shared" si="33"/>
        <v>1.25</v>
      </c>
    </row>
    <row r="127" spans="1:19" ht="15" customHeight="1" x14ac:dyDescent="0.25">
      <c r="A127" s="2" t="s">
        <v>19</v>
      </c>
      <c r="B127" s="2">
        <v>2</v>
      </c>
      <c r="C127" s="2">
        <v>6</v>
      </c>
      <c r="D127" s="10">
        <f t="shared" si="25"/>
        <v>4.0551750201988126</v>
      </c>
      <c r="E127" s="10">
        <f t="shared" si="26"/>
        <v>5.2704627669472988</v>
      </c>
      <c r="F127" s="28">
        <f t="shared" si="27"/>
        <v>0.5</v>
      </c>
      <c r="G127" s="10">
        <f t="shared" si="28"/>
        <v>0.5</v>
      </c>
      <c r="H127" s="32" t="str">
        <f t="shared" si="29"/>
        <v>C3</v>
      </c>
      <c r="I127" s="2" t="str">
        <f t="shared" si="30"/>
        <v>C3</v>
      </c>
      <c r="J127" s="37" t="str">
        <f>IF(H127=I127,"TETAP","BERUBAH")</f>
        <v>TETAP</v>
      </c>
      <c r="L127" s="33"/>
      <c r="M127" s="33"/>
      <c r="N127" s="33"/>
      <c r="P127" s="2" t="s">
        <v>19</v>
      </c>
      <c r="Q127" s="10">
        <f t="shared" si="31"/>
        <v>0</v>
      </c>
      <c r="R127" s="10">
        <f t="shared" si="32"/>
        <v>0</v>
      </c>
      <c r="S127" s="10">
        <f t="shared" si="33"/>
        <v>0.25</v>
      </c>
    </row>
    <row r="128" spans="1:19" ht="15" customHeight="1" x14ac:dyDescent="0.25">
      <c r="A128" s="2" t="s">
        <v>18</v>
      </c>
      <c r="B128" s="2">
        <v>3</v>
      </c>
      <c r="C128" s="2">
        <v>8</v>
      </c>
      <c r="D128" s="10">
        <f t="shared" si="25"/>
        <v>6.2271805640898013</v>
      </c>
      <c r="E128" s="10">
        <f t="shared" si="26"/>
        <v>6.641619615057091</v>
      </c>
      <c r="F128" s="28">
        <f t="shared" si="27"/>
        <v>2.0615528128088303</v>
      </c>
      <c r="G128" s="10">
        <f t="shared" si="28"/>
        <v>2.0615528128088303</v>
      </c>
      <c r="H128" s="32" t="str">
        <f t="shared" si="29"/>
        <v>C3</v>
      </c>
      <c r="I128" s="2" t="str">
        <f t="shared" si="30"/>
        <v>C3</v>
      </c>
      <c r="J128" s="37" t="str">
        <f>IF(H128=I128,"TETAP","BERUBAH")</f>
        <v>TETAP</v>
      </c>
      <c r="L128" s="33"/>
      <c r="M128" s="33"/>
      <c r="N128" s="33"/>
      <c r="P128" s="2" t="s">
        <v>18</v>
      </c>
      <c r="Q128" s="10">
        <f t="shared" si="31"/>
        <v>0</v>
      </c>
      <c r="R128" s="10">
        <f t="shared" si="32"/>
        <v>0</v>
      </c>
      <c r="S128" s="10">
        <f t="shared" si="33"/>
        <v>4.25</v>
      </c>
    </row>
    <row r="129" spans="16:19" ht="15" customHeight="1" x14ac:dyDescent="0.25">
      <c r="P129" s="14" t="s">
        <v>25</v>
      </c>
      <c r="Q129" s="15">
        <f>SUM(Q119:Q128)</f>
        <v>2.666666666666667</v>
      </c>
      <c r="R129" s="15">
        <f t="shared" ref="R129" si="34">SUM(R119:R128)</f>
        <v>4.666666666666667</v>
      </c>
      <c r="S129" s="15">
        <f t="shared" ref="S129" si="35">SUM(S119:S128)</f>
        <v>7</v>
      </c>
    </row>
    <row r="130" spans="16:19" ht="15" customHeight="1" x14ac:dyDescent="0.25">
      <c r="P130" s="16" t="s">
        <v>26</v>
      </c>
      <c r="Q130" s="17"/>
      <c r="R130" s="18"/>
      <c r="S130" s="19">
        <f>SUM(Q129:S129)</f>
        <v>14.333333333333334</v>
      </c>
    </row>
    <row r="131" spans="16:19" ht="15" customHeight="1" x14ac:dyDescent="0.25">
      <c r="P131" s="16" t="s">
        <v>37</v>
      </c>
      <c r="Q131" s="17"/>
      <c r="R131" s="18"/>
      <c r="S131" s="20">
        <f>S99-S130</f>
        <v>0</v>
      </c>
    </row>
  </sheetData>
  <mergeCells count="50">
    <mergeCell ref="L32:N35"/>
    <mergeCell ref="P130:R130"/>
    <mergeCell ref="P131:R131"/>
    <mergeCell ref="L125:N128"/>
    <mergeCell ref="L94:N97"/>
    <mergeCell ref="L63:N66"/>
    <mergeCell ref="P37:R37"/>
    <mergeCell ref="P38:R38"/>
    <mergeCell ref="P68:R68"/>
    <mergeCell ref="P69:R69"/>
    <mergeCell ref="P99:R99"/>
    <mergeCell ref="P100:R100"/>
    <mergeCell ref="A115:S115"/>
    <mergeCell ref="A117:C117"/>
    <mergeCell ref="D117:F117"/>
    <mergeCell ref="G117:G118"/>
    <mergeCell ref="H117:H118"/>
    <mergeCell ref="I117:I118"/>
    <mergeCell ref="J117:J118"/>
    <mergeCell ref="L117:N117"/>
    <mergeCell ref="P117:S117"/>
    <mergeCell ref="A84:S84"/>
    <mergeCell ref="A86:C86"/>
    <mergeCell ref="D86:F86"/>
    <mergeCell ref="G86:G87"/>
    <mergeCell ref="H86:H87"/>
    <mergeCell ref="I86:I87"/>
    <mergeCell ref="J86:J87"/>
    <mergeCell ref="L86:N86"/>
    <mergeCell ref="P86:S86"/>
    <mergeCell ref="J24:J25"/>
    <mergeCell ref="A53:S53"/>
    <mergeCell ref="A55:C55"/>
    <mergeCell ref="D55:F55"/>
    <mergeCell ref="G55:G56"/>
    <mergeCell ref="L55:N55"/>
    <mergeCell ref="P55:S55"/>
    <mergeCell ref="P24:S24"/>
    <mergeCell ref="A22:S22"/>
    <mergeCell ref="H55:H56"/>
    <mergeCell ref="I55:I56"/>
    <mergeCell ref="J55:J56"/>
    <mergeCell ref="A5:C5"/>
    <mergeCell ref="E5:G5"/>
    <mergeCell ref="A24:C24"/>
    <mergeCell ref="D24:F24"/>
    <mergeCell ref="G24:G25"/>
    <mergeCell ref="H24:H25"/>
    <mergeCell ref="I24:I25"/>
    <mergeCell ref="L24:N24"/>
  </mergeCells>
  <pageMargins left="0.19685039370078741" right="0.19685039370078741" top="0.19685039370078741" bottom="0.19685039370078741" header="0.31496062992125984" footer="0.31496062992125984"/>
  <pageSetup paperSize="5" orientation="landscape" r:id="rId1"/>
  <rowBreaks count="4" manualBreakCount="4">
    <brk id="21" max="18" man="1"/>
    <brk id="52" max="18" man="1"/>
    <brk id="83" max="18" man="1"/>
    <brk id="114" max="1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AzizFath</dc:creator>
  <cp:lastModifiedBy>AzizFath</cp:lastModifiedBy>
  <cp:lastPrinted>2022-12-30T00:52:40Z</cp:lastPrinted>
  <dcterms:created xsi:type="dcterms:W3CDTF">2022-12-29T23:28:17Z</dcterms:created>
  <dcterms:modified xsi:type="dcterms:W3CDTF">2022-12-30T00:53:22Z</dcterms:modified>
</cp:coreProperties>
</file>