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,KULIAH\SMT 4\AI\FP AI\"/>
    </mc:Choice>
  </mc:AlternateContent>
  <xr:revisionPtr revIDLastSave="0" documentId="13_ncr:1_{38DB4053-6F62-405F-8184-F1C28A481571}" xr6:coauthVersionLast="47" xr6:coauthVersionMax="47" xr10:uidLastSave="{00000000-0000-0000-0000-000000000000}"/>
  <bookViews>
    <workbookView xWindow="0" yWindow="0" windowWidth="20490" windowHeight="10800" xr2:uid="{CC4F9CFA-F410-40AF-9274-36B1FD79A9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  <c r="C47" i="1"/>
  <c r="G47" i="1"/>
  <c r="E48" i="1"/>
  <c r="C49" i="1"/>
  <c r="C50" i="1"/>
  <c r="C51" i="1"/>
  <c r="E51" i="1"/>
  <c r="F51" i="1"/>
  <c r="E52" i="1"/>
  <c r="C53" i="1"/>
  <c r="C54" i="1"/>
  <c r="D55" i="1"/>
  <c r="G55" i="1"/>
  <c r="E56" i="1"/>
  <c r="C57" i="1"/>
  <c r="C41" i="1"/>
  <c r="C42" i="1"/>
  <c r="E43" i="1"/>
  <c r="C44" i="1"/>
  <c r="C45" i="1"/>
  <c r="J60" i="1"/>
  <c r="F19" i="1"/>
  <c r="E20" i="1"/>
  <c r="F21" i="1"/>
  <c r="G22" i="1"/>
  <c r="C23" i="1"/>
  <c r="F24" i="1"/>
  <c r="F25" i="1"/>
  <c r="G26" i="1"/>
  <c r="D27" i="1"/>
  <c r="C28" i="1"/>
  <c r="F29" i="1"/>
  <c r="G30" i="1"/>
  <c r="E31" i="1"/>
  <c r="F32" i="1"/>
  <c r="F33" i="1"/>
  <c r="F35" i="1"/>
  <c r="E36" i="1"/>
  <c r="F37" i="1"/>
  <c r="G38" i="1"/>
  <c r="C39" i="1"/>
  <c r="E40" i="1"/>
  <c r="G18" i="1"/>
  <c r="F57" i="1" l="1"/>
  <c r="F55" i="1"/>
  <c r="C55" i="1"/>
  <c r="G48" i="1"/>
  <c r="I54" i="1"/>
  <c r="F48" i="1"/>
  <c r="G56" i="1"/>
  <c r="E55" i="1"/>
  <c r="E54" i="1"/>
  <c r="F49" i="1"/>
  <c r="D48" i="1"/>
  <c r="F56" i="1"/>
  <c r="I55" i="1"/>
  <c r="F54" i="1"/>
  <c r="G52" i="1"/>
  <c r="C48" i="1"/>
  <c r="F47" i="1"/>
  <c r="I46" i="1"/>
  <c r="D56" i="1"/>
  <c r="I50" i="1"/>
  <c r="E47" i="1"/>
  <c r="F46" i="1"/>
  <c r="I42" i="1"/>
  <c r="C56" i="1"/>
  <c r="I47" i="1"/>
  <c r="D47" i="1"/>
  <c r="F52" i="1"/>
  <c r="I51" i="1"/>
  <c r="D51" i="1"/>
  <c r="F50" i="1"/>
  <c r="E46" i="1"/>
  <c r="D52" i="1"/>
  <c r="G51" i="1"/>
  <c r="E50" i="1"/>
  <c r="D46" i="1"/>
  <c r="G43" i="1"/>
  <c r="C52" i="1"/>
  <c r="F43" i="1"/>
  <c r="I57" i="1"/>
  <c r="E57" i="1"/>
  <c r="D54" i="1"/>
  <c r="I53" i="1"/>
  <c r="E53" i="1"/>
  <c r="D50" i="1"/>
  <c r="I49" i="1"/>
  <c r="E49" i="1"/>
  <c r="F53" i="1"/>
  <c r="D43" i="1"/>
  <c r="D57" i="1"/>
  <c r="I56" i="1"/>
  <c r="G54" i="1"/>
  <c r="D53" i="1"/>
  <c r="I52" i="1"/>
  <c r="G50" i="1"/>
  <c r="D49" i="1"/>
  <c r="I48" i="1"/>
  <c r="G46" i="1"/>
  <c r="I43" i="1"/>
  <c r="C43" i="1"/>
  <c r="G57" i="1"/>
  <c r="G53" i="1"/>
  <c r="G49" i="1"/>
  <c r="F42" i="1"/>
  <c r="E45" i="1"/>
  <c r="I41" i="1"/>
  <c r="E42" i="1"/>
  <c r="F41" i="1"/>
  <c r="D42" i="1"/>
  <c r="E41" i="1"/>
  <c r="F44" i="1"/>
  <c r="I45" i="1"/>
  <c r="F45" i="1"/>
  <c r="D45" i="1"/>
  <c r="I44" i="1"/>
  <c r="E44" i="1"/>
  <c r="G42" i="1"/>
  <c r="D41" i="1"/>
  <c r="G45" i="1"/>
  <c r="D44" i="1"/>
  <c r="G41" i="1"/>
  <c r="G44" i="1"/>
  <c r="E25" i="1"/>
  <c r="I24" i="1"/>
  <c r="I40" i="1"/>
  <c r="I32" i="1"/>
  <c r="D34" i="1"/>
  <c r="I34" i="1"/>
  <c r="I26" i="1"/>
  <c r="I38" i="1"/>
  <c r="I30" i="1"/>
  <c r="I22" i="1"/>
  <c r="I36" i="1"/>
  <c r="I28" i="1"/>
  <c r="I20" i="1"/>
  <c r="I39" i="1"/>
  <c r="I37" i="1"/>
  <c r="I35" i="1"/>
  <c r="I33" i="1"/>
  <c r="I31" i="1"/>
  <c r="I29" i="1"/>
  <c r="I27" i="1"/>
  <c r="I25" i="1"/>
  <c r="I23" i="1"/>
  <c r="I21" i="1"/>
  <c r="I19" i="1"/>
  <c r="I18" i="1"/>
  <c r="E28" i="1"/>
  <c r="C40" i="1"/>
  <c r="G32" i="1"/>
  <c r="D37" i="1"/>
  <c r="D29" i="1"/>
  <c r="C32" i="1"/>
  <c r="G36" i="1"/>
  <c r="E24" i="1"/>
  <c r="F40" i="1"/>
  <c r="C36" i="1"/>
  <c r="G20" i="1"/>
  <c r="F39" i="1"/>
  <c r="C27" i="1"/>
  <c r="G40" i="1"/>
  <c r="D36" i="1"/>
  <c r="D32" i="1"/>
  <c r="D20" i="1"/>
  <c r="D40" i="1"/>
  <c r="C24" i="1"/>
  <c r="E35" i="1"/>
  <c r="E33" i="1"/>
  <c r="E37" i="1"/>
  <c r="F36" i="1"/>
  <c r="E32" i="1"/>
  <c r="D28" i="1"/>
  <c r="G24" i="1"/>
  <c r="D21" i="1"/>
  <c r="F28" i="1"/>
  <c r="D24" i="1"/>
  <c r="C20" i="1"/>
  <c r="F20" i="1"/>
  <c r="E19" i="1"/>
  <c r="E29" i="1"/>
  <c r="F23" i="1"/>
  <c r="D33" i="1"/>
  <c r="D31" i="1"/>
  <c r="G27" i="1"/>
  <c r="D25" i="1"/>
  <c r="E21" i="1"/>
  <c r="E39" i="1"/>
  <c r="G31" i="1"/>
  <c r="F27" i="1"/>
  <c r="D35" i="1"/>
  <c r="C31" i="1"/>
  <c r="E23" i="1"/>
  <c r="D19" i="1"/>
  <c r="D39" i="1"/>
  <c r="G35" i="1"/>
  <c r="C35" i="1"/>
  <c r="F31" i="1"/>
  <c r="G28" i="1"/>
  <c r="E27" i="1"/>
  <c r="D23" i="1"/>
  <c r="G19" i="1"/>
  <c r="C19" i="1"/>
  <c r="G39" i="1"/>
  <c r="G23" i="1"/>
  <c r="C38" i="1"/>
  <c r="C34" i="1"/>
  <c r="C30" i="1"/>
  <c r="C26" i="1"/>
  <c r="C22" i="1"/>
  <c r="D30" i="1"/>
  <c r="D26" i="1"/>
  <c r="G37" i="1"/>
  <c r="C37" i="1"/>
  <c r="G33" i="1"/>
  <c r="C33" i="1"/>
  <c r="G29" i="1"/>
  <c r="C29" i="1"/>
  <c r="G25" i="1"/>
  <c r="C25" i="1"/>
  <c r="G21" i="1"/>
  <c r="C21" i="1"/>
  <c r="D38" i="1"/>
  <c r="D22" i="1"/>
  <c r="G34" i="1"/>
  <c r="F38" i="1"/>
  <c r="F34" i="1"/>
  <c r="F30" i="1"/>
  <c r="F26" i="1"/>
  <c r="F22" i="1"/>
  <c r="E38" i="1"/>
  <c r="E34" i="1"/>
  <c r="E30" i="1"/>
  <c r="E26" i="1"/>
  <c r="E22" i="1"/>
  <c r="E18" i="1"/>
  <c r="D18" i="1"/>
  <c r="F18" i="1"/>
  <c r="C18" i="1"/>
  <c r="H55" i="1" l="1"/>
  <c r="J55" i="1" s="1"/>
  <c r="H47" i="1"/>
  <c r="J47" i="1" s="1"/>
  <c r="H48" i="1"/>
  <c r="J48" i="1" s="1"/>
  <c r="H49" i="1"/>
  <c r="J49" i="1" s="1"/>
  <c r="H56" i="1"/>
  <c r="J56" i="1" s="1"/>
  <c r="H46" i="1"/>
  <c r="J46" i="1" s="1"/>
  <c r="H52" i="1"/>
  <c r="J52" i="1" s="1"/>
  <c r="H51" i="1"/>
  <c r="J51" i="1" s="1"/>
  <c r="H41" i="1"/>
  <c r="J41" i="1" s="1"/>
  <c r="H54" i="1"/>
  <c r="J54" i="1" s="1"/>
  <c r="H42" i="1"/>
  <c r="J42" i="1" s="1"/>
  <c r="H53" i="1"/>
  <c r="J53" i="1" s="1"/>
  <c r="H43" i="1"/>
  <c r="J43" i="1" s="1"/>
  <c r="H50" i="1"/>
  <c r="J50" i="1" s="1"/>
  <c r="H57" i="1"/>
  <c r="J57" i="1" s="1"/>
  <c r="H45" i="1"/>
  <c r="J45" i="1" s="1"/>
  <c r="H44" i="1"/>
  <c r="J44" i="1" s="1"/>
  <c r="H23" i="1"/>
  <c r="J23" i="1" s="1"/>
  <c r="H20" i="1"/>
  <c r="J20" i="1" s="1"/>
  <c r="H39" i="1"/>
  <c r="J39" i="1" s="1"/>
  <c r="H28" i="1"/>
  <c r="J28" i="1" s="1"/>
  <c r="H24" i="1"/>
  <c r="J24" i="1" s="1"/>
  <c r="H36" i="1"/>
  <c r="J36" i="1" s="1"/>
  <c r="H34" i="1"/>
  <c r="J34" i="1" s="1"/>
  <c r="H25" i="1"/>
  <c r="J25" i="1" s="1"/>
  <c r="H33" i="1"/>
  <c r="J33" i="1" s="1"/>
  <c r="H22" i="1"/>
  <c r="J22" i="1" s="1"/>
  <c r="H38" i="1"/>
  <c r="J38" i="1" s="1"/>
  <c r="H35" i="1"/>
  <c r="J35" i="1" s="1"/>
  <c r="H31" i="1"/>
  <c r="J31" i="1" s="1"/>
  <c r="H32" i="1"/>
  <c r="J32" i="1" s="1"/>
  <c r="H26" i="1"/>
  <c r="J26" i="1" s="1"/>
  <c r="H27" i="1"/>
  <c r="J27" i="1" s="1"/>
  <c r="H21" i="1"/>
  <c r="J21" i="1" s="1"/>
  <c r="H29" i="1"/>
  <c r="J29" i="1" s="1"/>
  <c r="H37" i="1"/>
  <c r="J37" i="1" s="1"/>
  <c r="H30" i="1"/>
  <c r="J30" i="1" s="1"/>
  <c r="H19" i="1"/>
  <c r="J19" i="1" s="1"/>
  <c r="H40" i="1"/>
  <c r="J40" i="1" s="1"/>
  <c r="H18" i="1"/>
  <c r="J18" i="1" s="1"/>
  <c r="J59" i="1" l="1"/>
  <c r="J61" i="1" s="1"/>
</calcChain>
</file>

<file path=xl/sharedStrings.xml><?xml version="1.0" encoding="utf-8"?>
<sst xmlns="http://schemas.openxmlformats.org/spreadsheetml/2006/main" count="38" uniqueCount="38">
  <si>
    <t>Data</t>
  </si>
  <si>
    <t>Prob BB</t>
  </si>
  <si>
    <t>Prob PB</t>
  </si>
  <si>
    <t>Prob NO</t>
  </si>
  <si>
    <t>Prob PA</t>
  </si>
  <si>
    <t>Prob BA</t>
  </si>
  <si>
    <t>*)</t>
  </si>
  <si>
    <t>BB:  Bahaya Bawah</t>
  </si>
  <si>
    <t>PB: Peringatan Bawah</t>
  </si>
  <si>
    <t>NO: Normal</t>
  </si>
  <si>
    <t>PA: Peringatan Atas</t>
  </si>
  <si>
    <t>BA: Bahaya Atas</t>
  </si>
  <si>
    <t>#</t>
  </si>
  <si>
    <t>HASIL PREDIKSI</t>
  </si>
  <si>
    <t>: dibawah 16</t>
  </si>
  <si>
    <t>: 16 - 21</t>
  </si>
  <si>
    <t>: diatas 35</t>
  </si>
  <si>
    <t>: 21 - 32</t>
  </si>
  <si>
    <t>: 32 - 35</t>
  </si>
  <si>
    <t>NAÏVE BAYES CLASSIFICATION</t>
  </si>
  <si>
    <t>HASIL SEHARUSNYA</t>
  </si>
  <si>
    <t>TOTAL BENAR</t>
  </si>
  <si>
    <t>TOTAL PENGUJIAN DATA</t>
  </si>
  <si>
    <t>AKURASI</t>
  </si>
  <si>
    <t>PENERAPAN A.I. (ARTIFICIAL INTELLIGENCE) PADA ALAT MONITORING SUHU BERBASIS IOT MENGGUNAKAN ALGORITMA NAÏVE BAYES PROBABILITAS DISTRIBUSI NORMAL</t>
  </si>
  <si>
    <t>HASIL PEMODELAN DATA</t>
  </si>
  <si>
    <t>Fathurrahman Nur Aziz</t>
  </si>
  <si>
    <t>20.11.3694</t>
  </si>
  <si>
    <t>Muhammad Bastian Hanafi</t>
  </si>
  <si>
    <t>20.11.3714</t>
  </si>
  <si>
    <t>Miftahudin Faiz</t>
  </si>
  <si>
    <t>20.11.3675</t>
  </si>
  <si>
    <t>Satya Tegar Kusuma</t>
  </si>
  <si>
    <t>20.11.3708</t>
  </si>
  <si>
    <t>Muhammad Ilham Hanafi</t>
  </si>
  <si>
    <t>20.11.3722</t>
  </si>
  <si>
    <t>DIBUAT OLEH : KELOMPOK 3 | 20-S1IF-07</t>
  </si>
  <si>
    <t xml:space="preserve">JUDUL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</si>
</sst>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1">
    <dxf>
      <font>
        <color auto="1"/>
      </font>
      <fill>
        <patternFill>
          <bgColor rgb="FFFF0000"/>
        </patternFill>
      </fill>
    </dxf>
  </dxfs>
  <tableStyles count="1" defaultTableStyle="TableStyleMedium2" defaultPivotStyle="PivotStyleLight16">
    <tableStyle name="Invisible" pivot="0" table="0" count="0" xr9:uid="{9818801E-20AD-47A6-98B4-8221E3C6FA8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0338-7EB8-4A9D-A55A-DC21529E49DA}">
  <dimension ref="A1:M61"/>
  <sheetViews>
    <sheetView tabSelected="1" workbookViewId="0">
      <selection activeCell="A17" sqref="A17"/>
    </sheetView>
  </sheetViews>
  <sheetFormatPr defaultRowHeight="15" x14ac:dyDescent="0.25"/>
  <cols>
    <col min="1" max="1" width="5.140625" customWidth="1"/>
    <col min="2" max="2" width="10.140625" customWidth="1"/>
    <col min="3" max="7" width="10.7109375" customWidth="1"/>
    <col min="8" max="9" width="20.7109375" customWidth="1"/>
    <col min="10" max="10" width="13.7109375" customWidth="1"/>
  </cols>
  <sheetData>
    <row r="1" spans="1:13" ht="23.25" x14ac:dyDescent="0.25">
      <c r="A1" s="13" t="s">
        <v>25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13" ht="36.75" customHeight="1" x14ac:dyDescent="0.25">
      <c r="B2" s="7" t="s">
        <v>37</v>
      </c>
      <c r="C2" s="15" t="s">
        <v>24</v>
      </c>
      <c r="D2" s="15"/>
      <c r="E2" s="15"/>
      <c r="F2" s="15"/>
      <c r="G2" s="15"/>
      <c r="H2" s="15"/>
      <c r="I2" s="15"/>
      <c r="J2" s="15"/>
      <c r="K2" s="15"/>
      <c r="L2" s="15"/>
      <c r="M2" s="12"/>
    </row>
    <row r="3" spans="1:13" ht="18" customHeight="1" x14ac:dyDescent="0.25">
      <c r="B3" t="s">
        <v>36</v>
      </c>
    </row>
    <row r="4" spans="1:13" x14ac:dyDescent="0.25">
      <c r="B4">
        <v>1</v>
      </c>
      <c r="C4" t="s">
        <v>26</v>
      </c>
      <c r="F4" t="s">
        <v>27</v>
      </c>
    </row>
    <row r="5" spans="1:13" x14ac:dyDescent="0.25">
      <c r="B5">
        <v>2</v>
      </c>
      <c r="C5" t="s">
        <v>28</v>
      </c>
      <c r="F5" t="s">
        <v>29</v>
      </c>
    </row>
    <row r="6" spans="1:13" x14ac:dyDescent="0.25">
      <c r="B6">
        <v>3</v>
      </c>
      <c r="C6" t="s">
        <v>30</v>
      </c>
      <c r="F6" t="s">
        <v>31</v>
      </c>
    </row>
    <row r="7" spans="1:13" x14ac:dyDescent="0.25">
      <c r="B7">
        <v>4</v>
      </c>
      <c r="C7" t="s">
        <v>32</v>
      </c>
      <c r="F7" t="s">
        <v>33</v>
      </c>
    </row>
    <row r="8" spans="1:13" x14ac:dyDescent="0.25">
      <c r="B8">
        <v>5</v>
      </c>
      <c r="C8" t="s">
        <v>34</v>
      </c>
      <c r="F8" t="s">
        <v>35</v>
      </c>
    </row>
    <row r="10" spans="1:13" ht="15.75" x14ac:dyDescent="0.25">
      <c r="B10" t="s">
        <v>6</v>
      </c>
      <c r="C10" s="1"/>
    </row>
    <row r="11" spans="1:13" ht="15.75" x14ac:dyDescent="0.25">
      <c r="B11" t="s">
        <v>7</v>
      </c>
      <c r="C11" s="1"/>
      <c r="D11" t="s">
        <v>14</v>
      </c>
    </row>
    <row r="12" spans="1:13" ht="15.75" x14ac:dyDescent="0.25">
      <c r="B12" t="s">
        <v>8</v>
      </c>
      <c r="C12" s="1"/>
      <c r="D12" t="s">
        <v>15</v>
      </c>
    </row>
    <row r="13" spans="1:13" ht="15.75" x14ac:dyDescent="0.25">
      <c r="B13" t="s">
        <v>9</v>
      </c>
      <c r="C13" s="1"/>
      <c r="D13" t="s">
        <v>17</v>
      </c>
    </row>
    <row r="14" spans="1:13" ht="15.75" x14ac:dyDescent="0.25">
      <c r="B14" t="s">
        <v>10</v>
      </c>
      <c r="C14" s="1"/>
      <c r="D14" t="s">
        <v>18</v>
      </c>
    </row>
    <row r="15" spans="1:13" ht="15.75" x14ac:dyDescent="0.25">
      <c r="B15" t="s">
        <v>11</v>
      </c>
      <c r="C15" s="1"/>
      <c r="D15" t="s">
        <v>16</v>
      </c>
    </row>
    <row r="17" spans="1:10" ht="30" x14ac:dyDescent="0.25">
      <c r="A17" s="4" t="s">
        <v>12</v>
      </c>
      <c r="B17" s="4" t="s">
        <v>0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5</v>
      </c>
      <c r="H17" s="4" t="s">
        <v>19</v>
      </c>
      <c r="I17" s="4" t="s">
        <v>20</v>
      </c>
      <c r="J17" s="4" t="s">
        <v>13</v>
      </c>
    </row>
    <row r="18" spans="1:10" x14ac:dyDescent="0.25">
      <c r="A18" s="5">
        <v>1</v>
      </c>
      <c r="B18" s="6">
        <v>15.014222083200345</v>
      </c>
      <c r="C18" s="3">
        <f>(1/(SQRT(2*PI()*3.149439842)))*EXP(-(POWER($B18-10.87,2)/(POWER(2*3.149439842,2))))</f>
        <v>0.14581409964085992</v>
      </c>
      <c r="D18" s="3">
        <f>(1/(SQRT(2*PI()*1.428389229)))*EXP(-(POWER($B18-18.97,2)/(POWER(2*1.428389229,2))))</f>
        <v>4.9065300462905637E-2</v>
      </c>
      <c r="E18" s="3">
        <f>(1/(SQRT(2*PI()*3.223024688)))*EXP(-(POWER($B18-26.85,2)/(POWER(2*3.223024688,2))))</f>
        <v>7.6315202212878788E-3</v>
      </c>
      <c r="F18" s="3">
        <f>(1/(SQRT(2*PI()*0.96095498)))*EXP(-(POWER($B18-33.69,2)/(POWER(2*0.96095498,2))))</f>
        <v>3.9892652377731756E-42</v>
      </c>
      <c r="G18" s="3">
        <f>(1/(SQRT(2*PI()*2.501687588)))*EXP(-(POWER($B18-38.09,2)/(POWER(2*2.501687588,2))))</f>
        <v>1.4586269084693965E-10</v>
      </c>
      <c r="H18" s="2" t="str">
        <f>IF(AND(C18&gt;D18,C18&gt;E18,C18&gt;F18,C18&gt;G18),"Bahaya Bawah",
IF(AND(D18&gt;C18,D18&gt;E18,D18&gt;F18,D18&gt;G18),"Peringatan Bawah",
IF(AND(E18&gt;D18,E18&gt;C18,E18&gt;F18,E18&gt;G18),"Normal",
IF(AND(F18&gt;D18,F18&gt;E18,F18&gt;C18,F18&gt;G18),"Peringatan Atas",
IF(AND(G18&gt;D18,G18&gt;E18,G18&gt;C18,G18&gt;C18),"Bahaya Atas","ERROR")))))</f>
        <v>Bahaya Bawah</v>
      </c>
      <c r="I18" s="2" t="str">
        <f>IF(B18&lt;16,"Bahaya Bawah",
IF(AND(B18&gt;=16,B18&lt;21),"Peringatan Bawah",
IF(AND(B18&gt;=21,B18&lt;32),"Normal",
IF(AND(B18&gt;=32,B18&lt;35),"Peringatan Atas",
IF(B18&gt;=35,"Bahaya Atas")))))</f>
        <v>Bahaya Bawah</v>
      </c>
      <c r="J18" s="2" t="str">
        <f>IF(H18=I18,"BENAR","SALAH")</f>
        <v>BENAR</v>
      </c>
    </row>
    <row r="19" spans="1:10" x14ac:dyDescent="0.25">
      <c r="A19" s="5">
        <v>2</v>
      </c>
      <c r="B19" s="6">
        <v>13.986789362771022</v>
      </c>
      <c r="C19" s="3">
        <f t="shared" ref="C19:C57" si="0">(1/(SQRT(2*PI()*3.149439842)))*EXP(-(POWER($B19-10.87,2)/(POWER(2*3.149439842,2))))</f>
        <v>0.17597837350942216</v>
      </c>
      <c r="D19" s="3">
        <f t="shared" ref="D19:D57" si="1">(1/(SQRT(2*PI()*1.428389229)))*EXP(-(POWER($B19-18.97,2)/(POWER(2*1.428389229,2))))</f>
        <v>1.5923553968947703E-2</v>
      </c>
      <c r="E19" s="3">
        <f t="shared" ref="E19:E57" si="2">(1/(SQRT(2*PI()*3.223024688)))*EXP(-(POWER($B19-26.85,2)/(POWER(2*3.223024688,2))))</f>
        <v>4.1435902410921653E-3</v>
      </c>
      <c r="F19" s="3">
        <f t="shared" ref="F19:F57" si="3">(1/(SQRT(2*PI()*0.96095498)))*EXP(-(POWER($B19-33.69,2)/(POWER(2*0.96095498,2))))</f>
        <v>9.2185152624077034E-47</v>
      </c>
      <c r="G19" s="3">
        <f t="shared" ref="G19:G57" si="4">(1/(SQRT(2*PI()*2.501687588)))*EXP(-(POWER($B19-38.09,2)/(POWER(2*2.501687588,2))))</f>
        <v>2.103844096190602E-11</v>
      </c>
      <c r="H19" s="2" t="str">
        <f t="shared" ref="H19:H40" si="5">IF(AND(C19&gt;D19,C19&gt;E19,C19&gt;F19,C19&gt;G19),"Bahaya Bawah",
IF(AND(D19&gt;C19,D19&gt;E19,D19&gt;F19,D19&gt;G19),"Peringatan Bawah",
IF(AND(E19&gt;D19,E19&gt;C19,E19&gt;F19,E19&gt;G19),"Normal",
IF(AND(F19&gt;D19,F19&gt;E19,F19&gt;C19,F19&gt;G19),"Peringatan Atas",
IF(AND(G19&gt;D19,G19&gt;E19,G19&gt;C19,G19&gt;C19),"Bahaya Atas","ERROR")))))</f>
        <v>Bahaya Bawah</v>
      </c>
      <c r="I19" s="2" t="str">
        <f t="shared" ref="I19:I40" si="6">IF(B19&lt;16,"Bahaya Bawah",
IF(AND(B19&gt;=16,B19&lt;21),"Peringatan Bawah",
IF(AND(B19&gt;=21,B19&lt;32),"Normal",
IF(AND(B19&gt;=32,B19&lt;35),"Peringatan Atas",
IF(B19&gt;=35,"Bahaya Atas")))))</f>
        <v>Bahaya Bawah</v>
      </c>
      <c r="J19" s="2" t="str">
        <f t="shared" ref="J19:J40" si="7">IF(H19=I19,"BENAR","SALAH")</f>
        <v>BENAR</v>
      </c>
    </row>
    <row r="20" spans="1:10" x14ac:dyDescent="0.25">
      <c r="A20" s="5">
        <v>3</v>
      </c>
      <c r="B20" s="6">
        <v>13.686920675790049</v>
      </c>
      <c r="C20" s="3">
        <f t="shared" si="0"/>
        <v>0.18405007049049527</v>
      </c>
      <c r="D20" s="3">
        <f t="shared" si="1"/>
        <v>1.091984926241875E-2</v>
      </c>
      <c r="E20" s="3">
        <f t="shared" si="2"/>
        <v>3.4340366662565566E-3</v>
      </c>
      <c r="F20" s="3">
        <f t="shared" si="3"/>
        <v>3.6704847489470034E-48</v>
      </c>
      <c r="G20" s="3">
        <f t="shared" si="4"/>
        <v>1.1767191661181796E-11</v>
      </c>
      <c r="H20" s="2" t="str">
        <f t="shared" si="5"/>
        <v>Bahaya Bawah</v>
      </c>
      <c r="I20" s="2" t="str">
        <f t="shared" si="6"/>
        <v>Bahaya Bawah</v>
      </c>
      <c r="J20" s="2" t="str">
        <f t="shared" si="7"/>
        <v>BENAR</v>
      </c>
    </row>
    <row r="21" spans="1:10" x14ac:dyDescent="0.25">
      <c r="A21" s="5">
        <v>4</v>
      </c>
      <c r="B21" s="6">
        <v>20.706903451484898</v>
      </c>
      <c r="C21" s="3">
        <f t="shared" si="0"/>
        <v>1.9615612224328817E-2</v>
      </c>
      <c r="D21" s="3">
        <f t="shared" si="1"/>
        <v>0.2306465947149865</v>
      </c>
      <c r="E21" s="3">
        <f t="shared" si="2"/>
        <v>8.9607965440706192E-2</v>
      </c>
      <c r="F21" s="3">
        <f t="shared" si="3"/>
        <v>6.1783810846151985E-21</v>
      </c>
      <c r="G21" s="3">
        <f t="shared" si="4"/>
        <v>1.4441328877273314E-6</v>
      </c>
      <c r="H21" s="2" t="str">
        <f t="shared" si="5"/>
        <v>Peringatan Bawah</v>
      </c>
      <c r="I21" s="2" t="str">
        <f t="shared" si="6"/>
        <v>Peringatan Bawah</v>
      </c>
      <c r="J21" s="2" t="str">
        <f t="shared" si="7"/>
        <v>BENAR</v>
      </c>
    </row>
    <row r="22" spans="1:10" x14ac:dyDescent="0.25">
      <c r="A22" s="5">
        <v>5</v>
      </c>
      <c r="B22" s="6">
        <v>23.011227632490169</v>
      </c>
      <c r="C22" s="3">
        <f t="shared" si="0"/>
        <v>5.4732047339181474E-3</v>
      </c>
      <c r="D22" s="3">
        <f t="shared" si="1"/>
        <v>4.5124319675458775E-2</v>
      </c>
      <c r="E22" s="3">
        <f t="shared" si="2"/>
        <v>0.15586786916945697</v>
      </c>
      <c r="F22" s="3">
        <f t="shared" si="3"/>
        <v>1.5909424183508394E-14</v>
      </c>
      <c r="G22" s="3">
        <f t="shared" si="4"/>
        <v>2.8662234228309885E-5</v>
      </c>
      <c r="H22" s="2" t="str">
        <f t="shared" si="5"/>
        <v>Normal</v>
      </c>
      <c r="I22" s="2" t="str">
        <f t="shared" si="6"/>
        <v>Normal</v>
      </c>
      <c r="J22" s="2" t="str">
        <f t="shared" si="7"/>
        <v>BENAR</v>
      </c>
    </row>
    <row r="23" spans="1:10" x14ac:dyDescent="0.25">
      <c r="A23" s="5">
        <v>6</v>
      </c>
      <c r="B23" s="6">
        <v>10.536214190277009</v>
      </c>
      <c r="C23" s="3">
        <f t="shared" si="0"/>
        <v>0.22416813289482715</v>
      </c>
      <c r="D23" s="3">
        <f t="shared" si="1"/>
        <v>5.475147438082407E-5</v>
      </c>
      <c r="E23" s="3">
        <f t="shared" si="2"/>
        <v>3.6736865252334864E-4</v>
      </c>
      <c r="F23" s="3">
        <f t="shared" si="3"/>
        <v>3.7791008208006554E-64</v>
      </c>
      <c r="G23" s="3">
        <f t="shared" si="4"/>
        <v>1.7011143941423882E-14</v>
      </c>
      <c r="H23" s="2" t="str">
        <f t="shared" si="5"/>
        <v>Bahaya Bawah</v>
      </c>
      <c r="I23" s="2" t="str">
        <f t="shared" si="6"/>
        <v>Bahaya Bawah</v>
      </c>
      <c r="J23" s="2" t="str">
        <f t="shared" si="7"/>
        <v>BENAR</v>
      </c>
    </row>
    <row r="24" spans="1:10" x14ac:dyDescent="0.25">
      <c r="A24" s="5">
        <v>7</v>
      </c>
      <c r="B24" s="6">
        <v>36.303450640011874</v>
      </c>
      <c r="C24" s="3">
        <f t="shared" si="0"/>
        <v>1.8673374000394993E-8</v>
      </c>
      <c r="D24" s="3">
        <f t="shared" si="1"/>
        <v>3.4294563913062655E-17</v>
      </c>
      <c r="E24" s="3">
        <f t="shared" si="2"/>
        <v>2.5864958782661426E-2</v>
      </c>
      <c r="F24" s="3">
        <f t="shared" si="3"/>
        <v>6.4047278260470936E-2</v>
      </c>
      <c r="G24" s="3">
        <f t="shared" si="4"/>
        <v>0.22203517628689615</v>
      </c>
      <c r="H24" s="2" t="str">
        <f t="shared" si="5"/>
        <v>Bahaya Atas</v>
      </c>
      <c r="I24" s="2" t="str">
        <f t="shared" si="6"/>
        <v>Bahaya Atas</v>
      </c>
      <c r="J24" s="2" t="str">
        <f t="shared" si="7"/>
        <v>BENAR</v>
      </c>
    </row>
    <row r="25" spans="1:10" x14ac:dyDescent="0.25">
      <c r="A25" s="5">
        <v>8</v>
      </c>
      <c r="B25" s="6">
        <v>37.306706397149625</v>
      </c>
      <c r="C25" s="3">
        <f t="shared" si="0"/>
        <v>5.0303776771004964E-9</v>
      </c>
      <c r="D25" s="3">
        <f t="shared" si="1"/>
        <v>4.2743538174136345E-19</v>
      </c>
      <c r="E25" s="3">
        <f t="shared" si="2"/>
        <v>1.5993165471331703E-2</v>
      </c>
      <c r="F25" s="3">
        <f t="shared" si="3"/>
        <v>1.1792329082874814E-2</v>
      </c>
      <c r="G25" s="3">
        <f t="shared" si="4"/>
        <v>0.24612145195276308</v>
      </c>
      <c r="H25" s="2" t="str">
        <f t="shared" si="5"/>
        <v>Bahaya Atas</v>
      </c>
      <c r="I25" s="2" t="str">
        <f t="shared" si="6"/>
        <v>Bahaya Atas</v>
      </c>
      <c r="J25" s="2" t="str">
        <f t="shared" si="7"/>
        <v>BENAR</v>
      </c>
    </row>
    <row r="26" spans="1:10" x14ac:dyDescent="0.25">
      <c r="A26" s="5">
        <v>9</v>
      </c>
      <c r="B26" s="6">
        <v>14.008086353449087</v>
      </c>
      <c r="C26" s="3">
        <f t="shared" si="0"/>
        <v>0.17538852465423255</v>
      </c>
      <c r="D26" s="3">
        <f t="shared" si="1"/>
        <v>1.6342215431626665E-2</v>
      </c>
      <c r="E26" s="3">
        <f t="shared" si="2"/>
        <v>4.1985432593938986E-3</v>
      </c>
      <c r="F26" s="3">
        <f t="shared" si="3"/>
        <v>1.1568627012664029E-46</v>
      </c>
      <c r="G26" s="3">
        <f t="shared" si="4"/>
        <v>2.1918781028862119E-11</v>
      </c>
      <c r="H26" s="2" t="str">
        <f t="shared" si="5"/>
        <v>Bahaya Bawah</v>
      </c>
      <c r="I26" s="2" t="str">
        <f t="shared" si="6"/>
        <v>Bahaya Bawah</v>
      </c>
      <c r="J26" s="2" t="str">
        <f t="shared" si="7"/>
        <v>BENAR</v>
      </c>
    </row>
    <row r="27" spans="1:10" x14ac:dyDescent="0.25">
      <c r="A27" s="5">
        <v>10</v>
      </c>
      <c r="B27" s="6">
        <v>12.664356068574628</v>
      </c>
      <c r="C27" s="3">
        <f t="shared" si="0"/>
        <v>0.20727658229592422</v>
      </c>
      <c r="D27" s="3">
        <f t="shared" si="1"/>
        <v>2.5562978877188532E-3</v>
      </c>
      <c r="E27" s="3">
        <f t="shared" si="2"/>
        <v>1.7518930264952769E-3</v>
      </c>
      <c r="F27" s="3">
        <f t="shared" si="3"/>
        <v>4.2843387227869746E-53</v>
      </c>
      <c r="G27" s="3">
        <f t="shared" si="4"/>
        <v>1.5371661594407388E-12</v>
      </c>
      <c r="H27" s="2" t="str">
        <f t="shared" si="5"/>
        <v>Bahaya Bawah</v>
      </c>
      <c r="I27" s="2" t="str">
        <f t="shared" si="6"/>
        <v>Bahaya Bawah</v>
      </c>
      <c r="J27" s="2" t="str">
        <f t="shared" si="7"/>
        <v>BENAR</v>
      </c>
    </row>
    <row r="28" spans="1:10" x14ac:dyDescent="0.25">
      <c r="A28" s="5">
        <v>11</v>
      </c>
      <c r="B28" s="6">
        <v>25.942551500928396</v>
      </c>
      <c r="C28" s="3">
        <f t="shared" si="0"/>
        <v>7.3290636402798752E-4</v>
      </c>
      <c r="D28" s="3">
        <f t="shared" si="1"/>
        <v>8.6373049062042889E-4</v>
      </c>
      <c r="E28" s="3">
        <f t="shared" si="2"/>
        <v>0.21785697209463969</v>
      </c>
      <c r="F28" s="3">
        <f t="shared" si="3"/>
        <v>3.5670273031828883E-8</v>
      </c>
      <c r="G28" s="3">
        <f t="shared" si="4"/>
        <v>6.9480391907561923E-4</v>
      </c>
      <c r="H28" s="2" t="str">
        <f t="shared" si="5"/>
        <v>Normal</v>
      </c>
      <c r="I28" s="2" t="str">
        <f t="shared" si="6"/>
        <v>Normal</v>
      </c>
      <c r="J28" s="2" t="str">
        <f t="shared" si="7"/>
        <v>BENAR</v>
      </c>
    </row>
    <row r="29" spans="1:10" x14ac:dyDescent="0.25">
      <c r="A29" s="5">
        <v>12</v>
      </c>
      <c r="B29" s="6">
        <v>19.755130398939009</v>
      </c>
      <c r="C29" s="3">
        <f t="shared" si="0"/>
        <v>3.0736261451710736E-2</v>
      </c>
      <c r="D29" s="3">
        <f t="shared" si="1"/>
        <v>0.30951641836933158</v>
      </c>
      <c r="E29" s="3">
        <f t="shared" si="2"/>
        <v>6.6169361138880597E-2</v>
      </c>
      <c r="F29" s="3">
        <f t="shared" si="3"/>
        <v>6.0062690499451302E-24</v>
      </c>
      <c r="G29" s="3">
        <f t="shared" si="4"/>
        <v>3.7140103133474396E-7</v>
      </c>
      <c r="H29" s="2" t="str">
        <f t="shared" si="5"/>
        <v>Peringatan Bawah</v>
      </c>
      <c r="I29" s="2" t="str">
        <f t="shared" si="6"/>
        <v>Peringatan Bawah</v>
      </c>
      <c r="J29" s="2" t="str">
        <f t="shared" si="7"/>
        <v>BENAR</v>
      </c>
    </row>
    <row r="30" spans="1:10" x14ac:dyDescent="0.25">
      <c r="A30" s="5">
        <v>13</v>
      </c>
      <c r="B30" s="6">
        <v>13.694245409090051</v>
      </c>
      <c r="C30" s="3">
        <f t="shared" si="0"/>
        <v>0.18385849323879835</v>
      </c>
      <c r="D30" s="3">
        <f t="shared" si="1"/>
        <v>1.1023824697501105E-2</v>
      </c>
      <c r="E30" s="3">
        <f t="shared" si="2"/>
        <v>3.4500058962659854E-3</v>
      </c>
      <c r="F30" s="3">
        <f t="shared" si="3"/>
        <v>3.9734787801861242E-48</v>
      </c>
      <c r="G30" s="3">
        <f t="shared" si="4"/>
        <v>1.193641182904118E-11</v>
      </c>
      <c r="H30" s="2" t="str">
        <f t="shared" si="5"/>
        <v>Bahaya Bawah</v>
      </c>
      <c r="I30" s="2" t="str">
        <f t="shared" si="6"/>
        <v>Bahaya Bawah</v>
      </c>
      <c r="J30" s="2" t="str">
        <f t="shared" si="7"/>
        <v>BENAR</v>
      </c>
    </row>
    <row r="31" spans="1:10" x14ac:dyDescent="0.25">
      <c r="A31" s="5">
        <v>14</v>
      </c>
      <c r="B31" s="6">
        <v>17.925785926945494</v>
      </c>
      <c r="C31" s="3">
        <f t="shared" si="0"/>
        <v>6.4099356717133321E-2</v>
      </c>
      <c r="D31" s="3">
        <f t="shared" si="1"/>
        <v>0.2920535128143476</v>
      </c>
      <c r="E31" s="3">
        <f t="shared" si="2"/>
        <v>3.2686526754327094E-2</v>
      </c>
      <c r="F31" s="3">
        <f t="shared" si="3"/>
        <v>2.4588064665017852E-30</v>
      </c>
      <c r="G31" s="3">
        <f t="shared" si="4"/>
        <v>2.2285995068141472E-8</v>
      </c>
      <c r="H31" s="2" t="str">
        <f t="shared" si="5"/>
        <v>Peringatan Bawah</v>
      </c>
      <c r="I31" s="2" t="str">
        <f t="shared" si="6"/>
        <v>Peringatan Bawah</v>
      </c>
      <c r="J31" s="2" t="str">
        <f t="shared" si="7"/>
        <v>BENAR</v>
      </c>
    </row>
    <row r="32" spans="1:10" x14ac:dyDescent="0.25">
      <c r="A32" s="5">
        <v>15</v>
      </c>
      <c r="B32" s="6">
        <v>30.739235893695589</v>
      </c>
      <c r="C32" s="3">
        <f t="shared" si="0"/>
        <v>1.0725997454137464E-5</v>
      </c>
      <c r="D32" s="3">
        <f t="shared" si="1"/>
        <v>1.4205762103928675E-8</v>
      </c>
      <c r="E32" s="3">
        <f t="shared" si="2"/>
        <v>0.15441181319557556</v>
      </c>
      <c r="F32" s="3">
        <f t="shared" si="3"/>
        <v>3.8532246097352361E-2</v>
      </c>
      <c r="G32" s="3">
        <f t="shared" si="4"/>
        <v>2.9133819457506722E-2</v>
      </c>
      <c r="H32" s="2" t="str">
        <f t="shared" si="5"/>
        <v>Normal</v>
      </c>
      <c r="I32" s="2" t="str">
        <f t="shared" si="6"/>
        <v>Normal</v>
      </c>
      <c r="J32" s="2" t="str">
        <f t="shared" si="7"/>
        <v>BENAR</v>
      </c>
    </row>
    <row r="33" spans="1:10" x14ac:dyDescent="0.25">
      <c r="A33" s="5">
        <v>16</v>
      </c>
      <c r="B33" s="6">
        <v>23.254554686786058</v>
      </c>
      <c r="C33" s="3">
        <f t="shared" si="0"/>
        <v>4.708883730423526E-3</v>
      </c>
      <c r="D33" s="3">
        <f t="shared" si="1"/>
        <v>3.5204951277599685E-2</v>
      </c>
      <c r="E33" s="3">
        <f t="shared" si="2"/>
        <v>0.16280344960696605</v>
      </c>
      <c r="F33" s="3">
        <f t="shared" si="3"/>
        <v>6.3932163427069371E-14</v>
      </c>
      <c r="G33" s="3">
        <f t="shared" si="4"/>
        <v>3.833430660103938E-5</v>
      </c>
      <c r="H33" s="2" t="str">
        <f t="shared" si="5"/>
        <v>Normal</v>
      </c>
      <c r="I33" s="2" t="str">
        <f t="shared" si="6"/>
        <v>Normal</v>
      </c>
      <c r="J33" s="2" t="str">
        <f t="shared" si="7"/>
        <v>BENAR</v>
      </c>
    </row>
    <row r="34" spans="1:10" x14ac:dyDescent="0.25">
      <c r="A34" s="5">
        <v>17</v>
      </c>
      <c r="B34" s="6">
        <v>32.713246960660825</v>
      </c>
      <c r="C34" s="3">
        <f t="shared" si="0"/>
        <v>1.3462617766118591E-6</v>
      </c>
      <c r="D34" s="3">
        <f t="shared" si="1"/>
        <v>2.9680591368846646E-11</v>
      </c>
      <c r="E34" s="3">
        <f t="shared" si="2"/>
        <v>9.7154928493228349E-2</v>
      </c>
      <c r="F34" s="3">
        <f t="shared" si="3"/>
        <v>0.31432989577766535</v>
      </c>
      <c r="G34" s="3">
        <f t="shared" si="4"/>
        <v>7.9480734571668488E-2</v>
      </c>
      <c r="H34" s="2" t="str">
        <f t="shared" si="5"/>
        <v>Peringatan Atas</v>
      </c>
      <c r="I34" s="2" t="str">
        <f t="shared" si="6"/>
        <v>Peringatan Atas</v>
      </c>
      <c r="J34" s="2" t="str">
        <f t="shared" si="7"/>
        <v>BENAR</v>
      </c>
    </row>
    <row r="35" spans="1:10" x14ac:dyDescent="0.25">
      <c r="A35" s="5">
        <v>18</v>
      </c>
      <c r="B35" s="6">
        <v>34.025561159964511</v>
      </c>
      <c r="C35" s="3">
        <f t="shared" si="0"/>
        <v>3.0390419472429637E-7</v>
      </c>
      <c r="D35" s="3">
        <f t="shared" si="1"/>
        <v>2.8928564079713251E-13</v>
      </c>
      <c r="E35" s="3">
        <f t="shared" si="2"/>
        <v>6.4360808940612635E-2</v>
      </c>
      <c r="F35" s="3">
        <f t="shared" si="3"/>
        <v>0.39474746431386531</v>
      </c>
      <c r="G35" s="3">
        <f t="shared" si="4"/>
        <v>0.13037809582271453</v>
      </c>
      <c r="H35" s="2" t="str">
        <f t="shared" si="5"/>
        <v>Peringatan Atas</v>
      </c>
      <c r="I35" s="2" t="str">
        <f t="shared" si="6"/>
        <v>Peringatan Atas</v>
      </c>
      <c r="J35" s="2" t="str">
        <f t="shared" si="7"/>
        <v>BENAR</v>
      </c>
    </row>
    <row r="36" spans="1:10" x14ac:dyDescent="0.25">
      <c r="A36" s="5">
        <v>19</v>
      </c>
      <c r="B36" s="6">
        <v>12.167590705228266</v>
      </c>
      <c r="C36" s="3">
        <f t="shared" si="0"/>
        <v>0.21545822420904023</v>
      </c>
      <c r="D36" s="3">
        <f t="shared" si="1"/>
        <v>1.1510588744245835E-3</v>
      </c>
      <c r="E36" s="3">
        <f t="shared" si="2"/>
        <v>1.2405661605301539E-3</v>
      </c>
      <c r="F36" s="3">
        <f t="shared" si="3"/>
        <v>1.4020163592431649E-55</v>
      </c>
      <c r="G36" s="3">
        <f t="shared" si="4"/>
        <v>5.5488150034503833E-13</v>
      </c>
      <c r="H36" s="2" t="str">
        <f t="shared" si="5"/>
        <v>Bahaya Bawah</v>
      </c>
      <c r="I36" s="2" t="str">
        <f t="shared" si="6"/>
        <v>Bahaya Bawah</v>
      </c>
      <c r="J36" s="2" t="str">
        <f t="shared" si="7"/>
        <v>BENAR</v>
      </c>
    </row>
    <row r="37" spans="1:10" x14ac:dyDescent="0.25">
      <c r="A37" s="5">
        <v>20</v>
      </c>
      <c r="B37" s="6">
        <v>34.220617527750264</v>
      </c>
      <c r="C37" s="3">
        <f t="shared" si="0"/>
        <v>2.4179173102116114E-7</v>
      </c>
      <c r="D37" s="3">
        <f t="shared" si="1"/>
        <v>1.4020164624443921E-13</v>
      </c>
      <c r="E37" s="3">
        <f t="shared" si="2"/>
        <v>6.0112658555367134E-2</v>
      </c>
      <c r="F37" s="3">
        <f t="shared" si="3"/>
        <v>0.37709821160865808</v>
      </c>
      <c r="G37" s="3">
        <f t="shared" si="4"/>
        <v>0.13869216906021981</v>
      </c>
      <c r="H37" s="2" t="str">
        <f t="shared" si="5"/>
        <v>Peringatan Atas</v>
      </c>
      <c r="I37" s="2" t="str">
        <f t="shared" si="6"/>
        <v>Peringatan Atas</v>
      </c>
      <c r="J37" s="2" t="str">
        <f t="shared" si="7"/>
        <v>BENAR</v>
      </c>
    </row>
    <row r="38" spans="1:10" x14ac:dyDescent="0.25">
      <c r="A38" s="5">
        <v>21</v>
      </c>
      <c r="B38" s="6">
        <v>30.248628439942316</v>
      </c>
      <c r="C38" s="3">
        <f t="shared" si="0"/>
        <v>1.7426382173487666E-5</v>
      </c>
      <c r="D38" s="3">
        <f t="shared" si="1"/>
        <v>5.6778865928189995E-8</v>
      </c>
      <c r="E38" s="3">
        <f t="shared" si="2"/>
        <v>0.16828726168093869</v>
      </c>
      <c r="F38" s="3">
        <f t="shared" si="3"/>
        <v>1.6485529842142948E-2</v>
      </c>
      <c r="G38" s="3">
        <f t="shared" si="4"/>
        <v>2.1631850228627052E-2</v>
      </c>
      <c r="H38" s="2" t="str">
        <f t="shared" si="5"/>
        <v>Normal</v>
      </c>
      <c r="I38" s="2" t="str">
        <f t="shared" si="6"/>
        <v>Normal</v>
      </c>
      <c r="J38" s="2" t="str">
        <f t="shared" si="7"/>
        <v>BENAR</v>
      </c>
    </row>
    <row r="39" spans="1:10" x14ac:dyDescent="0.25">
      <c r="A39" s="5">
        <v>22</v>
      </c>
      <c r="B39" s="6">
        <v>29.518314520392515</v>
      </c>
      <c r="C39" s="3">
        <f t="shared" si="0"/>
        <v>3.5091085272292658E-5</v>
      </c>
      <c r="D39" s="3">
        <f t="shared" si="1"/>
        <v>4.0036478843195623E-7</v>
      </c>
      <c r="E39" s="3">
        <f t="shared" si="2"/>
        <v>0.18722396221050816</v>
      </c>
      <c r="F39" s="3">
        <f t="shared" si="3"/>
        <v>3.6592345340317055E-3</v>
      </c>
      <c r="G39" s="3">
        <f t="shared" si="4"/>
        <v>1.3401224392231622E-2</v>
      </c>
      <c r="H39" s="2" t="str">
        <f t="shared" si="5"/>
        <v>Normal</v>
      </c>
      <c r="I39" s="2" t="str">
        <f t="shared" si="6"/>
        <v>Normal</v>
      </c>
      <c r="J39" s="2" t="str">
        <f t="shared" si="7"/>
        <v>BENAR</v>
      </c>
    </row>
    <row r="40" spans="1:10" x14ac:dyDescent="0.25">
      <c r="A40" s="5">
        <v>23</v>
      </c>
      <c r="B40" s="6">
        <v>21.005394304493954</v>
      </c>
      <c r="C40" s="3">
        <f t="shared" si="0"/>
        <v>1.6878988765399981E-2</v>
      </c>
      <c r="D40" s="3">
        <f t="shared" si="1"/>
        <v>0.20092202532763401</v>
      </c>
      <c r="E40" s="3">
        <f t="shared" si="2"/>
        <v>9.7666576487801818E-2</v>
      </c>
      <c r="F40" s="3">
        <f t="shared" si="3"/>
        <v>4.9168961316232842E-20</v>
      </c>
      <c r="G40" s="3">
        <f t="shared" si="4"/>
        <v>2.1781715421726355E-6</v>
      </c>
      <c r="H40" s="2" t="str">
        <f t="shared" si="5"/>
        <v>Peringatan Bawah</v>
      </c>
      <c r="I40" s="2" t="str">
        <f t="shared" si="6"/>
        <v>Normal</v>
      </c>
      <c r="J40" s="2" t="str">
        <f t="shared" si="7"/>
        <v>SALAH</v>
      </c>
    </row>
    <row r="41" spans="1:10" x14ac:dyDescent="0.25">
      <c r="A41" s="5">
        <v>24</v>
      </c>
      <c r="B41" s="6">
        <v>26.749424340714718</v>
      </c>
      <c r="C41" s="3">
        <f t="shared" si="0"/>
        <v>3.9055149027133378E-4</v>
      </c>
      <c r="D41" s="3">
        <f t="shared" si="1"/>
        <v>2.0089354154446439E-4</v>
      </c>
      <c r="E41" s="3">
        <f t="shared" si="2"/>
        <v>0.22216340523144085</v>
      </c>
      <c r="F41" s="3">
        <f t="shared" si="3"/>
        <v>8.8255427450706173E-7</v>
      </c>
      <c r="G41" s="3">
        <f t="shared" si="4"/>
        <v>1.4813086621585246E-3</v>
      </c>
      <c r="H41" s="2" t="str">
        <f t="shared" ref="H41:H45" si="8">IF(AND(C41&gt;D41,C41&gt;E41,C41&gt;F41,C41&gt;G41),"Bahaya Bawah",
IF(AND(D41&gt;C41,D41&gt;E41,D41&gt;F41,D41&gt;G41),"Peringatan Bawah",
IF(AND(E41&gt;D41,E41&gt;C41,E41&gt;F41,E41&gt;G41),"Normal",
IF(AND(F41&gt;D41,F41&gt;E41,F41&gt;C41,F41&gt;G41),"Peringatan Atas",
IF(AND(G41&gt;D41,G41&gt;E41,G41&gt;C41,G41&gt;C41),"Bahaya Atas","ERROR")))))</f>
        <v>Normal</v>
      </c>
      <c r="I41" s="2" t="str">
        <f t="shared" ref="I41:I45" si="9">IF(B41&lt;16,"Bahaya Bawah",
IF(AND(B41&gt;=16,B41&lt;21),"Peringatan Bawah",
IF(AND(B41&gt;=21,B41&lt;32),"Normal",
IF(AND(B41&gt;=32,B41&lt;35),"Peringatan Atas",
IF(B41&gt;=35,"Bahaya Atas")))))</f>
        <v>Normal</v>
      </c>
      <c r="J41" s="2" t="str">
        <f t="shared" ref="J41:J45" si="10">IF(H41=I41,"BENAR","SALAH")</f>
        <v>BENAR</v>
      </c>
    </row>
    <row r="42" spans="1:10" x14ac:dyDescent="0.25">
      <c r="A42" s="5">
        <v>25</v>
      </c>
      <c r="B42" s="6">
        <v>35.136922966446768</v>
      </c>
      <c r="C42" s="3">
        <f t="shared" si="0"/>
        <v>8.0508325530117274E-8</v>
      </c>
      <c r="D42" s="3">
        <f t="shared" si="1"/>
        <v>4.1191393762994498E-15</v>
      </c>
      <c r="E42" s="3">
        <f t="shared" si="2"/>
        <v>4.256091595561428E-2</v>
      </c>
      <c r="F42" s="3">
        <f t="shared" si="3"/>
        <v>0.23088904166764618</v>
      </c>
      <c r="G42" s="3">
        <f t="shared" si="4"/>
        <v>0.17803459430766932</v>
      </c>
      <c r="H42" s="2" t="str">
        <f t="shared" si="8"/>
        <v>Peringatan Atas</v>
      </c>
      <c r="I42" s="2" t="str">
        <f t="shared" si="9"/>
        <v>Bahaya Atas</v>
      </c>
      <c r="J42" s="2" t="str">
        <f t="shared" si="10"/>
        <v>SALAH</v>
      </c>
    </row>
    <row r="43" spans="1:10" x14ac:dyDescent="0.25">
      <c r="A43" s="5">
        <v>26</v>
      </c>
      <c r="B43" s="6">
        <v>39.810264894586581</v>
      </c>
      <c r="C43" s="3">
        <f t="shared" si="0"/>
        <v>1.5277241167608892E-10</v>
      </c>
      <c r="D43" s="3">
        <f t="shared" si="1"/>
        <v>2.5791701658022704E-24</v>
      </c>
      <c r="E43" s="3">
        <f t="shared" si="2"/>
        <v>3.9010482585931441E-3</v>
      </c>
      <c r="F43" s="3">
        <f t="shared" si="3"/>
        <v>1.604882696987066E-5</v>
      </c>
      <c r="G43" s="3">
        <f t="shared" si="4"/>
        <v>0.22410645248560729</v>
      </c>
      <c r="H43" s="2" t="str">
        <f t="shared" si="8"/>
        <v>Bahaya Atas</v>
      </c>
      <c r="I43" s="2" t="str">
        <f t="shared" si="9"/>
        <v>Bahaya Atas</v>
      </c>
      <c r="J43" s="2" t="str">
        <f t="shared" si="10"/>
        <v>BENAR</v>
      </c>
    </row>
    <row r="44" spans="1:10" x14ac:dyDescent="0.25">
      <c r="A44" s="5">
        <v>27</v>
      </c>
      <c r="B44" s="6">
        <v>31.785101725867747</v>
      </c>
      <c r="C44" s="3">
        <f t="shared" si="0"/>
        <v>3.6604480643937437E-6</v>
      </c>
      <c r="D44" s="3">
        <f t="shared" si="1"/>
        <v>6.0843453341904348E-10</v>
      </c>
      <c r="E44" s="3">
        <f t="shared" si="2"/>
        <v>0.12365701836559448</v>
      </c>
      <c r="F44" s="3">
        <f t="shared" si="3"/>
        <v>0.15237660980555345</v>
      </c>
      <c r="G44" s="3">
        <f t="shared" si="4"/>
        <v>5.1542608779646379E-2</v>
      </c>
      <c r="H44" s="2" t="str">
        <f t="shared" si="8"/>
        <v>Peringatan Atas</v>
      </c>
      <c r="I44" s="2" t="str">
        <f t="shared" si="9"/>
        <v>Normal</v>
      </c>
      <c r="J44" s="2" t="str">
        <f t="shared" si="10"/>
        <v>SALAH</v>
      </c>
    </row>
    <row r="45" spans="1:10" x14ac:dyDescent="0.25">
      <c r="A45" s="5">
        <v>28</v>
      </c>
      <c r="B45" s="6">
        <v>12.184720077850393</v>
      </c>
      <c r="C45" s="3">
        <f t="shared" si="0"/>
        <v>0.21521536315791648</v>
      </c>
      <c r="D45" s="3">
        <f t="shared" si="1"/>
        <v>1.1843584738618267E-3</v>
      </c>
      <c r="E45" s="3">
        <f t="shared" si="2"/>
        <v>1.2556661911172686E-3</v>
      </c>
      <c r="F45" s="3">
        <f t="shared" si="3"/>
        <v>1.7116339519359035E-55</v>
      </c>
      <c r="G45" s="3">
        <f t="shared" si="4"/>
        <v>5.7491242002379039E-13</v>
      </c>
      <c r="H45" s="2" t="str">
        <f t="shared" si="8"/>
        <v>Bahaya Bawah</v>
      </c>
      <c r="I45" s="2" t="str">
        <f t="shared" si="9"/>
        <v>Bahaya Bawah</v>
      </c>
      <c r="J45" s="2" t="str">
        <f t="shared" si="10"/>
        <v>BENAR</v>
      </c>
    </row>
    <row r="46" spans="1:10" x14ac:dyDescent="0.25">
      <c r="A46" s="5">
        <v>29</v>
      </c>
      <c r="B46" s="6">
        <v>19.109020052705141</v>
      </c>
      <c r="C46" s="3">
        <f t="shared" si="0"/>
        <v>4.0621803829849049E-2</v>
      </c>
      <c r="D46" s="3">
        <f t="shared" si="1"/>
        <v>0.33301080545356115</v>
      </c>
      <c r="E46" s="3">
        <f t="shared" si="2"/>
        <v>5.2537431216538817E-2</v>
      </c>
      <c r="F46" s="3">
        <f t="shared" si="3"/>
        <v>4.0958256386110041E-26</v>
      </c>
      <c r="G46" s="3">
        <f t="shared" si="4"/>
        <v>1.4176586604285978E-7</v>
      </c>
      <c r="H46" s="2" t="str">
        <f t="shared" ref="H46:H57" si="11">IF(AND(C46&gt;D46,C46&gt;E46,C46&gt;F46,C46&gt;G46),"Bahaya Bawah",
IF(AND(D46&gt;C46,D46&gt;E46,D46&gt;F46,D46&gt;G46),"Peringatan Bawah",
IF(AND(E46&gt;D46,E46&gt;C46,E46&gt;F46,E46&gt;G46),"Normal",
IF(AND(F46&gt;D46,F46&gt;E46,F46&gt;C46,F46&gt;G46),"Peringatan Atas",
IF(AND(G46&gt;D46,G46&gt;E46,G46&gt;C46,G46&gt;C46),"Bahaya Atas","ERROR")))))</f>
        <v>Peringatan Bawah</v>
      </c>
      <c r="I46" s="2" t="str">
        <f t="shared" ref="I46:I57" si="12">IF(B46&lt;16,"Bahaya Bawah",
IF(AND(B46&gt;=16,B46&lt;21),"Peringatan Bawah",
IF(AND(B46&gt;=21,B46&lt;32),"Normal",
IF(AND(B46&gt;=32,B46&lt;35),"Peringatan Atas",
IF(B46&gt;=35,"Bahaya Atas")))))</f>
        <v>Peringatan Bawah</v>
      </c>
      <c r="J46" s="2" t="str">
        <f t="shared" ref="J46:J57" si="13">IF(H46=I46,"BENAR","SALAH")</f>
        <v>BENAR</v>
      </c>
    </row>
    <row r="47" spans="1:10" x14ac:dyDescent="0.25">
      <c r="A47" s="5">
        <v>30</v>
      </c>
      <c r="B47" s="6">
        <v>13.143009526396714</v>
      </c>
      <c r="C47" s="3">
        <f t="shared" si="0"/>
        <v>0.19735121969402092</v>
      </c>
      <c r="D47" s="3">
        <f t="shared" si="1"/>
        <v>5.2077045829474738E-3</v>
      </c>
      <c r="E47" s="3">
        <f t="shared" si="2"/>
        <v>2.4157417152924393E-3</v>
      </c>
      <c r="F47" s="3">
        <f t="shared" si="3"/>
        <v>9.3651067131325284E-51</v>
      </c>
      <c r="G47" s="3">
        <f t="shared" si="4"/>
        <v>4.0272398636644583E-12</v>
      </c>
      <c r="H47" s="2" t="str">
        <f t="shared" si="11"/>
        <v>Bahaya Bawah</v>
      </c>
      <c r="I47" s="2" t="str">
        <f t="shared" si="12"/>
        <v>Bahaya Bawah</v>
      </c>
      <c r="J47" s="2" t="str">
        <f t="shared" si="13"/>
        <v>BENAR</v>
      </c>
    </row>
    <row r="48" spans="1:10" x14ac:dyDescent="0.25">
      <c r="A48" s="5">
        <v>31</v>
      </c>
      <c r="B48" s="6">
        <v>18.970164600892204</v>
      </c>
      <c r="C48" s="3">
        <f t="shared" si="0"/>
        <v>4.3012377810505348E-2</v>
      </c>
      <c r="D48" s="3">
        <f t="shared" si="1"/>
        <v>0.33380034487483035</v>
      </c>
      <c r="E48" s="3">
        <f t="shared" si="2"/>
        <v>4.9865272782486848E-2</v>
      </c>
      <c r="F48" s="3">
        <f t="shared" si="3"/>
        <v>1.361365776604294E-26</v>
      </c>
      <c r="G48" s="3">
        <f t="shared" si="4"/>
        <v>1.1475989109302231E-7</v>
      </c>
      <c r="H48" s="2" t="str">
        <f t="shared" si="11"/>
        <v>Peringatan Bawah</v>
      </c>
      <c r="I48" s="2" t="str">
        <f t="shared" si="12"/>
        <v>Peringatan Bawah</v>
      </c>
      <c r="J48" s="2" t="str">
        <f t="shared" si="13"/>
        <v>BENAR</v>
      </c>
    </row>
    <row r="49" spans="1:10" x14ac:dyDescent="0.25">
      <c r="A49" s="5">
        <v>32</v>
      </c>
      <c r="B49" s="6">
        <v>12.543649606196347</v>
      </c>
      <c r="C49" s="3">
        <f t="shared" si="0"/>
        <v>0.20947508506664289</v>
      </c>
      <c r="D49" s="3">
        <f t="shared" si="1"/>
        <v>2.117529076472132E-3</v>
      </c>
      <c r="E49" s="3">
        <f t="shared" si="2"/>
        <v>1.6127297437023931E-3</v>
      </c>
      <c r="F49" s="3">
        <f t="shared" si="3"/>
        <v>1.0798706815934853E-53</v>
      </c>
      <c r="G49" s="3">
        <f t="shared" si="4"/>
        <v>1.2022160050707084E-12</v>
      </c>
      <c r="H49" s="2" t="str">
        <f t="shared" si="11"/>
        <v>Bahaya Bawah</v>
      </c>
      <c r="I49" s="2" t="str">
        <f t="shared" si="12"/>
        <v>Bahaya Bawah</v>
      </c>
      <c r="J49" s="2" t="str">
        <f t="shared" si="13"/>
        <v>BENAR</v>
      </c>
    </row>
    <row r="50" spans="1:10" x14ac:dyDescent="0.25">
      <c r="A50" s="5">
        <v>33</v>
      </c>
      <c r="B50" s="6">
        <v>13.959034435978886</v>
      </c>
      <c r="C50" s="3">
        <f t="shared" si="0"/>
        <v>0.17674399696094431</v>
      </c>
      <c r="D50" s="3">
        <f t="shared" si="1"/>
        <v>1.5391428152447923E-2</v>
      </c>
      <c r="E50" s="3">
        <f t="shared" si="2"/>
        <v>4.0729182873462822E-3</v>
      </c>
      <c r="F50" s="3">
        <f t="shared" si="3"/>
        <v>6.8544883124123214E-47</v>
      </c>
      <c r="G50" s="3">
        <f t="shared" si="4"/>
        <v>1.9942917495754946E-11</v>
      </c>
      <c r="H50" s="2" t="str">
        <f t="shared" si="11"/>
        <v>Bahaya Bawah</v>
      </c>
      <c r="I50" s="2" t="str">
        <f t="shared" si="12"/>
        <v>Bahaya Bawah</v>
      </c>
      <c r="J50" s="2" t="str">
        <f t="shared" si="13"/>
        <v>BENAR</v>
      </c>
    </row>
    <row r="51" spans="1:10" x14ac:dyDescent="0.25">
      <c r="A51" s="5">
        <v>34</v>
      </c>
      <c r="B51" s="6">
        <v>24.768109419720425</v>
      </c>
      <c r="C51" s="3">
        <f t="shared" si="0"/>
        <v>1.7277507729710462E-3</v>
      </c>
      <c r="D51" s="3">
        <f t="shared" si="1"/>
        <v>5.426413681412643E-3</v>
      </c>
      <c r="E51" s="3">
        <f t="shared" si="2"/>
        <v>0.20020583055248434</v>
      </c>
      <c r="F51" s="3">
        <f t="shared" si="3"/>
        <v>1.7803404743007684E-10</v>
      </c>
      <c r="G51" s="3">
        <f t="shared" si="4"/>
        <v>2.1034580006678403E-4</v>
      </c>
      <c r="H51" s="2" t="str">
        <f t="shared" si="11"/>
        <v>Normal</v>
      </c>
      <c r="I51" s="2" t="str">
        <f t="shared" si="12"/>
        <v>Normal</v>
      </c>
      <c r="J51" s="2" t="str">
        <f t="shared" si="13"/>
        <v>BENAR</v>
      </c>
    </row>
    <row r="52" spans="1:10" x14ac:dyDescent="0.25">
      <c r="A52" s="5">
        <v>35</v>
      </c>
      <c r="B52" s="6">
        <v>36.770961160769339</v>
      </c>
      <c r="C52" s="3">
        <f t="shared" si="0"/>
        <v>1.0198217087332946E-8</v>
      </c>
      <c r="D52" s="3">
        <f t="shared" si="1"/>
        <v>4.5828651095955533E-18</v>
      </c>
      <c r="E52" s="3">
        <f t="shared" si="2"/>
        <v>2.079892023381924E-2</v>
      </c>
      <c r="F52" s="3">
        <f t="shared" si="3"/>
        <v>3.1152325696693944E-2</v>
      </c>
      <c r="G52" s="3">
        <f t="shared" si="4"/>
        <v>0.23529341274467208</v>
      </c>
      <c r="H52" s="2" t="str">
        <f t="shared" si="11"/>
        <v>Bahaya Atas</v>
      </c>
      <c r="I52" s="2" t="str">
        <f t="shared" si="12"/>
        <v>Bahaya Atas</v>
      </c>
      <c r="J52" s="2" t="str">
        <f t="shared" si="13"/>
        <v>BENAR</v>
      </c>
    </row>
    <row r="53" spans="1:10" x14ac:dyDescent="0.25">
      <c r="A53" s="5">
        <v>36</v>
      </c>
      <c r="B53" s="6">
        <v>13.362808687448098</v>
      </c>
      <c r="C53" s="3">
        <f t="shared" si="0"/>
        <v>0.19220893420855054</v>
      </c>
      <c r="D53" s="3">
        <f t="shared" si="1"/>
        <v>7.0857633742121805E-3</v>
      </c>
      <c r="E53" s="3">
        <f t="shared" si="2"/>
        <v>2.7894877953502728E-3</v>
      </c>
      <c r="F53" s="3">
        <f t="shared" si="3"/>
        <v>1.0661724785170658E-49</v>
      </c>
      <c r="G53" s="3">
        <f t="shared" si="4"/>
        <v>6.2290632382229849E-12</v>
      </c>
      <c r="H53" s="2" t="str">
        <f t="shared" si="11"/>
        <v>Bahaya Bawah</v>
      </c>
      <c r="I53" s="2" t="str">
        <f t="shared" si="12"/>
        <v>Bahaya Bawah</v>
      </c>
      <c r="J53" s="2" t="str">
        <f t="shared" si="13"/>
        <v>BENAR</v>
      </c>
    </row>
    <row r="54" spans="1:10" x14ac:dyDescent="0.25">
      <c r="A54" s="5">
        <v>37</v>
      </c>
      <c r="B54" s="6">
        <v>22.971654425722434</v>
      </c>
      <c r="C54" s="3">
        <f t="shared" si="0"/>
        <v>5.6071606172196703E-3</v>
      </c>
      <c r="D54" s="3">
        <f t="shared" si="1"/>
        <v>4.6918915523034656E-2</v>
      </c>
      <c r="E54" s="3">
        <f t="shared" si="2"/>
        <v>0.15472648791199206</v>
      </c>
      <c r="F54" s="3">
        <f t="shared" si="3"/>
        <v>1.265018226219562E-14</v>
      </c>
      <c r="G54" s="3">
        <f t="shared" si="4"/>
        <v>2.7326173301902474E-5</v>
      </c>
      <c r="H54" s="2" t="str">
        <f t="shared" si="11"/>
        <v>Normal</v>
      </c>
      <c r="I54" s="2" t="str">
        <f t="shared" si="12"/>
        <v>Normal</v>
      </c>
      <c r="J54" s="2" t="str">
        <f t="shared" si="13"/>
        <v>BENAR</v>
      </c>
    </row>
    <row r="55" spans="1:10" x14ac:dyDescent="0.25">
      <c r="A55" s="5">
        <v>38</v>
      </c>
      <c r="B55" s="6">
        <v>31.019164089080416</v>
      </c>
      <c r="C55" s="3">
        <f t="shared" si="0"/>
        <v>8.0875488384653764E-6</v>
      </c>
      <c r="D55" s="3">
        <f t="shared" si="1"/>
        <v>6.2756538207687796E-9</v>
      </c>
      <c r="E55" s="3">
        <f t="shared" si="2"/>
        <v>0.14625250280752738</v>
      </c>
      <c r="F55" s="3">
        <f t="shared" si="3"/>
        <v>5.8999311517859844E-2</v>
      </c>
      <c r="G55" s="3">
        <f t="shared" si="4"/>
        <v>3.4232051694676441E-2</v>
      </c>
      <c r="H55" s="2" t="str">
        <f t="shared" si="11"/>
        <v>Normal</v>
      </c>
      <c r="I55" s="2" t="str">
        <f t="shared" si="12"/>
        <v>Normal</v>
      </c>
      <c r="J55" s="2" t="str">
        <f t="shared" si="13"/>
        <v>BENAR</v>
      </c>
    </row>
    <row r="56" spans="1:10" x14ac:dyDescent="0.25">
      <c r="A56" s="5">
        <v>39</v>
      </c>
      <c r="B56" s="6">
        <v>17.1829179609663</v>
      </c>
      <c r="C56" s="3">
        <f t="shared" si="0"/>
        <v>8.2330537150223343E-2</v>
      </c>
      <c r="D56" s="3">
        <f t="shared" si="1"/>
        <v>0.22570291842737916</v>
      </c>
      <c r="E56" s="3">
        <f t="shared" si="2"/>
        <v>2.3443273513879068E-2</v>
      </c>
      <c r="F56" s="3">
        <f t="shared" si="3"/>
        <v>3.7328547343666721E-33</v>
      </c>
      <c r="G56" s="3">
        <f t="shared" si="4"/>
        <v>6.5875561529646136E-9</v>
      </c>
      <c r="H56" s="2" t="str">
        <f t="shared" si="11"/>
        <v>Peringatan Bawah</v>
      </c>
      <c r="I56" s="2" t="str">
        <f t="shared" si="12"/>
        <v>Peringatan Bawah</v>
      </c>
      <c r="J56" s="2" t="str">
        <f t="shared" si="13"/>
        <v>BENAR</v>
      </c>
    </row>
    <row r="57" spans="1:10" x14ac:dyDescent="0.25">
      <c r="A57" s="5">
        <v>40</v>
      </c>
      <c r="B57" s="6">
        <v>31.98</v>
      </c>
      <c r="C57" s="3">
        <f t="shared" si="0"/>
        <v>2.9776884903730658E-6</v>
      </c>
      <c r="D57" s="3">
        <f t="shared" si="1"/>
        <v>3.2837515302041936E-10</v>
      </c>
      <c r="E57" s="3">
        <f t="shared" si="2"/>
        <v>0.11795476682661593</v>
      </c>
      <c r="F57" s="3">
        <f t="shared" si="3"/>
        <v>0.18439745188638088</v>
      </c>
      <c r="G57" s="3">
        <f t="shared" si="4"/>
        <v>5.6773176821258445E-2</v>
      </c>
      <c r="H57" s="2" t="str">
        <f t="shared" si="11"/>
        <v>Peringatan Atas</v>
      </c>
      <c r="I57" s="2" t="str">
        <f t="shared" si="12"/>
        <v>Normal</v>
      </c>
      <c r="J57" s="2" t="str">
        <f t="shared" si="13"/>
        <v>SALAH</v>
      </c>
    </row>
    <row r="59" spans="1:10" x14ac:dyDescent="0.25">
      <c r="I59" s="8" t="s">
        <v>21</v>
      </c>
      <c r="J59" s="9">
        <f>COUNTIF(J18:J57,"BENAR")</f>
        <v>36</v>
      </c>
    </row>
    <row r="60" spans="1:10" ht="16.5" customHeight="1" x14ac:dyDescent="0.25">
      <c r="I60" s="8" t="s">
        <v>22</v>
      </c>
      <c r="J60" s="8">
        <f>A57</f>
        <v>40</v>
      </c>
    </row>
    <row r="61" spans="1:10" ht="25.5" customHeight="1" x14ac:dyDescent="0.25">
      <c r="I61" s="10" t="s">
        <v>23</v>
      </c>
      <c r="J61" s="11">
        <f>J59/J60</f>
        <v>0.9</v>
      </c>
    </row>
  </sheetData>
  <mergeCells count="2">
    <mergeCell ref="A1:L1"/>
    <mergeCell ref="C2:L2"/>
  </mergeCells>
  <conditionalFormatting sqref="J18:J57">
    <cfRule type="cellIs" dxfId="0" priority="1" operator="equal">
      <formula>"SALAH"</formula>
    </cfRule>
  </conditionalFormatting>
  <pageMargins left="0.25" right="0.25" top="0.75" bottom="0.75" header="0.3" footer="0.3"/>
  <pageSetup paperSize="9" orientation="landscape" r:id="rId1"/>
  <ignoredErrors>
    <ignoredError sqref="D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AzizFath</dc:creator>
  <cp:lastModifiedBy>AzizFath</cp:lastModifiedBy>
  <cp:lastPrinted>2022-07-25T09:07:56Z</cp:lastPrinted>
  <dcterms:created xsi:type="dcterms:W3CDTF">2022-07-25T04:45:26Z</dcterms:created>
  <dcterms:modified xsi:type="dcterms:W3CDTF">2022-07-25T09:07:57Z</dcterms:modified>
</cp:coreProperties>
</file>