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8131D62-A328-40CE-99B6-CB2ABA47DE05}" xr6:coauthVersionLast="45" xr6:coauthVersionMax="45" xr10:uidLastSave="{00000000-0000-0000-0000-000000000000}"/>
  <bookViews>
    <workbookView xWindow="-108" yWindow="-108" windowWidth="19416" windowHeight="10416" xr2:uid="{39938EF0-8620-44AD-9161-56124C31C2EF}"/>
  </bookViews>
  <sheets>
    <sheet name="Forecast" sheetId="3" r:id="rId1"/>
    <sheet name="Data" sheetId="4" r:id="rId2"/>
  </sheets>
  <definedNames>
    <definedName name="Factor_MAASP">Forecast!$B$4</definedName>
    <definedName name="List_Well">Table_Press[Well]</definedName>
    <definedName name="Press_Actual">Forecast!$B$5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3" l="1"/>
  <c r="F34" i="3"/>
  <c r="F35" i="3"/>
  <c r="F36" i="3"/>
  <c r="F37" i="3"/>
  <c r="F3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31" i="3" s="1"/>
  <c r="B11" i="3"/>
  <c r="B8" i="3"/>
  <c r="B5" i="3"/>
  <c r="B6" i="3"/>
  <c r="B7" i="3"/>
  <c r="B4" i="3"/>
  <c r="C32" i="3"/>
  <c r="C36" i="3"/>
  <c r="C33" i="3"/>
  <c r="C37" i="3"/>
  <c r="C34" i="3"/>
  <c r="C35" i="3"/>
  <c r="E35" i="3"/>
  <c r="E37" i="3"/>
  <c r="E36" i="3"/>
  <c r="E32" i="3"/>
  <c r="E34" i="3"/>
  <c r="D35" i="3"/>
  <c r="D37" i="3"/>
  <c r="D36" i="3"/>
  <c r="D33" i="3"/>
  <c r="E33" i="3"/>
  <c r="D32" i="3"/>
  <c r="D34" i="3"/>
  <c r="B2" i="3" l="1"/>
  <c r="G12" i="3"/>
  <c r="H12" i="3" s="1"/>
  <c r="G35" i="3"/>
  <c r="H35" i="3" s="1"/>
  <c r="G27" i="3"/>
  <c r="H27" i="3" s="1"/>
  <c r="G23" i="3"/>
  <c r="H23" i="3" s="1"/>
  <c r="G19" i="3"/>
  <c r="H19" i="3" s="1"/>
  <c r="G15" i="3"/>
  <c r="H15" i="3" s="1"/>
  <c r="G34" i="3"/>
  <c r="H34" i="3" s="1"/>
  <c r="G26" i="3"/>
  <c r="H26" i="3" s="1"/>
  <c r="G37" i="3"/>
  <c r="H37" i="3" s="1"/>
  <c r="G33" i="3"/>
  <c r="H33" i="3" s="1"/>
  <c r="G29" i="3"/>
  <c r="H29" i="3" s="1"/>
  <c r="G25" i="3"/>
  <c r="H25" i="3" s="1"/>
  <c r="G21" i="3"/>
  <c r="H21" i="3" s="1"/>
  <c r="G17" i="3"/>
  <c r="H17" i="3" s="1"/>
  <c r="G13" i="3"/>
  <c r="H13" i="3" s="1"/>
  <c r="G31" i="3"/>
  <c r="H31" i="3" s="1"/>
  <c r="G11" i="3"/>
  <c r="H11" i="3" s="1"/>
  <c r="G30" i="3"/>
  <c r="H30" i="3" s="1"/>
  <c r="G22" i="3"/>
  <c r="H22" i="3" s="1"/>
  <c r="G18" i="3"/>
  <c r="H18" i="3" s="1"/>
  <c r="G14" i="3"/>
  <c r="H14" i="3" s="1"/>
  <c r="G36" i="3"/>
  <c r="H36" i="3" s="1"/>
  <c r="G32" i="3"/>
  <c r="H32" i="3" s="1"/>
  <c r="G28" i="3"/>
  <c r="H28" i="3" s="1"/>
  <c r="G24" i="3"/>
  <c r="H24" i="3" s="1"/>
  <c r="G20" i="3"/>
  <c r="H20" i="3" s="1"/>
  <c r="G16" i="3"/>
  <c r="H16" i="3" s="1"/>
  <c r="E31" i="3"/>
  <c r="D31" i="3"/>
  <c r="C31" i="3"/>
</calcChain>
</file>

<file path=xl/sharedStrings.xml><?xml version="1.0" encoding="utf-8"?>
<sst xmlns="http://schemas.openxmlformats.org/spreadsheetml/2006/main" count="72" uniqueCount="64">
  <si>
    <t>Well Name</t>
  </si>
  <si>
    <t>Timeline</t>
  </si>
  <si>
    <t>XX1234</t>
  </si>
  <si>
    <t>MAASP</t>
  </si>
  <si>
    <t>LCB(psi)</t>
  </si>
  <si>
    <t>UCB(psi)</t>
  </si>
  <si>
    <t>Fcast(psi)</t>
  </si>
  <si>
    <t>AnnPress</t>
  </si>
  <si>
    <t>MAWOP</t>
  </si>
  <si>
    <t>Act_Press</t>
  </si>
  <si>
    <t>Well</t>
  </si>
  <si>
    <t>XX1233</t>
  </si>
  <si>
    <t>XX1232</t>
  </si>
  <si>
    <t>XX1231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</si>
  <si>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</si>
  <si>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</si>
  <si>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</si>
  <si>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</si>
  <si>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</si>
  <si>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</si>
  <si>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</si>
  <si>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</si>
  <si>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</si>
  <si>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</si>
  <si>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</si>
  <si>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</si>
  <si>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</si>
  <si>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</si>
  <si>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</si>
  <si>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</si>
  <si>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</si>
  <si>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</si>
  <si>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</si>
  <si>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</si>
  <si>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</si>
  <si>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Type</t>
  </si>
  <si>
    <t>Comment</t>
  </si>
  <si>
    <t>Failure</t>
  </si>
  <si>
    <t>22</t>
  </si>
  <si>
    <t>23</t>
  </si>
  <si>
    <t>24</t>
  </si>
  <si>
    <t>25</t>
  </si>
  <si>
    <t>26</t>
  </si>
  <si>
    <t>27</t>
  </si>
  <si>
    <t>Gas Lift</t>
  </si>
  <si>
    <t>Natural Flow</t>
  </si>
  <si>
    <t>Water Injector</t>
  </si>
  <si>
    <t>Gas Injector</t>
  </si>
  <si>
    <t>LMV Fail</t>
  </si>
  <si>
    <t>ASV Fail</t>
  </si>
  <si>
    <t>Normal</t>
  </si>
  <si>
    <t>SSV Fail</t>
  </si>
  <si>
    <t>Shut-In</t>
  </si>
  <si>
    <t>Flowing</t>
  </si>
  <si>
    <t>Idle</t>
  </si>
  <si>
    <t>Injecting</t>
  </si>
  <si>
    <t>Risk</t>
  </si>
  <si>
    <t>High</t>
  </si>
  <si>
    <t>Low</t>
  </si>
  <si>
    <t>Medium</t>
  </si>
  <si>
    <t>XX1230</t>
  </si>
  <si>
    <t>Title</t>
  </si>
  <si>
    <t xml:space="preserve">Pressure Forecast for Well </t>
  </si>
  <si>
    <t>Chart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</si>
</sst>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NumberFormat="1"/>
    <xf numFmtId="0" fontId="1" fillId="2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Forecast!$B$2</c:f>
          <c:strCache>
            <c:ptCount val="1"/>
            <c:pt idx="0">
              <c:v>Pressure Forecast for Well XX1234 (Gas Lift, Shut-In , ASV Fail) - High Risk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Forecast!$B$10</c:f>
              <c:strCache>
                <c:ptCount val="1"/>
                <c:pt idx="0">
                  <c:v>AnnPress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Forecast!$B$11:$B$37</c:f>
              <c:numCache>
                <c:formatCode>General</c:formatCode>
                <c:ptCount val="27"/>
                <c:pt idx="0">
                  <c:v>120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  <c:pt idx="4">
                  <c:v>200</c:v>
                </c:pt>
                <c:pt idx="5">
                  <c:v>350</c:v>
                </c:pt>
                <c:pt idx="6">
                  <c:v>300</c:v>
                </c:pt>
                <c:pt idx="7">
                  <c:v>300</c:v>
                </c:pt>
                <c:pt idx="8">
                  <c:v>500</c:v>
                </c:pt>
                <c:pt idx="9">
                  <c:v>200</c:v>
                </c:pt>
                <c:pt idx="10">
                  <c:v>250</c:v>
                </c:pt>
                <c:pt idx="11">
                  <c:v>350</c:v>
                </c:pt>
                <c:pt idx="12">
                  <c:v>300</c:v>
                </c:pt>
                <c:pt idx="13">
                  <c:v>400</c:v>
                </c:pt>
                <c:pt idx="14">
                  <c:v>250</c:v>
                </c:pt>
                <c:pt idx="15">
                  <c:v>100</c:v>
                </c:pt>
                <c:pt idx="16">
                  <c:v>220</c:v>
                </c:pt>
                <c:pt idx="17">
                  <c:v>300</c:v>
                </c:pt>
                <c:pt idx="18">
                  <c:v>275</c:v>
                </c:pt>
                <c:pt idx="19">
                  <c:v>300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1-4081-9B1A-DDC642D1D1C7}"/>
            </c:ext>
          </c:extLst>
        </c:ser>
        <c:ser>
          <c:idx val="1"/>
          <c:order val="1"/>
          <c:tx>
            <c:strRef>
              <c:f>Forecast!$C$10</c:f>
              <c:strCache>
                <c:ptCount val="1"/>
                <c:pt idx="0">
                  <c:v>Fcast(psi)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3.6458333333333336E-2"/>
                  <c:y val="-4.96031746031746E-2"/>
                </c:manualLayout>
              </c:layout>
              <c:numFmt formatCode="#,##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6E1-4081-9B1A-DDC642D1D1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Forecast!$A$11:$A$37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Forecast!$C$11:$C$37</c:f>
              <c:numCache>
                <c:formatCode>General</c:formatCode>
                <c:ptCount val="27"/>
                <c:pt idx="20">
                  <c:v>300</c:v>
                </c:pt>
                <c:pt idx="21">
                  <c:v>305.11688311688312</c:v>
                </c:pt>
                <c:pt idx="22">
                  <c:v>310.23376623376623</c:v>
                </c:pt>
                <c:pt idx="23">
                  <c:v>315.35064935064935</c:v>
                </c:pt>
                <c:pt idx="24">
                  <c:v>320.46753246753246</c:v>
                </c:pt>
                <c:pt idx="25">
                  <c:v>325.58441558441558</c:v>
                </c:pt>
                <c:pt idx="26">
                  <c:v>330.7012987012987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1-4081-9B1A-DDC642D1D1C7}"/>
            </c:ext>
          </c:extLst>
        </c:ser>
        <c:ser>
          <c:idx val="2"/>
          <c:order val="2"/>
          <c:tx>
            <c:strRef>
              <c:f>Forecast!$D$10</c:f>
              <c:strCache>
                <c:ptCount val="1"/>
                <c:pt idx="0">
                  <c:v>LCB(psi)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Forecast!$A$11:$A$37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Forecast!$D$11:$D$37</c:f>
              <c:numCache>
                <c:formatCode>General</c:formatCode>
                <c:ptCount val="27"/>
                <c:pt idx="20">
                  <c:v>300</c:v>
                </c:pt>
                <c:pt idx="21" formatCode="0.00">
                  <c:v>96.868698514370976</c:v>
                </c:pt>
                <c:pt idx="22" formatCode="0.00">
                  <c:v>90.654984863680937</c:v>
                </c:pt>
                <c:pt idx="23" formatCode="0.00">
                  <c:v>84.934899723366726</c:v>
                </c:pt>
                <c:pt idx="24" formatCode="0.00">
                  <c:v>79.641615112594536</c:v>
                </c:pt>
                <c:pt idx="25" formatCode="0.00">
                  <c:v>74.721819043562448</c:v>
                </c:pt>
                <c:pt idx="26" formatCode="0.00">
                  <c:v>70.132183050518279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1-4081-9B1A-DDC642D1D1C7}"/>
            </c:ext>
          </c:extLst>
        </c:ser>
        <c:ser>
          <c:idx val="3"/>
          <c:order val="3"/>
          <c:tx>
            <c:strRef>
              <c:f>Forecast!$E$10</c:f>
              <c:strCache>
                <c:ptCount val="1"/>
                <c:pt idx="0">
                  <c:v>UCB(psi)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Forecast!$A$11:$A$37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Forecast!$E$11:$E$37</c:f>
              <c:numCache>
                <c:formatCode>General</c:formatCode>
                <c:ptCount val="27"/>
                <c:pt idx="20">
                  <c:v>300</c:v>
                </c:pt>
                <c:pt idx="21" formatCode="0.00">
                  <c:v>513.36506771939526</c:v>
                </c:pt>
                <c:pt idx="22" formatCode="0.00">
                  <c:v>529.8125476038515</c:v>
                </c:pt>
                <c:pt idx="23" formatCode="0.00">
                  <c:v>545.766398977932</c:v>
                </c:pt>
                <c:pt idx="24" formatCode="0.00">
                  <c:v>561.29344982247039</c:v>
                </c:pt>
                <c:pt idx="25" formatCode="0.00">
                  <c:v>576.44701212526866</c:v>
                </c:pt>
                <c:pt idx="26" formatCode="0.00">
                  <c:v>591.27041435207911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E1-4081-9B1A-DDC642D1D1C7}"/>
            </c:ext>
          </c:extLst>
        </c:ser>
        <c:ser>
          <c:idx val="4"/>
          <c:order val="4"/>
          <c:tx>
            <c:v>MAASP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0"/>
                  <c:y val="-3.968253968253972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1-4081-9B1A-DDC642D1D1C7}"/>
                </c:ext>
              </c:extLst>
            </c:dLbl>
            <c:spPr>
              <a:solidFill>
                <a:srgbClr val="FF0000">
                  <a:alpha val="2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Forecast!$G$11:$G$37</c:f>
              <c:numCache>
                <c:formatCode>General</c:formatCode>
                <c:ptCount val="2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E1-4081-9B1A-DDC642D1D1C7}"/>
            </c:ext>
          </c:extLst>
        </c:ser>
        <c:ser>
          <c:idx val="5"/>
          <c:order val="5"/>
          <c:tx>
            <c:v>MAWOP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4.1666666666666664E-2"/>
                  <c:y val="-3.968253968253972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1-4081-9B1A-DDC642D1D1C7}"/>
                </c:ext>
              </c:extLst>
            </c:dLbl>
            <c:spPr>
              <a:solidFill>
                <a:srgbClr val="FFC000">
                  <a:alpha val="48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Forecast!$H$11:$H$37</c:f>
              <c:numCache>
                <c:formatCode>General</c:formatCode>
                <c:ptCount val="2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1-4081-9B1A-DDC642D1D1C7}"/>
            </c:ext>
          </c:extLst>
        </c:ser>
        <c:ser>
          <c:idx val="6"/>
          <c:order val="6"/>
          <c:tx>
            <c:v>Act_Pres</c:v>
          </c:tx>
          <c:spPr>
            <a:ln w="28575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Forecast!$F$11:$F$37</c:f>
              <c:numCache>
                <c:formatCode>0.00</c:formatCode>
                <c:ptCount val="27"/>
                <c:pt idx="20" formatCode="General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1-4081-9B1A-DDC642D1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73576"/>
        <c:axId val="417670296"/>
      </c:lineChart>
      <c:catAx>
        <c:axId val="417673576"/>
        <c:scaling>
          <c:orientation val="minMax"/>
        </c:scaling>
        <c:delete val="1"/>
        <c:axPos val="b"/>
        <c:majorTickMark val="none"/>
        <c:minorTickMark val="none"/>
        <c:tickLblPos val="low"/>
        <c:crossAx val="417670296"/>
        <c:crosses val="autoZero"/>
        <c:auto val="1"/>
        <c:lblAlgn val="ctr"/>
        <c:lblOffset val="100"/>
        <c:noMultiLvlLbl val="0"/>
      </c:catAx>
      <c:valAx>
        <c:axId val="4176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Annulus Pressure,</a:t>
                </a:r>
                <a:r>
                  <a:rPr lang="en-US" sz="1400" b="1" baseline="0"/>
                  <a:t> psi</a:t>
                </a:r>
              </a:p>
              <a:p>
                <a:pPr>
                  <a:defRPr sz="1400" b="1"/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73576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EFD42-0602-4C7E-99E1-6F198E01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BA43F-7C1E-47BB-B23E-E739FD513A95}" name="Table1" displayName="Table1" ref="A10:H37" totalsRowShown="0">
  <autoFilter ref="A10:H37" xr:uid="{CD4E5529-3CB2-4D34-AB17-B1FAAA84FDBB}"/>
  <tableColumns count="8">
    <tableColumn id="1" xr3:uid="{8FAB4AC0-F25E-446E-995A-039BA24927FD}" name="Timeline"/>
    <tableColumn id="2" xr3:uid="{D4991D3D-E349-4DDD-A25E-DBB367EE9AE1}" name="AnnPress"/>
    <tableColumn id="3" xr3:uid="{EA91F649-0324-45AB-82B1-C716ADECE230}" name="Fcast(psi)">
      <calculatedColumnFormula>_xlfn.FORECAST.ETS(A11,$B$11:$B$31,$A$11:$A$31,1,1)</calculatedColumnFormula>
    </tableColumn>
    <tableColumn id="4" xr3:uid="{AD3091E9-2625-4884-9F5D-158BBEB144C0}" name="LCB(psi)" dataDxfId="5">
      <calculatedColumnFormula>C11-_xlfn.FORECAST.ETS.CONFINT(A11,$B$11:$B$31,$A$11:$A$31,0.95,1,1)</calculatedColumnFormula>
    </tableColumn>
    <tableColumn id="5" xr3:uid="{335718F1-49A3-4F0D-8580-A905A040C49B}" name="UCB(psi)" dataDxfId="4">
      <calculatedColumnFormula>C11+_xlfn.FORECAST.ETS.CONFINT(A11,$B$11:$B$31,$A$11:$A$31,0.95,1,1)</calculatedColumnFormula>
    </tableColumn>
    <tableColumn id="8" xr3:uid="{8F15D70F-2D09-4A18-8135-6C569732605B}" name="Act_Press" dataDxfId="1">
      <calculatedColumnFormula>Press_Actual</calculatedColumnFormula>
    </tableColumn>
    <tableColumn id="6" xr3:uid="{09A08F11-0374-4688-AB7D-7DC416D58A44}" name="MAASP" dataDxfId="3">
      <calculatedColumnFormula>Factor_MAASP</calculatedColumnFormula>
    </tableColumn>
    <tableColumn id="7" xr3:uid="{4E731F2E-653D-4FDC-B98B-69742BE9CEDC}" name="MAWOP" dataDxfId="2">
      <calculatedColumnFormula>Table1[[#This Row],[MAASP]]*80%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F1A7B0-7305-4ACD-9B8B-D59CB3CD9117}" name="Table_Press" displayName="Table_Press" ref="A1:AG6" totalsRowShown="0" headerRowDxfId="0">
  <autoFilter ref="A1:AG6" xr:uid="{E5E2401C-E727-4031-AFA4-235955499B73}"/>
  <tableColumns count="33">
    <tableColumn id="1" xr3:uid="{C9824E61-0CE6-4DF0-A010-78BF7B42D52D}" name="Well"/>
    <tableColumn id="3" xr3:uid="{1021364D-8F11-4DF6-B23F-C0E856547621}" name="1"/>
    <tableColumn id="4" xr3:uid="{F3D05356-DCBB-4F16-844A-3436E033F0FA}" name="2"/>
    <tableColumn id="5" xr3:uid="{038A4F0A-1F32-44B7-8CDD-91C37F0D8E38}" name="3"/>
    <tableColumn id="6" xr3:uid="{3EB78361-2448-40F7-B315-85685ACE1FAF}" name="4"/>
    <tableColumn id="7" xr3:uid="{AE5721F4-2FCF-4061-AA13-EE817E0A8282}" name="5"/>
    <tableColumn id="8" xr3:uid="{6FEB3A3E-5857-4582-BA9D-8580E9C7BF07}" name="6"/>
    <tableColumn id="9" xr3:uid="{EF3C08A8-ECC1-49D2-B01B-FF2B15448EEF}" name="7"/>
    <tableColumn id="10" xr3:uid="{8E85B804-7F2A-4A2A-A955-7B03AD9A2B37}" name="8"/>
    <tableColumn id="11" xr3:uid="{D5CD2FD6-8233-40B6-B217-6912C07B6553}" name="9"/>
    <tableColumn id="12" xr3:uid="{69757224-FEFC-42B6-8105-D0A1783418DC}" name="10"/>
    <tableColumn id="13" xr3:uid="{16DB7A37-7A61-4C8A-AF45-06F0E40CF426}" name="11"/>
    <tableColumn id="14" xr3:uid="{89A79934-2639-4A36-BAFB-3DE2B2B1E3E9}" name="12"/>
    <tableColumn id="15" xr3:uid="{35FD3C97-56F9-4037-A220-BEE0883AD71A}" name="13"/>
    <tableColumn id="16" xr3:uid="{8E27E0CC-BFC5-45C0-8A12-04769B20E643}" name="14"/>
    <tableColumn id="17" xr3:uid="{940E07BA-503A-4F12-A0F2-96425EC02FC0}" name="15"/>
    <tableColumn id="18" xr3:uid="{394BA143-0EEC-43C6-87F5-6B105D4DF3A2}" name="16"/>
    <tableColumn id="19" xr3:uid="{CDBC98C2-D08B-49E7-8BCD-4FD0B5734DEB}" name="17"/>
    <tableColumn id="20" xr3:uid="{EE223137-04F4-4EFF-AD24-F609A37D1F1B}" name="18"/>
    <tableColumn id="21" xr3:uid="{28E900D0-3B03-4CFC-9443-AC641E3F3254}" name="19"/>
    <tableColumn id="22" xr3:uid="{CA5A940A-E443-4E3B-AF44-90D29848237D}" name="20"/>
    <tableColumn id="23" xr3:uid="{3DC741B8-E70F-42CE-979B-31D42E2B52A1}" name="21"/>
    <tableColumn id="27" xr3:uid="{7ACB35A5-1DF2-4A2A-A516-B900F2B79B08}" name="22"/>
    <tableColumn id="28" xr3:uid="{89C7B687-B659-4459-ACE3-2E564F5C66E3}" name="23"/>
    <tableColumn id="29" xr3:uid="{0696C4AE-9DDA-409F-8641-21D3C3308592}" name="24"/>
    <tableColumn id="30" xr3:uid="{5B2945A9-F624-4DC6-99B1-FEFED91F9F4A}" name="25"/>
    <tableColumn id="31" xr3:uid="{07CD50A0-7CA7-4C88-8722-F88473D88440}" name="26"/>
    <tableColumn id="32" xr3:uid="{7D40C55E-53CE-4D74-958C-2E0FF059B229}" name="27"/>
    <tableColumn id="2" xr3:uid="{DB6EE837-5759-4B07-A0A3-AB15D8A7FC8E}" name="MAASP"/>
    <tableColumn id="24" xr3:uid="{17F5D806-D1C7-41AA-9568-5E5363A61249}" name="Type"/>
    <tableColumn id="25" xr3:uid="{E3788076-52C6-4117-B545-B624172433E2}" name="Comment"/>
    <tableColumn id="26" xr3:uid="{4AA6E67F-5FD5-4DB5-86B6-15A0ADCF0669}" name="Failure"/>
    <tableColumn id="33" xr3:uid="{3003F6D4-D2DA-470A-9639-D7C2EFD5E1E3}" name="Ris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E138-0098-47B4-83CB-D8B890AB774E}">
  <dimension ref="A1:H37"/>
  <sheetViews>
    <sheetView tabSelected="1" topLeftCell="A16" zoomScale="85" zoomScaleNormal="85" workbookViewId="0">
      <selection activeCell="I4" sqref="A3:I4"/>
    </sheetView>
  </sheetViews>
  <sheetFormatPr defaultRowHeight="14.4" x14ac:dyDescent="0.3"/>
  <cols>
    <col min="1" max="1" width="11.6640625" bestFit="1" customWidth="1"/>
    <col min="3" max="3" width="9.88671875" customWidth="1"/>
    <col min="4" max="4" width="10" bestFit="1" customWidth="1"/>
    <col min="5" max="5" width="10.44140625" bestFit="1" customWidth="1"/>
    <col min="6" max="6" width="10.44140625" customWidth="1"/>
  </cols>
  <sheetData>
    <row r="1" spans="1:8" x14ac:dyDescent="0.3">
      <c r="A1" t="s">
        <v>61</v>
      </c>
      <c r="B1" t="s">
        <v>62</v>
      </c>
    </row>
    <row r="2" spans="1:8" x14ac:dyDescent="0.3">
      <c r="A2" s="7" t="s">
        <v>63</v>
      </c>
      <c r="B2" t="str">
        <f ca="1">B1&amp;B3&amp;" ("&amp;Press_Actual&amp;", "&amp;B6&amp;" , "&amp;B7&amp;") - "&amp;B8&amp;" Risk"</f>
        <v>Pressure Forecast for Well XX1234 (Gas Lift, Shut-In , ASV Fail) - High Risk</v>
      </c>
    </row>
    <row r="3" spans="1:8" x14ac:dyDescent="0.3">
      <c r="A3" t="s">
        <v>0</v>
      </c>
      <c r="B3" t="s">
        <v>2</v>
      </c>
    </row>
    <row r="4" spans="1:8" x14ac:dyDescent="0.3">
      <c r="A4" t="s">
        <v>3</v>
      </c>
      <c r="B4">
        <f ca="1">INDEX(INDIRECT("Table_Press["&amp;A4&amp;"]"),MATCH($B$3,Table_Press[Well],0),1)</f>
        <v>500</v>
      </c>
    </row>
    <row r="5" spans="1:8" x14ac:dyDescent="0.3">
      <c r="A5" t="s">
        <v>35</v>
      </c>
      <c r="B5" t="str">
        <f ca="1">INDEX(INDIRECT("Table_Press["&amp;A5&amp;"]"),MATCH($B$3,Table_Press[Well],0),1)</f>
        <v>Gas Lift</v>
      </c>
    </row>
    <row r="6" spans="1:8" x14ac:dyDescent="0.3">
      <c r="A6" t="s">
        <v>36</v>
      </c>
      <c r="B6" t="str">
        <f ca="1">INDEX(INDIRECT("Table_Press["&amp;A6&amp;"]"),MATCH($B$3,Table_Press[Well],0),1)</f>
        <v>Shut-In</v>
      </c>
    </row>
    <row r="7" spans="1:8" x14ac:dyDescent="0.3">
      <c r="A7" t="s">
        <v>37</v>
      </c>
      <c r="B7" t="str">
        <f ca="1">INDEX(INDIRECT("Table_Press["&amp;A7&amp;"]"),MATCH($B$3,Table_Press[Well],0),1)</f>
        <v>ASV Fail</v>
      </c>
    </row>
    <row r="8" spans="1:8" x14ac:dyDescent="0.3">
      <c r="A8" t="s">
        <v>56</v>
      </c>
      <c r="B8" t="str">
        <f ca="1">INDEX(INDIRECT("Table_Press["&amp;A8&amp;"]"),MATCH($B$3,Table_Press[Well],0),1)</f>
        <v>High</v>
      </c>
    </row>
    <row r="10" spans="1:8" x14ac:dyDescent="0.3">
      <c r="A10" t="s">
        <v>1</v>
      </c>
      <c r="B10" t="s">
        <v>7</v>
      </c>
      <c r="C10" t="s">
        <v>6</v>
      </c>
      <c r="D10" t="s">
        <v>4</v>
      </c>
      <c r="E10" t="s">
        <v>5</v>
      </c>
      <c r="F10" t="s">
        <v>9</v>
      </c>
      <c r="G10" t="s">
        <v>3</v>
      </c>
      <c r="H10" t="s">
        <v>8</v>
      </c>
    </row>
    <row r="11" spans="1:8" x14ac:dyDescent="0.3">
      <c r="A11" s="1">
        <v>1</v>
      </c>
      <c r="B11" s="1">
        <f>INDEX(Table_Press[],MATCH($B$3,Table_Press[Well],0),Table1[[#This Row],[Timeline]]+1)</f>
        <v>120</v>
      </c>
      <c r="F11" s="3"/>
      <c r="G11">
        <f ca="1">Factor_MAASP</f>
        <v>500</v>
      </c>
      <c r="H11">
        <f ca="1">Table1[[#This Row],[MAASP]]*80%</f>
        <v>400</v>
      </c>
    </row>
    <row r="12" spans="1:8" x14ac:dyDescent="0.3">
      <c r="A12" s="1">
        <v>2</v>
      </c>
      <c r="B12" s="1">
        <f>INDEX(Table_Press[],MATCH($B$3,Table_Press[Well],0),Table1[[#This Row],[Timeline]]+1)</f>
        <v>140</v>
      </c>
      <c r="F12" s="3"/>
      <c r="G12">
        <f ca="1">Factor_MAASP</f>
        <v>500</v>
      </c>
      <c r="H12">
        <f ca="1">Table1[[#This Row],[MAASP]]*80%</f>
        <v>400</v>
      </c>
    </row>
    <row r="13" spans="1:8" x14ac:dyDescent="0.3">
      <c r="A13" s="1">
        <v>3</v>
      </c>
      <c r="B13" s="1">
        <f>INDEX(Table_Press[],MATCH($B$3,Table_Press[Well],0),Table1[[#This Row],[Timeline]]+1)</f>
        <v>150</v>
      </c>
      <c r="F13" s="3"/>
      <c r="G13">
        <f ca="1">Factor_MAASP</f>
        <v>500</v>
      </c>
      <c r="H13">
        <f ca="1">Table1[[#This Row],[MAASP]]*80%</f>
        <v>400</v>
      </c>
    </row>
    <row r="14" spans="1:8" x14ac:dyDescent="0.3">
      <c r="A14" s="1">
        <v>4</v>
      </c>
      <c r="B14" s="1">
        <f>INDEX(Table_Press[],MATCH($B$3,Table_Press[Well],0),Table1[[#This Row],[Timeline]]+1)</f>
        <v>160</v>
      </c>
      <c r="F14" s="3"/>
      <c r="G14">
        <f ca="1">Factor_MAASP</f>
        <v>500</v>
      </c>
      <c r="H14">
        <f ca="1">Table1[[#This Row],[MAASP]]*80%</f>
        <v>400</v>
      </c>
    </row>
    <row r="15" spans="1:8" x14ac:dyDescent="0.3">
      <c r="A15" s="1">
        <v>5</v>
      </c>
      <c r="B15" s="1">
        <f>INDEX(Table_Press[],MATCH($B$3,Table_Press[Well],0),Table1[[#This Row],[Timeline]]+1)</f>
        <v>200</v>
      </c>
      <c r="F15" s="3"/>
      <c r="G15">
        <f ca="1">Factor_MAASP</f>
        <v>500</v>
      </c>
      <c r="H15">
        <f ca="1">Table1[[#This Row],[MAASP]]*80%</f>
        <v>400</v>
      </c>
    </row>
    <row r="16" spans="1:8" x14ac:dyDescent="0.3">
      <c r="A16" s="1">
        <v>6</v>
      </c>
      <c r="B16" s="1">
        <f>INDEX(Table_Press[],MATCH($B$3,Table_Press[Well],0),Table1[[#This Row],[Timeline]]+1)</f>
        <v>350</v>
      </c>
      <c r="F16" s="3"/>
      <c r="G16">
        <f ca="1">Factor_MAASP</f>
        <v>500</v>
      </c>
      <c r="H16">
        <f ca="1">Table1[[#This Row],[MAASP]]*80%</f>
        <v>400</v>
      </c>
    </row>
    <row r="17" spans="1:8" x14ac:dyDescent="0.3">
      <c r="A17" s="1">
        <v>7</v>
      </c>
      <c r="B17" s="1">
        <f>INDEX(Table_Press[],MATCH($B$3,Table_Press[Well],0),Table1[[#This Row],[Timeline]]+1)</f>
        <v>300</v>
      </c>
      <c r="F17" s="3"/>
      <c r="G17">
        <f ca="1">Factor_MAASP</f>
        <v>500</v>
      </c>
      <c r="H17">
        <f ca="1">Table1[[#This Row],[MAASP]]*80%</f>
        <v>400</v>
      </c>
    </row>
    <row r="18" spans="1:8" x14ac:dyDescent="0.3">
      <c r="A18" s="1">
        <v>8</v>
      </c>
      <c r="B18" s="1">
        <f>INDEX(Table_Press[],MATCH($B$3,Table_Press[Well],0),Table1[[#This Row],[Timeline]]+1)</f>
        <v>300</v>
      </c>
      <c r="F18" s="3"/>
      <c r="G18">
        <f ca="1">Factor_MAASP</f>
        <v>500</v>
      </c>
      <c r="H18">
        <f ca="1">Table1[[#This Row],[MAASP]]*80%</f>
        <v>400</v>
      </c>
    </row>
    <row r="19" spans="1:8" x14ac:dyDescent="0.3">
      <c r="A19" s="1">
        <v>9</v>
      </c>
      <c r="B19" s="1">
        <f>INDEX(Table_Press[],MATCH($B$3,Table_Press[Well],0),Table1[[#This Row],[Timeline]]+1)</f>
        <v>500</v>
      </c>
      <c r="F19" s="3"/>
      <c r="G19">
        <f ca="1">Factor_MAASP</f>
        <v>500</v>
      </c>
      <c r="H19">
        <f ca="1">Table1[[#This Row],[MAASP]]*80%</f>
        <v>400</v>
      </c>
    </row>
    <row r="20" spans="1:8" x14ac:dyDescent="0.3">
      <c r="A20" s="1">
        <v>10</v>
      </c>
      <c r="B20" s="1">
        <f>INDEX(Table_Press[],MATCH($B$3,Table_Press[Well],0),Table1[[#This Row],[Timeline]]+1)</f>
        <v>200</v>
      </c>
      <c r="F20" s="3"/>
      <c r="G20">
        <f ca="1">Factor_MAASP</f>
        <v>500</v>
      </c>
      <c r="H20">
        <f ca="1">Table1[[#This Row],[MAASP]]*80%</f>
        <v>400</v>
      </c>
    </row>
    <row r="21" spans="1:8" x14ac:dyDescent="0.3">
      <c r="A21" s="1">
        <v>11</v>
      </c>
      <c r="B21" s="1">
        <f>INDEX(Table_Press[],MATCH($B$3,Table_Press[Well],0),Table1[[#This Row],[Timeline]]+1)</f>
        <v>250</v>
      </c>
      <c r="F21" s="3"/>
      <c r="G21">
        <f ca="1">Factor_MAASP</f>
        <v>500</v>
      </c>
      <c r="H21">
        <f ca="1">Table1[[#This Row],[MAASP]]*80%</f>
        <v>400</v>
      </c>
    </row>
    <row r="22" spans="1:8" x14ac:dyDescent="0.3">
      <c r="A22" s="1">
        <v>12</v>
      </c>
      <c r="B22" s="1">
        <f>INDEX(Table_Press[],MATCH($B$3,Table_Press[Well],0),Table1[[#This Row],[Timeline]]+1)</f>
        <v>350</v>
      </c>
      <c r="F22" s="3"/>
      <c r="G22">
        <f ca="1">Factor_MAASP</f>
        <v>500</v>
      </c>
      <c r="H22">
        <f ca="1">Table1[[#This Row],[MAASP]]*80%</f>
        <v>400</v>
      </c>
    </row>
    <row r="23" spans="1:8" x14ac:dyDescent="0.3">
      <c r="A23" s="1">
        <v>13</v>
      </c>
      <c r="B23" s="1">
        <f>INDEX(Table_Press[],MATCH($B$3,Table_Press[Well],0),Table1[[#This Row],[Timeline]]+1)</f>
        <v>300</v>
      </c>
      <c r="F23" s="3"/>
      <c r="G23">
        <f ca="1">Factor_MAASP</f>
        <v>500</v>
      </c>
      <c r="H23">
        <f ca="1">Table1[[#This Row],[MAASP]]*80%</f>
        <v>400</v>
      </c>
    </row>
    <row r="24" spans="1:8" x14ac:dyDescent="0.3">
      <c r="A24" s="1">
        <v>14</v>
      </c>
      <c r="B24" s="1">
        <f>INDEX(Table_Press[],MATCH($B$3,Table_Press[Well],0),Table1[[#This Row],[Timeline]]+1)</f>
        <v>400</v>
      </c>
      <c r="F24" s="3"/>
      <c r="G24">
        <f ca="1">Factor_MAASP</f>
        <v>500</v>
      </c>
      <c r="H24">
        <f ca="1">Table1[[#This Row],[MAASP]]*80%</f>
        <v>400</v>
      </c>
    </row>
    <row r="25" spans="1:8" x14ac:dyDescent="0.3">
      <c r="A25" s="1">
        <v>15</v>
      </c>
      <c r="B25" s="1">
        <f>INDEX(Table_Press[],MATCH($B$3,Table_Press[Well],0),Table1[[#This Row],[Timeline]]+1)</f>
        <v>250</v>
      </c>
      <c r="F25" s="3"/>
      <c r="G25">
        <f ca="1">Factor_MAASP</f>
        <v>500</v>
      </c>
      <c r="H25">
        <f ca="1">Table1[[#This Row],[MAASP]]*80%</f>
        <v>400</v>
      </c>
    </row>
    <row r="26" spans="1:8" x14ac:dyDescent="0.3">
      <c r="A26" s="1">
        <v>16</v>
      </c>
      <c r="B26" s="1">
        <f>INDEX(Table_Press[],MATCH($B$3,Table_Press[Well],0),Table1[[#This Row],[Timeline]]+1)</f>
        <v>100</v>
      </c>
      <c r="F26" s="3"/>
      <c r="G26">
        <f ca="1">Factor_MAASP</f>
        <v>500</v>
      </c>
      <c r="H26">
        <f ca="1">Table1[[#This Row],[MAASP]]*80%</f>
        <v>400</v>
      </c>
    </row>
    <row r="27" spans="1:8" x14ac:dyDescent="0.3">
      <c r="A27" s="1">
        <v>17</v>
      </c>
      <c r="B27" s="1">
        <f>INDEX(Table_Press[],MATCH($B$3,Table_Press[Well],0),Table1[[#This Row],[Timeline]]+1)</f>
        <v>220</v>
      </c>
      <c r="F27" s="3"/>
      <c r="G27">
        <f ca="1">Factor_MAASP</f>
        <v>500</v>
      </c>
      <c r="H27">
        <f ca="1">Table1[[#This Row],[MAASP]]*80%</f>
        <v>400</v>
      </c>
    </row>
    <row r="28" spans="1:8" x14ac:dyDescent="0.3">
      <c r="A28" s="1">
        <v>18</v>
      </c>
      <c r="B28" s="1">
        <f>INDEX(Table_Press[],MATCH($B$3,Table_Press[Well],0),Table1[[#This Row],[Timeline]]+1)</f>
        <v>300</v>
      </c>
      <c r="F28" s="3"/>
      <c r="G28">
        <f ca="1">Factor_MAASP</f>
        <v>500</v>
      </c>
      <c r="H28">
        <f ca="1">Table1[[#This Row],[MAASP]]*80%</f>
        <v>400</v>
      </c>
    </row>
    <row r="29" spans="1:8" x14ac:dyDescent="0.3">
      <c r="A29" s="1">
        <v>19</v>
      </c>
      <c r="B29" s="1">
        <f>INDEX(Table_Press[],MATCH($B$3,Table_Press[Well],0),Table1[[#This Row],[Timeline]]+1)</f>
        <v>275</v>
      </c>
      <c r="F29" s="3"/>
      <c r="G29">
        <f ca="1">Factor_MAASP</f>
        <v>500</v>
      </c>
      <c r="H29">
        <f ca="1">Table1[[#This Row],[MAASP]]*80%</f>
        <v>400</v>
      </c>
    </row>
    <row r="30" spans="1:8" x14ac:dyDescent="0.3">
      <c r="A30" s="1">
        <v>20</v>
      </c>
      <c r="B30" s="1">
        <f>INDEX(Table_Press[],MATCH($B$3,Table_Press[Well],0),Table1[[#This Row],[Timeline]]+1)</f>
        <v>300</v>
      </c>
      <c r="F30" s="3"/>
      <c r="G30">
        <f ca="1">Factor_MAASP</f>
        <v>500</v>
      </c>
      <c r="H30">
        <f ca="1">Table1[[#This Row],[MAASP]]*80%</f>
        <v>400</v>
      </c>
    </row>
    <row r="31" spans="1:8" x14ac:dyDescent="0.3">
      <c r="A31" s="1">
        <v>21</v>
      </c>
      <c r="B31" s="1">
        <f>INDEX(Table_Press[],MATCH($B$3,Table_Press[Well],0),Table1[[#This Row],[Timeline]]+1)</f>
        <v>300</v>
      </c>
      <c r="C31" s="4">
        <f>Table1[[#This Row],[AnnPress]]</f>
        <v>300</v>
      </c>
      <c r="D31" s="4">
        <f>Table1[[#This Row],[AnnPress]]</f>
        <v>300</v>
      </c>
      <c r="E31" s="4">
        <f>Table1[[#This Row],[AnnPress]]</f>
        <v>300</v>
      </c>
      <c r="F31" s="4">
        <f>Table1[[#This Row],[AnnPress]]</f>
        <v>300</v>
      </c>
      <c r="G31">
        <f ca="1">Factor_MAASP</f>
        <v>500</v>
      </c>
      <c r="H31">
        <f ca="1">Table1[[#This Row],[MAASP]]*80%</f>
        <v>400</v>
      </c>
    </row>
    <row r="32" spans="1:8" x14ac:dyDescent="0.3">
      <c r="A32" s="1">
        <v>22</v>
      </c>
      <c r="C32" s="1">
        <f>_xlfn.FORECAST.ETS(A32,$B$11:$B$31,$A$11:$A$31,1,1)</f>
        <v>305.11688311688312</v>
      </c>
      <c r="D32" s="2">
        <f>C32-_xlfn.FORECAST.ETS.CONFINT(A32,$B$11:$B$31,$A$11:$A$31,0.95,1,1)</f>
        <v>96.868698514370976</v>
      </c>
      <c r="E32" s="2">
        <f>C32+_xlfn.FORECAST.ETS.CONFINT(A32,$B$11:$B$31,$A$11:$A$31,0.95,1,1)</f>
        <v>513.36506771939526</v>
      </c>
      <c r="F32" s="2">
        <f>INDEX(Table_Press[],MATCH($B$3,Table_Press[Well],0),Table1[[#This Row],[Timeline]]+1)</f>
        <v>300</v>
      </c>
      <c r="G32">
        <f ca="1">Factor_MAASP</f>
        <v>500</v>
      </c>
      <c r="H32">
        <f ca="1">Table1[[#This Row],[MAASP]]*80%</f>
        <v>400</v>
      </c>
    </row>
    <row r="33" spans="1:8" x14ac:dyDescent="0.3">
      <c r="A33" s="1">
        <v>23</v>
      </c>
      <c r="C33" s="1">
        <f>_xlfn.FORECAST.ETS(A33,$B$11:$B$31,$A$11:$A$31,1,1)</f>
        <v>310.23376623376623</v>
      </c>
      <c r="D33" s="2">
        <f>C33-_xlfn.FORECAST.ETS.CONFINT(A33,$B$11:$B$31,$A$11:$A$31,0.95,1,1)</f>
        <v>90.654984863680937</v>
      </c>
      <c r="E33" s="2">
        <f>C33+_xlfn.FORECAST.ETS.CONFINT(A33,$B$11:$B$31,$A$11:$A$31,0.95,1,1)</f>
        <v>529.8125476038515</v>
      </c>
      <c r="F33" s="2">
        <f>INDEX(Table_Press[],MATCH($B$3,Table_Press[Well],0),Table1[[#This Row],[Timeline]]+1)</f>
        <v>300</v>
      </c>
      <c r="G33">
        <f ca="1">Factor_MAASP</f>
        <v>500</v>
      </c>
      <c r="H33">
        <f ca="1">Table1[[#This Row],[MAASP]]*80%</f>
        <v>400</v>
      </c>
    </row>
    <row r="34" spans="1:8" x14ac:dyDescent="0.3">
      <c r="A34" s="1">
        <v>24</v>
      </c>
      <c r="C34" s="1">
        <f>_xlfn.FORECAST.ETS(A34,$B$11:$B$31,$A$11:$A$31,1,1)</f>
        <v>315.35064935064935</v>
      </c>
      <c r="D34" s="2">
        <f>C34-_xlfn.FORECAST.ETS.CONFINT(A34,$B$11:$B$31,$A$11:$A$31,0.95,1,1)</f>
        <v>84.934899723366726</v>
      </c>
      <c r="E34" s="2">
        <f>C34+_xlfn.FORECAST.ETS.CONFINT(A34,$B$11:$B$31,$A$11:$A$31,0.95,1,1)</f>
        <v>545.766398977932</v>
      </c>
      <c r="F34" s="2">
        <f>INDEX(Table_Press[],MATCH($B$3,Table_Press[Well],0),Table1[[#This Row],[Timeline]]+1)</f>
        <v>300</v>
      </c>
      <c r="G34">
        <f ca="1">Factor_MAASP</f>
        <v>500</v>
      </c>
      <c r="H34">
        <f ca="1">Table1[[#This Row],[MAASP]]*80%</f>
        <v>400</v>
      </c>
    </row>
    <row r="35" spans="1:8" x14ac:dyDescent="0.3">
      <c r="A35" s="1">
        <v>25</v>
      </c>
      <c r="C35" s="1">
        <f>_xlfn.FORECAST.ETS(A35,$B$11:$B$31,$A$11:$A$31,1,1)</f>
        <v>320.46753246753246</v>
      </c>
      <c r="D35" s="2">
        <f>C35-_xlfn.FORECAST.ETS.CONFINT(A35,$B$11:$B$31,$A$11:$A$31,0.95,1,1)</f>
        <v>79.641615112594536</v>
      </c>
      <c r="E35" s="2">
        <f>C35+_xlfn.FORECAST.ETS.CONFINT(A35,$B$11:$B$31,$A$11:$A$31,0.95,1,1)</f>
        <v>561.29344982247039</v>
      </c>
      <c r="F35" s="2">
        <f>INDEX(Table_Press[],MATCH($B$3,Table_Press[Well],0),Table1[[#This Row],[Timeline]]+1)</f>
        <v>300</v>
      </c>
      <c r="G35">
        <f ca="1">Factor_MAASP</f>
        <v>500</v>
      </c>
      <c r="H35">
        <f ca="1">Table1[[#This Row],[MAASP]]*80%</f>
        <v>400</v>
      </c>
    </row>
    <row r="36" spans="1:8" x14ac:dyDescent="0.3">
      <c r="A36" s="1">
        <v>26</v>
      </c>
      <c r="C36" s="1">
        <f>_xlfn.FORECAST.ETS(A36,$B$11:$B$31,$A$11:$A$31,1,1)</f>
        <v>325.58441558441558</v>
      </c>
      <c r="D36" s="2">
        <f>C36-_xlfn.FORECAST.ETS.CONFINT(A36,$B$11:$B$31,$A$11:$A$31,0.95,1,1)</f>
        <v>74.721819043562448</v>
      </c>
      <c r="E36" s="2">
        <f>C36+_xlfn.FORECAST.ETS.CONFINT(A36,$B$11:$B$31,$A$11:$A$31,0.95,1,1)</f>
        <v>576.44701212526866</v>
      </c>
      <c r="F36" s="2">
        <f>INDEX(Table_Press[],MATCH($B$3,Table_Press[Well],0),Table1[[#This Row],[Timeline]]+1)</f>
        <v>300</v>
      </c>
      <c r="G36">
        <f ca="1">Factor_MAASP</f>
        <v>500</v>
      </c>
      <c r="H36">
        <f ca="1">Table1[[#This Row],[MAASP]]*80%</f>
        <v>400</v>
      </c>
    </row>
    <row r="37" spans="1:8" x14ac:dyDescent="0.3">
      <c r="A37" s="1">
        <v>27</v>
      </c>
      <c r="C37" s="1">
        <f>_xlfn.FORECAST.ETS(A37,$B$11:$B$31,$A$11:$A$31,1,1)</f>
        <v>330.7012987012987</v>
      </c>
      <c r="D37" s="2">
        <f>C37-_xlfn.FORECAST.ETS.CONFINT(A37,$B$11:$B$31,$A$11:$A$31,0.95,1,1)</f>
        <v>70.132183050518279</v>
      </c>
      <c r="E37" s="2">
        <f>C37+_xlfn.FORECAST.ETS.CONFINT(A37,$B$11:$B$31,$A$11:$A$31,0.95,1,1)</f>
        <v>591.27041435207911</v>
      </c>
      <c r="F37" s="2">
        <f>INDEX(Table_Press[],MATCH($B$3,Table_Press[Well],0),Table1[[#This Row],[Timeline]]+1)</f>
        <v>300</v>
      </c>
      <c r="G37">
        <f ca="1">Factor_MAASP</f>
        <v>500</v>
      </c>
      <c r="H37">
        <f ca="1">Table1[[#This Row],[MAASP]]*80%</f>
        <v>400</v>
      </c>
    </row>
  </sheetData>
  <dataValidations count="1">
    <dataValidation type="list" allowBlank="1" showInputMessage="1" showErrorMessage="1" sqref="B3" xr:uid="{DC4A527C-C59C-45BE-AED7-67531D5A2227}">
      <formula1>List_Well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13D1-3493-4296-94C5-1984075258D6}">
  <dimension ref="A1:AG6"/>
  <sheetViews>
    <sheetView workbookViewId="0">
      <selection activeCell="A7" sqref="A7"/>
    </sheetView>
  </sheetViews>
  <sheetFormatPr defaultRowHeight="14.4" x14ac:dyDescent="0.3"/>
  <cols>
    <col min="30" max="30" width="12.88671875" bestFit="1" customWidth="1"/>
  </cols>
  <sheetData>
    <row r="1" spans="1:33" x14ac:dyDescent="0.3">
      <c r="A1" t="s">
        <v>10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6" t="s">
        <v>38</v>
      </c>
      <c r="X1" s="6" t="s">
        <v>39</v>
      </c>
      <c r="Y1" s="6" t="s">
        <v>40</v>
      </c>
      <c r="Z1" s="6" t="s">
        <v>41</v>
      </c>
      <c r="AA1" s="6" t="s">
        <v>42</v>
      </c>
      <c r="AB1" s="6" t="s">
        <v>43</v>
      </c>
      <c r="AC1" t="s">
        <v>3</v>
      </c>
      <c r="AD1" s="5" t="s">
        <v>35</v>
      </c>
      <c r="AE1" s="5" t="s">
        <v>36</v>
      </c>
      <c r="AF1" s="5" t="s">
        <v>37</v>
      </c>
      <c r="AG1" s="5" t="s">
        <v>56</v>
      </c>
    </row>
    <row r="2" spans="1:33" x14ac:dyDescent="0.3">
      <c r="A2" t="s">
        <v>2</v>
      </c>
      <c r="B2">
        <v>120</v>
      </c>
      <c r="C2">
        <v>140</v>
      </c>
      <c r="D2">
        <v>150</v>
      </c>
      <c r="E2">
        <v>160</v>
      </c>
      <c r="F2">
        <v>200</v>
      </c>
      <c r="G2">
        <v>350</v>
      </c>
      <c r="H2">
        <v>300</v>
      </c>
      <c r="I2">
        <v>300</v>
      </c>
      <c r="J2">
        <v>500</v>
      </c>
      <c r="K2">
        <v>200</v>
      </c>
      <c r="L2">
        <v>250</v>
      </c>
      <c r="M2">
        <v>350</v>
      </c>
      <c r="N2">
        <v>300</v>
      </c>
      <c r="O2">
        <v>400</v>
      </c>
      <c r="P2">
        <v>250</v>
      </c>
      <c r="Q2">
        <v>100</v>
      </c>
      <c r="R2">
        <v>220</v>
      </c>
      <c r="S2">
        <v>300</v>
      </c>
      <c r="T2">
        <v>275</v>
      </c>
      <c r="U2">
        <v>300</v>
      </c>
      <c r="V2">
        <v>300</v>
      </c>
      <c r="W2">
        <v>300</v>
      </c>
      <c r="X2">
        <v>300</v>
      </c>
      <c r="Y2">
        <v>300</v>
      </c>
      <c r="Z2">
        <v>300</v>
      </c>
      <c r="AA2">
        <v>300</v>
      </c>
      <c r="AB2">
        <v>300</v>
      </c>
      <c r="AC2">
        <v>500</v>
      </c>
      <c r="AD2" t="s">
        <v>44</v>
      </c>
      <c r="AE2" t="s">
        <v>52</v>
      </c>
      <c r="AF2" t="s">
        <v>49</v>
      </c>
      <c r="AG2" t="s">
        <v>57</v>
      </c>
    </row>
    <row r="3" spans="1:33" x14ac:dyDescent="0.3">
      <c r="A3" t="s">
        <v>11</v>
      </c>
      <c r="B3">
        <v>324</v>
      </c>
      <c r="C3">
        <v>467</v>
      </c>
      <c r="D3">
        <v>499</v>
      </c>
      <c r="E3">
        <v>304</v>
      </c>
      <c r="F3">
        <v>369</v>
      </c>
      <c r="G3">
        <v>391</v>
      </c>
      <c r="H3">
        <v>332</v>
      </c>
      <c r="I3">
        <v>417</v>
      </c>
      <c r="J3">
        <v>402</v>
      </c>
      <c r="K3">
        <v>453</v>
      </c>
      <c r="L3">
        <v>422</v>
      </c>
      <c r="M3">
        <v>371</v>
      </c>
      <c r="N3">
        <v>483</v>
      </c>
      <c r="O3">
        <v>483</v>
      </c>
      <c r="P3">
        <v>326</v>
      </c>
      <c r="Q3">
        <v>340</v>
      </c>
      <c r="R3">
        <v>345</v>
      </c>
      <c r="S3">
        <v>371</v>
      </c>
      <c r="T3">
        <v>325</v>
      </c>
      <c r="U3">
        <v>435</v>
      </c>
      <c r="V3">
        <v>487</v>
      </c>
      <c r="W3">
        <v>200</v>
      </c>
      <c r="X3">
        <v>200</v>
      </c>
      <c r="Y3">
        <v>200</v>
      </c>
      <c r="Z3">
        <v>200</v>
      </c>
      <c r="AA3">
        <v>200</v>
      </c>
      <c r="AB3">
        <v>200</v>
      </c>
      <c r="AC3">
        <v>400</v>
      </c>
      <c r="AD3" t="s">
        <v>45</v>
      </c>
      <c r="AE3" t="s">
        <v>53</v>
      </c>
      <c r="AF3" t="s">
        <v>48</v>
      </c>
      <c r="AG3" t="s">
        <v>57</v>
      </c>
    </row>
    <row r="4" spans="1:33" x14ac:dyDescent="0.3">
      <c r="A4" t="s">
        <v>12</v>
      </c>
      <c r="B4">
        <v>317</v>
      </c>
      <c r="C4">
        <v>447</v>
      </c>
      <c r="D4">
        <v>377</v>
      </c>
      <c r="E4">
        <v>311</v>
      </c>
      <c r="F4">
        <v>462</v>
      </c>
      <c r="G4">
        <v>424</v>
      </c>
      <c r="H4">
        <v>461</v>
      </c>
      <c r="I4">
        <v>316</v>
      </c>
      <c r="J4">
        <v>488</v>
      </c>
      <c r="K4">
        <v>391</v>
      </c>
      <c r="L4">
        <v>491</v>
      </c>
      <c r="M4">
        <v>473</v>
      </c>
      <c r="N4">
        <v>364</v>
      </c>
      <c r="O4">
        <v>493</v>
      </c>
      <c r="P4">
        <v>379</v>
      </c>
      <c r="Q4">
        <v>344</v>
      </c>
      <c r="R4">
        <v>449</v>
      </c>
      <c r="S4">
        <v>305</v>
      </c>
      <c r="T4">
        <v>417</v>
      </c>
      <c r="U4">
        <v>489</v>
      </c>
      <c r="V4">
        <v>460</v>
      </c>
      <c r="W4">
        <v>150</v>
      </c>
      <c r="X4">
        <v>150</v>
      </c>
      <c r="Y4">
        <v>150</v>
      </c>
      <c r="Z4">
        <v>150</v>
      </c>
      <c r="AA4">
        <v>150</v>
      </c>
      <c r="AB4">
        <v>150</v>
      </c>
      <c r="AC4">
        <v>300</v>
      </c>
      <c r="AD4" t="s">
        <v>46</v>
      </c>
      <c r="AE4" t="s">
        <v>54</v>
      </c>
      <c r="AF4" t="s">
        <v>50</v>
      </c>
      <c r="AG4" t="s">
        <v>58</v>
      </c>
    </row>
    <row r="5" spans="1:33" x14ac:dyDescent="0.3">
      <c r="A5" t="s">
        <v>13</v>
      </c>
      <c r="B5">
        <v>489</v>
      </c>
      <c r="C5">
        <v>301</v>
      </c>
      <c r="D5">
        <v>339</v>
      </c>
      <c r="E5">
        <v>394</v>
      </c>
      <c r="F5">
        <v>396</v>
      </c>
      <c r="G5">
        <v>373</v>
      </c>
      <c r="H5">
        <v>489</v>
      </c>
      <c r="I5">
        <v>439</v>
      </c>
      <c r="J5">
        <v>426</v>
      </c>
      <c r="K5">
        <v>407</v>
      </c>
      <c r="L5">
        <v>444</v>
      </c>
      <c r="M5">
        <v>319</v>
      </c>
      <c r="N5">
        <v>319</v>
      </c>
      <c r="O5">
        <v>349</v>
      </c>
      <c r="P5">
        <v>449</v>
      </c>
      <c r="Q5">
        <v>371</v>
      </c>
      <c r="R5">
        <v>360</v>
      </c>
      <c r="S5">
        <v>303</v>
      </c>
      <c r="T5">
        <v>483</v>
      </c>
      <c r="U5">
        <v>306</v>
      </c>
      <c r="V5">
        <v>358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350</v>
      </c>
      <c r="AD5" t="s">
        <v>47</v>
      </c>
      <c r="AE5" t="s">
        <v>55</v>
      </c>
      <c r="AF5" t="s">
        <v>51</v>
      </c>
      <c r="AG5" t="s">
        <v>59</v>
      </c>
    </row>
    <row r="6" spans="1:33" x14ac:dyDescent="0.3">
      <c r="A6" t="s">
        <v>60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Forecast</vt:lpstr>
      <vt:lpstr>Data</vt:lpstr>
      <vt:lpstr>Factor_MAASP</vt:lpstr>
      <vt:lpstr>List_Well</vt:lpstr>
      <vt:lpstr>Press_Actual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Fatimatu</dc:creator>
  <cp:lastModifiedBy>Abu Fatimatu</cp:lastModifiedBy>
  <dcterms:created xsi:type="dcterms:W3CDTF">2020-03-11T15:08:36Z</dcterms:created>
  <dcterms:modified xsi:type="dcterms:W3CDTF">2020-03-11T15:45:04Z</dcterms:modified>
</cp:coreProperties>
</file>