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 2024\Pendadaran Muchamad Azmy\Iteration Plan\"/>
    </mc:Choice>
  </mc:AlternateContent>
  <xr:revisionPtr revIDLastSave="0" documentId="13_ncr:1_{CDB953D6-6CC4-4D96-8FF8-4B681FBFBFF4}" xr6:coauthVersionLast="47" xr6:coauthVersionMax="47" xr10:uidLastSave="{00000000-0000-0000-0000-000000000000}"/>
  <bookViews>
    <workbookView xWindow="-103" yWindow="-103" windowWidth="24892" windowHeight="14914" xr2:uid="{DED0F97E-AE1C-4104-BA95-EED9CEEDE491}"/>
  </bookViews>
  <sheets>
    <sheet name="Iteration Plan" sheetId="3" r:id="rId1"/>
    <sheet name="Sheet1" sheetId="1" r:id="rId2"/>
    <sheet name="VSTS_ValidationWS_1" sheetId="2" state="veryHidden" r:id="rId3"/>
  </sheets>
  <definedNames>
    <definedName name="ExternalData_1" localSheetId="0" hidden="1">'Iteration Plan'!$B$1:$K$18</definedName>
    <definedName name="VSTS_110068db_148d_4c6a_b5aa_481fabd6c376_1" hidden="1">Sheet1!$D$2:$D$19</definedName>
    <definedName name="VSTS_110068db_148d_4c6a_b5aa_481fabd6c376_2" hidden="1">Sheet1!$J$2:$J$19</definedName>
    <definedName name="VSTS_110068db_148d_4c6a_b5aa_481fabd6c376_24" hidden="1">Sheet1!$I$2:$I$19</definedName>
    <definedName name="VSTS_110068db_148d_4c6a_b5aa_481fabd6c376_25" hidden="1">Sheet1!$C$2:$C$19</definedName>
    <definedName name="VSTS_110068db_148d_4c6a_b5aa_481fabd6c376_89112" hidden="1">Sheet1!$F$2:$F$19</definedName>
    <definedName name="VSTS_110068db_148d_4c6a_b5aa_481fabd6c376_89127" hidden="1">Sheet1!$E$2:$E$19</definedName>
    <definedName name="VSTS_110068db_148d_4c6a_b5aa_481fabd6c376_n3" hidden="1">Sheet1!$A$2:$A$19</definedName>
    <definedName name="VSTS_110068db_148d_4c6a_b5aa_481fabd6c376_n35" hidden="1">Sheet1!$B$2:$B$19</definedName>
    <definedName name="VSTS_ValidationRange_0837060c9272441bb2e0a306391344ad" hidden="1">VSTS_ValidationWS_1!$Z$1:$Z$3</definedName>
    <definedName name="VSTS_ValidationRange_08b3d17837654b209edb4330821c78d1" hidden="1">VSTS_ValidationWS_1!$G$1:$G$8</definedName>
    <definedName name="VSTS_ValidationRange_1f7929fd1c984062a50679079b4d9034" hidden="1">VSTS_ValidationWS_1!$AC$1:$AC$3</definedName>
    <definedName name="VSTS_ValidationRange_24aea67f3a8648e29bd9a15ee54e3d64" hidden="1">VSTS_ValidationWS_1!$H$1:$H$3</definedName>
    <definedName name="VSTS_ValidationRange_326c4a7a36b945b8980292b725e481d4" hidden="1">VSTS_ValidationWS_1!$T$1:$T$3</definedName>
    <definedName name="VSTS_ValidationRange_342a6a6b328a411fa612f3eeb0ab6313" hidden="1">VSTS_ValidationWS_1!$L$1:$L$4</definedName>
    <definedName name="VSTS_ValidationRange_3432bed25f624cb0a86325d6ee6b83ae" hidden="1">VSTS_ValidationWS_1!$AD$1:$AD$5</definedName>
    <definedName name="VSTS_ValidationRange_3ef00d2f9332490d87ed58e9f6905fec" hidden="1">VSTS_ValidationWS_1!$E$1</definedName>
    <definedName name="VSTS_ValidationRange_4db7c8368d4d49df967fe0026302bd4b" hidden="1">VSTS_ValidationWS_1!$AF$1:$AF$4</definedName>
    <definedName name="VSTS_ValidationRange_5466f50a2a8e4536893fa33e41d29903" hidden="1">VSTS_ValidationWS_1!$AH$1:$AH$7</definedName>
    <definedName name="VSTS_ValidationRange_5674b6bfa6a64a17a6ba30c57d99d1b5" hidden="1">VSTS_ValidationWS_1!$Y$1:$Y$4</definedName>
    <definedName name="VSTS_ValidationRange_5df256c5cf68421184a9e91c737d03ee" hidden="1">VSTS_ValidationWS_1!$AE$1:$AE$7</definedName>
    <definedName name="VSTS_ValidationRange_6cd89a4c8f614319bad1443e393b13a6" hidden="1">VSTS_ValidationWS_1!$U$1:$U$2</definedName>
    <definedName name="VSTS_ValidationRange_76a207cf966541e4ae462d902d0ab96d" hidden="1">VSTS_ValidationWS_1!$R$1:$R$5</definedName>
    <definedName name="VSTS_ValidationRange_78ffbc5b3c5347abafbea95ce3382cb7" hidden="1">VSTS_ValidationWS_1!$AA$1:$AA$3</definedName>
    <definedName name="VSTS_ValidationRange_7e9876a22d804eb287aed240ce968bd9" hidden="1">VSTS_ValidationWS_1!$D$1</definedName>
    <definedName name="VSTS_ValidationRange_91557b8c24164da4bd30bdfe6a86601d" hidden="1">VSTS_ValidationWS_1!$J$1:$J$3</definedName>
    <definedName name="VSTS_ValidationRange_936e9775bf1b4028a66f3ea6ac8840df" hidden="1">VSTS_ValidationWS_1!$N$1:$N$3</definedName>
    <definedName name="VSTS_ValidationRange_a41a5485c37345178fb75d1892b90cd7" hidden="1">VSTS_ValidationWS_1!$K$1:$K$5</definedName>
    <definedName name="VSTS_ValidationRange_a8fceda60064400796b894943f4d5973" hidden="1">VSTS_ValidationWS_1!$I$1:$I$4</definedName>
    <definedName name="VSTS_ValidationRange_b13ac62e2e994b748a0efaa26fa9b53e" hidden="1">VSTS_ValidationWS_1!$V$1:$V$4</definedName>
    <definedName name="VSTS_ValidationRange_b859fe061dd5442b9a5a90a57e9d8155" hidden="1">VSTS_ValidationWS_1!$A$1</definedName>
    <definedName name="VSTS_ValidationRange_be75afbb9bea461ba61e6ab0618fee6a" hidden="1">VSTS_ValidationWS_1!$AG$1:$AG$3</definedName>
    <definedName name="VSTS_ValidationRange_bef1062ebeda44cfa9568c2baf3c195d" hidden="1">VSTS_ValidationWS_1!$M$1:$M$4</definedName>
    <definedName name="VSTS_ValidationRange_bfa4b791b9144cdda9df3dfcb212000e" hidden="1">VSTS_ValidationWS_1!$S$1:$S$4</definedName>
    <definedName name="VSTS_ValidationRange_c569ddba852e4fc4828cfefd471671b2" hidden="1">VSTS_ValidationWS_1!$P$1:$P$4</definedName>
    <definedName name="VSTS_ValidationRange_cdcdaa5b23c04e45816fce217dad83de" hidden="1">VSTS_ValidationWS_1!$W$1:$W$3</definedName>
    <definedName name="VSTS_ValidationRange_d2fa2d595bf048e885397cf6dfeec540" hidden="1">VSTS_ValidationWS_1!$X$1:$X$4</definedName>
    <definedName name="VSTS_ValidationRange_d35cceb24b424e84a27c796c42a61afb" hidden="1">VSTS_ValidationWS_1!$Q$1:$Q$3</definedName>
    <definedName name="VSTS_ValidationRange_e087f85d59b54f7db789a9b63d1c4e97" hidden="1">VSTS_ValidationWS_1!$AB$1:$AB$4</definedName>
    <definedName name="VSTS_ValidationRange_e120b90be1bc4b66bbedf2b896c54d6b" hidden="1">VSTS_ValidationWS_1!$O$1:$O$5</definedName>
    <definedName name="VSTS_ValidationRange_ea035b45731f4233854ed817da6d1002" hidden="1">VSTS_ValidationWS_1!$F$1:$F$4</definedName>
    <definedName name="VSTS_ValidationRange_f6fada01755242b19659e7a9bc3d40ec" hidden="1">VSTS_ValidationWS_1!$B$1</definedName>
    <definedName name="VSTS_ValidationRange_f9107ab4e6f14b078ee97e4df0ef24c9" hidden="1">VSTS_ValidationWS_1!$C$1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2" i="3"/>
  <c r="M2" i="3"/>
  <c r="M3" i="3" s="1"/>
  <c r="A3" i="3" s="1"/>
  <c r="M4" i="3" l="1"/>
  <c r="A4" i="3" l="1"/>
  <c r="M5" i="3"/>
  <c r="A5" i="3" l="1"/>
  <c r="M6" i="3"/>
  <c r="A6" i="3" l="1"/>
  <c r="M7" i="3"/>
  <c r="A7" i="3" l="1"/>
  <c r="M8" i="3"/>
  <c r="A8" i="3" l="1"/>
  <c r="M9" i="3"/>
  <c r="M10" i="3" l="1"/>
  <c r="A9" i="3"/>
  <c r="A10" i="3" l="1"/>
  <c r="M11" i="3"/>
  <c r="A11" i="3" s="1"/>
  <c r="M12" i="3" l="1"/>
  <c r="M13" i="3" l="1"/>
  <c r="A12" i="3"/>
  <c r="M14" i="3" l="1"/>
  <c r="A13" i="3"/>
  <c r="A14" i="3" l="1"/>
  <c r="M15" i="3"/>
  <c r="A15" i="3" l="1"/>
  <c r="M16" i="3"/>
  <c r="M17" i="3" l="1"/>
  <c r="A16" i="3"/>
  <c r="M18" i="3" l="1"/>
  <c r="A17" i="3"/>
  <c r="A18" i="3" l="1"/>
  <c r="Q2" i="3" s="1" a="1"/>
  <c r="Q2" i="3" s="1"/>
  <c r="W2" i="3" l="1"/>
  <c r="S3" i="3"/>
  <c r="S4" i="3"/>
  <c r="S5" i="3"/>
  <c r="S2" i="3"/>
  <c r="S7" i="3" l="1"/>
  <c r="W5" i="3"/>
  <c r="Y5" i="3" s="1"/>
  <c r="W4" i="3"/>
  <c r="Y4" i="3" s="1"/>
  <c r="W3" i="3"/>
  <c r="Y3" i="3" s="1"/>
  <c r="Y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2F8D4-67F9-4A33-873E-338423F350FF}" keepAlive="1" name="Query - Iteration Plan" description="Connection to the 'Iteration Plan' query in the workbook." type="5" refreshedVersion="8" background="1" saveData="1">
    <dbPr connection="Provider=Microsoft.Mashup.OleDb.1;Data Source=$Workbook$;Location=&quot;Iteration Plan&quot;;Extended Properties=&quot;&quot;" command="SELECT * FROM [Iteration Pla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<sst xmlns="http://schemas.openxmlformats.org/spreadsheetml/2006/main" count="271" uniqueCount="103">
  <si>
    <t>value doesn't matter</t>
  </si>
  <si>
    <t>readOnlyTestRange_@</t>
  </si>
  <si>
    <t>readOnlyTestRange_0</t>
  </si>
  <si>
    <t>readOnlyTestRange_M/d/yyyy h:mm AM/PM</t>
  </si>
  <si>
    <t>readOnlyTestRange_General</t>
  </si>
  <si>
    <t>ID</t>
  </si>
  <si>
    <t>Parent</t>
  </si>
  <si>
    <t>Work Item Type</t>
  </si>
  <si>
    <t>Title</t>
  </si>
  <si>
    <t>Priority</t>
  </si>
  <si>
    <t>Story Points</t>
  </si>
  <si>
    <t>Assigned To</t>
  </si>
  <si>
    <t>State</t>
  </si>
  <si>
    <t>\</t>
  </si>
  <si>
    <t>\Iteration 1</t>
  </si>
  <si>
    <t>\Iteration 2</t>
  </si>
  <si>
    <t>\Iteration 3</t>
  </si>
  <si>
    <t>User Story</t>
  </si>
  <si>
    <t>Admin dapat Menambahkan Pegawai</t>
  </si>
  <si>
    <t>New</t>
  </si>
  <si>
    <t>Admin dapat melihat daftar pegawai</t>
  </si>
  <si>
    <t>Admin dapat mengupdate data pegawai</t>
  </si>
  <si>
    <t>Admin dapat menghapus data pegawai</t>
  </si>
  <si>
    <t>Admin dapat melihat jadwal pegawai</t>
  </si>
  <si>
    <t>Admin dapat merubah jadwal praktik</t>
  </si>
  <si>
    <t>Admin dapat mengelola pasien baru</t>
  </si>
  <si>
    <t>Admin dapat mengunggah dokumen pendukung pasien</t>
  </si>
  <si>
    <t>Admin dapat mencari pasien berdasarkan filter tertentu</t>
  </si>
  <si>
    <t>Admin dapat membuat registrasi/pendaftaran pasien yang akan berobat</t>
  </si>
  <si>
    <t>Admin dapat melihat status pasien berobat</t>
  </si>
  <si>
    <t>Admin dapat mencari nama pasien yang telah teregistrasi</t>
  </si>
  <si>
    <t>Dokter dapat menginputkan rekam medis pasien</t>
  </si>
  <si>
    <t>Dokter dapat melihat riwayat rekam medis pasien</t>
  </si>
  <si>
    <t>Admin dapat mengelola obat</t>
  </si>
  <si>
    <t>Admin dapat melihat detail obat</t>
  </si>
  <si>
    <t>Admin dapat melihat detail pelayanan yang telah dilakukan</t>
  </si>
  <si>
    <t>Select User...</t>
  </si>
  <si>
    <t>adi.nugroho</t>
  </si>
  <si>
    <t>muchamadazmy</t>
  </si>
  <si>
    <t>Active</t>
  </si>
  <si>
    <t>Closed</t>
  </si>
  <si>
    <t>Removed</t>
  </si>
  <si>
    <t>Resolved</t>
  </si>
  <si>
    <t>Design</t>
  </si>
  <si>
    <t>Ready</t>
  </si>
  <si>
    <t>Bug</t>
  </si>
  <si>
    <t>Epic</t>
  </si>
  <si>
    <t>Feature</t>
  </si>
  <si>
    <t>Issue</t>
  </si>
  <si>
    <t>Task</t>
  </si>
  <si>
    <t>Test Case</t>
  </si>
  <si>
    <t>Dependency (Successor)</t>
  </si>
  <si>
    <t>Iteration Time (Hours)</t>
  </si>
  <si>
    <t xml:space="preserve">Iteration </t>
  </si>
  <si>
    <t>Iteration Number</t>
  </si>
  <si>
    <t>Remaining Time (Hours)</t>
  </si>
  <si>
    <t>Jam</t>
  </si>
  <si>
    <t>:</t>
  </si>
  <si>
    <t>atau</t>
  </si>
  <si>
    <t>Hari</t>
  </si>
  <si>
    <t>Minggu</t>
  </si>
  <si>
    <t>Bulan</t>
  </si>
  <si>
    <t>Story Points to Time</t>
  </si>
  <si>
    <r>
      <t>Tabel Konversi Story point to Time</t>
    </r>
    <r>
      <rPr>
        <b/>
        <i/>
        <sz val="11"/>
        <color theme="1"/>
        <rFont val="Aptos Narrow"/>
        <family val="2"/>
        <scheme val="minor"/>
      </rPr>
      <t xml:space="preserve"> </t>
    </r>
  </si>
  <si>
    <t>Time (Hour)</t>
  </si>
  <si>
    <t>Sum of Time</t>
  </si>
  <si>
    <t xml:space="preserve">Total Iteration Time </t>
  </si>
  <si>
    <t>PROJECT DURATION</t>
  </si>
  <si>
    <t>all_VSTS_110068db_148d_4c6a_b5aa_481fabd6c376_System.AreaPath</t>
  </si>
  <si>
    <t>\Iteration 4</t>
  </si>
  <si>
    <t>\Iteration 5</t>
  </si>
  <si>
    <t>\Iteration 6</t>
  </si>
  <si>
    <t>\Iteration 7</t>
  </si>
  <si>
    <t>all_VSTS_110068db_148d_4c6a_b5aa_481fabd6c376_System.IterationPath</t>
  </si>
  <si>
    <t>all_VSTS_110068db_148d_4c6a_b5aa_481fabd6c376_Bug_Microsoft.VSTS.Common.Priority</t>
  </si>
  <si>
    <t>VSTS_110068db_148d_4c6a_b5aa_481fabd6c376_A9-74-3C-60-20-83-BF-D2-70-44-DA-6E-AF-8C-55-96-9A-24-CE-B3</t>
  </si>
  <si>
    <t>VSTS_110068db_148d_4c6a_b5aa_481fabd6c376_68-71-C3-BA-58-80-E8-C2-45-D3-5E-DD-34-DE-EE-D4-3B-8D-E6-34</t>
  </si>
  <si>
    <t>VSTS_110068db_148d_4c6a_b5aa_481fabd6c376_40-BC-AA-30-81-E2-8A-00-C4-6A-19-69-9D-98-4F-0C-87-30-E5-EC</t>
  </si>
  <si>
    <t>all_VSTS_110068db_148d_4c6a_b5aa_481fabd6c376_Bug_System.AssignedTo</t>
  </si>
  <si>
    <t>all_VSTS_110068db_148d_4c6a_b5aa_481fabd6c376_Bug_System.State</t>
  </si>
  <si>
    <t>all_VSTS_110068db_148d_4c6a_b5aa_481fabd6c376_Epic_Microsoft.VSTS.Common.Priority</t>
  </si>
  <si>
    <t>all_VSTS_110068db_148d_4c6a_b5aa_481fabd6c376_Epic_System.AssignedTo</t>
  </si>
  <si>
    <t>all_VSTS_110068db_148d_4c6a_b5aa_481fabd6c376_Epic_System.State</t>
  </si>
  <si>
    <t>all_VSTS_110068db_148d_4c6a_b5aa_481fabd6c376_Feature_Microsoft.VSTS.Common.Priority</t>
  </si>
  <si>
    <t>all_VSTS_110068db_148d_4c6a_b5aa_481fabd6c376_Feature_System.AssignedTo</t>
  </si>
  <si>
    <t>all_VSTS_110068db_148d_4c6a_b5aa_481fabd6c376_Feature_System.State</t>
  </si>
  <si>
    <t>all_VSTS_110068db_148d_4c6a_b5aa_481fabd6c376_Issue_Microsoft.VSTS.Common.Priority</t>
  </si>
  <si>
    <t>all_VSTS_110068db_148d_4c6a_b5aa_481fabd6c376_Issue_System.AssignedTo</t>
  </si>
  <si>
    <t>all_VSTS_110068db_148d_4c6a_b5aa_481fabd6c376_Issue_System.State</t>
  </si>
  <si>
    <t>all_VSTS_110068db_148d_4c6a_b5aa_481fabd6c376_Task_Microsoft.VSTS.Common.Priority</t>
  </si>
  <si>
    <t>all_VSTS_110068db_148d_4c6a_b5aa_481fabd6c376_Task_System.AssignedTo</t>
  </si>
  <si>
    <t>all_VSTS_110068db_148d_4c6a_b5aa_481fabd6c376_Task_System.State</t>
  </si>
  <si>
    <t>all_VSTS_110068db_148d_4c6a_b5aa_481fabd6c376_Test Case_Microsoft.VSTS.Common.Priority</t>
  </si>
  <si>
    <t>all_VSTS_110068db_148d_4c6a_b5aa_481fabd6c376_Test Case_System.AssignedTo</t>
  </si>
  <si>
    <t>all_VSTS_110068db_148d_4c6a_b5aa_481fabd6c376_Test Case_System.State</t>
  </si>
  <si>
    <t>all_VSTS_110068db_148d_4c6a_b5aa_481fabd6c376_User Story_Microsoft.VSTS.Common.Priority</t>
  </si>
  <si>
    <t>all_VSTS_110068db_148d_4c6a_b5aa_481fabd6c376_User Story_System.AssignedTo</t>
  </si>
  <si>
    <t>all_VSTS_110068db_148d_4c6a_b5aa_481fabd6c376_User Story_System.State</t>
  </si>
  <si>
    <t>all_VSTS_110068db_148d_4c6a_b5aa_481fabd6c376_System.WorkItemType</t>
  </si>
  <si>
    <t>all_VSTS_110068db_148d_4c6a_b5aa_481fabd6c376_Microsoft.VSTS.Common.Priority</t>
  </si>
  <si>
    <t>all_VSTS_110068db_148d_4c6a_b5aa_481fabd6c376_System.AssignedTo</t>
  </si>
  <si>
    <t>all_VSTS_110068db_148d_4c6a_b5aa_481fabd6c376_System.State</t>
  </si>
  <si>
    <r>
      <t xml:space="preserve">Project: </t>
    </r>
    <r>
      <rPr>
        <sz val="11"/>
        <color theme="1"/>
        <rFont val="Aptos Narrow"/>
        <family val="2"/>
        <scheme val="minor"/>
      </rPr>
      <t xml:space="preserve">KLINIK KITA   </t>
    </r>
    <r>
      <rPr>
        <b/>
        <sz val="11"/>
        <color theme="1"/>
        <rFont val="Aptos Narrow"/>
        <family val="2"/>
        <scheme val="minor"/>
      </rPr>
      <t xml:space="preserve"> Server:</t>
    </r>
    <r>
      <rPr>
        <sz val="11"/>
        <color theme="1"/>
        <rFont val="Aptos Narrow"/>
        <family val="2"/>
        <scheme val="minor"/>
      </rPr>
      <t xml:space="preserve"> dev.azure.com/muchamadazmy   </t>
    </r>
    <r>
      <rPr>
        <b/>
        <sz val="11"/>
        <color theme="1"/>
        <rFont val="Aptos Narrow"/>
        <family val="2"/>
        <scheme val="minor"/>
      </rPr>
      <t xml:space="preserve"> Query:</t>
    </r>
    <r>
      <rPr>
        <sz val="11"/>
        <color theme="1"/>
        <rFont val="Aptos Narrow"/>
        <family val="2"/>
        <scheme val="minor"/>
      </rPr>
      <t xml:space="preserve"> Scenario 1 Flat   </t>
    </r>
    <r>
      <rPr>
        <b/>
        <sz val="11"/>
        <color theme="1"/>
        <rFont val="Aptos Narrow"/>
        <family val="2"/>
        <scheme val="minor"/>
      </rPr>
      <t xml:space="preserve"> List type:</t>
    </r>
    <r>
      <rPr>
        <sz val="11"/>
        <color theme="1"/>
        <rFont val="Aptos Narrow"/>
        <family val="2"/>
        <scheme val="minor"/>
      </rPr>
      <t xml:space="preserve"> Flat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</si>
</sst>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1" applyBorder="1"/>
    <xf numFmtId="0" fontId="1" fillId="2" borderId="0" xfId="1" applyBorder="1" applyAlignment="1">
      <alignment horizontal="center"/>
    </xf>
    <xf numFmtId="0" fontId="0" fillId="2" borderId="0" xfId="1" applyFont="1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4" borderId="0" xfId="0" applyNumberFormat="1" applyFill="1"/>
    <xf numFmtId="165" fontId="1" fillId="2" borderId="0" xfId="1" applyNumberFormat="1" applyBorder="1"/>
    <xf numFmtId="0" fontId="2" fillId="2" borderId="0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60% - Accent2" xfId="1" builtinId="36"/>
    <cellStyle name="Normal" xfId="0" builtinId="0"/>
  </cellStyles>
  <dxfs count="25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DFE092-2C49-4EDF-9B91-29522E9BFC65}" autoFormatId="16" applyNumberFormats="0" applyBorderFormats="0" applyFontFormats="0" applyPatternFormats="0" applyAlignmentFormats="0" applyWidthHeightFormats="0">
  <queryTableRefresh nextId="13">
    <queryTableFields count="10">
      <queryTableField id="1" name="ID" tableColumnId="1"/>
      <queryTableField id="2" name="Parent" tableColumnId="2"/>
      <queryTableField id="3" name="Work Item Type" tableColumnId="3"/>
      <queryTableField id="4" name="Title" tableColumnId="4"/>
      <queryTableField id="5" name="Priority" tableColumnId="5"/>
      <queryTableField id="6" name="Story Points" tableColumnId="6"/>
      <queryTableField id="7" name="Dependency (Successor)" tableColumnId="7"/>
      <queryTableField id="11" name="Story Points to Time" tableColumnId="11"/>
      <queryTableField id="9" name="Assigned To" tableColumnId="9"/>
      <queryTableField id="10" name="St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6D90FF-BA83-4C6A-A9A8-A914CC9E2F2B}" name="Iteration_Plan" displayName="Iteration_Plan" ref="B1:K18" tableType="queryTable" totalsRowShown="0">
  <autoFilter ref="B1:K18" xr:uid="{F96D90FF-BA83-4C6A-A9A8-A914CC9E2F2B}"/>
  <tableColumns count="10">
    <tableColumn id="1" xr3:uid="{6E85CBA0-7250-44D5-A3C2-9F91D8D8CE98}" uniqueName="1" name="ID" queryTableFieldId="1"/>
    <tableColumn id="2" xr3:uid="{E9771F39-92F9-47D9-BE7D-A236B737842A}" uniqueName="2" name="Parent" queryTableFieldId="2"/>
    <tableColumn id="3" xr3:uid="{95CAE121-C146-451D-81D6-8EEFE2FD57CE}" uniqueName="3" name="Work Item Type" queryTableFieldId="3" dataDxfId="24"/>
    <tableColumn id="4" xr3:uid="{E6B0572E-B94F-4085-AEB2-9D9D6DB67A0B}" uniqueName="4" name="Title" queryTableFieldId="4" dataDxfId="23"/>
    <tableColumn id="5" xr3:uid="{452D7644-95B2-4655-B661-5CFF499E45D5}" uniqueName="5" name="Priority" queryTableFieldId="5" dataDxfId="5"/>
    <tableColumn id="6" xr3:uid="{C763F9D8-19F2-4D06-A050-54F622825E12}" uniqueName="6" name="Story Points" queryTableFieldId="6" dataDxfId="4"/>
    <tableColumn id="7" xr3:uid="{370A1104-CB30-4504-B941-4365D6BAB37C}" uniqueName="7" name="Dependency (Successor)" queryTableFieldId="7" dataDxfId="3"/>
    <tableColumn id="11" xr3:uid="{19604038-7A19-4E44-B4E2-CFAE3F71C2A3}" uniqueName="11" name="Story Points to Time" queryTableFieldId="11" dataDxfId="2"/>
    <tableColumn id="9" xr3:uid="{420C5607-57DC-4F62-8A64-9F70B0F35537}" uniqueName="9" name="Assigned To" queryTableFieldId="9" dataDxfId="1"/>
    <tableColumn id="10" xr3:uid="{D0278437-8590-4BF3-A211-C702BFE00159}" uniqueName="10" name="State" queryTableFieldId="10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420E94-1CE6-461D-887C-B171A2A45507}" name="Table8" displayName="Table8" ref="M1:M18" totalsRowShown="0" headerRowDxfId="22" dataDxfId="21">
  <autoFilter ref="M1:M18" xr:uid="{B4420E94-1CE6-461D-887C-B171A2A45507}"/>
  <tableColumns count="1">
    <tableColumn id="1" xr3:uid="{9D6D5C26-49F1-4E49-AC91-553186284801}" name="Sum of Time" dataDxfId="20">
      <calculatedColumnFormula>IF(I2+M1&gt;Sheet1!$M$3,I2,I2+M1)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D2C86-899B-45D7-97F6-D1B67793A045}" name="Table97" displayName="Table97" ref="M2:M3" totalsRowShown="0" headerRowDxfId="19" dataDxfId="18">
  <autoFilter ref="M2:M3" xr:uid="{326D2C86-899B-45D7-97F6-D1B67793A045}"/>
  <tableColumns count="1">
    <tableColumn id="1" xr3:uid="{913D33E9-D29B-4F16-91E4-03D51D0B1B8A}" name="Iteration Time (Hours)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D04D3-67D3-4542-9B37-B411CDDE0845}" name="VSTS_110068db_148d_4c6a_b5aa_481fabd6c376" displayName="VSTS_110068db_148d_4c6a_b5aa_481fabd6c376" ref="A2:J19" totalsRowShown="0" dataDxfId="16">
  <autoFilter ref="A2:J19" xr:uid="{5D8D04D3-67D3-4542-9B37-B411CDDE0845}"/>
  <tableColumns count="10">
    <tableColumn id="1" xr3:uid="{0CD2E81D-1F11-4F6B-8CDA-7AD2217B36A9}" name="ID" dataDxfId="15"/>
    <tableColumn id="2" xr3:uid="{EF0AB1D4-262A-4A67-977F-EF32022DAE5E}" name="Parent" dataDxfId="14"/>
    <tableColumn id="3" xr3:uid="{FD93293F-E9D5-49E4-A6C7-B8C3FDFC76C4}" name="Work Item Type" dataDxfId="13"/>
    <tableColumn id="4" xr3:uid="{2098ACDF-DA8D-4036-938B-8771B560FD96}" name="Title" dataDxfId="12"/>
    <tableColumn id="5" xr3:uid="{A9130C14-D552-4586-9CFF-A8CEEA2AA558}" name="Priority" dataDxfId="11"/>
    <tableColumn id="6" xr3:uid="{32E32B65-7C5B-4C33-86A9-3EF35337E2BD}" name="Story Points" dataDxfId="10"/>
    <tableColumn id="9" xr3:uid="{DA371CC9-0B83-45C7-8EDD-ECEEC3CB1E8A}" name="Dependency (Successor)" dataDxfId="9"/>
    <tableColumn id="10" xr3:uid="{5D6C1D13-C141-48BD-A762-5B1A3C6F5006}" name="Story Points to Time" dataDxfId="8"/>
    <tableColumn id="7" xr3:uid="{D914143C-A916-4E87-AE14-5D89C701BB80}" name="Assigned To" dataDxfId="7"/>
    <tableColumn id="8" xr3:uid="{742611F6-14D9-4F05-B0C0-BA373FA933C9}" name="Stat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9CF7-D0AA-4ADA-8108-8804F814976A}">
  <dimension ref="A1:Z20"/>
  <sheetViews>
    <sheetView tabSelected="1" zoomScale="55" zoomScaleNormal="55" workbookViewId="0">
      <selection activeCell="J31" sqref="J31"/>
    </sheetView>
  </sheetViews>
  <sheetFormatPr defaultRowHeight="14.6" x14ac:dyDescent="0.4"/>
  <cols>
    <col min="1" max="1" width="10.15234375" style="7" customWidth="1"/>
    <col min="2" max="2" width="6.765625" bestFit="1" customWidth="1"/>
    <col min="3" max="3" width="10.3046875" bestFit="1" customWidth="1"/>
    <col min="4" max="4" width="17.53515625" bestFit="1" customWidth="1"/>
    <col min="5" max="5" width="59.15234375" bestFit="1" customWidth="1"/>
    <col min="6" max="6" width="15.07421875" style="8" bestFit="1" customWidth="1"/>
    <col min="7" max="7" width="18.69140625" style="8" bestFit="1" customWidth="1"/>
    <col min="8" max="8" width="29.3046875" style="8" bestFit="1" customWidth="1"/>
    <col min="9" max="9" width="25.23046875" style="8" bestFit="1" customWidth="1"/>
    <col min="10" max="10" width="18.3828125" style="8" bestFit="1" customWidth="1"/>
    <col min="11" max="11" width="13.23046875" style="8" bestFit="1" customWidth="1"/>
    <col min="12" max="12" width="2.4609375" customWidth="1"/>
    <col min="13" max="13" width="12.53515625" style="7" customWidth="1"/>
    <col min="14" max="14" width="2" customWidth="1"/>
    <col min="15" max="15" width="0.23046875" customWidth="1"/>
    <col min="16" max="16" width="1.921875" customWidth="1"/>
    <col min="17" max="17" width="16.07421875" style="7" customWidth="1"/>
    <col min="18" max="18" width="17.84375" style="7" customWidth="1"/>
    <col min="19" max="19" width="19.69140625" style="7" customWidth="1"/>
    <col min="20" max="20" width="4.53515625" customWidth="1"/>
    <col min="21" max="21" width="6" customWidth="1"/>
    <col min="22" max="22" width="2.84375" bestFit="1" customWidth="1"/>
    <col min="23" max="23" width="5.61328125" customWidth="1"/>
    <col min="24" max="24" width="6.69140625" customWidth="1"/>
    <col min="25" max="25" width="5.61328125" customWidth="1"/>
  </cols>
  <sheetData>
    <row r="1" spans="1:26" x14ac:dyDescent="0.4">
      <c r="A1" s="14" t="s">
        <v>53</v>
      </c>
      <c r="B1" t="s">
        <v>5</v>
      </c>
      <c r="C1" t="s">
        <v>6</v>
      </c>
      <c r="D1" t="s">
        <v>7</v>
      </c>
      <c r="E1" t="s">
        <v>8</v>
      </c>
      <c r="F1" s="8" t="s">
        <v>9</v>
      </c>
      <c r="G1" s="8" t="s">
        <v>10</v>
      </c>
      <c r="H1" s="8" t="s">
        <v>51</v>
      </c>
      <c r="I1" s="8" t="s">
        <v>62</v>
      </c>
      <c r="J1" s="8" t="s">
        <v>11</v>
      </c>
      <c r="K1" s="8" t="s">
        <v>12</v>
      </c>
      <c r="M1" s="8" t="s">
        <v>65</v>
      </c>
      <c r="Q1" s="9" t="s">
        <v>54</v>
      </c>
      <c r="R1" s="9" t="s">
        <v>66</v>
      </c>
      <c r="S1" s="9" t="s">
        <v>55</v>
      </c>
      <c r="U1" s="25" t="s">
        <v>67</v>
      </c>
      <c r="V1" s="25"/>
      <c r="W1" s="25"/>
      <c r="X1" s="25"/>
      <c r="Y1" s="25"/>
      <c r="Z1" s="25"/>
    </row>
    <row r="2" spans="1:26" x14ac:dyDescent="0.4">
      <c r="A2" s="7">
        <f>1</f>
        <v>1</v>
      </c>
      <c r="B2">
        <v>1178</v>
      </c>
      <c r="C2">
        <v>1171</v>
      </c>
      <c r="D2" t="s">
        <v>17</v>
      </c>
      <c r="E2" t="s">
        <v>18</v>
      </c>
      <c r="F2" s="8">
        <v>1</v>
      </c>
      <c r="G2" s="8">
        <v>5</v>
      </c>
      <c r="H2" s="8">
        <v>5</v>
      </c>
      <c r="I2" s="8">
        <v>20</v>
      </c>
      <c r="J2" s="8" t="s">
        <v>38</v>
      </c>
      <c r="K2" s="8" t="s">
        <v>19</v>
      </c>
      <c r="M2" s="7">
        <f>Iteration_Plan[[#This Row],[Story Points to Time]]</f>
        <v>20</v>
      </c>
      <c r="Q2" s="20" cm="1">
        <f t="array" ref="Q2:R7">_xlfn.GROUPBY(A2:A250,I2:I250,_xleta.SUM)</f>
        <v>1</v>
      </c>
      <c r="R2" s="20">
        <v>60</v>
      </c>
      <c r="S2" s="20">
        <f>Sheet1!$M$3-R2</f>
        <v>20</v>
      </c>
      <c r="U2" s="10" t="s">
        <v>56</v>
      </c>
      <c r="V2" s="10" t="s">
        <v>57</v>
      </c>
      <c r="W2" s="10">
        <f>$R$7</f>
        <v>276</v>
      </c>
      <c r="X2" s="11" t="s">
        <v>58</v>
      </c>
      <c r="Y2" s="10">
        <f>ROUND(W2,0)</f>
        <v>276</v>
      </c>
      <c r="Z2" s="10" t="s">
        <v>56</v>
      </c>
    </row>
    <row r="3" spans="1:26" x14ac:dyDescent="0.4">
      <c r="A3" s="7">
        <f>IF(I3=M3,A2+1,A2)</f>
        <v>1</v>
      </c>
      <c r="B3">
        <v>1184</v>
      </c>
      <c r="C3">
        <v>1173</v>
      </c>
      <c r="D3" t="s">
        <v>17</v>
      </c>
      <c r="E3" t="s">
        <v>25</v>
      </c>
      <c r="F3" s="8">
        <v>1</v>
      </c>
      <c r="G3" s="8">
        <v>8</v>
      </c>
      <c r="H3" s="8">
        <v>4</v>
      </c>
      <c r="I3" s="8">
        <v>40</v>
      </c>
      <c r="K3" s="8" t="s">
        <v>19</v>
      </c>
      <c r="M3" s="7">
        <f>IF(I3+M2&gt;Sheet1!$M$3,I3,I3+M2)</f>
        <v>60</v>
      </c>
      <c r="Q3" s="20">
        <v>2</v>
      </c>
      <c r="R3" s="20">
        <v>80</v>
      </c>
      <c r="S3" s="20">
        <f>Sheet1!$M$3-R3</f>
        <v>0</v>
      </c>
      <c r="U3" s="10" t="s">
        <v>59</v>
      </c>
      <c r="V3" s="10" t="s">
        <v>57</v>
      </c>
      <c r="W3" s="24">
        <f>W2/8</f>
        <v>34.5</v>
      </c>
      <c r="X3" s="11" t="s">
        <v>58</v>
      </c>
      <c r="Y3" s="10">
        <f t="shared" ref="Y3:Y5" si="0">ROUND(W3,0)</f>
        <v>35</v>
      </c>
      <c r="Z3" s="10" t="s">
        <v>59</v>
      </c>
    </row>
    <row r="4" spans="1:26" x14ac:dyDescent="0.4">
      <c r="A4" s="7">
        <f t="shared" ref="A4:A18" si="1">IF(I4=M4,A3+1,A3)</f>
        <v>2</v>
      </c>
      <c r="B4">
        <v>1187</v>
      </c>
      <c r="C4">
        <v>1174</v>
      </c>
      <c r="D4" t="s">
        <v>17</v>
      </c>
      <c r="E4" t="s">
        <v>28</v>
      </c>
      <c r="F4" s="8">
        <v>1</v>
      </c>
      <c r="G4" s="8">
        <v>8</v>
      </c>
      <c r="H4" s="8">
        <v>3</v>
      </c>
      <c r="I4" s="8">
        <v>40</v>
      </c>
      <c r="K4" s="8" t="s">
        <v>19</v>
      </c>
      <c r="M4" s="7">
        <f>IF(I4+M3&gt;Sheet1!$M$3,I4,I4+M3)</f>
        <v>40</v>
      </c>
      <c r="Q4" s="20">
        <v>3</v>
      </c>
      <c r="R4" s="20">
        <v>72</v>
      </c>
      <c r="S4" s="20">
        <f>Sheet1!$M$3-R4</f>
        <v>8</v>
      </c>
      <c r="U4" s="12" t="s">
        <v>60</v>
      </c>
      <c r="V4" s="10" t="s">
        <v>57</v>
      </c>
      <c r="W4" s="10">
        <f>W2/40</f>
        <v>6.9</v>
      </c>
      <c r="X4" s="11" t="s">
        <v>58</v>
      </c>
      <c r="Y4" s="10">
        <f t="shared" si="0"/>
        <v>7</v>
      </c>
      <c r="Z4" s="10" t="s">
        <v>60</v>
      </c>
    </row>
    <row r="5" spans="1:26" x14ac:dyDescent="0.4">
      <c r="A5" s="7">
        <f t="shared" si="1"/>
        <v>2</v>
      </c>
      <c r="B5">
        <v>1190</v>
      </c>
      <c r="C5">
        <v>1175</v>
      </c>
      <c r="D5" t="s">
        <v>17</v>
      </c>
      <c r="E5" t="s">
        <v>31</v>
      </c>
      <c r="F5" s="8">
        <v>1</v>
      </c>
      <c r="G5" s="8">
        <v>8</v>
      </c>
      <c r="H5" s="8">
        <v>2</v>
      </c>
      <c r="I5" s="8">
        <v>40</v>
      </c>
      <c r="K5" s="8" t="s">
        <v>19</v>
      </c>
      <c r="M5" s="7">
        <f>IF(I5+M4&gt;Sheet1!$M$3,I5,I5+M4)</f>
        <v>80</v>
      </c>
      <c r="Q5" s="20">
        <v>4</v>
      </c>
      <c r="R5" s="20">
        <v>64</v>
      </c>
      <c r="S5" s="20">
        <f>Sheet1!$M$3-R5</f>
        <v>16</v>
      </c>
      <c r="U5" s="12" t="s">
        <v>61</v>
      </c>
      <c r="V5" s="10" t="s">
        <v>57</v>
      </c>
      <c r="W5" s="23">
        <f>W2/160</f>
        <v>1.7250000000000001</v>
      </c>
      <c r="X5" s="13" t="s">
        <v>58</v>
      </c>
      <c r="Y5" s="10">
        <f t="shared" si="0"/>
        <v>2</v>
      </c>
      <c r="Z5" s="10" t="s">
        <v>61</v>
      </c>
    </row>
    <row r="6" spans="1:26" x14ac:dyDescent="0.4">
      <c r="A6" s="7">
        <f>IF(I6=M6,A5+1,A5)</f>
        <v>3</v>
      </c>
      <c r="B6">
        <v>1192</v>
      </c>
      <c r="C6">
        <v>1176</v>
      </c>
      <c r="D6" t="s">
        <v>17</v>
      </c>
      <c r="E6" t="s">
        <v>33</v>
      </c>
      <c r="F6" s="8">
        <v>1</v>
      </c>
      <c r="G6" s="8">
        <v>8</v>
      </c>
      <c r="H6" s="8">
        <v>1</v>
      </c>
      <c r="I6" s="8">
        <v>40</v>
      </c>
      <c r="K6" s="8" t="s">
        <v>19</v>
      </c>
      <c r="M6" s="7">
        <f>IF(I6+M5&gt;Sheet1!$M$3,I6,I6+M5)</f>
        <v>40</v>
      </c>
      <c r="Q6" s="21">
        <v>0</v>
      </c>
      <c r="R6" s="21">
        <v>0</v>
      </c>
      <c r="S6" s="20"/>
    </row>
    <row r="7" spans="1:26" x14ac:dyDescent="0.4">
      <c r="A7" s="7">
        <f t="shared" si="1"/>
        <v>3</v>
      </c>
      <c r="B7">
        <v>1179</v>
      </c>
      <c r="C7">
        <v>1171</v>
      </c>
      <c r="D7" t="s">
        <v>17</v>
      </c>
      <c r="E7" t="s">
        <v>20</v>
      </c>
      <c r="F7" s="8">
        <v>1</v>
      </c>
      <c r="G7" s="8">
        <v>2</v>
      </c>
      <c r="H7" s="8">
        <v>0</v>
      </c>
      <c r="I7" s="8">
        <v>4</v>
      </c>
      <c r="K7" s="8" t="s">
        <v>19</v>
      </c>
      <c r="M7" s="7">
        <f>IF(I7+M6&gt;Sheet1!$M$3,I7,I7+M6)</f>
        <v>44</v>
      </c>
      <c r="Q7" s="22" t="str">
        <v>Total</v>
      </c>
      <c r="R7" s="22">
        <v>276</v>
      </c>
      <c r="S7" s="22">
        <f>SUM(S2:S6)</f>
        <v>44</v>
      </c>
    </row>
    <row r="8" spans="1:26" x14ac:dyDescent="0.4">
      <c r="A8" s="7">
        <f t="shared" si="1"/>
        <v>3</v>
      </c>
      <c r="B8">
        <v>1180</v>
      </c>
      <c r="C8">
        <v>1171</v>
      </c>
      <c r="D8" t="s">
        <v>17</v>
      </c>
      <c r="E8" t="s">
        <v>21</v>
      </c>
      <c r="F8" s="8">
        <v>1</v>
      </c>
      <c r="G8" s="8">
        <v>2</v>
      </c>
      <c r="H8" s="8">
        <v>0</v>
      </c>
      <c r="I8" s="8">
        <v>4</v>
      </c>
      <c r="K8" s="8" t="s">
        <v>19</v>
      </c>
      <c r="M8" s="7">
        <f>IF(I8+M7&gt;Sheet1!$M$3,I8,I8+M7)</f>
        <v>48</v>
      </c>
    </row>
    <row r="9" spans="1:26" x14ac:dyDescent="0.4">
      <c r="A9" s="7">
        <f t="shared" si="1"/>
        <v>3</v>
      </c>
      <c r="B9">
        <v>1181</v>
      </c>
      <c r="C9">
        <v>1171</v>
      </c>
      <c r="D9" t="s">
        <v>17</v>
      </c>
      <c r="E9" t="s">
        <v>22</v>
      </c>
      <c r="F9" s="8">
        <v>1</v>
      </c>
      <c r="G9" s="8">
        <v>2</v>
      </c>
      <c r="H9" s="8">
        <v>0</v>
      </c>
      <c r="I9" s="8">
        <v>4</v>
      </c>
      <c r="K9" s="8" t="s">
        <v>19</v>
      </c>
      <c r="M9" s="7">
        <f>IF(I9+M8&gt;Sheet1!$M$3,I9,I9+M8)</f>
        <v>52</v>
      </c>
    </row>
    <row r="10" spans="1:26" x14ac:dyDescent="0.4">
      <c r="A10" s="7">
        <f t="shared" si="1"/>
        <v>3</v>
      </c>
      <c r="B10">
        <v>1182</v>
      </c>
      <c r="C10">
        <v>1172</v>
      </c>
      <c r="D10" t="s">
        <v>17</v>
      </c>
      <c r="E10" t="s">
        <v>23</v>
      </c>
      <c r="F10" s="8">
        <v>1</v>
      </c>
      <c r="G10" s="8">
        <v>2</v>
      </c>
      <c r="H10" s="8">
        <v>0</v>
      </c>
      <c r="I10" s="8">
        <v>4</v>
      </c>
      <c r="K10" s="8" t="s">
        <v>19</v>
      </c>
      <c r="M10" s="7">
        <f>IF(I10+M9&gt;Sheet1!$M$3,I10,I10+M9)</f>
        <v>56</v>
      </c>
    </row>
    <row r="11" spans="1:26" x14ac:dyDescent="0.4">
      <c r="A11" s="7">
        <f>IF(I11=M11,A10+1,A10)</f>
        <v>3</v>
      </c>
      <c r="B11">
        <v>1183</v>
      </c>
      <c r="C11">
        <v>1172</v>
      </c>
      <c r="D11" t="s">
        <v>17</v>
      </c>
      <c r="E11" t="s">
        <v>24</v>
      </c>
      <c r="F11" s="8">
        <v>1</v>
      </c>
      <c r="G11" s="8">
        <v>2</v>
      </c>
      <c r="H11" s="8">
        <v>0</v>
      </c>
      <c r="I11" s="8">
        <v>4</v>
      </c>
      <c r="K11" s="8" t="s">
        <v>19</v>
      </c>
      <c r="M11" s="7">
        <f>IF(I11+M10&gt;Sheet1!$M$3,I11,I11+M10)</f>
        <v>60</v>
      </c>
    </row>
    <row r="12" spans="1:26" x14ac:dyDescent="0.4">
      <c r="A12" s="7">
        <f t="shared" si="1"/>
        <v>3</v>
      </c>
      <c r="B12">
        <v>1186</v>
      </c>
      <c r="C12">
        <v>1173</v>
      </c>
      <c r="D12" t="s">
        <v>17</v>
      </c>
      <c r="E12" t="s">
        <v>27</v>
      </c>
      <c r="F12" s="8">
        <v>1</v>
      </c>
      <c r="G12" s="8">
        <v>2</v>
      </c>
      <c r="H12" s="8">
        <v>0</v>
      </c>
      <c r="I12" s="8">
        <v>4</v>
      </c>
      <c r="K12" s="8" t="s">
        <v>19</v>
      </c>
      <c r="M12" s="7">
        <f>IF(I12+M11&gt;Sheet1!$M$3,I12,I12+M11)</f>
        <v>64</v>
      </c>
    </row>
    <row r="13" spans="1:26" x14ac:dyDescent="0.4">
      <c r="A13" s="7">
        <f t="shared" si="1"/>
        <v>3</v>
      </c>
      <c r="B13">
        <v>1189</v>
      </c>
      <c r="C13">
        <v>1174</v>
      </c>
      <c r="D13" t="s">
        <v>17</v>
      </c>
      <c r="E13" t="s">
        <v>30</v>
      </c>
      <c r="F13" s="8">
        <v>1</v>
      </c>
      <c r="G13" s="8">
        <v>2</v>
      </c>
      <c r="H13" s="8">
        <v>0</v>
      </c>
      <c r="I13" s="8">
        <v>4</v>
      </c>
      <c r="K13" s="8" t="s">
        <v>19</v>
      </c>
      <c r="M13" s="7">
        <f>IF(I13+M12&gt;Sheet1!$M$3,I13,I13+M12)</f>
        <v>68</v>
      </c>
    </row>
    <row r="14" spans="1:26" x14ac:dyDescent="0.4">
      <c r="A14" s="7">
        <f t="shared" si="1"/>
        <v>3</v>
      </c>
      <c r="B14">
        <v>1191</v>
      </c>
      <c r="C14">
        <v>1175</v>
      </c>
      <c r="D14" t="s">
        <v>17</v>
      </c>
      <c r="E14" t="s">
        <v>32</v>
      </c>
      <c r="F14" s="8">
        <v>1</v>
      </c>
      <c r="G14" s="8">
        <v>2</v>
      </c>
      <c r="H14" s="8">
        <v>0</v>
      </c>
      <c r="I14" s="8">
        <v>4</v>
      </c>
      <c r="K14" s="8" t="s">
        <v>19</v>
      </c>
      <c r="M14" s="7">
        <f>IF(I14+M13&gt;Sheet1!$M$3,I14,I14+M13)</f>
        <v>72</v>
      </c>
      <c r="U14" s="8"/>
    </row>
    <row r="15" spans="1:26" x14ac:dyDescent="0.4">
      <c r="A15" s="7">
        <f t="shared" si="1"/>
        <v>4</v>
      </c>
      <c r="B15">
        <v>1188</v>
      </c>
      <c r="C15">
        <v>1174</v>
      </c>
      <c r="D15" t="s">
        <v>17</v>
      </c>
      <c r="E15" t="s">
        <v>29</v>
      </c>
      <c r="F15" s="8">
        <v>1</v>
      </c>
      <c r="G15" s="8">
        <v>3</v>
      </c>
      <c r="H15" s="8">
        <v>0</v>
      </c>
      <c r="I15" s="8">
        <v>12</v>
      </c>
      <c r="K15" s="8" t="s">
        <v>19</v>
      </c>
      <c r="M15" s="7">
        <f>IF(I15+M14&gt;Sheet1!$M$3,I15,I15+M14)</f>
        <v>12</v>
      </c>
      <c r="U15" s="8"/>
    </row>
    <row r="16" spans="1:26" x14ac:dyDescent="0.4">
      <c r="A16" s="7">
        <f t="shared" si="1"/>
        <v>4</v>
      </c>
      <c r="B16">
        <v>1193</v>
      </c>
      <c r="C16">
        <v>1176</v>
      </c>
      <c r="D16" t="s">
        <v>17</v>
      </c>
      <c r="E16" t="s">
        <v>34</v>
      </c>
      <c r="F16" s="8">
        <v>1</v>
      </c>
      <c r="G16" s="8">
        <v>3</v>
      </c>
      <c r="H16" s="8">
        <v>0</v>
      </c>
      <c r="I16" s="8">
        <v>12</v>
      </c>
      <c r="K16" s="8" t="s">
        <v>19</v>
      </c>
      <c r="M16" s="7">
        <f>IF(I16+M15&gt;Sheet1!$M$3,I16,I16+M15)</f>
        <v>24</v>
      </c>
      <c r="U16" s="8"/>
    </row>
    <row r="17" spans="1:22" x14ac:dyDescent="0.4">
      <c r="A17" s="7">
        <f t="shared" si="1"/>
        <v>4</v>
      </c>
      <c r="B17">
        <v>1185</v>
      </c>
      <c r="C17">
        <v>1173</v>
      </c>
      <c r="D17" t="s">
        <v>17</v>
      </c>
      <c r="E17" t="s">
        <v>26</v>
      </c>
      <c r="F17" s="8">
        <v>1</v>
      </c>
      <c r="G17" s="8">
        <v>5</v>
      </c>
      <c r="H17" s="8">
        <v>0</v>
      </c>
      <c r="I17" s="8">
        <v>20</v>
      </c>
      <c r="K17" s="8" t="s">
        <v>19</v>
      </c>
      <c r="M17" s="7">
        <f>IF(I17+M16&gt;Sheet1!$M$3,I17,I17+M16)</f>
        <v>44</v>
      </c>
      <c r="U17" s="8"/>
    </row>
    <row r="18" spans="1:22" x14ac:dyDescent="0.4">
      <c r="A18" s="7">
        <f t="shared" si="1"/>
        <v>4</v>
      </c>
      <c r="B18">
        <v>1194</v>
      </c>
      <c r="C18">
        <v>1177</v>
      </c>
      <c r="D18" t="s">
        <v>17</v>
      </c>
      <c r="E18" t="s">
        <v>35</v>
      </c>
      <c r="F18" s="8">
        <v>1</v>
      </c>
      <c r="G18" s="8">
        <v>5</v>
      </c>
      <c r="H18" s="8">
        <v>0</v>
      </c>
      <c r="I18" s="8">
        <v>20</v>
      </c>
      <c r="K18" s="8" t="s">
        <v>19</v>
      </c>
      <c r="M18" s="7">
        <f>IF(I18+M17&gt;Sheet1!$M$3,I18,I18+M17)</f>
        <v>64</v>
      </c>
      <c r="U18" s="8"/>
    </row>
    <row r="19" spans="1:22" x14ac:dyDescent="0.4">
      <c r="V19" s="8"/>
    </row>
    <row r="20" spans="1:22" x14ac:dyDescent="0.4">
      <c r="V20" s="8"/>
    </row>
  </sheetData>
  <mergeCells count="1">
    <mergeCell ref="U1:Z1"/>
  </mergeCells>
  <conditionalFormatting sqref="A2:A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353E-040E-42D0-A035-2520A24B3C24}">
  <dimension ref="A1:N35"/>
  <sheetViews>
    <sheetView zoomScale="80" zoomScaleNormal="80" workbookViewId="0">
      <selection activeCell="D7" sqref="D7"/>
    </sheetView>
  </sheetViews>
  <sheetFormatPr defaultRowHeight="14.6" x14ac:dyDescent="0.4"/>
  <cols>
    <col min="1" max="1" width="13.23046875" style="7" customWidth="1"/>
    <col min="2" max="2" width="16.921875" style="7" customWidth="1"/>
    <col min="3" max="3" width="24.53515625" style="7" customWidth="1"/>
    <col min="4" max="4" width="64.07421875" customWidth="1"/>
    <col min="5" max="5" width="17.3828125" style="7" customWidth="1"/>
    <col min="6" max="9" width="21.4609375" style="7" customWidth="1"/>
    <col min="10" max="10" width="15.84375" style="7" customWidth="1"/>
    <col min="11" max="11" width="3.07421875" customWidth="1"/>
    <col min="12" max="12" width="3.23046875" customWidth="1"/>
    <col min="13" max="13" width="18.07421875" customWidth="1"/>
    <col min="14" max="14" width="19" customWidth="1"/>
  </cols>
  <sheetData>
    <row r="1" spans="1:14" ht="30" customHeight="1" x14ac:dyDescent="0.4">
      <c r="A1" s="17" t="s">
        <v>102</v>
      </c>
      <c r="B1" s="16"/>
      <c r="C1" s="16"/>
      <c r="D1" s="4"/>
      <c r="E1" s="16"/>
      <c r="F1" s="16"/>
      <c r="G1" s="16"/>
      <c r="H1" s="16"/>
      <c r="I1" s="16"/>
      <c r="J1" s="16"/>
    </row>
    <row r="2" spans="1:14" x14ac:dyDescent="0.4">
      <c r="A2" s="18" t="s">
        <v>5</v>
      </c>
      <c r="B2" s="18" t="s">
        <v>6</v>
      </c>
      <c r="C2" s="18" t="s">
        <v>7</v>
      </c>
      <c r="D2" s="1" t="s">
        <v>8</v>
      </c>
      <c r="E2" s="18" t="s">
        <v>9</v>
      </c>
      <c r="F2" s="18" t="s">
        <v>10</v>
      </c>
      <c r="G2" s="7" t="s">
        <v>51</v>
      </c>
      <c r="H2" s="7" t="s">
        <v>62</v>
      </c>
      <c r="I2" s="18" t="s">
        <v>11</v>
      </c>
      <c r="J2" s="18" t="s">
        <v>12</v>
      </c>
      <c r="K2" s="1"/>
      <c r="M2" s="5" t="s">
        <v>52</v>
      </c>
    </row>
    <row r="3" spans="1:14" x14ac:dyDescent="0.4">
      <c r="A3" s="19">
        <v>1178</v>
      </c>
      <c r="B3" s="19">
        <v>1171</v>
      </c>
      <c r="C3" s="18" t="s">
        <v>17</v>
      </c>
      <c r="D3" s="1" t="s">
        <v>18</v>
      </c>
      <c r="E3" s="19">
        <v>1</v>
      </c>
      <c r="F3" s="7">
        <v>5</v>
      </c>
      <c r="G3" s="7">
        <v>5</v>
      </c>
      <c r="H3" s="28">
        <f>VLOOKUP(VSTS_110068db_148d_4c6a_b5aa_481fabd6c376[[#This Row],[Story Points]],$M$8:$N$14,2,FALSE)</f>
        <v>20</v>
      </c>
      <c r="I3" s="18" t="s">
        <v>38</v>
      </c>
      <c r="J3" s="18" t="s">
        <v>19</v>
      </c>
      <c r="K3" s="1"/>
      <c r="M3" s="6">
        <v>80</v>
      </c>
    </row>
    <row r="4" spans="1:14" x14ac:dyDescent="0.4">
      <c r="A4" s="19">
        <v>1179</v>
      </c>
      <c r="B4" s="19">
        <v>1171</v>
      </c>
      <c r="C4" s="18" t="s">
        <v>17</v>
      </c>
      <c r="D4" s="1" t="s">
        <v>20</v>
      </c>
      <c r="E4" s="19">
        <v>1</v>
      </c>
      <c r="F4" s="7">
        <v>2</v>
      </c>
      <c r="G4" s="7">
        <v>0</v>
      </c>
      <c r="H4" s="28">
        <f>VLOOKUP(VSTS_110068db_148d_4c6a_b5aa_481fabd6c376[[#This Row],[Story Points]],$M$8:$N$14,2,FALSE)</f>
        <v>4</v>
      </c>
      <c r="I4" s="18"/>
      <c r="J4" s="18" t="s">
        <v>19</v>
      </c>
      <c r="K4" s="1"/>
    </row>
    <row r="5" spans="1:14" x14ac:dyDescent="0.4">
      <c r="A5" s="19">
        <v>1180</v>
      </c>
      <c r="B5" s="19">
        <v>1171</v>
      </c>
      <c r="C5" s="18" t="s">
        <v>17</v>
      </c>
      <c r="D5" s="1" t="s">
        <v>21</v>
      </c>
      <c r="E5" s="19">
        <v>1</v>
      </c>
      <c r="F5" s="7">
        <v>2</v>
      </c>
      <c r="G5" s="7">
        <v>0</v>
      </c>
      <c r="H5" s="28">
        <f>VLOOKUP(VSTS_110068db_148d_4c6a_b5aa_481fabd6c376[[#This Row],[Story Points]],$M$8:$N$14,2,FALSE)</f>
        <v>4</v>
      </c>
      <c r="I5" s="18"/>
      <c r="J5" s="18" t="s">
        <v>19</v>
      </c>
      <c r="K5" s="1"/>
    </row>
    <row r="6" spans="1:14" x14ac:dyDescent="0.4">
      <c r="A6" s="19">
        <v>1181</v>
      </c>
      <c r="B6" s="19">
        <v>1171</v>
      </c>
      <c r="C6" s="18" t="s">
        <v>17</v>
      </c>
      <c r="D6" s="1" t="s">
        <v>22</v>
      </c>
      <c r="E6" s="19">
        <v>1</v>
      </c>
      <c r="F6" s="7">
        <v>2</v>
      </c>
      <c r="G6" s="7">
        <v>0</v>
      </c>
      <c r="H6" s="28">
        <f>VLOOKUP(VSTS_110068db_148d_4c6a_b5aa_481fabd6c376[[#This Row],[Story Points]],$M$8:$N$14,2,FALSE)</f>
        <v>4</v>
      </c>
      <c r="I6" s="18"/>
      <c r="J6" s="18" t="s">
        <v>19</v>
      </c>
      <c r="K6" s="1"/>
      <c r="M6" s="26" t="s">
        <v>63</v>
      </c>
      <c r="N6" s="26"/>
    </row>
    <row r="7" spans="1:14" x14ac:dyDescent="0.4">
      <c r="A7" s="19">
        <v>1182</v>
      </c>
      <c r="B7" s="19">
        <v>1172</v>
      </c>
      <c r="C7" s="18" t="s">
        <v>17</v>
      </c>
      <c r="D7" s="1" t="s">
        <v>23</v>
      </c>
      <c r="E7" s="19">
        <v>1</v>
      </c>
      <c r="F7" s="7">
        <v>2</v>
      </c>
      <c r="G7" s="7">
        <v>0</v>
      </c>
      <c r="H7" s="28">
        <f>VLOOKUP(VSTS_110068db_148d_4c6a_b5aa_481fabd6c376[[#This Row],[Story Points]],$M$8:$N$14,2,FALSE)</f>
        <v>4</v>
      </c>
      <c r="I7" s="18"/>
      <c r="J7" s="18" t="s">
        <v>19</v>
      </c>
      <c r="K7" s="1"/>
      <c r="M7" s="9" t="s">
        <v>10</v>
      </c>
      <c r="N7" s="9" t="s">
        <v>64</v>
      </c>
    </row>
    <row r="8" spans="1:14" x14ac:dyDescent="0.4">
      <c r="A8" s="19">
        <v>1183</v>
      </c>
      <c r="B8" s="19">
        <v>1172</v>
      </c>
      <c r="C8" s="18" t="s">
        <v>17</v>
      </c>
      <c r="D8" s="1" t="s">
        <v>24</v>
      </c>
      <c r="E8" s="19">
        <v>1</v>
      </c>
      <c r="F8" s="7">
        <v>2</v>
      </c>
      <c r="G8" s="7">
        <v>0</v>
      </c>
      <c r="H8" s="28">
        <f>VLOOKUP(VSTS_110068db_148d_4c6a_b5aa_481fabd6c376[[#This Row],[Story Points]],$M$8:$N$14,2,FALSE)</f>
        <v>4</v>
      </c>
      <c r="I8" s="18"/>
      <c r="J8" s="18" t="s">
        <v>19</v>
      </c>
      <c r="K8" s="1"/>
      <c r="M8" s="15">
        <v>1</v>
      </c>
      <c r="N8" s="15">
        <v>2</v>
      </c>
    </row>
    <row r="9" spans="1:14" x14ac:dyDescent="0.4">
      <c r="A9" s="19">
        <v>1184</v>
      </c>
      <c r="B9" s="19">
        <v>1173</v>
      </c>
      <c r="C9" s="18" t="s">
        <v>17</v>
      </c>
      <c r="D9" s="1" t="s">
        <v>25</v>
      </c>
      <c r="E9" s="19">
        <v>1</v>
      </c>
      <c r="F9" s="7">
        <v>8</v>
      </c>
      <c r="G9" s="7">
        <v>4</v>
      </c>
      <c r="H9" s="28">
        <f>VLOOKUP(VSTS_110068db_148d_4c6a_b5aa_481fabd6c376[[#This Row],[Story Points]],$M$8:$N$14,2,FALSE)</f>
        <v>40</v>
      </c>
      <c r="I9" s="18"/>
      <c r="J9" s="18" t="s">
        <v>19</v>
      </c>
      <c r="K9" s="1"/>
      <c r="M9" s="15">
        <v>2</v>
      </c>
      <c r="N9" s="15">
        <v>4</v>
      </c>
    </row>
    <row r="10" spans="1:14" x14ac:dyDescent="0.4">
      <c r="A10" s="19">
        <v>1185</v>
      </c>
      <c r="B10" s="19">
        <v>1173</v>
      </c>
      <c r="C10" s="18" t="s">
        <v>17</v>
      </c>
      <c r="D10" s="1" t="s">
        <v>26</v>
      </c>
      <c r="E10" s="19">
        <v>1</v>
      </c>
      <c r="F10" s="7">
        <v>5</v>
      </c>
      <c r="G10" s="7">
        <v>0</v>
      </c>
      <c r="H10" s="28">
        <f>VLOOKUP(VSTS_110068db_148d_4c6a_b5aa_481fabd6c376[[#This Row],[Story Points]],$M$8:$N$14,2,FALSE)</f>
        <v>20</v>
      </c>
      <c r="I10" s="18"/>
      <c r="J10" s="18" t="s">
        <v>19</v>
      </c>
      <c r="K10" s="1"/>
      <c r="M10" s="15">
        <v>3</v>
      </c>
      <c r="N10" s="15">
        <v>12</v>
      </c>
    </row>
    <row r="11" spans="1:14" x14ac:dyDescent="0.4">
      <c r="A11" s="19">
        <v>1186</v>
      </c>
      <c r="B11" s="19">
        <v>1173</v>
      </c>
      <c r="C11" s="18" t="s">
        <v>17</v>
      </c>
      <c r="D11" s="1" t="s">
        <v>27</v>
      </c>
      <c r="E11" s="19">
        <v>1</v>
      </c>
      <c r="F11" s="7">
        <v>2</v>
      </c>
      <c r="G11" s="7">
        <v>0</v>
      </c>
      <c r="H11" s="28">
        <f>VLOOKUP(VSTS_110068db_148d_4c6a_b5aa_481fabd6c376[[#This Row],[Story Points]],$M$8:$N$14,2,FALSE)</f>
        <v>4</v>
      </c>
      <c r="I11" s="18"/>
      <c r="J11" s="18" t="s">
        <v>19</v>
      </c>
      <c r="K11" s="1"/>
      <c r="M11" s="15">
        <v>5</v>
      </c>
      <c r="N11" s="15">
        <v>20</v>
      </c>
    </row>
    <row r="12" spans="1:14" x14ac:dyDescent="0.4">
      <c r="A12" s="19">
        <v>1187</v>
      </c>
      <c r="B12" s="19">
        <v>1174</v>
      </c>
      <c r="C12" s="18" t="s">
        <v>17</v>
      </c>
      <c r="D12" s="1" t="s">
        <v>28</v>
      </c>
      <c r="E12" s="19">
        <v>1</v>
      </c>
      <c r="F12" s="7">
        <v>8</v>
      </c>
      <c r="G12" s="7">
        <v>3</v>
      </c>
      <c r="H12" s="28">
        <f>VLOOKUP(VSTS_110068db_148d_4c6a_b5aa_481fabd6c376[[#This Row],[Story Points]],$M$8:$N$14,2,FALSE)</f>
        <v>40</v>
      </c>
      <c r="I12" s="18"/>
      <c r="J12" s="18" t="s">
        <v>19</v>
      </c>
      <c r="K12" s="1"/>
      <c r="M12" s="15">
        <v>8</v>
      </c>
      <c r="N12" s="15">
        <v>40</v>
      </c>
    </row>
    <row r="13" spans="1:14" x14ac:dyDescent="0.4">
      <c r="A13" s="19">
        <v>1188</v>
      </c>
      <c r="B13" s="19">
        <v>1174</v>
      </c>
      <c r="C13" s="18" t="s">
        <v>17</v>
      </c>
      <c r="D13" s="1" t="s">
        <v>29</v>
      </c>
      <c r="E13" s="19">
        <v>1</v>
      </c>
      <c r="F13" s="7">
        <v>3</v>
      </c>
      <c r="G13" s="7">
        <v>0</v>
      </c>
      <c r="H13" s="28">
        <f>VLOOKUP(VSTS_110068db_148d_4c6a_b5aa_481fabd6c376[[#This Row],[Story Points]],$M$8:$N$14,2,FALSE)</f>
        <v>12</v>
      </c>
      <c r="I13" s="18"/>
      <c r="J13" s="18" t="s">
        <v>19</v>
      </c>
      <c r="K13" s="1"/>
      <c r="M13" s="15">
        <v>13</v>
      </c>
      <c r="N13" s="15">
        <v>60</v>
      </c>
    </row>
    <row r="14" spans="1:14" x14ac:dyDescent="0.4">
      <c r="A14" s="19">
        <v>1189</v>
      </c>
      <c r="B14" s="19">
        <v>1174</v>
      </c>
      <c r="C14" s="18" t="s">
        <v>17</v>
      </c>
      <c r="D14" s="1" t="s">
        <v>30</v>
      </c>
      <c r="E14" s="19">
        <v>1</v>
      </c>
      <c r="F14" s="7">
        <v>2</v>
      </c>
      <c r="G14" s="7">
        <v>0</v>
      </c>
      <c r="H14" s="28">
        <f>VLOOKUP(VSTS_110068db_148d_4c6a_b5aa_481fabd6c376[[#This Row],[Story Points]],$M$8:$N$14,2,FALSE)</f>
        <v>4</v>
      </c>
      <c r="I14" s="18"/>
      <c r="J14" s="18" t="s">
        <v>19</v>
      </c>
      <c r="K14" s="1"/>
      <c r="M14" s="15">
        <v>21</v>
      </c>
      <c r="N14" s="15">
        <v>80</v>
      </c>
    </row>
    <row r="15" spans="1:14" x14ac:dyDescent="0.4">
      <c r="A15" s="19">
        <v>1190</v>
      </c>
      <c r="B15" s="19">
        <v>1175</v>
      </c>
      <c r="C15" s="18" t="s">
        <v>17</v>
      </c>
      <c r="D15" s="1" t="s">
        <v>31</v>
      </c>
      <c r="E15" s="19">
        <v>1</v>
      </c>
      <c r="F15" s="7">
        <v>8</v>
      </c>
      <c r="G15" s="7">
        <v>2</v>
      </c>
      <c r="H15" s="28">
        <f>VLOOKUP(VSTS_110068db_148d_4c6a_b5aa_481fabd6c376[[#This Row],[Story Points]],$M$8:$N$14,2,FALSE)</f>
        <v>40</v>
      </c>
      <c r="I15" s="18"/>
      <c r="J15" s="18" t="s">
        <v>19</v>
      </c>
      <c r="K15" s="1"/>
    </row>
    <row r="16" spans="1:14" x14ac:dyDescent="0.4">
      <c r="A16" s="19">
        <v>1191</v>
      </c>
      <c r="B16" s="19">
        <v>1175</v>
      </c>
      <c r="C16" s="18" t="s">
        <v>17</v>
      </c>
      <c r="D16" s="1" t="s">
        <v>32</v>
      </c>
      <c r="E16" s="19">
        <v>1</v>
      </c>
      <c r="F16" s="7">
        <v>2</v>
      </c>
      <c r="G16" s="7">
        <v>0</v>
      </c>
      <c r="H16" s="28">
        <f>VLOOKUP(VSTS_110068db_148d_4c6a_b5aa_481fabd6c376[[#This Row],[Story Points]],$M$8:$N$14,2,FALSE)</f>
        <v>4</v>
      </c>
      <c r="I16" s="18"/>
      <c r="J16" s="18" t="s">
        <v>19</v>
      </c>
      <c r="K16" s="1"/>
    </row>
    <row r="17" spans="1:11" x14ac:dyDescent="0.4">
      <c r="A17" s="19">
        <v>1192</v>
      </c>
      <c r="B17" s="19">
        <v>1176</v>
      </c>
      <c r="C17" s="18" t="s">
        <v>17</v>
      </c>
      <c r="D17" s="1" t="s">
        <v>33</v>
      </c>
      <c r="E17" s="19">
        <v>1</v>
      </c>
      <c r="F17" s="7">
        <v>8</v>
      </c>
      <c r="G17" s="7">
        <v>1</v>
      </c>
      <c r="H17" s="28">
        <f>VLOOKUP(VSTS_110068db_148d_4c6a_b5aa_481fabd6c376[[#This Row],[Story Points]],$M$8:$N$14,2,FALSE)</f>
        <v>40</v>
      </c>
      <c r="I17" s="18"/>
      <c r="J17" s="18" t="s">
        <v>19</v>
      </c>
      <c r="K17" s="1"/>
    </row>
    <row r="18" spans="1:11" x14ac:dyDescent="0.4">
      <c r="A18" s="19">
        <v>1193</v>
      </c>
      <c r="B18" s="19">
        <v>1176</v>
      </c>
      <c r="C18" s="18" t="s">
        <v>17</v>
      </c>
      <c r="D18" s="1" t="s">
        <v>34</v>
      </c>
      <c r="E18" s="19">
        <v>1</v>
      </c>
      <c r="F18" s="7">
        <v>3</v>
      </c>
      <c r="G18" s="7">
        <v>0</v>
      </c>
      <c r="H18" s="28">
        <f>VLOOKUP(VSTS_110068db_148d_4c6a_b5aa_481fabd6c376[[#This Row],[Story Points]],$M$8:$N$14,2,FALSE)</f>
        <v>12</v>
      </c>
      <c r="I18" s="18"/>
      <c r="J18" s="18" t="s">
        <v>19</v>
      </c>
      <c r="K18" s="1"/>
    </row>
    <row r="19" spans="1:11" x14ac:dyDescent="0.4">
      <c r="A19" s="19">
        <v>1194</v>
      </c>
      <c r="B19" s="19">
        <v>1177</v>
      </c>
      <c r="C19" s="18" t="s">
        <v>17</v>
      </c>
      <c r="D19" s="1" t="s">
        <v>35</v>
      </c>
      <c r="E19" s="19">
        <v>1</v>
      </c>
      <c r="F19" s="7">
        <v>5</v>
      </c>
      <c r="G19" s="7">
        <v>0</v>
      </c>
      <c r="H19" s="28">
        <f>VLOOKUP(VSTS_110068db_148d_4c6a_b5aa_481fabd6c376[[#This Row],[Story Points]],$M$8:$N$14,2,FALSE)</f>
        <v>20</v>
      </c>
      <c r="I19" s="18"/>
      <c r="J19" s="18" t="s">
        <v>19</v>
      </c>
      <c r="K19" s="1"/>
    </row>
    <row r="20" spans="1:11" x14ac:dyDescent="0.4">
      <c r="A20" s="19"/>
      <c r="B20" s="19"/>
      <c r="C20" s="18"/>
      <c r="D20" s="1"/>
      <c r="E20" s="19"/>
    </row>
    <row r="21" spans="1:11" x14ac:dyDescent="0.4">
      <c r="A21" s="19"/>
      <c r="B21" s="19"/>
      <c r="C21" s="18"/>
      <c r="D21" s="1"/>
      <c r="E21" s="19"/>
    </row>
    <row r="22" spans="1:11" x14ac:dyDescent="0.4">
      <c r="A22" s="19"/>
      <c r="B22" s="19"/>
      <c r="C22" s="18"/>
      <c r="D22" s="1"/>
      <c r="E22" s="19"/>
    </row>
    <row r="23" spans="1:11" x14ac:dyDescent="0.4">
      <c r="A23" s="19"/>
      <c r="B23" s="19"/>
      <c r="C23" s="18"/>
      <c r="D23" s="1"/>
      <c r="E23" s="19"/>
    </row>
    <row r="24" spans="1:11" x14ac:dyDescent="0.4">
      <c r="A24" s="19"/>
      <c r="B24" s="19"/>
      <c r="C24" s="18"/>
      <c r="D24" s="1"/>
      <c r="E24" s="19"/>
    </row>
    <row r="25" spans="1:11" x14ac:dyDescent="0.4">
      <c r="A25" s="19"/>
      <c r="B25" s="19"/>
      <c r="C25" s="18"/>
      <c r="D25" s="1"/>
      <c r="E25" s="19"/>
    </row>
    <row r="26" spans="1:11" x14ac:dyDescent="0.4">
      <c r="A26" s="19"/>
      <c r="B26" s="19"/>
      <c r="C26" s="18"/>
      <c r="D26" s="1"/>
      <c r="E26" s="19"/>
    </row>
    <row r="27" spans="1:11" x14ac:dyDescent="0.4">
      <c r="A27" s="19"/>
      <c r="B27" s="19"/>
      <c r="C27" s="18"/>
      <c r="D27" s="1"/>
      <c r="E27" s="19"/>
    </row>
    <row r="28" spans="1:11" x14ac:dyDescent="0.4">
      <c r="A28" s="19"/>
      <c r="B28" s="19"/>
      <c r="C28" s="18"/>
      <c r="D28" s="1"/>
      <c r="E28" s="19"/>
    </row>
    <row r="29" spans="1:11" x14ac:dyDescent="0.4">
      <c r="A29" s="19"/>
      <c r="B29" s="19"/>
      <c r="C29" s="18"/>
      <c r="D29" s="1"/>
      <c r="E29" s="19"/>
    </row>
    <row r="30" spans="1:11" x14ac:dyDescent="0.4">
      <c r="A30" s="19"/>
      <c r="B30" s="19"/>
      <c r="C30" s="18"/>
      <c r="D30" s="1"/>
      <c r="E30" s="19"/>
    </row>
    <row r="31" spans="1:11" x14ac:dyDescent="0.4">
      <c r="A31" s="19"/>
      <c r="B31" s="19"/>
      <c r="C31" s="18"/>
      <c r="D31" s="1"/>
      <c r="E31" s="19"/>
    </row>
    <row r="32" spans="1:11" x14ac:dyDescent="0.4">
      <c r="A32" s="19"/>
      <c r="B32" s="19"/>
      <c r="C32" s="18"/>
      <c r="D32" s="1"/>
      <c r="E32" s="19"/>
    </row>
    <row r="33" spans="1:5" x14ac:dyDescent="0.4">
      <c r="A33" s="19"/>
      <c r="B33" s="19"/>
      <c r="C33" s="18"/>
      <c r="D33" s="1"/>
      <c r="E33" s="19"/>
    </row>
    <row r="34" spans="1:5" x14ac:dyDescent="0.4">
      <c r="A34" s="19"/>
      <c r="B34" s="19"/>
      <c r="C34" s="18"/>
      <c r="D34" s="1"/>
      <c r="E34" s="19"/>
    </row>
    <row r="35" spans="1:5" x14ac:dyDescent="0.4">
      <c r="A35" s="19"/>
      <c r="B35" s="19"/>
      <c r="C35" s="18"/>
      <c r="D35" s="1"/>
      <c r="E35" s="19"/>
    </row>
  </sheetData>
  <mergeCells count="1">
    <mergeCell ref="M6:N6"/>
  </mergeCells>
  <phoneticPr fontId="7" type="noConversion"/>
  <dataValidations count="15"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A2" xr:uid="{C23AC301-AEE3-4D49-BA97-F3F64361CBDE}">
      <formula1>"ID"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B2" xr:uid="{B9AB7448-DA17-464D-B776-5FFC4789AD6F}">
      <formula1>"Parent"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C2" xr:uid="{C6D0015B-8C2C-4665-A163-0E15D64E977A}">
      <formula1>"Work Item Type"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D2" xr:uid="{48785C57-B794-4BCF-96CF-6D9C331814BB}">
      <formula1>"Title"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E2" xr:uid="{A65827FB-9AEB-4F4E-A3E2-646494533DEA}">
      <formula1>"Priority"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F2" xr:uid="{EE5F3AC6-F5E7-43B0-BFB7-97D6CF54F988}">
      <formula1>"Story Points"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I2" xr:uid="{81826D08-CF80-47B9-AE77-2C6DDEA74E2E}">
      <formula1>"Assigned To"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J2" xr:uid="{DD196FC5-C3A6-42E5-841C-D6131F8832B2}">
      <formula1>"State"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7" xr:uid="{64DC8D5D-7336-4BDA-B2EE-391683DFAA44}">
      <formula1>"1182"</formula1>
    </dataValidation>
    <dataValidation type="list" operator="equal" allowBlank="1" showInputMessage="1" showErrorMessage="1" errorTitle="Read-only column" error="TF84013: You cannot modify a field that is read-only or a work item that restricts updates to valid users based on current permissions." prompt="Read-only" sqref="B7" xr:uid="{B3CAF0EC-1B27-4E4D-AC73-191374309A22}">
      <formula1>"1172"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C7" xr:uid="{323FEEA8-03A4-4609-973E-FA55494D2334}">
      <formula1>"User Story"</formula1>
    </dataValidation>
    <dataValidation type="textLength" showInputMessage="1" sqref="D7" xr:uid="{32EAF5DA-97D6-458B-8504-CC13030B3434}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E7" xr:uid="{990038CA-429E-4B20-B049-55CECEADBCC0}">
      <formula1>VSTS_ValidationRange_a8fceda60064400796b894943f4d5973</formula1>
    </dataValidation>
    <dataValidation type="list" operator="equal" allowBlank="1" showInputMessage="1" sqref="I7" xr:uid="{F7EB87C2-0340-4E3A-9DE6-07ECE1D13C91}">
      <formula1>VSTS_ValidationRange_91557b8c24164da4bd30bdfe6a86601d</formula1>
    </dataValidation>
    <dataValidation type="list" operator="equal" showInputMessage="1" showErrorMessage="1" errorTitle="Microsoft Excel" error="TF84042: The value you entered is not supported in this field. Select a supported value from the list." sqref="J7" xr:uid="{9FA6E054-AD30-4A58-B4D9-AC1CCB061B03}">
      <formula1>VSTS_ValidationRange_a41a5485c37345178fb75d1892b90cd7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4B41-F0A5-49C7-AA13-BB887940559E}">
  <dimension ref="A1:AH9"/>
  <sheetViews>
    <sheetView workbookViewId="0"/>
  </sheetViews>
  <sheetFormatPr defaultRowHeight="14.6" x14ac:dyDescent="0.4"/>
  <cols>
    <col min="1" max="4" width="200.69140625" customWidth="1"/>
  </cols>
  <sheetData>
    <row r="1" spans="1:34" x14ac:dyDescent="0.4">
      <c r="A1" s="1" t="s">
        <v>0</v>
      </c>
      <c r="B1" s="2">
        <v>1172</v>
      </c>
      <c r="C1" s="3" t="s">
        <v>0</v>
      </c>
      <c r="D1" s="27" t="s">
        <v>0</v>
      </c>
      <c r="E1" s="1" t="s">
        <v>13</v>
      </c>
      <c r="F1" s="2">
        <v>1</v>
      </c>
      <c r="G1" s="1" t="s">
        <v>13</v>
      </c>
      <c r="H1" s="1" t="s">
        <v>36</v>
      </c>
      <c r="I1" s="2">
        <v>1</v>
      </c>
      <c r="J1" s="1" t="s">
        <v>36</v>
      </c>
      <c r="K1" s="1" t="s">
        <v>39</v>
      </c>
      <c r="L1" s="1" t="s">
        <v>39</v>
      </c>
      <c r="M1" s="2">
        <v>1</v>
      </c>
      <c r="N1" s="1" t="s">
        <v>36</v>
      </c>
      <c r="O1" s="1" t="s">
        <v>39</v>
      </c>
      <c r="P1" s="2">
        <v>1</v>
      </c>
      <c r="Q1" s="1" t="s">
        <v>36</v>
      </c>
      <c r="R1" s="1" t="s">
        <v>39</v>
      </c>
      <c r="S1" s="2">
        <v>1</v>
      </c>
      <c r="T1" s="1" t="s">
        <v>36</v>
      </c>
      <c r="U1" s="1" t="s">
        <v>39</v>
      </c>
      <c r="V1" s="2">
        <v>1</v>
      </c>
      <c r="W1" s="1" t="s">
        <v>36</v>
      </c>
      <c r="X1" s="1" t="s">
        <v>39</v>
      </c>
      <c r="Y1" s="2">
        <v>1</v>
      </c>
      <c r="Z1" s="1" t="s">
        <v>36</v>
      </c>
      <c r="AA1" s="1" t="s">
        <v>40</v>
      </c>
      <c r="AB1" s="2">
        <v>1</v>
      </c>
      <c r="AC1" s="1" t="s">
        <v>36</v>
      </c>
      <c r="AD1" s="1" t="s">
        <v>39</v>
      </c>
      <c r="AE1" s="1" t="s">
        <v>45</v>
      </c>
      <c r="AF1" s="2">
        <v>1</v>
      </c>
      <c r="AG1" s="1" t="s">
        <v>36</v>
      </c>
      <c r="AH1" s="1" t="s">
        <v>39</v>
      </c>
    </row>
    <row r="2" spans="1:34" x14ac:dyDescent="0.4">
      <c r="A2" t="s">
        <v>1</v>
      </c>
      <c r="B2" t="s">
        <v>2</v>
      </c>
      <c r="C2" t="s">
        <v>3</v>
      </c>
      <c r="D2" t="s">
        <v>4</v>
      </c>
      <c r="E2" t="s">
        <v>68</v>
      </c>
      <c r="F2" s="2">
        <v>2</v>
      </c>
      <c r="G2" s="1" t="s">
        <v>14</v>
      </c>
      <c r="H2" s="1" t="s">
        <v>37</v>
      </c>
      <c r="I2" s="2">
        <v>2</v>
      </c>
      <c r="J2" s="1" t="s">
        <v>37</v>
      </c>
      <c r="K2" s="1" t="s">
        <v>40</v>
      </c>
      <c r="L2" s="1" t="s">
        <v>40</v>
      </c>
      <c r="M2" s="2">
        <v>2</v>
      </c>
      <c r="N2" s="1" t="s">
        <v>37</v>
      </c>
      <c r="O2" s="1" t="s">
        <v>40</v>
      </c>
      <c r="P2" s="2">
        <v>2</v>
      </c>
      <c r="Q2" s="1" t="s">
        <v>37</v>
      </c>
      <c r="R2" s="1" t="s">
        <v>40</v>
      </c>
      <c r="S2" s="2">
        <v>2</v>
      </c>
      <c r="T2" s="1" t="s">
        <v>37</v>
      </c>
      <c r="U2" s="1" t="s">
        <v>40</v>
      </c>
      <c r="V2" s="2">
        <v>2</v>
      </c>
      <c r="W2" s="1" t="s">
        <v>37</v>
      </c>
      <c r="X2" s="1" t="s">
        <v>40</v>
      </c>
      <c r="Y2" s="2">
        <v>2</v>
      </c>
      <c r="Z2" s="1" t="s">
        <v>37</v>
      </c>
      <c r="AA2" s="1" t="s">
        <v>43</v>
      </c>
      <c r="AB2" s="2">
        <v>2</v>
      </c>
      <c r="AC2" s="1" t="s">
        <v>37</v>
      </c>
      <c r="AD2" s="1" t="s">
        <v>40</v>
      </c>
      <c r="AE2" s="1" t="s">
        <v>46</v>
      </c>
      <c r="AF2" s="2">
        <v>2</v>
      </c>
      <c r="AG2" s="1" t="s">
        <v>37</v>
      </c>
      <c r="AH2" s="1" t="s">
        <v>40</v>
      </c>
    </row>
    <row r="3" spans="1:34" x14ac:dyDescent="0.4">
      <c r="F3" s="2">
        <v>3</v>
      </c>
      <c r="G3" s="1" t="s">
        <v>15</v>
      </c>
      <c r="H3" s="1" t="s">
        <v>38</v>
      </c>
      <c r="I3" s="2">
        <v>3</v>
      </c>
      <c r="J3" s="1" t="s">
        <v>38</v>
      </c>
      <c r="K3" s="1" t="s">
        <v>19</v>
      </c>
      <c r="L3" s="1" t="s">
        <v>19</v>
      </c>
      <c r="M3" s="2">
        <v>3</v>
      </c>
      <c r="N3" s="1" t="s">
        <v>38</v>
      </c>
      <c r="O3" s="1" t="s">
        <v>19</v>
      </c>
      <c r="P3" s="2">
        <v>3</v>
      </c>
      <c r="Q3" s="1" t="s">
        <v>38</v>
      </c>
      <c r="R3" s="1" t="s">
        <v>19</v>
      </c>
      <c r="S3" s="2">
        <v>3</v>
      </c>
      <c r="T3" s="1" t="s">
        <v>38</v>
      </c>
      <c r="U3" t="s">
        <v>88</v>
      </c>
      <c r="V3" s="2">
        <v>3</v>
      </c>
      <c r="W3" s="1" t="s">
        <v>38</v>
      </c>
      <c r="X3" s="1" t="s">
        <v>19</v>
      </c>
      <c r="Y3" s="2">
        <v>3</v>
      </c>
      <c r="Z3" s="1" t="s">
        <v>38</v>
      </c>
      <c r="AA3" s="1" t="s">
        <v>44</v>
      </c>
      <c r="AB3" s="2">
        <v>3</v>
      </c>
      <c r="AC3" s="1" t="s">
        <v>38</v>
      </c>
      <c r="AD3" s="1" t="s">
        <v>19</v>
      </c>
      <c r="AE3" s="1" t="s">
        <v>47</v>
      </c>
      <c r="AF3" s="2">
        <v>3</v>
      </c>
      <c r="AG3" s="1" t="s">
        <v>38</v>
      </c>
      <c r="AH3" s="1" t="s">
        <v>19</v>
      </c>
    </row>
    <row r="4" spans="1:34" x14ac:dyDescent="0.4">
      <c r="F4" s="2">
        <v>4</v>
      </c>
      <c r="G4" s="1" t="s">
        <v>16</v>
      </c>
      <c r="H4" t="s">
        <v>78</v>
      </c>
      <c r="I4" s="2">
        <v>4</v>
      </c>
      <c r="J4" t="s">
        <v>76</v>
      </c>
      <c r="K4" s="1" t="s">
        <v>41</v>
      </c>
      <c r="L4" s="1" t="s">
        <v>42</v>
      </c>
      <c r="M4" s="2">
        <v>4</v>
      </c>
      <c r="N4" t="s">
        <v>81</v>
      </c>
      <c r="O4" s="1" t="s">
        <v>41</v>
      </c>
      <c r="P4" s="2">
        <v>4</v>
      </c>
      <c r="Q4" t="s">
        <v>84</v>
      </c>
      <c r="R4" s="1" t="s">
        <v>41</v>
      </c>
      <c r="S4" s="2">
        <v>4</v>
      </c>
      <c r="T4" t="s">
        <v>87</v>
      </c>
      <c r="V4" s="2">
        <v>4</v>
      </c>
      <c r="W4" t="s">
        <v>90</v>
      </c>
      <c r="X4" s="1" t="s">
        <v>41</v>
      </c>
      <c r="Y4" s="2">
        <v>4</v>
      </c>
      <c r="Z4" t="s">
        <v>93</v>
      </c>
      <c r="AA4" t="s">
        <v>94</v>
      </c>
      <c r="AB4" s="2">
        <v>4</v>
      </c>
      <c r="AC4" t="s">
        <v>96</v>
      </c>
      <c r="AD4" s="1" t="s">
        <v>41</v>
      </c>
      <c r="AE4" s="1" t="s">
        <v>48</v>
      </c>
      <c r="AF4" s="2">
        <v>4</v>
      </c>
      <c r="AG4" t="s">
        <v>100</v>
      </c>
      <c r="AH4" s="1" t="s">
        <v>42</v>
      </c>
    </row>
    <row r="5" spans="1:34" x14ac:dyDescent="0.4">
      <c r="F5" t="s">
        <v>74</v>
      </c>
      <c r="G5" s="1" t="s">
        <v>69</v>
      </c>
      <c r="I5" t="s">
        <v>75</v>
      </c>
      <c r="K5" s="1" t="s">
        <v>42</v>
      </c>
      <c r="L5" t="s">
        <v>79</v>
      </c>
      <c r="M5" t="s">
        <v>80</v>
      </c>
      <c r="O5" s="1" t="s">
        <v>42</v>
      </c>
      <c r="P5" t="s">
        <v>83</v>
      </c>
      <c r="R5" s="1" t="s">
        <v>42</v>
      </c>
      <c r="S5" t="s">
        <v>86</v>
      </c>
      <c r="V5" t="s">
        <v>89</v>
      </c>
      <c r="X5" t="s">
        <v>91</v>
      </c>
      <c r="Y5" t="s">
        <v>92</v>
      </c>
      <c r="AB5" t="s">
        <v>95</v>
      </c>
      <c r="AD5" s="1" t="s">
        <v>42</v>
      </c>
      <c r="AE5" s="1" t="s">
        <v>49</v>
      </c>
      <c r="AF5" t="s">
        <v>99</v>
      </c>
      <c r="AH5" s="1" t="s">
        <v>41</v>
      </c>
    </row>
    <row r="6" spans="1:34" x14ac:dyDescent="0.4">
      <c r="G6" s="1" t="s">
        <v>70</v>
      </c>
      <c r="K6" t="s">
        <v>77</v>
      </c>
      <c r="O6" t="s">
        <v>82</v>
      </c>
      <c r="R6" t="s">
        <v>85</v>
      </c>
      <c r="AD6" t="s">
        <v>97</v>
      </c>
      <c r="AE6" s="1" t="s">
        <v>50</v>
      </c>
      <c r="AH6" s="1" t="s">
        <v>43</v>
      </c>
    </row>
    <row r="7" spans="1:34" x14ac:dyDescent="0.4">
      <c r="G7" s="1" t="s">
        <v>71</v>
      </c>
      <c r="AE7" s="1" t="s">
        <v>17</v>
      </c>
      <c r="AH7" s="1" t="s">
        <v>44</v>
      </c>
    </row>
    <row r="8" spans="1:34" x14ac:dyDescent="0.4">
      <c r="G8" s="1" t="s">
        <v>72</v>
      </c>
      <c r="AE8" t="s">
        <v>98</v>
      </c>
      <c r="AH8" t="s">
        <v>101</v>
      </c>
    </row>
    <row r="9" spans="1:34" x14ac:dyDescent="0.4">
      <c r="G9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83DB4-DC76-48A1-98C8-0F4F29866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muchamadazmy</dc:creator>
  <cp:lastModifiedBy>muchamadazmy</cp:lastModifiedBy>
  <dcterms:created xsi:type="dcterms:W3CDTF">2024-11-08T04:07:17Z</dcterms:created>
  <dcterms:modified xsi:type="dcterms:W3CDTF">2025-01-09T15:45:06Z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6ae783c5-a71d-4e8e-bd53-1a2f36d860cc</vt:lpwstr>
  </property>
  <property fmtid="{D5CDD505-2E9C-101B-9397-08002B2CF9AE}" pid="3" name="VS Team System Data DO NOT EDIT0">
    <vt:lpwstr>RVpSRwEAAAC9XVtz2ziy/iusPJw32LxfsjPZ0vVEO3EmGymZxxRFwjY3EqklKSeeX78NULxABBiLAlyVSWUoqRsf0Gj0Dc3f/vlzv9OecF4kWfr7G+NGf/PPd7+t1+wjDb6UFr+/Oebp2yJ6xPuwQPskyrMiuy9RlO3fPiXFMdwV5TFOsrclDvfFc1Hi/dvs/j6JcFFmefiA37z77asGJA959h8clR/DPX6jlb+/WTcM3rz78q+VZmp/fFh9XP2</vt:lpwstr>
  </property>
  <property fmtid="{D5CDD505-2E9C-101B-9397-08002B2CF9AE}" pid="4" name="VS Team System Data DO NOT EDIT1">
    <vt:lpwstr>hrWefv9z9dvuV/d2XPOn97Kko74u3t7e3s11YFAkwDUsY/u0GhvKp+tlttPUDLw505HiRh2w3tNHWv7fQvW96URDqjmnGlNlHwmyXFGXR4VA9/brerL8Zhq67frz9Zth+/M2O3PDb1gnDb7Zv3Ifb2I0sz62x/veI8+fTcN/dA+cgvg+REWID2YEZo63p+MgJtpFvRS6+98wWLhnB5vlQz9G7fxNS0+yYxh/gk/Z7d0k62yU4Lb9Wa1Z/32i/Ei</vt:lpwstr>
  </property>
  <property fmtid="{D5CDD505-2E9C-101B-9397-08002B2CF9AE}" pid="5" name="VS Team System Data DO NOT EDIT2">
    <vt:lpwstr>fFYRc+b3KMCcVVXH9Hb79DR9pZk3frCKdhnmSaoS13YdmdmvQ7TM3t6X9/ZPn3FSx2UU+SYXhBjf9HUtb0vhQ419YgCs8t08eo/tSfItdGSx3pE2QskWeiqY38BXIc5BtoNkUzC9k2siZoPkOzJbKmSPfQxEHzDs4cP9X0XPr09mMzJt++eExTC5k+msDIXOQFaOqgwEEODMtBsznS58jwkemhqYlmE6TD6E008dECltZ94Zj8i8fkTFEwJ9PjO</vt:lpwstr>
  </property>
  <property fmtid="{D5CDD505-2E9C-101B-9397-08002B2CF9AE}" pid="6" name="VS Team System Data DO NOT EDIT3">
    <vt:lpwstr>WgxRQ4wm6CZgeC5aSPbQzCRMIvBBAX0byNA+oJ8x3O4Y7J7YzIuH9MCmSZyLBQskK+TmfBdNJ0RxjMHmTqaTtDSQ7qJFjBoWEETuR55KFg7rzcm5+IxzT1kGcgCTsDVJ3MTTJGnI3tBxgczN4ExWcgwUGCTJzMbzV0080HsXrh27sVjAmldgvDOkE8FHCTJssmYdJeM0pqj5QQ58A+PSP0cBmqRf9gGmgYvG1NgXTwmzyZrt1iQrTSDv2HhQGJm</vt:lpwstr>
  </property>
  <property fmtid="{D5CDD505-2E9C-101B-9397-08002B2CF9AE}" pid="7" name="VS Team System Data DO NOT EDIT4">
    <vt:lpwstr>aD5FIP7WjAwOZH9BhwtjhR0AAJwlzNYL5+nyMS0NtIQVgVmx0HSJDCrIc4tMDCxcAJ/OiWy5C2RYRNRAKRCpgtFPXibj3uX7bgILp5MRzALkT4ggzydkGkAVGTO0gJFZCMYN8jSnWmNJ58wGNbbkjskweot3+cazLbLXXThBgCH9A0IOc2IHZB+CJgApg2FOPWS6RNpdqjq9KbJ07qCc3pguV5qTJdHc3oKMzHbRAsZnEHUJCwl/QD9aFvkblPo</vt:lpwstr>
  </property>
  <property fmtid="{D5CDD505-2E9C-101B-9397-08002B2CF9AE}" pid="8" name="VS Team System Data DO NOT EDIT5">
    <vt:lpwstr>cvjYhGgK+rMPQ5y8ck3m5QM3RxCDo4W+QF9DWTkAYL2ZEF4F68Fxkw3B95IKy19EcFnVK5Hy+eJlABfrFYwoCNNfJVMGwQDOCDC+nVJKXZNpgELBklk4ORSL5SyJKsC1Bsqb8tesrcu/yQ3hJTlodjhWP6ERQ55ZPZguECY4YUBWgG2xQYkuyAx2qM+DLMIVzvoLqj+nyeYL9FtB5gmMP1OUEpCcgW84HGacHoUnYo4VNjuLAJweeMSfHjWBMfQ</vt:lpwstr>
  </property>
  <property fmtid="{D5CDD505-2E9C-101B-9397-08002B2CF9AE}" pid="9" name="VS Team System Data DO NOT EDIT6">
    <vt:lpwstr>V1ubECh8sUhJryhiMGZCWg5xmoLG9J5gksFd8j/4BzjpgvcBovyRcmL5Qn/3IZ9+gh59tkbhx6+E3JPkdLur9gnmAngnZYLoi+WNCtAGJHDmf+IdyOqRnXyQCPsrTEP8szc/5Tlpfh7lNYPnaNSO7s2UQpwWrNqU5dUPsKxB5GDfNmzsi+MMDAmRP9T7QsFTFQIWbnyOk5Ay/yAULf3AYxTIDh4BC4RRiOfwzCvo0sbGzD+N7cMjzAeSn+/5jEY</vt:lpwstr>
  </property>
  <property fmtid="{D5CDD505-2E9C-101B-9397-08002B2CF9AE}" pid="10" name="VS Team System Data DO NOT EDIT7">
    <vt:lpwstr>RphMbZtWOB1UuIv+a7/4Wmk9Qcn3+aP1WbCzHAzy4RFcQgjPA/LcH1ynTqOCCW6SouSjGk1r+nGgeHGGNQFxjpxb4wtCu+NGHm+7tkRuCt22LEA05pJZ8iPZXkgExjjp5vw72OOb8C1u90fo8dwH8bh3/tnzu+7E/KLH1J09wnexevGIaTPfBh6swmTyjlZwclDn7c86U8bj4h8wWo/TIpFnJThdld9On3zbpMfMTvgRgCPWIPJxd1fr2LwoJLy</vt:lpwstr>
  </property>
  <property fmtid="{D5CDD505-2E9C-101B-9397-08002B2CF9AE}" pid="11" name="VS Team System Data DO NOT EDIT8">
    <vt:lpwstr>uf71EtxZ3N0Y912kd7X3e0M8wps1OMXxEfyihxug3ZBulpQA8QUA/SGA3jiAkyjCByof2iwHucyTUBrWWbbfZ+lNy4Lh0EAGzaIbumkaHNjNZ0PQjSHoZyPuYv9AvFPt/8L94R/apCzD6HEPaAsp+GmUY02jHDeLDziMbyi3SRqfc+ouvWHxl96wBvHr49b+M96HSQqiqP0FjrkKEW84NAwYtKYArakCLT0OtU9ZImuJz7BS+h3yDFJPgNRTsKX</vt:lpwstr>
  </property>
  <property fmtid="{D5CDD505-2E9C-101B-9397-08002B2CF9AE}" pid="12" name="VS Team System Data DO NOT EDIT9">
    <vt:lpwstr>XNKCmrdL7TBrOzezupqLbkGXwuQJ87uh9O6SyyuQJgMjXUx26DDpHgM5RIacwmsMOlzhWtisbDvxdaQvQ2irQ/pknD0ka7rRFUSZ7RSdtzYThwWAW2BSGCptiXcIQtNljmD5INi5OgkwZVPS5BoYhMDAMFQbGZwxWLfgi+CBP6xJtROm2ZFtrgqdq0aCe9UfqoRyHGrH0x+OqVOoNodQQ6q6UzbOJ6HMFclnZaaB3JMtkjD/jpwT/uKkZ9IUS2T</vt:lpwstr>
  </property>
  <property fmtid="{D5CDD505-2E9C-101B-9397-08002B2CF9AE}" pid="13" name="VS Team System Data DO NOT EDIT10">
    <vt:lpwstr>xTAJ6qMPuIl6ed3Lyrl67jMvZWzxRoUnNYk47dZ0W2e4LV+4zDIktl65SafId6u3qGzkNKHg8BNccBXYELQd11bTW/evkaYqv4fPlMU+cuHzxXsHx/Hsgo4BwE9wCnMcaaJW8J7+5WNzWDmr7Vx8tXNtc4X5fgtdXitft4+e4HPH8VvI5avE4fL9+5hOevgtdVi9ft4+WrX1OJ+u3j9dTi9fp4+W4KPH8VvL5avH4fL9/pNE1FTuexi9aQi7YiX</vt:lpwstr>
  </property>
  <property fmtid="{D5CDD505-2E9C-101B-9397-08002B2CF9AE}" pid="14" name="VS Team System Data DO NOT EDIT11">
    <vt:lpwstr>1M3+lj5AQR4/gpYTZVYzT5WvnsCz18Bq+RTl8XKOXP5jic8fwWskk9cFmvvvDU8QXDTU3H+THdZ9B3HchF2iTLIBIFMT00gM/lbSZSkoctAE3igngqjcJ4UUXKAwUgPiZxRZhDyzXx4rgDhJk/CB+noOlQZZIKos6fi0PicZaU2C4+FRHRkzxG6LVkGniDo7Kk4/5ekmlJbpdoifUryLCX5G7lAKYdVek6fQSwIRHuDFt7IwN2nPDtkBY61ZfJT</vt:lpwstr>
  </property>
  <property fmtid="{D5CDD505-2E9C-101B-9397-08002B2CF9AE}" pid="15" name="VS Team System Data DO NOT EDIT12">
    <vt:lpwstr>LtKack2YgSiImXiDRvvoTMn+UGZ7uei6RLvIfIGe8VXomc/4v8ckx4VWhd4kb8kT8Q5tBqhA7fgqkl3/OhZlU8AhF2afNCOogpSBp8Jy24TFd40QkouQkG2oMuAEGQJPhQn+PvuhUeUnFxyQbaky8ilQMb4KFTPL8hyTxCLWSH4xS7WTFU4Dqkf5UtsyrPhV7M64MdMhEGR/UJBHTsdqfwijUoNpoCVqi58HnCc4jSQLdsXmz5QwOePBQBeIua8</vt:lpwstr>
  </property>
  <property fmtid="{D5CDD505-2E9C-101B-9397-08002B2CF9AE}" pid="16" name="VS Team System Data DO NOT EDIT13">
    <vt:lpwstr>iEdZCn+TRY1LCIh1zRbh7HJi0hMAPUxIHbNIS08F8PUvgoozEtJ+wF0R2jeHI7si0WYNQRSq3Js7N4woC9oaSgD2tjghLFSvZkOYtpcBqGk7CjM6A1hhVrGVDnb+YAqtpOMI3Mof2KU+yXEEJDUOXQSfw1ZTEamc76rdIl9OKLk9IBX7ZcOR9pJCe0KmQ0Ip0Xzy5+K5IKwwk50lJkkbuCF5p7p7yu3+dbhxyrVxB8NX4RfB1dP1hGH3XPoepvJ</vt:lpwstr>
  </property>
  <property fmtid="{D5CDD505-2E9C-101B-9397-08002B2CF9AE}" pid="17" name="VS Team System Data DO NOT EDIT14">
    <vt:lpwstr>qutt4n+t4QZhAKDBwlofQ1fsIqlApDt0HHjYUMB0IGleWATH7GO3ookApebQY+xfVlIyeShGJLsC2o4GFD45XJILan5Hp10qCixLjnmyPQkY6S2FWYw/+VOJdbc3ZGlnElBEa1P2hUS3MqP+1CxX5kw6GVUosrppaSPQhTf1XE9SShHTIdHNzqJWt88dLgfttnJZarSghFkSaxeHIJT1VgI/oaAEjCdaLGBcWtFrQGvbuxoN4DkXwnb7koPeFqc</vt:lpwstr>
  </property>
  <property fmtid="{D5CDD505-2E9C-101B-9397-08002B2CF9AE}" pid="18" name="VS Team System Data DO NOT EDIT15">
    <vt:lpwstr>e/AWIP+3Fhg1T0UGt/fYUngapqEJAcfVxiHZXGsC5Dja33VWgwrSudWP+LvKxULJaPM8SwKigydq7vh8RCCkYXSbcWmlGrphhy3ZDoQHMSBioP4LimThwraJk8eHmQaHPQUbhkw9BnAgmBXMKgOrw5ibnD0mCZRuNM+Hbe7U5ZEMvo6nNnw6rFiJkIQDgsG1efVEzEH92SXHeQnhGv05wwYzILwWDAYHpOw+IUisA1lBqUgNhYoKWSospvUkpGf</vt:lpwstr>
  </property>
  <property fmtid="{D5CDD505-2E9C-101B-9397-08002B2CF9AE}" pid="19" name="VS Team System Data DO NOT EDIT16">
    <vt:lpwstr>cutQ58YkAkGgLBgMlI0OA2bbcJvspDrtpww/Q5hBKHAEAxWO4CwDJOkDTqNnJT5SQ73vHhFIgkxjoCLT2DmL5CNtifOBCiJpgcIc4qQocFHQbfp+c/dBhTpqWbwv97s+akF0LVARXSPuUFKWsksaWbLd0lRLcP3FUlGvcl6aKvlyBFua2rsaYdgCo9FWkxIlZTNqUqIVZU6KgnvBjj5Xspqnm4QyEfauEZ6j5N73UHLZA/RC8pACvs3gDfuXuJc</vt:lpwstr>
  </property>
  <property fmtid="{D5CDD505-2E9C-101B-9397-08002B2CF9AE}" pid="20" name="VS Team System Data DO NOT EDIT17">
    <vt:lpwstr>1qU3/Ur0tsO3swQ040hQ4XUqGWZa387q3kWvCDECBWWcPm3Uj8y+bZF/1OCGOhII0BaF/Tp5BK7DsbBWW3fRYJCmcXdrXcHeUvqQ19ZY4A1Rg4NkqsqGbMH/ApbIePRV5bkLDFhh3tpLbvUkhPW3Y0GxQOTxIziCeYBye90nBdicbG03t0GEWR2CQ2kru1RwOdVRCrse4xDjehtH3mw4HrtdoCyxRe9gSHalJF/f3WS7P/+9stw7lBh43rDMc0z</vt:lpwstr>
  </property>
  <property fmtid="{D5CDD505-2E9C-101B-9397-08002B2CF9AE}" pid="21" name="VS Team System Data DO NOT EDIT18">
    <vt:lpwstr>HGhlqnWZjHcArujvtUm2fX3EM5CSilWBFs6HXaHnC7HihQk1U3EElp3hMxfppXoBWHtcjY+n3pXUU4DUW48dXh4OrY4pdK/D6EsuSuodQJ/HPD/irATI7lY5Ynf4PUTQYX6UVmckNscrY83FpPJVf4r22s0eRr+x00uAnN4XzmWEVwSozJUQQVsb4icHh4HBUJiTkuojw5XFdHf4JzTqvtsqrzXDF4Otpy/0VXQjnFb7TjIP27bzQgbgp9fAb9F</vt:lpwstr>
  </property>
  <property fmtid="{D5CDD505-2E9C-101B-9397-08002B2CF9AE}" pid="22" name="VS Team System Data DO NOT EDIT19">
    <vt:lpwstr>22SJOQwCZ3zPKbtW+BW6Dw/sv5IgSKI7x/gz3hAsyMYrfubDplO5Re3fZUzvgh4QNIWP0uckx4OEqtRapqCCgdSESXwg30VpcCLArxxqZWyJJzIUGWwCVxfX6Hre7oiILkguLoeRhic6POsPZOrF+lzBWtJbwx1+tXKT0ISDi0DXirS1AVNknQVdy7Wxy1pLKbdhWVZ35YqZbceOTGpeFQs+v1HdEGvJF2FocWHLbkLCQd2vxWJzs8LwPNXgy25</vt:lpwstr>
  </property>
  <property fmtid="{D5CDD505-2E9C-101B-9397-08002B2CF9AE}" pid="23" name="VS Team System Data DO NOT EDIT20">
    <vt:lpwstr>IQkHdr8rCbedG32uwIL7dMzJbXC5MLtEGWSCHknDdU+jk897eQ2lmYwdr3m0qQv6IemDB+vobHN6LLH0aqeWKINM0P1IiXV3hzFJ6iuo/ThR5kXwTF3Q9EgfjOCNdQLD3U76FSIqm5Qw31QQdDrSVURkTwCH049j4fWzqya3bpc+VwDuPFcuubEemyvvtdUzHEGu3FFxJq6KQn76qiXK4BJkyIfDFmNjSSHRBLKBdagyyASFkY6KwshuMuRDeEy</vt:lpwstr>
  </property>
  <property fmtid="{D5CDD505-2E9C-101B-9397-08002B2CF9AE}" pid="24" name="VS Team System Data DO NOT EDIT21">
    <vt:lpwstr>jR428gSQ/RnILRHm5kYpfjx0zF4KkujPosTjXz8W6DMGaI93z873cZiW8maDczpkx8yDIvQ9HGkaeN8skTYpHZUnaijw/HSEINjiDNtH4xu65ulQ0pc49WrnRY/r8FU4fyW1O2dOn3+SUe4WEPn8FrJJbnLJY+w1OuffS6PNBrCOzulNQIbvsQVPVG+BEX9QiwOTeJqTPFZxSKrrvdDp28DvtOIKiBEdJUcKxzPY01UPiWNrpPVrS0JJkacOCcO</vt:lpwstr>
  </property>
  <property fmtid="{D5CDD505-2E9C-101B-9397-08002B2CF9AE}" pid="25" name="VS Team System Data DO NOT EDIT22">
    <vt:lpwstr>gyYEALShMcJd1cWdBk/OoQN9RbuFzjQoVlsQkfrjCl6ncX1ETaXDcPwPBdkuty3VVlxNVIOlUWPQH0Bdavr8I3a/ruyQ9O16S5N2R8gfPiq8i5TtJw91wkkoM/DNUuNsGRb6i5OLrLChL9OUXZJJ4OTf3yiUWXAwNXsJRKrLm6rak0nNNjsovrXqZ9bIK9qCROskpL/HC6eEqHJRlkh35LnkEr8DWV3KCgtbgaSZLLtmgo5YYwA1DgRFpKutIXR</vt:lpwstr>
  </property>
  <property fmtid="{D5CDD505-2E9C-101B-9397-08002B2CF9AE}" pid="26" name="VS Team System Data DO NOT EDIT23">
    <vt:lpwstr>RYl9HCfVa+V1f78keJcyRatGLT0GdQCn9JS8t6BHmqFePtQBfnsYZtc3gLLjcH38HJraQVel3FFP5CLMEu+g3GOmXsTwxJ4JpaS4HzVwIzcCzlKtCHYAxbHHfoMVIE/Yg36IyOXl4GqbmU7eDnLy8M7GutwK6mrDfmaRuuR8BwSFUJ5KpCW0DCkotS7ncYrU1UAhF63unodWiptjSqvRHUIwNiWZJ3CYSlVqi29fvSUZ4+qsEU3Sbm7HklLpW2D</vt:lpwstr>
  </property>
  <property fmtid="{D5CDD505-2E9C-101B-9397-08002B2CF9AE}" pid="27" name="VS Team System Data DO NOT EDIT24">
    <vt:lpwstr>x+uCp2J3/wVzl+/Da95IW/dkZCh1StO5Jam/eBn0SDQfQU1eGR46oSGUOJGgwDQEtXGGwn7/sbIXVNUMxK+oMgQ5cENhnCVW9pKqc7z92jDB28vNKwT2EryS68LO8faLwgTvpjd/8W56WXglv6zqHG//9ZCC92Cbv3gPtiy8kjsgnOPtvx5S8JZz8xdvOZeFV3IVyzne/ushBe+sN5W8s76PV3Le9BxvP3NqCIroDIVNlGJludNzvP3sqeAt5+b</vt:lpwstr>
  </property>
  <property fmtid="{D5CDD505-2E9C-101B-9397-08002B2CF9AE}" pid="28" name="VS Team System Data DO NOT EDIT25">
    <vt:lpwstr>wW86lvQ5T8vl7/jpMzvkrKLAbfoe9NLySz99zvL3z13AFaQFXSSVAlfgjoeRCbtyik1as6nZ4QQtXkBNwVaR3PmSkqx/4SqG2zo65xHezEKyUOiHeoc1AFaQIXCWllGy+WGq4sZcv5kYbXUGOwFXSZYmFu5KXEemB7b9P3XAF2QJ38AAamyCnRQ/HpMTa5Ai/koqU1jsQ2i1pBqggQeAOWhYjgf77iPNnWE+JiQECkZLd8HICriAn4KqwEzvLKH</vt:lpwstr>
  </property>
  <property fmtid="{D5CDD505-2E9C-101B-9397-08002B2CF9AE}" pid="29" name="VS Team System Data DO NOT EDIT26">
    <vt:lpwstr>1zNqvI35iCNICrIg1wBlP2zmSQdnZm8996/e5/</vt:lpwstr>
  </property>
  <property fmtid="{D5CDD505-2E9C-101B-9397-08002B2CF9AE}" pid="30" name="VS Team System Data DO NOT EDIT">
    <vt:i4>27</vt:i4>
  </property>
  <property fmtid="{D5CDD505-2E9C-101B-9397-08002B2CF9AE}" pid="31" name="VS Team System Additional Data DO NOT EDIT0">
    <vt:lpwstr>RVpSRwEAAABVj99rwjAQx/+Vkvc2FrvqSlsRZCCMvsT5fibXGWiSkkuL+tcv6mTs4Q7u+PD9UW8uZkhm9KSdbVieLdimrYX4/0oiZKlhk7cVyTMaoNRo6R25PqTSmWrWNMFAYVLaVQHB0JUCmsr1vZZIwXn4RtbWXRIlOzBII0jcKqVDdIFhBwHEL/Vyi/jxjh962o7joCXc2b2lAFbifseS0DDBWng7FWtVyDRX0KeL1WodF2Kan4qyLBTmpXq</vt:lpwstr>
  </property>
  <property fmtid="{D5CDD505-2E9C-101B-9397-08002B2CF9AE}" pid="32" name="VS Team System Additional Data DO NOT EDIT1">
    <vt:lpwstr>v+fFP7SXx5YeXxjmEkSrOFc4Z3CaPWWzFzSTPYEDBzVz5Ibb6cJNVjxh8q4y2moJ/nvMyW/BP98wo0M+xdgZkLg9n3sURov0B</vt:lpwstr>
  </property>
  <property fmtid="{D5CDD505-2E9C-101B-9397-08002B2CF9AE}" pid="33" name="VS Team System Additional Data DO NOT EDIT">
    <vt:i4>2</vt:i4>
  </property>
</Properties>
</file>