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lb\Downloads\Starter_Code\Instructions\"/>
    </mc:Choice>
  </mc:AlternateContent>
  <xr:revisionPtr revIDLastSave="0" documentId="13_ncr:1_{692C0983-5E11-42C9-B002-05EE9251260D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Sheet2" sheetId="3" state="hidden" r:id="rId1"/>
    <sheet name="Crowdfunding" sheetId="1" r:id="rId2"/>
    <sheet name="Parent Category" sheetId="2" r:id="rId3"/>
    <sheet name="Campaigns Country" sheetId="10" r:id="rId4"/>
    <sheet name="Sub-Category" sheetId="4" r:id="rId5"/>
    <sheet name="Sub-Category Filtered" sheetId="11" r:id="rId6"/>
    <sheet name="Date Pivot" sheetId="7" r:id="rId7"/>
    <sheet name="Relationship Between Goals" sheetId="8" r:id="rId8"/>
    <sheet name="Summary Stats (S&amp;F)" sheetId="9" r:id="rId9"/>
  </sheets>
  <definedNames>
    <definedName name="_xlnm._FilterDatabase" localSheetId="1" hidden="1">Crowdfunding!$A$1:$T$1001</definedName>
    <definedName name="_xlcn.WorksheetConnection_CrowdfundingAT1" hidden="1">Crowdfunding!$A:$T</definedName>
    <definedName name="_xlcn.WorksheetConnection_CrowdfundingBook.xlsxTable11" hidden="1">Table1[]</definedName>
    <definedName name="ROUNDUP">'Relationship Between Goals'!$F$2</definedName>
  </definedNames>
  <calcPr calcId="191029"/>
  <pivotCaches>
    <pivotCache cacheId="6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  <x15:modelTable id="Table1" name="Table1" connection="WorksheetConnection_CrowdfundingBook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a Created Conversion" columnId="Data Created Conversion">
                <x16:calculatedTimeColumn columnName="Data Created Conversion (Year)" columnId="Data Created Conversion (Year)" contentType="years" isSelected="1"/>
                <x16:calculatedTimeColumn columnName="Data Created Conversion (Quarter)" columnId="Data Created Conversion (Quarter)" contentType="quarters" isSelected="1"/>
                <x16:calculatedTimeColumn columnName="Data Created Conversion (Month Index)" columnId="Data Created Conversion (Month Index)" contentType="monthsindex" isSelected="1"/>
                <x16:calculatedTimeColumn columnName="Data Created Conversion (Month)" columnId="Data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9" l="1"/>
  <c r="I16" i="9"/>
  <c r="I15" i="9"/>
  <c r="I14" i="9"/>
  <c r="I13" i="9"/>
  <c r="I12" i="9"/>
  <c r="I8" i="9"/>
  <c r="I7" i="9"/>
  <c r="I6" i="9"/>
  <c r="I5" i="9"/>
  <c r="I4" i="9"/>
  <c r="I3" i="9"/>
  <c r="D13" i="8" l="1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E13" i="8" l="1"/>
  <c r="E12" i="8"/>
  <c r="H12" i="8" s="1"/>
  <c r="H13" i="8"/>
  <c r="E2" i="8"/>
  <c r="H2" i="8" s="1"/>
  <c r="E11" i="8"/>
  <c r="F11" i="8" s="1"/>
  <c r="E10" i="8"/>
  <c r="H10" i="8" s="1"/>
  <c r="F13" i="8"/>
  <c r="E9" i="8"/>
  <c r="F9" i="8" s="1"/>
  <c r="E8" i="8"/>
  <c r="G8" i="8" s="1"/>
  <c r="F12" i="8"/>
  <c r="G9" i="8"/>
  <c r="E7" i="8"/>
  <c r="G7" i="8" s="1"/>
  <c r="G10" i="8"/>
  <c r="E6" i="8"/>
  <c r="G6" i="8" s="1"/>
  <c r="G11" i="8"/>
  <c r="E5" i="8"/>
  <c r="G5" i="8" s="1"/>
  <c r="G12" i="8"/>
  <c r="E4" i="8"/>
  <c r="G4" i="8" s="1"/>
  <c r="G13" i="8"/>
  <c r="E3" i="8"/>
  <c r="F3" i="8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5" i="1"/>
  <c r="F11" i="1"/>
  <c r="F10" i="1"/>
  <c r="F4" i="1"/>
  <c r="F6" i="1"/>
  <c r="F7" i="1"/>
  <c r="F8" i="1"/>
  <c r="F9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I5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G2" i="8" l="1"/>
  <c r="F10" i="8"/>
  <c r="H11" i="8"/>
  <c r="H9" i="8"/>
  <c r="G3" i="8"/>
  <c r="F2" i="8"/>
  <c r="F4" i="8"/>
  <c r="H8" i="8"/>
  <c r="F8" i="8"/>
  <c r="H7" i="8"/>
  <c r="F7" i="8"/>
  <c r="H6" i="8"/>
  <c r="F6" i="8"/>
  <c r="H5" i="8"/>
  <c r="F5" i="8"/>
  <c r="H4" i="8"/>
  <c r="H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A5BE2-2640-474F-9397-FBD83B55611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ADD3F84-2FED-498B-A083-B7561311D69C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  <connection id="3" xr16:uid="{DE3B88EB-E93C-4D80-B5E3-E6B18DFBF4F3}" name="WorksheetConnection_Crowdfunding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rowdfundingBook.xlsxTable11"/>
        </x15:connection>
      </ext>
    </extLst>
  </connection>
</connections>
</file>

<file path=xl/sharedStrings.xml><?xml version="1.0" encoding="utf-8"?>
<sst xmlns="http://schemas.openxmlformats.org/spreadsheetml/2006/main" count="9668" uniqueCount="2114">
  <si>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</si>
  <si>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</si>
  <si>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</si>
  <si>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</si>
  <si>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</si>
  <si>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</si>
  <si>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</si>
  <si>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</si>
  <si>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</si>
  <si>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</si>
  <si>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</si>
  <si>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</si>
  <si>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</si>
  <si>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</si>
  <si>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</si>
  <si>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</si>
  <si>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</si>
  <si>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</si>
  <si>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</si>
  <si>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</si>
  <si>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</si>
  <si>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</si>
  <si>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</si>
  <si>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</si>
  <si>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</si>
  <si>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</si>
  <si>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</si>
  <si>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</si>
  <si>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</si>
  <si>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</si>
  <si>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</si>
  <si>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</si>
  <si>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</si>
  <si>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</si>
  <si>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</si>
  <si>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</si>
  <si>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</si>
  <si>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</si>
  <si>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</si>
  <si>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</si>
  <si>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</si>
  <si>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</si>
  <si>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</si>
  <si>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</si>
  <si>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</si>
  <si>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</si>
  <si>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</si>
  <si>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</si>
  <si>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</si>
  <si>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</si>
  <si>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</si>
  <si>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</si>
  <si>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</si>
  <si>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</si>
  <si>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</si>
  <si>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</si>
  <si>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</si>
  <si>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</si>
  <si>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</si>
  <si>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</si>
  <si>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</si>
  <si>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</si>
  <si>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</si>
  <si>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</si>
  <si>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</si>
  <si>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</si>
  <si>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</si>
  <si>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</si>
  <si>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</si>
  <si>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</si>
  <si>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</si>
  <si>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</si>
  <si>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</si>
  <si>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</si>
  <si>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</si>
  <si>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</si>
  <si>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</si>
  <si>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</si>
  <si>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</si>
  <si>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</si>
  <si>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</si>
  <si>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</si>
  <si>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</si>
  <si>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</si>
  <si>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</si>
  <si>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</si>
  <si>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</si>
  <si>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</si>
  <si>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</si>
  <si>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</si>
  <si>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</si>
  <si>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</si>
  <si>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</si>
  <si>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</si>
  <si>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</si>
  <si>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</si>
  <si>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</si>
  <si>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</si>
  <si>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</si>
  <si>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</si>
  <si>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</si>
  <si>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</si>
  <si>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</si>
  <si>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</si>
  <si>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</si>
  <si>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</si>
  <si>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</si>
  <si>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</si>
  <si>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</si>
  <si>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</si>
  <si>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</si>
  <si>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</si>
  <si>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</si>
  <si>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</si>
  <si>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</si>
  <si>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</si>
  <si>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</si>
  <si>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</si>
  <si>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</si>
  <si>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</si>
  <si>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</si>
  <si>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</si>
  <si>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</si>
  <si>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</si>
  <si>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</si>
  <si>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</si>
  <si>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</si>
  <si>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</si>
  <si>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</si>
  <si>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</si>
  <si>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</si>
  <si>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</si>
  <si>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</si>
  <si>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</si>
  <si>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</si>
  <si>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</si>
  <si>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</si>
  <si>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</si>
  <si>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</si>
  <si>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</si>
  <si>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</si>
  <si>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</si>
  <si>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</si>
  <si>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</si>
  <si>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</si>
  <si>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</si>
  <si>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</si>
  <si>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</si>
  <si>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</si>
  <si>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</si>
  <si>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</si>
  <si>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</si>
  <si>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</si>
  <si>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</si>
  <si>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</si>
  <si>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</si>
  <si>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</si>
  <si>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</si>
  <si>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</si>
  <si>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</si>
  <si>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</si>
  <si>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</si>
  <si>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</si>
  <si>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</si>
  <si>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</si>
  <si>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</si>
  <si>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</si>
  <si>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</si>
  <si>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</si>
  <si>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</si>
  <si>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</si>
  <si>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</si>
  <si>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</si>
  <si>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</si>
  <si>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</si>
  <si>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</si>
  <si>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</si>
  <si>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</si>
  <si>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</si>
  <si>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</si>
  <si>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</si>
  <si>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</si>
  <si>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</si>
  <si>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</si>
  <si>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</si>
  <si>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</si>
  <si>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</si>
  <si>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</si>
  <si>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</si>
  <si>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</si>
  <si>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</si>
  <si>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</si>
  <si>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</si>
  <si>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</si>
  <si>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</si>
  <si>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</si>
  <si>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</si>
  <si>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</si>
  <si>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</si>
  <si>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</si>
  <si>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</si>
  <si>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</si>
  <si>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</si>
  <si>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</si>
  <si>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</si>
  <si>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</si>
  <si>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</si>
  <si>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</si>
  <si>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</si>
  <si>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</si>
  <si>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</si>
  <si>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</si>
  <si>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</si>
  <si>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</si>
  <si>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</si>
  <si>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</si>
  <si>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</si>
  <si>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</si>
  <si>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</si>
  <si>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</si>
  <si>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</si>
  <si>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</si>
  <si>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</si>
  <si>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</si>
  <si>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</si>
  <si>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</si>
  <si>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</si>
  <si>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</si>
  <si>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</si>
  <si>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</si>
  <si>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</si>
  <si>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</si>
  <si>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</si>
  <si>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</si>
  <si>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</si>
  <si>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</si>
  <si>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</si>
  <si>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</si>
  <si>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</si>
  <si>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</si>
  <si>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</si>
  <si>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</si>
  <si>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</si>
  <si>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</si>
  <si>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</si>
  <si>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</si>
  <si>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</si>
  <si>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</si>
  <si>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</si>
  <si>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</si>
  <si>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</si>
  <si>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</si>
  <si>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</si>
  <si>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</si>
  <si>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</si>
  <si>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</si>
  <si>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</si>
  <si>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</si>
  <si>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</si>
  <si>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</si>
  <si>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</si>
  <si>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</si>
  <si>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</si>
  <si>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</si>
  <si>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</si>
  <si>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</si>
  <si>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</si>
  <si>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</si>
  <si>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</si>
  <si>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</si>
  <si>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</si>
  <si>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</si>
  <si>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</si>
  <si>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</si>
  <si>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</si>
  <si>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</si>
  <si>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</si>
  <si>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</si>
  <si>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</si>
  <si>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</si>
  <si>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</si>
  <si>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</si>
  <si>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</si>
  <si>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</si>
  <si>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</si>
  <si>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</si>
  <si>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</si>
  <si>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</si>
  <si>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</si>
  <si>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</si>
  <si>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</si>
  <si>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</si>
  <si>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</si>
  <si>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</si>
  <si>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</si>
  <si>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</si>
  <si>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</si>
  <si>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</si>
  <si>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</si>
  <si>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</si>
  <si>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</si>
  <si>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</si>
  <si>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</si>
  <si>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</si>
  <si>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</si>
  <si>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</si>
  <si>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</si>
  <si>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</si>
  <si>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</si>
  <si>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</si>
  <si>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</si>
  <si>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</si>
  <si>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</si>
  <si>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</si>
  <si>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</si>
  <si>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</si>
  <si>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</si>
  <si>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</si>
  <si>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</si>
  <si>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</si>
  <si>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</si>
  <si>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</si>
  <si>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</si>
  <si>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</si>
  <si>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</si>
  <si>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</si>
  <si>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</si>
  <si>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</si>
  <si>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</si>
  <si>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</si>
  <si>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</si>
  <si>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</si>
  <si>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</si>
  <si>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</si>
  <si>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</si>
  <si>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</si>
  <si>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</si>
  <si>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</si>
  <si>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</si>
  <si>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</si>
  <si>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</si>
  <si>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</si>
  <si>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</si>
  <si>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</si>
  <si>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</si>
  <si>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</si>
  <si>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</si>
  <si>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</si>
  <si>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</si>
  <si>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</si>
  <si>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</si>
  <si>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</si>
  <si>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</si>
  <si>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</si>
  <si>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</si>
  <si>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</si>
  <si>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</si>
  <si>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</si>
  <si>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</si>
  <si>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</si>
  <si>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</si>
  <si>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</si>
  <si>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</si>
  <si>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</si>
  <si>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</si>
  <si>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</si>
  <si>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</si>
  <si>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</si>
  <si>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</si>
  <si>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</si>
  <si>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</si>
  <si>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</si>
  <si>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</si>
  <si>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</si>
  <si>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</si>
  <si>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</si>
  <si>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</si>
  <si>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</si>
  <si>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</si>
  <si>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</si>
  <si>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</si>
  <si>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</si>
  <si>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</si>
  <si>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</si>
  <si>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</si>
  <si>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</si>
  <si>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</si>
  <si>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</si>
  <si>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</si>
  <si>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</si>
  <si>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</si>
  <si>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</si>
  <si>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</si>
  <si>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</si>
  <si>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</si>
  <si>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</si>
  <si>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</si>
  <si>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</si>
  <si>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</si>
  <si>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</si>
  <si>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</si>
  <si>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</si>
  <si>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</si>
  <si>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</si>
  <si>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</si>
  <si>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</si>
  <si>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</si>
  <si>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</si>
  <si>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</si>
  <si>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</si>
  <si>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</si>
  <si>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</si>
  <si>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</si>
  <si>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</si>
  <si>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</si>
  <si>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</si>
  <si>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</si>
  <si>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</si>
  <si>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</si>
  <si>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</si>
  <si>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</si>
  <si>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</si>
  <si>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</si>
  <si>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</si>
  <si>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</si>
  <si>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</si>
  <si>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</si>
  <si>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</si>
  <si>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</si>
  <si>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</si>
  <si>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</si>
  <si>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</si>
  <si>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</si>
  <si>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</si>
  <si>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</si>
  <si>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</si>
  <si>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</si>
  <si>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</si>
  <si>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</si>
  <si>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</si>
  <si>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</si>
  <si>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</si>
  <si>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</si>
  <si>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</si>
  <si>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</si>
  <si>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</si>
  <si>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</si>
  <si>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</si>
  <si>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</si>
  <si>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</si>
  <si>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</si>
  <si>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</si>
  <si>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</si>
  <si>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</si>
  <si>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</si>
  <si>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</si>
  <si>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</si>
  <si>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</si>
  <si>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</si>
  <si>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</si>
  <si>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</si>
  <si>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</si>
  <si>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</si>
  <si>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</si>
  <si>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</si>
  <si>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</si>
  <si>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</si>
  <si>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</si>
  <si>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</si>
  <si>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</si>
  <si>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</si>
  <si>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</si>
  <si>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</si>
  <si>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</si>
  <si>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</si>
  <si>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</si>
  <si>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</si>
  <si>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</si>
  <si>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</si>
  <si>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</si>
  <si>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</si>
  <si>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</si>
  <si>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</si>
  <si>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</si>
  <si>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</si>
  <si>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</si>
  <si>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</si>
  <si>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</si>
  <si>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</si>
  <si>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</si>
  <si>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</si>
  <si>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</si>
  <si>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</si>
  <si>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</si>
  <si>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</si>
  <si>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</si>
  <si>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</si>
  <si>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</si>
  <si>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</si>
  <si>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</si>
  <si>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</si>
  <si>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</si>
  <si>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</si>
  <si>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</si>
  <si>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</si>
  <si>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</si>
  <si>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</si>
  <si>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</si>
  <si>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</si>
  <si>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</si>
  <si>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</si>
  <si>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</si>
  <si>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</si>
  <si>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</si>
  <si>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</si>
  <si>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</si>
  <si>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</si>
  <si>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</si>
  <si>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</si>
  <si>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</si>
  <si>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</si>
  <si>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</si>
  <si>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</si>
  <si>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</si>
  <si>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</si>
  <si>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</si>
  <si>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</si>
  <si>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</si>
  <si>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</si>
  <si>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</si>
  <si>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</si>
  <si>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</si>
  <si>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</si>
  <si>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</si>
  <si>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</si>
  <si>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</si>
  <si>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</si>
  <si>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</si>
  <si>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</si>
  <si>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</si>
  <si>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</si>
  <si>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</si>
  <si>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</si>
  <si>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</si>
  <si>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</si>
  <si>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</si>
  <si>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</si>
  <si>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</si>
  <si>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</si>
  <si>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</si>
  <si>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</si>
  <si>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</si>
  <si>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</si>
  <si>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</si>
  <si>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</si>
  <si>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</si>
  <si>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</si>
  <si>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</si>
  <si>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</si>
  <si>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</si>
  <si>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</si>
  <si>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</si>
  <si>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</si>
  <si>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</si>
  <si>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</si>
  <si>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</si>
  <si>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</si>
  <si>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</si>
  <si>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</si>
  <si>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</si>
  <si>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</si>
  <si>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</si>
  <si>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</si>
  <si>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</si>
  <si>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</si>
  <si>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</si>
  <si>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</si>
  <si>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</si>
  <si>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</si>
  <si>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</si>
  <si>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</si>
  <si>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</si>
  <si>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</si>
  <si>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</si>
  <si>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</si>
  <si>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</si>
  <si>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</si>
  <si>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</si>
  <si>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</si>
  <si>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</si>
  <si>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</si>
  <si>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</si>
  <si>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</si>
  <si>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</si>
  <si>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</si>
  <si>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</si>
  <si>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</si>
  <si>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</si>
  <si>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</si>
  <si>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</si>
  <si>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</si>
  <si>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</si>
  <si>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</si>
  <si>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</si>
  <si>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</si>
  <si>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</si>
  <si>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</si>
  <si>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</si>
  <si>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</si>
  <si>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</si>
  <si>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</si>
  <si>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</si>
  <si>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</si>
  <si>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</si>
  <si>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</si>
  <si>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</si>
  <si>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</si>
  <si>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</si>
  <si>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</si>
  <si>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</si>
  <si>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</si>
  <si>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</si>
  <si>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</si>
  <si>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</si>
  <si>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</si>
  <si>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</si>
  <si>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</si>
  <si>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</si>
  <si>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</si>
  <si>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</si>
  <si>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</si>
  <si>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</si>
  <si>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</si>
  <si>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</si>
  <si>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</si>
  <si>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</si>
  <si>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</si>
  <si>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</si>
  <si>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</si>
  <si>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</si>
  <si>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</si>
  <si>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</si>
  <si>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</si>
  <si>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</si>
  <si>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</si>
  <si>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</si>
  <si>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</si>
  <si>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</si>
  <si>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</si>
  <si>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</si>
  <si>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</si>
  <si>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</si>
  <si>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</si>
  <si>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</si>
  <si>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</si>
  <si>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</si>
  <si>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</si>
  <si>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</si>
  <si>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</si>
  <si>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</si>
  <si>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</si>
  <si>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</si>
  <si>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</si>
  <si>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</si>
  <si>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</si>
  <si>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</si>
  <si>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</si>
  <si>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</si>
  <si>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</si>
  <si>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</si>
  <si>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</si>
  <si>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</si>
  <si>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</si>
  <si>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</si>
  <si>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</si>
  <si>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</si>
  <si>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</si>
  <si>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</si>
  <si>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</si>
  <si>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</si>
  <si>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</si>
  <si>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</si>
  <si>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</si>
  <si>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</si>
  <si>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</si>
  <si>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</si>
  <si>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</si>
  <si>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</si>
  <si>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</si>
  <si>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</si>
  <si>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</si>
  <si>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</si>
  <si>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</si>
  <si>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</si>
  <si>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</si>
  <si>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</si>
  <si>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</si>
  <si>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</si>
  <si>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</si>
  <si>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</si>
  <si>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</si>
  <si>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</si>
  <si>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</si>
  <si>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</si>
  <si>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</si>
  <si>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</si>
  <si>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</si>
  <si>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</si>
  <si>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</si>
  <si>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</si>
  <si>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</si>
  <si>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</si>
  <si>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</si>
  <si>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</si>
  <si>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</si>
  <si>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</si>
  <si>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</si>
  <si>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</si>
  <si>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</si>
  <si>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</si>
  <si>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</si>
  <si>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</si>
  <si>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</si>
  <si>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</si>
  <si>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</si>
  <si>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</si>
  <si>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</si>
  <si>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</si>
  <si>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</si>
  <si>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</si>
  <si>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</si>
  <si>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</si>
  <si>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</si>
  <si>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</si>
  <si>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</si>
  <si>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</si>
  <si>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</si>
  <si>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</si>
  <si>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</si>
  <si>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</si>
  <si>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</si>
  <si>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</si>
  <si>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</si>
  <si>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</si>
  <si>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</si>
  <si>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</si>
  <si>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</si>
  <si>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</si>
  <si>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</si>
  <si>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</si>
  <si>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</si>
  <si>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</si>
  <si>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</si>
  <si>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</si>
  <si>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</si>
  <si>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</si>
  <si>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</si>
  <si>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</si>
  <si>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</si>
  <si>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</si>
  <si>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</si>
  <si>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</si>
  <si>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</si>
  <si>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</si>
  <si>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</si>
  <si>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</si>
  <si>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</si>
  <si>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</si>
  <si>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</si>
  <si>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</si>
  <si>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</si>
  <si>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</si>
  <si>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</si>
  <si>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</si>
  <si>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</si>
  <si>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</si>
  <si>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</si>
  <si>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</si>
  <si>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</si>
  <si>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</si>
  <si>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</si>
  <si>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</si>
  <si>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</si>
  <si>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</si>
  <si>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</si>
  <si>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</si>
  <si>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</si>
  <si>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</si>
  <si>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</si>
  <si>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</si>
  <si>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</si>
  <si>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</si>
  <si>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</si>
  <si>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</si>
  <si>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</si>
  <si>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</si>
  <si>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</si>
  <si>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</si>
  <si>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</si>
  <si>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</si>
  <si>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</si>
  <si>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</si>
  <si>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</si>
  <si>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</si>
  <si>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</si>
  <si>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</si>
  <si>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</si>
  <si>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</si>
  <si>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</si>
  <si>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</si>
  <si>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</si>
  <si>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</si>
  <si>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</si>
  <si>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</si>
  <si>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</si>
  <si>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</si>
  <si>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</si>
  <si>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</si>
  <si>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</si>
  <si>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</si>
  <si>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</si>
  <si>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</si>
  <si>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</si>
  <si>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</si>
  <si>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</si>
  <si>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</si>
  <si>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</si>
  <si>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</si>
  <si>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</si>
  <si>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</si>
  <si>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</si>
  <si>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</si>
  <si>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</si>
  <si>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</si>
  <si>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</si>
  <si>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</si>
  <si>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</si>
  <si>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</si>
  <si>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</si>
  <si>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</si>
  <si>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</si>
  <si>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</si>
  <si>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</si>
  <si>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</si>
  <si>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</si>
  <si>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</si>
  <si>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</si>
  <si>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</si>
  <si>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</si>
  <si>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</si>
  <si>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</si>
  <si>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</si>
  <si>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</si>
  <si>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</si>
  <si>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</si>
  <si>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</si>
  <si>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</si>
  <si>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</si>
  <si>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</si>
  <si>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</si>
  <si>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</si>
  <si>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</si>
  <si>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</si>
  <si>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</si>
  <si>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</si>
  <si>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</si>
  <si>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</si>
  <si>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</si>
  <si>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</si>
  <si>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</si>
  <si>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</si>
  <si>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</si>
  <si>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</si>
  <si>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</si>
  <si>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</si>
  <si>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</si>
  <si>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</si>
  <si>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</si>
  <si>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</si>
  <si>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</si>
  <si>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</si>
  <si>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</si>
  <si>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</si>
  <si>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</si>
  <si>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</si>
  <si>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</si>
  <si>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</si>
  <si>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</si>
  <si>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</si>
  <si>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</si>
  <si>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</si>
  <si>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</si>
  <si>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</si>
  <si>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</si>
  <si>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</si>
  <si>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</si>
  <si>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</si>
  <si>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</si>
  <si>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</si>
  <si>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</si>
  <si>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</si>
  <si>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</si>
  <si>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</si>
  <si>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</si>
  <si>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</si>
  <si>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</si>
  <si>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</si>
  <si>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</si>
  <si>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</si>
  <si>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</si>
  <si>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</si>
  <si>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</si>
  <si>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</si>
  <si>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</si>
  <si>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</si>
  <si>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</si>
  <si>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</si>
  <si>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</si>
  <si>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</si>
  <si>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</si>
  <si>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</si>
  <si>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</si>
  <si>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</si>
  <si>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</si>
  <si>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</si>
  <si>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</si>
  <si>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</si>
  <si>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</si>
  <si>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</si>
  <si>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</si>
  <si>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</si>
  <si>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</si>
  <si>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</si>
  <si>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</si>
  <si>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</si>
  <si>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</si>
  <si>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</si>
  <si>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</si>
  <si>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</si>
  <si>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</si>
  <si>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</si>
  <si>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</si>
  <si>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</si>
  <si>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</si>
  <si>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</si>
  <si>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</si>
  <si>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</si>
  <si>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</si>
  <si>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</si>
  <si>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</si>
  <si>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</si>
  <si>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</si>
  <si>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</si>
  <si>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</si>
  <si>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</si>
  <si>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</si>
  <si>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</si>
  <si>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</si>
  <si>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</si>
  <si>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</si>
  <si>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</si>
  <si>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</si>
  <si>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</si>
  <si>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</si>
  <si>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</si>
  <si>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</si>
  <si>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</si>
  <si>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</si>
  <si>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</si>
  <si>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</si>
  <si>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</si>
  <si>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</si>
  <si>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</si>
  <si>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</si>
  <si>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</si>
  <si>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</si>
  <si>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</si>
  <si>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</si>
  <si>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</si>
  <si>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</si>
  <si>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</si>
  <si>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</si>
  <si>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</si>
  <si>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</si>
  <si>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</si>
  <si>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</si>
  <si>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</si>
  <si>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</si>
  <si>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</si>
  <si>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</si>
  <si>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</si>
  <si>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</si>
  <si>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</si>
  <si>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</si>
  <si>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</si>
  <si>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</si>
  <si>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</si>
  <si>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</si>
  <si>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</si>
  <si>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</si>
  <si>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</si>
  <si>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</si>
  <si>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</si>
  <si>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</si>
  <si>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</si>
  <si>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</si>
  <si>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</si>
  <si>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</si>
  <si>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</si>
  <si>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</si>
  <si>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</si>
  <si>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</si>
  <si>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</si>
  <si>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</si>
  <si>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</si>
  <si>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</si>
  <si>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</si>
  <si>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</si>
  <si>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</si>
  <si>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</si>
  <si>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</si>
  <si>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</si>
  <si>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</si>
  <si>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</si>
  <si>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</si>
  <si>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</si>
  <si>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</si>
  <si>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</si>
  <si>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</si>
  <si>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</si>
  <si>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</si>
  <si>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</si>
  <si>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</si>
  <si>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</si>
  <si>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</si>
  <si>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</si>
  <si>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</si>
  <si>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</si>
  <si>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</si>
  <si>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</si>
  <si>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</si>
  <si>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</si>
  <si>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</si>
  <si>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</si>
  <si>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</si>
  <si>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</si>
  <si>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</si>
  <si>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</si>
  <si>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</si>
  <si>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</si>
  <si>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</si>
  <si>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</si>
  <si>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</si>
  <si>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</si>
  <si>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</si>
  <si>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</si>
  <si>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</si>
  <si>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</si>
  <si>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</si>
  <si>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</si>
  <si>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</si>
  <si>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</si>
  <si>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</si>
  <si>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</si>
  <si>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</si>
  <si>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</si>
  <si>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</si>
  <si>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</si>
  <si>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</si>
  <si>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</si>
  <si>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</si>
  <si>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</si>
  <si>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</si>
  <si>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</si>
  <si>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</si>
  <si>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</si>
  <si>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</si>
  <si>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</si>
  <si>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</si>
  <si>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</si>
  <si>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</si>
  <si>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</si>
  <si>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</si>
  <si>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</si>
  <si>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</si>
  <si>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</si>
  <si>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</si>
  <si>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</si>
  <si>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</si>
  <si>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</si>
  <si>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</si>
  <si>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</si>
  <si>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</si>
  <si>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</si>
  <si>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</si>
  <si>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</si>
  <si>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</si>
  <si>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</si>
  <si>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</si>
  <si>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</si>
  <si>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</si>
  <si>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</si>
  <si>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</si>
  <si>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</si>
  <si>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</si>
  <si>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</si>
  <si>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</si>
  <si>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</si>
  <si>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</si>
  <si>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</si>
  <si>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</si>
  <si>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</si>
  <si>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</si>
  <si>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</si>
  <si>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</si>
  <si>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</si>
  <si>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</si>
  <si>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</si>
  <si>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</si>
  <si>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</si>
  <si>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</si>
  <si>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</si>
  <si>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</si>
  <si>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</si>
  <si>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</si>
  <si>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</si>
  <si>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</si>
  <si>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</si>
  <si>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</si>
  <si>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</si>
  <si>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</si>
  <si>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</si>
  <si>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</si>
  <si>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</si>
  <si>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</si>
  <si>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</si>
  <si>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</si>
  <si>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</si>
  <si>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</si>
  <si>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</si>
  <si>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</si>
  <si>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</si>
  <si>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</si>
  <si>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</si>
  <si>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</si>
  <si>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</si>
  <si>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</si>
  <si>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</si>
  <si>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</si>
  <si>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</si>
  <si>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</si>
  <si>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</si>
  <si>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</si>
  <si>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</si>
  <si>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</si>
  <si>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</si>
  <si>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</si>
  <si>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</si>
  <si>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</si>
  <si>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</si>
  <si>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</si>
  <si>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</si>
  <si>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</si>
  <si>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</si>
  <si>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</si>
  <si>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</si>
  <si>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</si>
  <si>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</si>
  <si>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</si>
  <si>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</si>
  <si>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</si>
  <si>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</si>
  <si>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</si>
  <si>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</si>
  <si>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</si>
  <si>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</si>
  <si>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</si>
  <si>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</si>
  <si>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</si>
  <si>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</si>
  <si>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</si>
  <si>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</si>
  <si>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</si>
  <si>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</si>
  <si>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</si>
  <si>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</si>
  <si>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</si>
  <si>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</si>
  <si>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</si>
  <si>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</si>
  <si>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</si>
  <si>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</si>
  <si>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</si>
  <si>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</si>
  <si>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</si>
  <si>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</si>
  <si>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</si>
  <si>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</si>
  <si>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</si>
  <si>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</si>
  <si>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</si>
  <si>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</si>
  <si>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</si>
  <si>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</si>
  <si>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</si>
  <si>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</si>
  <si>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</si>
  <si>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</si>
  <si>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</si>
  <si>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</si>
  <si>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</si>
  <si>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</si>
  <si>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</si>
  <si>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</si>
  <si>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</si>
  <si>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</si>
  <si>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</si>
  <si>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</si>
  <si>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</si>
  <si>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</si>
  <si>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</si>
  <si>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</si>
  <si>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</si>
  <si>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</si>
  <si>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</si>
  <si>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</si>
  <si>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</si>
  <si>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</si>
  <si>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</si>
  <si>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</si>
  <si>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</si>
  <si>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</si>
  <si>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</si>
  <si>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</si>
  <si>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</si>
  <si>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</si>
  <si>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</si>
  <si>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</si>
  <si>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</si>
  <si>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</si>
  <si>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</si>
  <si>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</si>
  <si>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</si>
  <si>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</si>
  <si>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</si>
  <si>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</si>
  <si>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</si>
  <si>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</si>
  <si>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</si>
  <si>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</si>
  <si>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</si>
  <si>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</si>
  <si>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</si>
  <si>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</si>
  <si>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</si>
  <si>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</si>
  <si>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</si>
  <si>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</si>
  <si>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</si>
  <si>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</si>
  <si>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</si>
  <si>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</si>
  <si>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</si>
  <si>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</si>
  <si>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</si>
  <si>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</si>
  <si>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</si>
  <si>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</si>
  <si>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</si>
  <si>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</si>
  <si>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</si>
  <si>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</si>
  <si>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</si>
  <si>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</si>
  <si>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</si>
  <si>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</si>
  <si>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</si>
  <si>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</si>
  <si>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</si>
  <si>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</si>
  <si>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</si>
  <si>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</si>
  <si>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</si>
  <si>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</si>
  <si>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</si>
  <si>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</si>
  <si>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</si>
  <si>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</si>
  <si>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</si>
  <si>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</si>
  <si>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</si>
  <si>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</si>
  <si>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</si>
  <si>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</si>
  <si>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</si>
  <si>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</si>
  <si>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</si>
  <si>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</si>
  <si>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</si>
  <si>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</si>
  <si>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</si>
  <si>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</si>
  <si>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</si>
  <si>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</si>
  <si>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</si>
  <si>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</si>
  <si>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</si>
  <si>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</si>
  <si>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</si>
  <si>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</si>
  <si>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</si>
  <si>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</si>
  <si>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</si>
  <si>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</si>
  <si>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</si>
  <si>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</si>
  <si>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</si>
  <si>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</si>
  <si>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</si>
  <si>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</si>
  <si>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</si>
  <si>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</si>
  <si>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</si>
  <si>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</si>
  <si>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</si>
  <si>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</si>
  <si>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</si>
  <si>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</si>
  <si>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</si>
  <si>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</si>
  <si>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</si>
  <si>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</si>
  <si>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</si>
  <si>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</si>
  <si>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</si>
  <si>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</si>
  <si>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</si>
  <si>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</si>
  <si>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</si>
  <si>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</si>
  <si>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</si>
  <si>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</si>
  <si>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</si>
  <si>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</si>
  <si>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</si>
  <si>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</si>
  <si>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</si>
  <si>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</si>
  <si>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</si>
  <si>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</si>
  <si>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</si>
  <si>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</si>
  <si>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</si>
  <si>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</si>
  <si>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</si>
  <si>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</si>
  <si>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</si>
  <si>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</si>
  <si>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</si>
  <si>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</si>
  <si>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</si>
  <si>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</si>
  <si>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</si>
  <si>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</si>
  <si>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</si>
  <si>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</si>
  <si>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</si>
  <si>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</si>
  <si>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</si>
  <si>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</si>
  <si>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</si>
  <si>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</si>
  <si>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</si>
  <si>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</si>
  <si>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</si>
  <si>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</si>
  <si>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</si>
  <si>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</si>
  <si>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</si>
  <si>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</si>
  <si>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</si>
  <si>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</si>
  <si>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</si>
  <si>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</si>
  <si>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</si>
  <si>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</si>
  <si>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</si>
  <si>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</si>
  <si>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</si>
  <si>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</si>
  <si>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</si>
  <si>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</si>
  <si>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</si>
  <si>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</si>
  <si>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</si>
  <si>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</si>
  <si>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</si>
  <si>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</si>
  <si>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</si>
  <si>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</si>
  <si>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</si>
  <si>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</si>
  <si>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</si>
  <si>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</si>
  <si>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</si>
  <si>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</si>
  <si>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</si>
  <si>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</si>
  <si>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</si>
  <si>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</si>
  <si>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</si>
  <si>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</si>
  <si>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</si>
  <si>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</si>
  <si>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</si>
  <si>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</si>
  <si>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</si>
  <si>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</si>
  <si>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</si>
  <si>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</si>
  <si>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</si>
  <si>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</si>
  <si>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</si>
  <si>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</si>
  <si>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</si>
  <si>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</si>
  <si>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</si>
  <si>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</si>
  <si>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</si>
  <si>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</si>
  <si>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</si>
  <si>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</si>
  <si>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</si>
  <si>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</si>
  <si>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</si>
  <si>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</si>
  <si>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</si>
  <si>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</si>
  <si>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</si>
  <si>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</si>
  <si>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</si>
  <si>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</si>
  <si>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</si>
  <si>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</si>
  <si>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</si>
  <si>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</si>
  <si>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</si>
  <si>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</si>
  <si>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</si>
  <si>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</si>
  <si>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</si>
  <si>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</si>
  <si>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</si>
  <si>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</si>
  <si>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</si>
  <si>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</si>
  <si>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</si>
  <si>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</si>
  <si>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</si>
  <si>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</si>
  <si>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</si>
  <si>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</si>
  <si>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</si>
  <si>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</si>
  <si>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</si>
  <si>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</si>
  <si>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</si>
  <si>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</si>
  <si>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</si>
  <si>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</si>
  <si>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</si>
  <si>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</si>
  <si>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</si>
  <si>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</si>
  <si>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</si>
  <si>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</si>
  <si>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</si>
  <si>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</si>
  <si>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</si>
  <si>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</si>
  <si>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</si>
  <si>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</si>
  <si>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</si>
  <si>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</si>
  <si>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</si>
  <si>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</si>
  <si>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</si>
  <si>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</si>
  <si>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</si>
  <si>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</si>
  <si>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</si>
  <si>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</si>
  <si>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</si>
  <si>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</si>
  <si>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</si>
  <si>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</si>
  <si>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</si>
  <si>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</si>
  <si>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</si>
  <si>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</si>
  <si>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</si>
  <si>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</si>
  <si>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</si>
  <si>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</si>
  <si>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</si>
  <si>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</si>
  <si>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</si>
  <si>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</si>
  <si>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</si>
  <si>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</si>
  <si>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</si>
  <si>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</si>
  <si>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</si>
  <si>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</si>
  <si>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</si>
  <si>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</si>
  <si>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</si>
  <si>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</si>
  <si>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</si>
  <si>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</si>
  <si>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</si>
  <si>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</si>
  <si>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</si>
  <si>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</si>
  <si>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</si>
  <si>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</si>
  <si>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</si>
  <si>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</si>
  <si>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</si>
  <si>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</si>
  <si>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</si>
  <si>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</si>
  <si>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</si>
  <si>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</si>
  <si>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</si>
  <si>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</si>
  <si>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</si>
  <si>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</si>
  <si>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</si>
  <si>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</si>
  <si>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</si>
  <si>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</si>
  <si>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</si>
  <si>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</si>
  <si>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</si>
  <si>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</si>
  <si>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</si>
  <si>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</si>
  <si>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</si>
  <si>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</si>
  <si>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</si>
  <si>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</si>
  <si>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</si>
  <si>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</si>
  <si>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</si>
  <si>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</si>
  <si>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</si>
  <si>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</si>
  <si>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</si>
  <si>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</si>
  <si>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</si>
  <si>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</si>
  <si>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</si>
  <si>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</si>
  <si>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</si>
  <si>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</si>
  <si>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</si>
  <si>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</si>
  <si>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</si>
  <si>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</si>
  <si>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</si>
  <si>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</si>
  <si>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</si>
  <si>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</si>
  <si>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</si>
  <si>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</si>
  <si>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</si>
  <si>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</si>
  <si>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</si>
  <si>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</si>
  <si>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</si>
  <si>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</si>
  <si>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</si>
  <si>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</si>
  <si>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</si>
  <si>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</si>
  <si>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</si>
  <si>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</si>
  <si>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</si>
  <si>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</si>
  <si>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</si>
  <si>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</si>
  <si>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</si>
  <si>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</si>
  <si>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</si>
  <si>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</si>
  <si>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</si>
  <si>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</si>
  <si>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</si>
  <si>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</si>
  <si>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</si>
  <si>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</si>
  <si>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</si>
  <si>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</si>
  <si>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</si>
  <si>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</si>
  <si>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</si>
  <si>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</si>
  <si>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</si>
  <si>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</si>
  <si>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</si>
  <si>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</si>
  <si>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</si>
  <si>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</si>
  <si>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</si>
  <si>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</si>
  <si>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</si>
  <si>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</si>
  <si>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</si>
  <si>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</si>
  <si>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</si>
  <si>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</si>
  <si>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</si>
  <si>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</si>
  <si>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</si>
  <si>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</si>
  <si>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</si>
  <si>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</si>
  <si>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</si>
  <si>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</si>
  <si>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</si>
  <si>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</si>
  <si>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</si>
  <si>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</si>
  <si>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</si>
  <si>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</si>
  <si>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</si>
  <si>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</si>
  <si>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</si>
  <si>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</si>
  <si>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</si>
  <si>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</si>
  <si>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</si>
  <si>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</si>
  <si>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</si>
  <si>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</si>
  <si>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</si>
  <si>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</si>
  <si>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</si>
  <si>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</si>
  <si>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</si>
  <si>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</si>
  <si>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</si>
  <si>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</si>
  <si>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</si>
  <si>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</si>
  <si>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</si>
  <si>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</si>
  <si>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</si>
  <si>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</si>
  <si>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</si>
  <si>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</si>
  <si>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</si>
  <si>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</si>
  <si>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</si>
  <si>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</si>
  <si>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</si>
  <si>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</si>
  <si>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</si>
  <si>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</si>
  <si>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</si>
  <si>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</si>
  <si>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</si>
  <si>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</si>
  <si>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</si>
  <si>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</si>
  <si>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</si>
  <si>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</si>
  <si>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</si>
  <si>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</si>
  <si>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</si>
  <si>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</si>
  <si>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</si>
  <si>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</si>
  <si>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</si>
  <si>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</si>
  <si>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</si>
  <si>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</si>
  <si>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</si>
  <si>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</si>
  <si>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</si>
  <si>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</si>
  <si>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</si>
  <si>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</si>
  <si>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</si>
  <si>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</si>
  <si>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</si>
  <si>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</si>
  <si>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</si>
  <si>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</si>
  <si>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</si>
  <si>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</si>
  <si>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</si>
  <si>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</si>
  <si>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</si>
  <si>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</si>
  <si>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</si>
  <si>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</si>
  <si>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</si>
  <si>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</si>
  <si>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</si>
  <si>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</si>
  <si>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</si>
  <si>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</si>
  <si>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</si>
  <si>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</si>
  <si>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</si>
  <si>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</si>
  <si>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</si>
  <si>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</si>
  <si>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</si>
  <si>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</si>
  <si>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</si>
  <si>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</si>
  <si>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</si>
  <si>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</si>
  <si>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</si>
  <si>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</si>
  <si>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</si>
  <si>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</si>
  <si>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</si>
  <si>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</si>
  <si>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</si>
  <si>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</si>
  <si>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</si>
  <si>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</si>
  <si>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</si>
  <si>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</si>
  <si>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</si>
  <si>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</si>
  <si>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</si>
  <si>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</si>
  <si>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</si>
  <si>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</si>
  <si>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</si>
  <si>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</si>
  <si>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</si>
  <si>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</si>
  <si>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</si>
  <si>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</si>
  <si>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</si>
  <si>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</si>
  <si>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</si>
  <si>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</si>
  <si>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</si>
  <si>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</si>
  <si>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</si>
  <si>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</si>
  <si>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</si>
  <si>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</si>
  <si>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</si>
  <si>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</si>
  <si>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</si>
  <si>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</si>
  <si>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</si>
  <si>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</si>
  <si>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</si>
  <si>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</si>
  <si>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</si>
  <si>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</si>
  <si>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</si>
  <si>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</si>
  <si>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</si>
  <si>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</si>
  <si>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</si>
  <si>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</si>
  <si>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</si>
  <si>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</si>
  <si>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</si>
  <si>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</si>
  <si>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</si>
  <si>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</si>
  <si>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</si>
  <si>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</si>
  <si>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</si>
  <si>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</si>
  <si>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</si>
  <si>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</si>
  <si>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</si>
  <si>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</si>
  <si>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</si>
  <si>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</si>
  <si>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</si>
  <si>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</si>
  <si>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</si>
  <si>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</si>
  <si>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</si>
  <si>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</si>
  <si>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</si>
  <si>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</si>
  <si>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</si>
  <si>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</si>
  <si>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</si>
  <si>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</si>
  <si>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</si>
  <si>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</si>
  <si>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</si>
  <si>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</si>
  <si>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</si>
  <si>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</si>
  <si>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</si>
  <si>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</si>
  <si>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</si>
  <si>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</si>
  <si>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</si>
  <si>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</si>
  <si>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</si>
  <si>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</si>
  <si>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</si>
  <si>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</si>
  <si>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</si>
  <si>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</si>
  <si>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</si>
  <si>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</si>
  <si>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</si>
  <si>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</si>
  <si>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</si>
  <si>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</si>
  <si>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</si>
  <si>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</si>
  <si>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</si>
  <si>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</si>
  <si>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</si>
  <si>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</si>
  <si>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</si>
  <si>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</si>
  <si>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</si>
  <si>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</si>
  <si>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</si>
  <si>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</si>
  <si>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</si>
  <si>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</si>
  <si>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</si>
  <si>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</si>
  <si>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</si>
  <si>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</si>
  <si>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</si>
  <si>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</si>
  <si>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</si>
  <si>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</si>
  <si>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</si>
  <si>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</si>
  <si>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</si>
  <si>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</si>
  <si>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</si>
  <si>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</si>
  <si>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</si>
  <si>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</si>
  <si>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</si>
  <si>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</si>
  <si>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</si>
  <si>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</si>
  <si>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</si>
  <si>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</si>
  <si>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</si>
  <si>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</si>
  <si>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</si>
  <si>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</si>
  <si>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</si>
  <si>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</si>
  <si>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</si>
  <si>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</si>
  <si>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</si>
  <si>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</si>
  <si>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</si>
  <si>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</si>
  <si>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</si>
  <si>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</si>
  <si>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</si>
  <si>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</si>
  <si>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</si>
  <si>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</si>
  <si>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</si>
  <si>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</si>
  <si>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</si>
  <si>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</si>
  <si>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</si>
  <si>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</si>
  <si>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</si>
  <si>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</si>
  <si>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</si>
  <si>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</si>
  <si>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</si>
  <si>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</si>
  <si>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</si>
  <si>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</si>
  <si>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</si>
  <si>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</si>
  <si>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</si>
  <si>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</si>
  <si>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</si>
  <si>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</si>
  <si>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</si>
  <si>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</si>
  <si>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</si>
  <si>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</si>
  <si>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</si>
  <si>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</si>
  <si>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</si>
  <si>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</si>
  <si>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</si>
  <si>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</si>
  <si>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</si>
  <si>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</si>
  <si>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</si>
  <si>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</si>
  <si>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</si>
  <si>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</si>
  <si>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</si>
  <si>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</si>
  <si>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</si>
  <si>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</si>
  <si>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</si>
  <si>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</si>
  <si>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</si>
  <si>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</si>
  <si>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</si>
  <si>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</si>
  <si>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</si>
  <si>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</si>
  <si>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</si>
  <si>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</si>
  <si>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</si>
  <si>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</si>
  <si>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</si>
  <si>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</si>
  <si>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</si>
  <si>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</si>
  <si>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</si>
  <si>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</si>
  <si>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</si>
  <si>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</si>
  <si>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</si>
  <si>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</si>
  <si>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</si>
  <si>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</si>
  <si>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</si>
  <si>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</si>
  <si>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</si>
  <si>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</si>
  <si>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</si>
  <si>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</si>
  <si>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</si>
  <si>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</si>
  <si>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</si>
  <si>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</si>
  <si>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</si>
  <si>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</si>
  <si>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</si>
  <si>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</si>
  <si>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</si>
  <si>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</si>
  <si>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</si>
  <si>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</si>
  <si>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</si>
  <si>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</si>
  <si>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</si>
  <si>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</si>
  <si>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</si>
  <si>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</si>
  <si>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</si>
  <si>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</si>
  <si>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</si>
  <si>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</si>
  <si>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</si>
  <si>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</si>
  <si>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</si>
  <si>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</si>
  <si>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</si>
  <si>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</si>
  <si>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</si>
  <si>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</si>
  <si>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</si>
  <si>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</si>
  <si>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</si>
  <si>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</si>
  <si>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</si>
  <si>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</si>
  <si>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</si>
  <si>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</si>
  <si>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</si>
  <si>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</si>
  <si>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</si>
  <si>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</si>
  <si>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</si>
  <si>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</si>
  <si>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</si>
  <si>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</si>
  <si>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</si>
  <si>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</si>
  <si>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</si>
  <si>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</si>
  <si>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</si>
  <si>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</si>
  <si>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</si>
  <si>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</si>
  <si>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</si>
  <si>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</si>
  <si>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</si>
  <si>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</si>
  <si>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</si>
  <si>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</si>
  <si>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</si>
  <si>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</si>
  <si>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</si>
  <si>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</si>
  <si>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</si>
  <si>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</si>
  <si>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</si>
  <si>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</si>
  <si>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</si>
  <si>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</si>
  <si>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</si>
  <si>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</si>
  <si>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</si>
  <si>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</si>
  <si>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</si>
  <si>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</si>
  <si>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</si>
  <si>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</si>
  <si>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</si>
  <si>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</si>
  <si>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</si>
  <si>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</si>
  <si>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</si>
  <si>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</si>
  <si>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</si>
  <si>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</si>
  <si>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</si>
  <si>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</si>
  <si>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</si>
  <si>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</si>
  <si>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</si>
  <si>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</si>
  <si>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</si>
  <si>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</si>
  <si>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</si>
  <si>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</si>
  <si>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</si>
  <si>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</si>
  <si>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</si>
  <si>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</si>
  <si>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</si>
  <si>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</si>
  <si>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</si>
  <si>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</si>
  <si>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</si>
  <si>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</si>
  <si>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</si>
  <si>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</si>
  <si>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</si>
  <si>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</si>
  <si>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</si>
  <si>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</si>
  <si>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</si>
  <si>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</si>
  <si>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</si>
  <si>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</si>
  <si>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</si>
  <si>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</si>
  <si>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</si>
  <si>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Data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</si>
  <si>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</si>
  <si>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</si>
  <si>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</si>
  <si>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</si>
  <si>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</si>
  <si>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</si>
  <si>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</si>
  <si>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</si>
  <si>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</si>
  <si>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</si>
  <si>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</si>
  <si>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</si>
  <si>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</si>
  <si>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</si>
  <si>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</si>
  <si>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</si>
  <si>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</si>
  <si>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</si>
  <si>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</si>
  <si>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</si>
  <si>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</si>
  <si>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</si>
  <si>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</si>
  <si>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</si>
  <si>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</si>
  <si>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</si>
  <si>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</si>
  <si>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</si>
  <si>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</si>
  <si>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</si>
  <si>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</si>
  <si>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</si>
  <si>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</si>
  <si>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</si>
  <si>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Successful:</t>
  </si>
  <si>
    <t>Mean:</t>
  </si>
  <si>
    <t>Median:</t>
  </si>
  <si>
    <t>Minimum:</t>
  </si>
  <si>
    <t>Maximum:</t>
  </si>
  <si>
    <t>Variance:</t>
  </si>
  <si>
    <t>Standard Deviation: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</si>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</sst>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inden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theme="1" tint="0.1499679555650502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theme="1" tint="0.1499679555650502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Parent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F-4659-8EBF-A7D917386523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F-4659-8EBF-A7D917386523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F-4659-8EBF-A7D917386523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AF-4659-8EBF-A7D917386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39007128"/>
        <c:axId val="839004504"/>
      </c:barChart>
      <c:catAx>
        <c:axId val="83900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04504"/>
        <c:crosses val="autoZero"/>
        <c:auto val="1"/>
        <c:lblAlgn val="ctr"/>
        <c:lblOffset val="100"/>
        <c:noMultiLvlLbl val="0"/>
      </c:catAx>
      <c:valAx>
        <c:axId val="8390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0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Country!PivotTable1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Filtered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'Campaigns Country'!$A$5:$A$65</c:f>
              <c:multiLvlStrCache>
                <c:ptCount val="51"/>
                <c:lvl>
                  <c:pt idx="0">
                    <c:v>AU</c:v>
                  </c:pt>
                  <c:pt idx="1">
                    <c:v>CA</c:v>
                  </c:pt>
                  <c:pt idx="2">
                    <c:v>CH</c:v>
                  </c:pt>
                  <c:pt idx="3">
                    <c:v>DK</c:v>
                  </c:pt>
                  <c:pt idx="4">
                    <c:v>GB</c:v>
                  </c:pt>
                  <c:pt idx="5">
                    <c:v>IT</c:v>
                  </c:pt>
                  <c:pt idx="6">
                    <c:v>US</c:v>
                  </c:pt>
                  <c:pt idx="7">
                    <c:v>AU</c:v>
                  </c:pt>
                  <c:pt idx="8">
                    <c:v>CA</c:v>
                  </c:pt>
                  <c:pt idx="9">
                    <c:v>GB</c:v>
                  </c:pt>
                  <c:pt idx="10">
                    <c:v>IT</c:v>
                  </c:pt>
                  <c:pt idx="11">
                    <c:v>US</c:v>
                  </c:pt>
                  <c:pt idx="12">
                    <c:v>AU</c:v>
                  </c:pt>
                  <c:pt idx="13">
                    <c:v>CH</c:v>
                  </c:pt>
                  <c:pt idx="14">
                    <c:v>DK</c:v>
                  </c:pt>
                  <c:pt idx="15">
                    <c:v>GB</c:v>
                  </c:pt>
                  <c:pt idx="16">
                    <c:v>IT</c:v>
                  </c:pt>
                  <c:pt idx="17">
                    <c:v>US</c:v>
                  </c:pt>
                  <c:pt idx="18">
                    <c:v>US</c:v>
                  </c:pt>
                  <c:pt idx="19">
                    <c:v>AU</c:v>
                  </c:pt>
                  <c:pt idx="20">
                    <c:v>CA</c:v>
                  </c:pt>
                  <c:pt idx="21">
                    <c:v>CH</c:v>
                  </c:pt>
                  <c:pt idx="22">
                    <c:v>DK</c:v>
                  </c:pt>
                  <c:pt idx="23">
                    <c:v>GB</c:v>
                  </c:pt>
                  <c:pt idx="24">
                    <c:v>IT</c:v>
                  </c:pt>
                  <c:pt idx="25">
                    <c:v>US</c:v>
                  </c:pt>
                  <c:pt idx="26">
                    <c:v>AU</c:v>
                  </c:pt>
                  <c:pt idx="27">
                    <c:v>CA</c:v>
                  </c:pt>
                  <c:pt idx="28">
                    <c:v>IT</c:v>
                  </c:pt>
                  <c:pt idx="29">
                    <c:v>US</c:v>
                  </c:pt>
                  <c:pt idx="30">
                    <c:v>AU</c:v>
                  </c:pt>
                  <c:pt idx="31">
                    <c:v>CA</c:v>
                  </c:pt>
                  <c:pt idx="32">
                    <c:v>CH</c:v>
                  </c:pt>
                  <c:pt idx="33">
                    <c:v>DK</c:v>
                  </c:pt>
                  <c:pt idx="34">
                    <c:v>GB</c:v>
                  </c:pt>
                  <c:pt idx="35">
                    <c:v>IT</c:v>
                  </c:pt>
                  <c:pt idx="36">
                    <c:v>US</c:v>
                  </c:pt>
                  <c:pt idx="37">
                    <c:v>AU</c:v>
                  </c:pt>
                  <c:pt idx="38">
                    <c:v>CA</c:v>
                  </c:pt>
                  <c:pt idx="39">
                    <c:v>CH</c:v>
                  </c:pt>
                  <c:pt idx="40">
                    <c:v>DK</c:v>
                  </c:pt>
                  <c:pt idx="41">
                    <c:v>GB</c:v>
                  </c:pt>
                  <c:pt idx="42">
                    <c:v>IT</c:v>
                  </c:pt>
                  <c:pt idx="43">
                    <c:v>US</c:v>
                  </c:pt>
                  <c:pt idx="44">
                    <c:v>AU</c:v>
                  </c:pt>
                  <c:pt idx="45">
                    <c:v>CA</c:v>
                  </c:pt>
                  <c:pt idx="46">
                    <c:v>CH</c:v>
                  </c:pt>
                  <c:pt idx="47">
                    <c:v>DK</c:v>
                  </c:pt>
                  <c:pt idx="48">
                    <c:v>GB</c:v>
                  </c:pt>
                  <c:pt idx="49">
                    <c:v>IT</c:v>
                  </c:pt>
                  <c:pt idx="50">
                    <c:v>US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12">
                    <c:v>games</c:v>
                  </c:pt>
                  <c:pt idx="18">
                    <c:v>journalism</c:v>
                  </c:pt>
                  <c:pt idx="19">
                    <c:v>music</c:v>
                  </c:pt>
                  <c:pt idx="26">
                    <c:v>photography</c:v>
                  </c:pt>
                  <c:pt idx="30">
                    <c:v>publishing</c:v>
                  </c:pt>
                  <c:pt idx="37">
                    <c:v>technology</c:v>
                  </c:pt>
                  <c:pt idx="44">
                    <c:v>theater</c:v>
                  </c:pt>
                </c:lvl>
              </c:multiLvlStrCache>
            </c:multiLvlStrRef>
          </c:cat>
          <c:val>
            <c:numRef>
              <c:f>'Campaigns Country'!$B$5:$B$65</c:f>
              <c:numCache>
                <c:formatCode>General</c:formatCode>
                <c:ptCount val="51"/>
                <c:pt idx="4">
                  <c:v>1</c:v>
                </c:pt>
                <c:pt idx="6">
                  <c:v>10</c:v>
                </c:pt>
                <c:pt idx="7">
                  <c:v>1</c:v>
                </c:pt>
                <c:pt idx="11">
                  <c:v>3</c:v>
                </c:pt>
                <c:pt idx="17">
                  <c:v>1</c:v>
                </c:pt>
                <c:pt idx="19">
                  <c:v>1</c:v>
                </c:pt>
                <c:pt idx="21">
                  <c:v>3</c:v>
                </c:pt>
                <c:pt idx="25">
                  <c:v>6</c:v>
                </c:pt>
                <c:pt idx="28">
                  <c:v>1</c:v>
                </c:pt>
                <c:pt idx="29">
                  <c:v>3</c:v>
                </c:pt>
                <c:pt idx="36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9">
                  <c:v>2</c:v>
                </c:pt>
                <c:pt idx="5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9-401F-BA1E-8FEE29DE3CF0}"/>
            </c:ext>
          </c:extLst>
        </c:ser>
        <c:ser>
          <c:idx val="1"/>
          <c:order val="1"/>
          <c:tx>
            <c:strRef>
              <c:f>'Campaigns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'Campaigns Country'!$A$5:$A$65</c:f>
              <c:multiLvlStrCache>
                <c:ptCount val="51"/>
                <c:lvl>
                  <c:pt idx="0">
                    <c:v>AU</c:v>
                  </c:pt>
                  <c:pt idx="1">
                    <c:v>CA</c:v>
                  </c:pt>
                  <c:pt idx="2">
                    <c:v>CH</c:v>
                  </c:pt>
                  <c:pt idx="3">
                    <c:v>DK</c:v>
                  </c:pt>
                  <c:pt idx="4">
                    <c:v>GB</c:v>
                  </c:pt>
                  <c:pt idx="5">
                    <c:v>IT</c:v>
                  </c:pt>
                  <c:pt idx="6">
                    <c:v>US</c:v>
                  </c:pt>
                  <c:pt idx="7">
                    <c:v>AU</c:v>
                  </c:pt>
                  <c:pt idx="8">
                    <c:v>CA</c:v>
                  </c:pt>
                  <c:pt idx="9">
                    <c:v>GB</c:v>
                  </c:pt>
                  <c:pt idx="10">
                    <c:v>IT</c:v>
                  </c:pt>
                  <c:pt idx="11">
                    <c:v>US</c:v>
                  </c:pt>
                  <c:pt idx="12">
                    <c:v>AU</c:v>
                  </c:pt>
                  <c:pt idx="13">
                    <c:v>CH</c:v>
                  </c:pt>
                  <c:pt idx="14">
                    <c:v>DK</c:v>
                  </c:pt>
                  <c:pt idx="15">
                    <c:v>GB</c:v>
                  </c:pt>
                  <c:pt idx="16">
                    <c:v>IT</c:v>
                  </c:pt>
                  <c:pt idx="17">
                    <c:v>US</c:v>
                  </c:pt>
                  <c:pt idx="18">
                    <c:v>US</c:v>
                  </c:pt>
                  <c:pt idx="19">
                    <c:v>AU</c:v>
                  </c:pt>
                  <c:pt idx="20">
                    <c:v>CA</c:v>
                  </c:pt>
                  <c:pt idx="21">
                    <c:v>CH</c:v>
                  </c:pt>
                  <c:pt idx="22">
                    <c:v>DK</c:v>
                  </c:pt>
                  <c:pt idx="23">
                    <c:v>GB</c:v>
                  </c:pt>
                  <c:pt idx="24">
                    <c:v>IT</c:v>
                  </c:pt>
                  <c:pt idx="25">
                    <c:v>US</c:v>
                  </c:pt>
                  <c:pt idx="26">
                    <c:v>AU</c:v>
                  </c:pt>
                  <c:pt idx="27">
                    <c:v>CA</c:v>
                  </c:pt>
                  <c:pt idx="28">
                    <c:v>IT</c:v>
                  </c:pt>
                  <c:pt idx="29">
                    <c:v>US</c:v>
                  </c:pt>
                  <c:pt idx="30">
                    <c:v>AU</c:v>
                  </c:pt>
                  <c:pt idx="31">
                    <c:v>CA</c:v>
                  </c:pt>
                  <c:pt idx="32">
                    <c:v>CH</c:v>
                  </c:pt>
                  <c:pt idx="33">
                    <c:v>DK</c:v>
                  </c:pt>
                  <c:pt idx="34">
                    <c:v>GB</c:v>
                  </c:pt>
                  <c:pt idx="35">
                    <c:v>IT</c:v>
                  </c:pt>
                  <c:pt idx="36">
                    <c:v>US</c:v>
                  </c:pt>
                  <c:pt idx="37">
                    <c:v>AU</c:v>
                  </c:pt>
                  <c:pt idx="38">
                    <c:v>CA</c:v>
                  </c:pt>
                  <c:pt idx="39">
                    <c:v>CH</c:v>
                  </c:pt>
                  <c:pt idx="40">
                    <c:v>DK</c:v>
                  </c:pt>
                  <c:pt idx="41">
                    <c:v>GB</c:v>
                  </c:pt>
                  <c:pt idx="42">
                    <c:v>IT</c:v>
                  </c:pt>
                  <c:pt idx="43">
                    <c:v>US</c:v>
                  </c:pt>
                  <c:pt idx="44">
                    <c:v>AU</c:v>
                  </c:pt>
                  <c:pt idx="45">
                    <c:v>CA</c:v>
                  </c:pt>
                  <c:pt idx="46">
                    <c:v>CH</c:v>
                  </c:pt>
                  <c:pt idx="47">
                    <c:v>DK</c:v>
                  </c:pt>
                  <c:pt idx="48">
                    <c:v>GB</c:v>
                  </c:pt>
                  <c:pt idx="49">
                    <c:v>IT</c:v>
                  </c:pt>
                  <c:pt idx="50">
                    <c:v>US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12">
                    <c:v>games</c:v>
                  </c:pt>
                  <c:pt idx="18">
                    <c:v>journalism</c:v>
                  </c:pt>
                  <c:pt idx="19">
                    <c:v>music</c:v>
                  </c:pt>
                  <c:pt idx="26">
                    <c:v>photography</c:v>
                  </c:pt>
                  <c:pt idx="30">
                    <c:v>publishing</c:v>
                  </c:pt>
                  <c:pt idx="37">
                    <c:v>technology</c:v>
                  </c:pt>
                  <c:pt idx="44">
                    <c:v>theater</c:v>
                  </c:pt>
                </c:lvl>
              </c:multiLvlStrCache>
            </c:multiLvlStrRef>
          </c:cat>
          <c:val>
            <c:numRef>
              <c:f>'Campaigns Country'!$C$5:$C$65</c:f>
              <c:numCache>
                <c:formatCode>General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6">
                  <c:v>2</c:v>
                </c:pt>
                <c:pt idx="17">
                  <c:v>20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44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6</c:v>
                </c:pt>
                <c:pt idx="30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18</c:v>
                </c:pt>
                <c:pt idx="37">
                  <c:v>1</c:v>
                </c:pt>
                <c:pt idx="40">
                  <c:v>2</c:v>
                </c:pt>
                <c:pt idx="41">
                  <c:v>1</c:v>
                </c:pt>
                <c:pt idx="43">
                  <c:v>24</c:v>
                </c:pt>
                <c:pt idx="44">
                  <c:v>5</c:v>
                </c:pt>
                <c:pt idx="45">
                  <c:v>9</c:v>
                </c:pt>
                <c:pt idx="46">
                  <c:v>2</c:v>
                </c:pt>
                <c:pt idx="47">
                  <c:v>1</c:v>
                </c:pt>
                <c:pt idx="48">
                  <c:v>5</c:v>
                </c:pt>
                <c:pt idx="49">
                  <c:v>4</c:v>
                </c:pt>
                <c:pt idx="50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9-401F-BA1E-8FEE29DE3CF0}"/>
            </c:ext>
          </c:extLst>
        </c:ser>
        <c:ser>
          <c:idx val="2"/>
          <c:order val="2"/>
          <c:tx>
            <c:strRef>
              <c:f>'Campaigns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'Campaigns Country'!$A$5:$A$65</c:f>
              <c:multiLvlStrCache>
                <c:ptCount val="51"/>
                <c:lvl>
                  <c:pt idx="0">
                    <c:v>AU</c:v>
                  </c:pt>
                  <c:pt idx="1">
                    <c:v>CA</c:v>
                  </c:pt>
                  <c:pt idx="2">
                    <c:v>CH</c:v>
                  </c:pt>
                  <c:pt idx="3">
                    <c:v>DK</c:v>
                  </c:pt>
                  <c:pt idx="4">
                    <c:v>GB</c:v>
                  </c:pt>
                  <c:pt idx="5">
                    <c:v>IT</c:v>
                  </c:pt>
                  <c:pt idx="6">
                    <c:v>US</c:v>
                  </c:pt>
                  <c:pt idx="7">
                    <c:v>AU</c:v>
                  </c:pt>
                  <c:pt idx="8">
                    <c:v>CA</c:v>
                  </c:pt>
                  <c:pt idx="9">
                    <c:v>GB</c:v>
                  </c:pt>
                  <c:pt idx="10">
                    <c:v>IT</c:v>
                  </c:pt>
                  <c:pt idx="11">
                    <c:v>US</c:v>
                  </c:pt>
                  <c:pt idx="12">
                    <c:v>AU</c:v>
                  </c:pt>
                  <c:pt idx="13">
                    <c:v>CH</c:v>
                  </c:pt>
                  <c:pt idx="14">
                    <c:v>DK</c:v>
                  </c:pt>
                  <c:pt idx="15">
                    <c:v>GB</c:v>
                  </c:pt>
                  <c:pt idx="16">
                    <c:v>IT</c:v>
                  </c:pt>
                  <c:pt idx="17">
                    <c:v>US</c:v>
                  </c:pt>
                  <c:pt idx="18">
                    <c:v>US</c:v>
                  </c:pt>
                  <c:pt idx="19">
                    <c:v>AU</c:v>
                  </c:pt>
                  <c:pt idx="20">
                    <c:v>CA</c:v>
                  </c:pt>
                  <c:pt idx="21">
                    <c:v>CH</c:v>
                  </c:pt>
                  <c:pt idx="22">
                    <c:v>DK</c:v>
                  </c:pt>
                  <c:pt idx="23">
                    <c:v>GB</c:v>
                  </c:pt>
                  <c:pt idx="24">
                    <c:v>IT</c:v>
                  </c:pt>
                  <c:pt idx="25">
                    <c:v>US</c:v>
                  </c:pt>
                  <c:pt idx="26">
                    <c:v>AU</c:v>
                  </c:pt>
                  <c:pt idx="27">
                    <c:v>CA</c:v>
                  </c:pt>
                  <c:pt idx="28">
                    <c:v>IT</c:v>
                  </c:pt>
                  <c:pt idx="29">
                    <c:v>US</c:v>
                  </c:pt>
                  <c:pt idx="30">
                    <c:v>AU</c:v>
                  </c:pt>
                  <c:pt idx="31">
                    <c:v>CA</c:v>
                  </c:pt>
                  <c:pt idx="32">
                    <c:v>CH</c:v>
                  </c:pt>
                  <c:pt idx="33">
                    <c:v>DK</c:v>
                  </c:pt>
                  <c:pt idx="34">
                    <c:v>GB</c:v>
                  </c:pt>
                  <c:pt idx="35">
                    <c:v>IT</c:v>
                  </c:pt>
                  <c:pt idx="36">
                    <c:v>US</c:v>
                  </c:pt>
                  <c:pt idx="37">
                    <c:v>AU</c:v>
                  </c:pt>
                  <c:pt idx="38">
                    <c:v>CA</c:v>
                  </c:pt>
                  <c:pt idx="39">
                    <c:v>CH</c:v>
                  </c:pt>
                  <c:pt idx="40">
                    <c:v>DK</c:v>
                  </c:pt>
                  <c:pt idx="41">
                    <c:v>GB</c:v>
                  </c:pt>
                  <c:pt idx="42">
                    <c:v>IT</c:v>
                  </c:pt>
                  <c:pt idx="43">
                    <c:v>US</c:v>
                  </c:pt>
                  <c:pt idx="44">
                    <c:v>AU</c:v>
                  </c:pt>
                  <c:pt idx="45">
                    <c:v>CA</c:v>
                  </c:pt>
                  <c:pt idx="46">
                    <c:v>CH</c:v>
                  </c:pt>
                  <c:pt idx="47">
                    <c:v>DK</c:v>
                  </c:pt>
                  <c:pt idx="48">
                    <c:v>GB</c:v>
                  </c:pt>
                  <c:pt idx="49">
                    <c:v>IT</c:v>
                  </c:pt>
                  <c:pt idx="50">
                    <c:v>US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12">
                    <c:v>games</c:v>
                  </c:pt>
                  <c:pt idx="18">
                    <c:v>journalism</c:v>
                  </c:pt>
                  <c:pt idx="19">
                    <c:v>music</c:v>
                  </c:pt>
                  <c:pt idx="26">
                    <c:v>photography</c:v>
                  </c:pt>
                  <c:pt idx="30">
                    <c:v>publishing</c:v>
                  </c:pt>
                  <c:pt idx="37">
                    <c:v>technology</c:v>
                  </c:pt>
                  <c:pt idx="44">
                    <c:v>theater</c:v>
                  </c:pt>
                </c:lvl>
              </c:multiLvlStrCache>
            </c:multiLvlStrRef>
          </c:cat>
          <c:val>
            <c:numRef>
              <c:f>'Campaigns Country'!$D$5:$D$65</c:f>
              <c:numCache>
                <c:formatCode>General</c:formatCode>
                <c:ptCount val="51"/>
                <c:pt idx="0">
                  <c:v>1</c:v>
                </c:pt>
                <c:pt idx="4">
                  <c:v>1</c:v>
                </c:pt>
                <c:pt idx="6">
                  <c:v>3</c:v>
                </c:pt>
                <c:pt idx="13">
                  <c:v>1</c:v>
                </c:pt>
                <c:pt idx="17">
                  <c:v>2</c:v>
                </c:pt>
                <c:pt idx="29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7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29-401F-BA1E-8FEE29DE3CF0}"/>
            </c:ext>
          </c:extLst>
        </c:ser>
        <c:ser>
          <c:idx val="3"/>
          <c:order val="3"/>
          <c:tx>
            <c:strRef>
              <c:f>'Campaigns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'Campaigns Country'!$A$5:$A$65</c:f>
              <c:multiLvlStrCache>
                <c:ptCount val="51"/>
                <c:lvl>
                  <c:pt idx="0">
                    <c:v>AU</c:v>
                  </c:pt>
                  <c:pt idx="1">
                    <c:v>CA</c:v>
                  </c:pt>
                  <c:pt idx="2">
                    <c:v>CH</c:v>
                  </c:pt>
                  <c:pt idx="3">
                    <c:v>DK</c:v>
                  </c:pt>
                  <c:pt idx="4">
                    <c:v>GB</c:v>
                  </c:pt>
                  <c:pt idx="5">
                    <c:v>IT</c:v>
                  </c:pt>
                  <c:pt idx="6">
                    <c:v>US</c:v>
                  </c:pt>
                  <c:pt idx="7">
                    <c:v>AU</c:v>
                  </c:pt>
                  <c:pt idx="8">
                    <c:v>CA</c:v>
                  </c:pt>
                  <c:pt idx="9">
                    <c:v>GB</c:v>
                  </c:pt>
                  <c:pt idx="10">
                    <c:v>IT</c:v>
                  </c:pt>
                  <c:pt idx="11">
                    <c:v>US</c:v>
                  </c:pt>
                  <c:pt idx="12">
                    <c:v>AU</c:v>
                  </c:pt>
                  <c:pt idx="13">
                    <c:v>CH</c:v>
                  </c:pt>
                  <c:pt idx="14">
                    <c:v>DK</c:v>
                  </c:pt>
                  <c:pt idx="15">
                    <c:v>GB</c:v>
                  </c:pt>
                  <c:pt idx="16">
                    <c:v>IT</c:v>
                  </c:pt>
                  <c:pt idx="17">
                    <c:v>US</c:v>
                  </c:pt>
                  <c:pt idx="18">
                    <c:v>US</c:v>
                  </c:pt>
                  <c:pt idx="19">
                    <c:v>AU</c:v>
                  </c:pt>
                  <c:pt idx="20">
                    <c:v>CA</c:v>
                  </c:pt>
                  <c:pt idx="21">
                    <c:v>CH</c:v>
                  </c:pt>
                  <c:pt idx="22">
                    <c:v>DK</c:v>
                  </c:pt>
                  <c:pt idx="23">
                    <c:v>GB</c:v>
                  </c:pt>
                  <c:pt idx="24">
                    <c:v>IT</c:v>
                  </c:pt>
                  <c:pt idx="25">
                    <c:v>US</c:v>
                  </c:pt>
                  <c:pt idx="26">
                    <c:v>AU</c:v>
                  </c:pt>
                  <c:pt idx="27">
                    <c:v>CA</c:v>
                  </c:pt>
                  <c:pt idx="28">
                    <c:v>IT</c:v>
                  </c:pt>
                  <c:pt idx="29">
                    <c:v>US</c:v>
                  </c:pt>
                  <c:pt idx="30">
                    <c:v>AU</c:v>
                  </c:pt>
                  <c:pt idx="31">
                    <c:v>CA</c:v>
                  </c:pt>
                  <c:pt idx="32">
                    <c:v>CH</c:v>
                  </c:pt>
                  <c:pt idx="33">
                    <c:v>DK</c:v>
                  </c:pt>
                  <c:pt idx="34">
                    <c:v>GB</c:v>
                  </c:pt>
                  <c:pt idx="35">
                    <c:v>IT</c:v>
                  </c:pt>
                  <c:pt idx="36">
                    <c:v>US</c:v>
                  </c:pt>
                  <c:pt idx="37">
                    <c:v>AU</c:v>
                  </c:pt>
                  <c:pt idx="38">
                    <c:v>CA</c:v>
                  </c:pt>
                  <c:pt idx="39">
                    <c:v>CH</c:v>
                  </c:pt>
                  <c:pt idx="40">
                    <c:v>DK</c:v>
                  </c:pt>
                  <c:pt idx="41">
                    <c:v>GB</c:v>
                  </c:pt>
                  <c:pt idx="42">
                    <c:v>IT</c:v>
                  </c:pt>
                  <c:pt idx="43">
                    <c:v>US</c:v>
                  </c:pt>
                  <c:pt idx="44">
                    <c:v>AU</c:v>
                  </c:pt>
                  <c:pt idx="45">
                    <c:v>CA</c:v>
                  </c:pt>
                  <c:pt idx="46">
                    <c:v>CH</c:v>
                  </c:pt>
                  <c:pt idx="47">
                    <c:v>DK</c:v>
                  </c:pt>
                  <c:pt idx="48">
                    <c:v>GB</c:v>
                  </c:pt>
                  <c:pt idx="49">
                    <c:v>IT</c:v>
                  </c:pt>
                  <c:pt idx="50">
                    <c:v>US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12">
                    <c:v>games</c:v>
                  </c:pt>
                  <c:pt idx="18">
                    <c:v>journalism</c:v>
                  </c:pt>
                  <c:pt idx="19">
                    <c:v>music</c:v>
                  </c:pt>
                  <c:pt idx="26">
                    <c:v>photography</c:v>
                  </c:pt>
                  <c:pt idx="30">
                    <c:v>publishing</c:v>
                  </c:pt>
                  <c:pt idx="37">
                    <c:v>technology</c:v>
                  </c:pt>
                  <c:pt idx="44">
                    <c:v>theater</c:v>
                  </c:pt>
                </c:lvl>
              </c:multiLvlStrCache>
            </c:multiLvlStrRef>
          </c:cat>
          <c:val>
            <c:numRef>
              <c:f>'Campaigns Country'!$E$5:$E$65</c:f>
              <c:numCache>
                <c:formatCode>General</c:formatCode>
                <c:ptCount val="51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3</c:v>
                </c:pt>
                <c:pt idx="6">
                  <c:v>76</c:v>
                </c:pt>
                <c:pt idx="7">
                  <c:v>1</c:v>
                </c:pt>
                <c:pt idx="9">
                  <c:v>4</c:v>
                </c:pt>
                <c:pt idx="11">
                  <c:v>17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14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1</c:v>
                </c:pt>
                <c:pt idx="23">
                  <c:v>6</c:v>
                </c:pt>
                <c:pt idx="24">
                  <c:v>4</c:v>
                </c:pt>
                <c:pt idx="25">
                  <c:v>79</c:v>
                </c:pt>
                <c:pt idx="26">
                  <c:v>1</c:v>
                </c:pt>
                <c:pt idx="28">
                  <c:v>1</c:v>
                </c:pt>
                <c:pt idx="29">
                  <c:v>24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5">
                  <c:v>2</c:v>
                </c:pt>
                <c:pt idx="36">
                  <c:v>28</c:v>
                </c:pt>
                <c:pt idx="37">
                  <c:v>5</c:v>
                </c:pt>
                <c:pt idx="38">
                  <c:v>4</c:v>
                </c:pt>
                <c:pt idx="39">
                  <c:v>1</c:v>
                </c:pt>
                <c:pt idx="41">
                  <c:v>4</c:v>
                </c:pt>
                <c:pt idx="42">
                  <c:v>5</c:v>
                </c:pt>
                <c:pt idx="43">
                  <c:v>45</c:v>
                </c:pt>
                <c:pt idx="44">
                  <c:v>6</c:v>
                </c:pt>
                <c:pt idx="45">
                  <c:v>7</c:v>
                </c:pt>
                <c:pt idx="46">
                  <c:v>3</c:v>
                </c:pt>
                <c:pt idx="47">
                  <c:v>7</c:v>
                </c:pt>
                <c:pt idx="48">
                  <c:v>5</c:v>
                </c:pt>
                <c:pt idx="49">
                  <c:v>10</c:v>
                </c:pt>
                <c:pt idx="5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29-401F-BA1E-8FEE29DE3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7349128"/>
        <c:axId val="1297346832"/>
      </c:barChart>
      <c:catAx>
        <c:axId val="129734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46832"/>
        <c:crosses val="autoZero"/>
        <c:auto val="1"/>
        <c:lblAlgn val="ctr"/>
        <c:lblOffset val="100"/>
        <c:noMultiLvlLbl val="0"/>
      </c:catAx>
      <c:valAx>
        <c:axId val="12973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4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</a:p>
        </c:rich>
      </c:tx>
      <c:layout>
        <c:manualLayout>
          <c:xMode val="edge"/>
          <c:yMode val="edge"/>
          <c:x val="0.43766053665491661"/>
          <c:y val="3.63026910792777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75749232567731E-2"/>
          <c:y val="0.11930135239119206"/>
          <c:w val="0.8296227208194169"/>
          <c:h val="0.623669270256880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1-4D8B-BED9-22E7AB48962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1-4D8B-BED9-22E7AB48962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1-4D8B-BED9-22E7AB48962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A1-4D8B-BED9-22E7AB489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601840"/>
        <c:axId val="926601184"/>
      </c:barChart>
      <c:catAx>
        <c:axId val="92660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01184"/>
        <c:crosses val="autoZero"/>
        <c:auto val="1"/>
        <c:lblAlgn val="ctr"/>
        <c:lblOffset val="100"/>
        <c:noMultiLvlLbl val="0"/>
      </c:catAx>
      <c:valAx>
        <c:axId val="9266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0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Filtered!PivotTable2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Filtered'!$B$4:$B$5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Filtered'!$A$6:$A$30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Filtered'!$B$6:$B$30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4-4E92-893C-2B875D9A4F85}"/>
            </c:ext>
          </c:extLst>
        </c:ser>
        <c:ser>
          <c:idx val="1"/>
          <c:order val="1"/>
          <c:tx>
            <c:strRef>
              <c:f>'Sub-Category Filtered'!$C$4:$C$5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Filtered'!$A$6:$A$30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Filtered'!$C$6:$C$30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4-4E92-893C-2B875D9A4F85}"/>
            </c:ext>
          </c:extLst>
        </c:ser>
        <c:ser>
          <c:idx val="2"/>
          <c:order val="2"/>
          <c:tx>
            <c:strRef>
              <c:f>'Sub-Category Filtered'!$D$4:$D$5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Filtered'!$A$6:$A$30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Filtered'!$D$6:$D$30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4-4E92-893C-2B875D9A4F85}"/>
            </c:ext>
          </c:extLst>
        </c:ser>
        <c:ser>
          <c:idx val="3"/>
          <c:order val="3"/>
          <c:tx>
            <c:strRef>
              <c:f>'Sub-Category Filtered'!$E$4:$E$5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Filtered'!$A$6:$A$30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Filtered'!$E$6:$E$30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E4-4E92-893C-2B875D9A4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366280"/>
        <c:axId val="1387363328"/>
      </c:barChart>
      <c:catAx>
        <c:axId val="13873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63328"/>
        <c:crosses val="autoZero"/>
        <c:auto val="1"/>
        <c:lblAlgn val="ctr"/>
        <c:lblOffset val="100"/>
        <c:noMultiLvlLbl val="0"/>
      </c:catAx>
      <c:valAx>
        <c:axId val="13873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6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Pivot!PivotTable5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7-4EBB-BDB5-E4B7DE9BFAED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EBB-BDB5-E4B7DE9BFAED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D7-4EBB-BDB5-E4B7DE9BF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948528"/>
        <c:axId val="475941968"/>
      </c:lineChart>
      <c:catAx>
        <c:axId val="47594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41968"/>
        <c:crosses val="autoZero"/>
        <c:auto val="1"/>
        <c:lblAlgn val="ctr"/>
        <c:lblOffset val="100"/>
        <c:noMultiLvlLbl val="0"/>
      </c:catAx>
      <c:valAx>
        <c:axId val="4759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Goal Amount and Its Chances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'Relationship Between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'Relationship Between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'Relationship Between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D4-4790-A874-976C93D7F798}"/>
            </c:ext>
          </c:extLst>
        </c:ser>
        <c:ser>
          <c:idx val="5"/>
          <c:order val="5"/>
          <c:tx>
            <c:strRef>
              <c:f>'Relationship Between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'Relationship Between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'Relationship Between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D4-4790-A874-976C93D7F798}"/>
            </c:ext>
          </c:extLst>
        </c:ser>
        <c:ser>
          <c:idx val="6"/>
          <c:order val="6"/>
          <c:tx>
            <c:strRef>
              <c:f>'Relationship Between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'Relationship Between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'Relationship Between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D4-4790-A874-976C93D7F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638648"/>
        <c:axId val="844638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'Relationship Between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'Relationship Between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'Relationship Between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D4-4790-A874-976C93D7F79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D4-4790-A874-976C93D7F79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D4-4790-A874-976C93D7F79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'Relationship Between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D4-4790-A874-976C93D7F798}"/>
                  </c:ext>
                </c:extLst>
              </c15:ser>
            </c15:filteredLineSeries>
          </c:ext>
        </c:extLst>
      </c:lineChart>
      <c:catAx>
        <c:axId val="84463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38976"/>
        <c:crosses val="autoZero"/>
        <c:auto val="1"/>
        <c:lblAlgn val="ctr"/>
        <c:lblOffset val="100"/>
        <c:noMultiLvlLbl val="0"/>
      </c:catAx>
      <c:valAx>
        <c:axId val="8446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3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95249</xdr:rowOff>
    </xdr:from>
    <xdr:to>
      <xdr:col>19</xdr:col>
      <xdr:colOff>428625</xdr:colOff>
      <xdr:row>30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0120A-2E72-B5B2-D674-8DDD85B9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790574</xdr:colOff>
      <xdr:row>4</xdr:row>
      <xdr:rowOff>9525</xdr:rowOff>
    </xdr:from>
    <xdr:to>
      <xdr:col>17</xdr:col>
      <xdr:colOff>628649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2270AE-19DE-730D-B713-E4C579458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185736</xdr:colOff>
      <xdr:row>6</xdr:row>
      <xdr:rowOff>85725</xdr:rowOff>
    </xdr:from>
    <xdr:to>
      <xdr:col>18</xdr:col>
      <xdr:colOff>228599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28060-70BF-290A-F3E3-281C366BB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614361</xdr:colOff>
      <xdr:row>4</xdr:row>
      <xdr:rowOff>66675</xdr:rowOff>
    </xdr:from>
    <xdr:to>
      <xdr:col>17</xdr:col>
      <xdr:colOff>85724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9D7CB-0BFC-C720-ACFF-30CED442F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6</xdr:row>
      <xdr:rowOff>28574</xdr:rowOff>
    </xdr:from>
    <xdr:to>
      <xdr:col>16</xdr:col>
      <xdr:colOff>428626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5AD594-0324-2432-9FB2-E70EDD26A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2076451</xdr:colOff>
      <xdr:row>16</xdr:row>
      <xdr:rowOff>66675</xdr:rowOff>
    </xdr:from>
    <xdr:to>
      <xdr:col>6</xdr:col>
      <xdr:colOff>752475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EFB1A-E8A8-71A7-80CD-FEBDB85C0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riel Tamayo" refreshedDate="44979.997293287037" createdVersion="8" refreshedVersion="8" minRefreshableVersion="3" recordCount="1001" xr:uid="{EE080E73-2FA0-41CC-91FD-73A333A09656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2A600-E010-48A3-A65B-7282F914966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60D0D-4A77-4A67-B8F5-3AE969B3AB5C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65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Row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 defaultSubtotal="0"/>
    <pivotField showAll="0" defaultSubtotal="0"/>
  </pivotFields>
  <rowFields count="2">
    <field x="18"/>
    <field x="9"/>
  </rowFields>
  <rowItems count="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4"/>
    </i>
    <i r="1">
      <x v="5"/>
    </i>
    <i r="1">
      <x v="6"/>
    </i>
    <i>
      <x v="2"/>
    </i>
    <i r="1">
      <x/>
    </i>
    <i r="1">
      <x v="2"/>
    </i>
    <i r="1">
      <x v="3"/>
    </i>
    <i r="1">
      <x v="4"/>
    </i>
    <i r="1">
      <x v="5"/>
    </i>
    <i r="1">
      <x v="6"/>
    </i>
    <i>
      <x v="3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E8E0A2-016B-4F43-A571-12A2512C6454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4494D-AE70-4BD5-B963-D0E70B07AE5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6294A-4065-4E26-A375-D20A3C5A531F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F71C6-FB00-4D53-9C22-5572902488EB}" name="Table1" displayName="Table1" ref="A1:R61" totalsRowShown="0">
  <autoFilter ref="A1:R61" xr:uid="{392F71C6-FB00-4D53-9C22-5572902488EB}"/>
  <tableColumns count="18">
    <tableColumn id="1" xr3:uid="{9C7962D2-E2E1-47B8-AF78-369D4ECA631B}" name="id"/>
    <tableColumn id="2" xr3:uid="{FE1413B8-97E9-41E6-9056-5CCF1915FB96}" name="name"/>
    <tableColumn id="3" xr3:uid="{55922C1D-60A9-428A-BDD3-43EE3910F077}" name="blurb"/>
    <tableColumn id="4" xr3:uid="{AA2836F7-E6B7-4047-8AA6-57096A43E49F}" name="goal"/>
    <tableColumn id="5" xr3:uid="{60F405D7-43BF-4E23-B609-2D9297146C2E}" name="pledged"/>
    <tableColumn id="6" xr3:uid="{67B5ECC2-9BCC-4FE5-91A9-0D3C231EA446}" name="Percent Funded"/>
    <tableColumn id="7" xr3:uid="{1461D2AB-A552-442C-B840-F874F3F16A35}" name="outcome"/>
    <tableColumn id="8" xr3:uid="{94694E8E-EAE7-4AD5-8F5C-1F9865F8E27B}" name="backers_count"/>
    <tableColumn id="9" xr3:uid="{594AC172-34FB-4FEC-8616-A7DC8516BB11}" name="Average Donation"/>
    <tableColumn id="10" xr3:uid="{EEF4240D-F570-4C52-B2F1-3ABA2B7277A8}" name="country"/>
    <tableColumn id="11" xr3:uid="{E5ED888D-C80C-4ED8-8F43-A6AAF7A0471B}" name="currency"/>
    <tableColumn id="12" xr3:uid="{06456E36-C4A5-4EBB-A7B1-765F08DAEEDE}" name="launched_at"/>
    <tableColumn id="13" xr3:uid="{87859FA8-453F-41DA-8297-AC598E5F911B}" name="deadline"/>
    <tableColumn id="14" xr3:uid="{B6D76A0A-256C-411C-9D53-9A13965A9012}" name="staff_pick"/>
    <tableColumn id="15" xr3:uid="{E0CF28DF-AF08-46FE-B0D2-9EC5B7D0AE08}" name="spotlight"/>
    <tableColumn id="16" xr3:uid="{38F81D5B-FD13-4317-A9F8-0B2912328823}" name="category &amp; sub-category"/>
    <tableColumn id="17" xr3:uid="{7B1A96AE-BCF6-4A08-8BED-B34B1BAA0D1D}" name="Parent Category"/>
    <tableColumn id="18" xr3:uid="{478EAD73-1764-490C-884D-428BA5E12330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545D-CCE2-42A9-B739-88156179C370}">
  <dimension ref="A1:R61"/>
  <sheetViews>
    <sheetView workbookViewId="0">
      <selection sqref="A1:R61"/>
    </sheetView>
  </sheetViews>
  <sheetFormatPr defaultRowHeight="15.75" x14ac:dyDescent="0.25"/>
  <cols>
    <col min="5" max="5" width="9.625" customWidth="1"/>
    <col min="6" max="6" width="16.25" customWidth="1"/>
    <col min="7" max="7" width="10.375" customWidth="1"/>
    <col min="8" max="8" width="15.25" customWidth="1"/>
    <col min="9" max="9" width="18.25" customWidth="1"/>
    <col min="10" max="10" width="9.5" customWidth="1"/>
    <col min="11" max="11" width="10.25" customWidth="1"/>
    <col min="12" max="12" width="13.375" customWidth="1"/>
    <col min="13" max="13" width="10.125" customWidth="1"/>
    <col min="14" max="14" width="11" customWidth="1"/>
    <col min="15" max="15" width="10.375" customWidth="1"/>
    <col min="16" max="16" width="23.75" customWidth="1"/>
    <col min="17" max="17" width="16.625" customWidth="1"/>
    <col min="18" max="18" width="14.25" customWidth="1"/>
  </cols>
  <sheetData>
    <row r="1" spans="1:18" x14ac:dyDescent="0.25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2032</v>
      </c>
    </row>
    <row r="2" spans="1:18" x14ac:dyDescent="0.25">
      <c r="A2">
        <v>990</v>
      </c>
      <c r="B2" t="s">
        <v>2008</v>
      </c>
      <c r="C2" t="s">
        <v>2009</v>
      </c>
      <c r="D2">
        <v>7800</v>
      </c>
      <c r="E2">
        <v>6839</v>
      </c>
      <c r="F2">
        <v>88</v>
      </c>
      <c r="G2" t="s">
        <v>14</v>
      </c>
      <c r="H2">
        <v>64</v>
      </c>
      <c r="I2">
        <v>106.859375</v>
      </c>
      <c r="J2" t="s">
        <v>21</v>
      </c>
      <c r="K2" t="s">
        <v>22</v>
      </c>
      <c r="L2">
        <v>1456984800</v>
      </c>
      <c r="M2">
        <v>1458882000</v>
      </c>
      <c r="N2" t="b">
        <v>0</v>
      </c>
      <c r="O2" t="b">
        <v>1</v>
      </c>
      <c r="P2" t="s">
        <v>53</v>
      </c>
      <c r="Q2" t="s">
        <v>2041</v>
      </c>
      <c r="R2" t="s">
        <v>2044</v>
      </c>
    </row>
    <row r="3" spans="1:18" x14ac:dyDescent="0.25">
      <c r="A3">
        <v>982</v>
      </c>
      <c r="B3" t="s">
        <v>1992</v>
      </c>
      <c r="C3" t="s">
        <v>1993</v>
      </c>
      <c r="D3">
        <v>7200</v>
      </c>
      <c r="E3">
        <v>6115</v>
      </c>
      <c r="F3">
        <v>85</v>
      </c>
      <c r="G3" t="s">
        <v>14</v>
      </c>
      <c r="H3">
        <v>75</v>
      </c>
      <c r="I3">
        <v>81.533333333333331</v>
      </c>
      <c r="J3" t="s">
        <v>21</v>
      </c>
      <c r="K3" t="s">
        <v>22</v>
      </c>
      <c r="L3">
        <v>1311051600</v>
      </c>
      <c r="M3">
        <v>1311224400</v>
      </c>
      <c r="N3" t="b">
        <v>0</v>
      </c>
      <c r="O3" t="b">
        <v>1</v>
      </c>
      <c r="P3" t="s">
        <v>42</v>
      </c>
      <c r="Q3" t="s">
        <v>2041</v>
      </c>
      <c r="R3" t="s">
        <v>2042</v>
      </c>
    </row>
    <row r="4" spans="1:18" x14ac:dyDescent="0.25">
      <c r="A4">
        <v>971</v>
      </c>
      <c r="B4" t="s">
        <v>1971</v>
      </c>
      <c r="C4" t="s">
        <v>1972</v>
      </c>
      <c r="D4">
        <v>5100</v>
      </c>
      <c r="E4">
        <v>1414</v>
      </c>
      <c r="F4">
        <v>28</v>
      </c>
      <c r="G4" t="s">
        <v>14</v>
      </c>
      <c r="H4">
        <v>24</v>
      </c>
      <c r="I4">
        <v>58.916666666666664</v>
      </c>
      <c r="J4" t="s">
        <v>21</v>
      </c>
      <c r="K4" t="s">
        <v>22</v>
      </c>
      <c r="L4">
        <v>1381208400</v>
      </c>
      <c r="M4">
        <v>1381726800</v>
      </c>
      <c r="N4" t="b">
        <v>0</v>
      </c>
      <c r="O4" t="b">
        <v>0</v>
      </c>
      <c r="P4" t="s">
        <v>269</v>
      </c>
      <c r="Q4" t="s">
        <v>2041</v>
      </c>
      <c r="R4" t="s">
        <v>2060</v>
      </c>
    </row>
    <row r="5" spans="1:18" x14ac:dyDescent="0.25">
      <c r="A5">
        <v>956</v>
      </c>
      <c r="B5" t="s">
        <v>1942</v>
      </c>
      <c r="C5" t="s">
        <v>1943</v>
      </c>
      <c r="D5">
        <v>187600</v>
      </c>
      <c r="E5">
        <v>35698</v>
      </c>
      <c r="F5">
        <v>19</v>
      </c>
      <c r="G5" t="s">
        <v>14</v>
      </c>
      <c r="H5">
        <v>830</v>
      </c>
      <c r="I5">
        <v>43.00963855421687</v>
      </c>
      <c r="J5" t="s">
        <v>21</v>
      </c>
      <c r="K5" t="s">
        <v>22</v>
      </c>
      <c r="L5">
        <v>1450764000</v>
      </c>
      <c r="M5">
        <v>1451109600</v>
      </c>
      <c r="N5" t="b">
        <v>0</v>
      </c>
      <c r="O5" t="b">
        <v>0</v>
      </c>
      <c r="P5" t="s">
        <v>474</v>
      </c>
      <c r="Q5" t="s">
        <v>2041</v>
      </c>
      <c r="R5" t="s">
        <v>2063</v>
      </c>
    </row>
    <row r="6" spans="1:18" x14ac:dyDescent="0.25">
      <c r="A6">
        <v>953</v>
      </c>
      <c r="B6" t="s">
        <v>1936</v>
      </c>
      <c r="C6" t="s">
        <v>1937</v>
      </c>
      <c r="D6">
        <v>3300</v>
      </c>
      <c r="E6">
        <v>1980</v>
      </c>
      <c r="F6">
        <v>60</v>
      </c>
      <c r="G6" t="s">
        <v>14</v>
      </c>
      <c r="H6">
        <v>21</v>
      </c>
      <c r="I6">
        <v>94.285714285714292</v>
      </c>
      <c r="J6" t="s">
        <v>21</v>
      </c>
      <c r="K6" t="s">
        <v>22</v>
      </c>
      <c r="L6">
        <v>1450591200</v>
      </c>
      <c r="M6">
        <v>1453701600</v>
      </c>
      <c r="N6" t="b">
        <v>0</v>
      </c>
      <c r="O6" t="b">
        <v>1</v>
      </c>
      <c r="P6" t="s">
        <v>474</v>
      </c>
      <c r="Q6" t="s">
        <v>2041</v>
      </c>
      <c r="R6" t="s">
        <v>2063</v>
      </c>
    </row>
    <row r="7" spans="1:18" x14ac:dyDescent="0.25">
      <c r="A7">
        <v>913</v>
      </c>
      <c r="B7" t="s">
        <v>1858</v>
      </c>
      <c r="C7" t="s">
        <v>1859</v>
      </c>
      <c r="D7">
        <v>70200</v>
      </c>
      <c r="E7">
        <v>35536</v>
      </c>
      <c r="F7">
        <v>51</v>
      </c>
      <c r="G7" t="s">
        <v>14</v>
      </c>
      <c r="H7">
        <v>523</v>
      </c>
      <c r="I7">
        <v>67.946462715105156</v>
      </c>
      <c r="J7" t="s">
        <v>26</v>
      </c>
      <c r="K7" t="s">
        <v>27</v>
      </c>
      <c r="L7">
        <v>1557637200</v>
      </c>
      <c r="M7">
        <v>1558760400</v>
      </c>
      <c r="N7" t="b">
        <v>0</v>
      </c>
      <c r="O7" t="b">
        <v>0</v>
      </c>
      <c r="P7" t="s">
        <v>53</v>
      </c>
      <c r="Q7" t="s">
        <v>2041</v>
      </c>
      <c r="R7" t="s">
        <v>2044</v>
      </c>
    </row>
    <row r="8" spans="1:18" x14ac:dyDescent="0.25">
      <c r="A8">
        <v>6</v>
      </c>
      <c r="B8" t="s">
        <v>38</v>
      </c>
      <c r="C8" t="s">
        <v>39</v>
      </c>
      <c r="D8">
        <v>5200</v>
      </c>
      <c r="E8">
        <v>1090</v>
      </c>
      <c r="F8">
        <v>21</v>
      </c>
      <c r="G8" t="s">
        <v>14</v>
      </c>
      <c r="H8">
        <v>18</v>
      </c>
      <c r="I8"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</row>
    <row r="9" spans="1:18" x14ac:dyDescent="0.25">
      <c r="A9">
        <v>898</v>
      </c>
      <c r="B9" t="s">
        <v>1828</v>
      </c>
      <c r="C9" t="s">
        <v>1829</v>
      </c>
      <c r="D9">
        <v>179100</v>
      </c>
      <c r="E9">
        <v>93991</v>
      </c>
      <c r="F9">
        <v>52</v>
      </c>
      <c r="G9" t="s">
        <v>14</v>
      </c>
      <c r="H9">
        <v>1221</v>
      </c>
      <c r="I9">
        <v>76.978705978705975</v>
      </c>
      <c r="J9" t="s">
        <v>21</v>
      </c>
      <c r="K9" t="s">
        <v>22</v>
      </c>
      <c r="L9">
        <v>1576476000</v>
      </c>
      <c r="M9">
        <v>1576994400</v>
      </c>
      <c r="N9" t="b">
        <v>0</v>
      </c>
      <c r="O9" t="b">
        <v>0</v>
      </c>
      <c r="P9" t="s">
        <v>42</v>
      </c>
      <c r="Q9" t="s">
        <v>2041</v>
      </c>
      <c r="R9" t="s">
        <v>2042</v>
      </c>
    </row>
    <row r="10" spans="1:18" x14ac:dyDescent="0.25">
      <c r="A10">
        <v>869</v>
      </c>
      <c r="B10" t="s">
        <v>1770</v>
      </c>
      <c r="C10" t="s">
        <v>1771</v>
      </c>
      <c r="D10">
        <v>161900</v>
      </c>
      <c r="E10">
        <v>38376</v>
      </c>
      <c r="F10">
        <v>24</v>
      </c>
      <c r="G10" t="s">
        <v>14</v>
      </c>
      <c r="H10">
        <v>526</v>
      </c>
      <c r="I10">
        <v>72.958174904942965</v>
      </c>
      <c r="J10" t="s">
        <v>21</v>
      </c>
      <c r="K10" t="s">
        <v>22</v>
      </c>
      <c r="L10">
        <v>1277096400</v>
      </c>
      <c r="M10">
        <v>1278306000</v>
      </c>
      <c r="N10" t="b">
        <v>0</v>
      </c>
      <c r="O10" t="b">
        <v>0</v>
      </c>
      <c r="P10" t="s">
        <v>53</v>
      </c>
      <c r="Q10" t="s">
        <v>2041</v>
      </c>
      <c r="R10" t="s">
        <v>2044</v>
      </c>
    </row>
    <row r="11" spans="1:18" x14ac:dyDescent="0.25">
      <c r="A11">
        <v>809</v>
      </c>
      <c r="B11" t="s">
        <v>1599</v>
      </c>
      <c r="C11" t="s">
        <v>1653</v>
      </c>
      <c r="D11">
        <v>140800</v>
      </c>
      <c r="E11">
        <v>88536</v>
      </c>
      <c r="F11">
        <v>63</v>
      </c>
      <c r="G11" t="s">
        <v>14</v>
      </c>
      <c r="H11">
        <v>2108</v>
      </c>
      <c r="I11">
        <v>42</v>
      </c>
      <c r="J11" t="s">
        <v>98</v>
      </c>
      <c r="K11" t="s">
        <v>99</v>
      </c>
      <c r="L11">
        <v>1344920400</v>
      </c>
      <c r="M11">
        <v>1345006800</v>
      </c>
      <c r="N11" t="b">
        <v>0</v>
      </c>
      <c r="O11" t="b">
        <v>0</v>
      </c>
      <c r="P11" t="s">
        <v>42</v>
      </c>
      <c r="Q11" t="s">
        <v>2041</v>
      </c>
      <c r="R11" t="s">
        <v>2042</v>
      </c>
    </row>
    <row r="12" spans="1:18" x14ac:dyDescent="0.25">
      <c r="A12">
        <v>805</v>
      </c>
      <c r="B12" t="s">
        <v>1645</v>
      </c>
      <c r="C12" t="s">
        <v>1646</v>
      </c>
      <c r="D12">
        <v>9700</v>
      </c>
      <c r="E12">
        <v>4932</v>
      </c>
      <c r="F12">
        <v>51</v>
      </c>
      <c r="G12" t="s">
        <v>14</v>
      </c>
      <c r="H12">
        <v>67</v>
      </c>
      <c r="I12">
        <v>73.611940298507463</v>
      </c>
      <c r="J12" t="s">
        <v>26</v>
      </c>
      <c r="K12" t="s">
        <v>27</v>
      </c>
      <c r="L12">
        <v>1416031200</v>
      </c>
      <c r="M12">
        <v>1420437600</v>
      </c>
      <c r="N12" t="b">
        <v>0</v>
      </c>
      <c r="O12" t="b">
        <v>0</v>
      </c>
      <c r="P12" t="s">
        <v>42</v>
      </c>
      <c r="Q12" t="s">
        <v>2041</v>
      </c>
      <c r="R12" t="s">
        <v>2042</v>
      </c>
    </row>
    <row r="13" spans="1:18" x14ac:dyDescent="0.25">
      <c r="A13">
        <v>795</v>
      </c>
      <c r="B13" t="s">
        <v>1625</v>
      </c>
      <c r="C13" t="s">
        <v>1626</v>
      </c>
      <c r="D13">
        <v>7100</v>
      </c>
      <c r="E13">
        <v>1022</v>
      </c>
      <c r="F13">
        <v>14</v>
      </c>
      <c r="G13" t="s">
        <v>14</v>
      </c>
      <c r="H13">
        <v>31</v>
      </c>
      <c r="I13">
        <v>32.967741935483872</v>
      </c>
      <c r="J13" t="s">
        <v>21</v>
      </c>
      <c r="K13" t="s">
        <v>22</v>
      </c>
      <c r="L13">
        <v>1477976400</v>
      </c>
      <c r="M13">
        <v>1478235600</v>
      </c>
      <c r="N13" t="b">
        <v>0</v>
      </c>
      <c r="O13" t="b">
        <v>0</v>
      </c>
      <c r="P13" t="s">
        <v>53</v>
      </c>
      <c r="Q13" t="s">
        <v>2041</v>
      </c>
      <c r="R13" t="s">
        <v>2044</v>
      </c>
    </row>
    <row r="14" spans="1:18" x14ac:dyDescent="0.25">
      <c r="A14">
        <v>12</v>
      </c>
      <c r="B14" t="s">
        <v>56</v>
      </c>
      <c r="C14" t="s">
        <v>57</v>
      </c>
      <c r="D14">
        <v>6300</v>
      </c>
      <c r="E14">
        <v>5629</v>
      </c>
      <c r="F14">
        <v>89</v>
      </c>
      <c r="G14" t="s">
        <v>14</v>
      </c>
      <c r="H14">
        <v>55</v>
      </c>
      <c r="I14"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</row>
    <row r="15" spans="1:18" x14ac:dyDescent="0.25">
      <c r="A15">
        <v>766</v>
      </c>
      <c r="B15" t="s">
        <v>1567</v>
      </c>
      <c r="C15" t="s">
        <v>1568</v>
      </c>
      <c r="D15">
        <v>43800</v>
      </c>
      <c r="E15">
        <v>13653</v>
      </c>
      <c r="F15">
        <v>31</v>
      </c>
      <c r="G15" t="s">
        <v>14</v>
      </c>
      <c r="H15">
        <v>248</v>
      </c>
      <c r="I15">
        <v>55.052419354838712</v>
      </c>
      <c r="J15" t="s">
        <v>26</v>
      </c>
      <c r="K15" t="s">
        <v>27</v>
      </c>
      <c r="L15">
        <v>1537333200</v>
      </c>
      <c r="M15">
        <v>1537419600</v>
      </c>
      <c r="N15" t="b">
        <v>0</v>
      </c>
      <c r="O15" t="b">
        <v>0</v>
      </c>
      <c r="P15" t="s">
        <v>474</v>
      </c>
      <c r="Q15" t="s">
        <v>2041</v>
      </c>
      <c r="R15" t="s">
        <v>2063</v>
      </c>
    </row>
    <row r="16" spans="1:18" x14ac:dyDescent="0.25">
      <c r="A16">
        <v>699</v>
      </c>
      <c r="B16" t="s">
        <v>444</v>
      </c>
      <c r="C16" t="s">
        <v>1437</v>
      </c>
      <c r="D16">
        <v>7400</v>
      </c>
      <c r="E16">
        <v>6245</v>
      </c>
      <c r="F16">
        <v>84</v>
      </c>
      <c r="G16" t="s">
        <v>14</v>
      </c>
      <c r="H16">
        <v>56</v>
      </c>
      <c r="I16">
        <v>111.51785714285714</v>
      </c>
      <c r="J16" t="s">
        <v>21</v>
      </c>
      <c r="K16" t="s">
        <v>22</v>
      </c>
      <c r="L16">
        <v>1561438800</v>
      </c>
      <c r="M16">
        <v>1561525200</v>
      </c>
      <c r="N16" t="b">
        <v>0</v>
      </c>
      <c r="O16" t="b">
        <v>0</v>
      </c>
      <c r="P16" t="s">
        <v>53</v>
      </c>
      <c r="Q16" t="s">
        <v>2041</v>
      </c>
      <c r="R16" t="s">
        <v>2044</v>
      </c>
    </row>
    <row r="17" spans="1:18" x14ac:dyDescent="0.25">
      <c r="A17">
        <v>659</v>
      </c>
      <c r="B17" t="s">
        <v>1360</v>
      </c>
      <c r="C17" t="s">
        <v>1361</v>
      </c>
      <c r="D17">
        <v>120700</v>
      </c>
      <c r="E17">
        <v>57010</v>
      </c>
      <c r="F17">
        <v>47</v>
      </c>
      <c r="G17" t="s">
        <v>14</v>
      </c>
      <c r="H17">
        <v>750</v>
      </c>
      <c r="I17">
        <v>76.013333333333335</v>
      </c>
      <c r="J17" t="s">
        <v>40</v>
      </c>
      <c r="K17" t="s">
        <v>41</v>
      </c>
      <c r="L17">
        <v>1296108000</v>
      </c>
      <c r="M17">
        <v>1296194400</v>
      </c>
      <c r="N17" t="b">
        <v>0</v>
      </c>
      <c r="O17" t="b">
        <v>0</v>
      </c>
      <c r="P17" t="s">
        <v>42</v>
      </c>
      <c r="Q17" t="s">
        <v>2041</v>
      </c>
      <c r="R17" t="s">
        <v>2042</v>
      </c>
    </row>
    <row r="18" spans="1:18" x14ac:dyDescent="0.25">
      <c r="A18">
        <v>657</v>
      </c>
      <c r="B18" t="s">
        <v>1356</v>
      </c>
      <c r="C18" t="s">
        <v>1357</v>
      </c>
      <c r="D18">
        <v>10000</v>
      </c>
      <c r="E18">
        <v>824</v>
      </c>
      <c r="F18">
        <v>8</v>
      </c>
      <c r="G18" t="s">
        <v>14</v>
      </c>
      <c r="H18">
        <v>14</v>
      </c>
      <c r="I18">
        <v>58.857142857142854</v>
      </c>
      <c r="J18" t="s">
        <v>21</v>
      </c>
      <c r="K18" t="s">
        <v>22</v>
      </c>
      <c r="L18">
        <v>1514354400</v>
      </c>
      <c r="M18">
        <v>1515736800</v>
      </c>
      <c r="N18" t="b">
        <v>0</v>
      </c>
      <c r="O18" t="b">
        <v>0</v>
      </c>
      <c r="P18" t="s">
        <v>474</v>
      </c>
      <c r="Q18" t="s">
        <v>2041</v>
      </c>
      <c r="R18" t="s">
        <v>2063</v>
      </c>
    </row>
    <row r="19" spans="1:18" x14ac:dyDescent="0.25">
      <c r="A19">
        <v>651</v>
      </c>
      <c r="B19" t="s">
        <v>1344</v>
      </c>
      <c r="C19" t="s">
        <v>1345</v>
      </c>
      <c r="D19">
        <v>196700</v>
      </c>
      <c r="E19">
        <v>174039</v>
      </c>
      <c r="F19">
        <v>88</v>
      </c>
      <c r="G19" t="s">
        <v>14</v>
      </c>
      <c r="H19">
        <v>3868</v>
      </c>
      <c r="I19">
        <v>44.994570837642193</v>
      </c>
      <c r="J19" t="s">
        <v>107</v>
      </c>
      <c r="K19" t="s">
        <v>108</v>
      </c>
      <c r="L19">
        <v>1393048800</v>
      </c>
      <c r="M19">
        <v>1394344800</v>
      </c>
      <c r="N19" t="b">
        <v>0</v>
      </c>
      <c r="O19" t="b">
        <v>0</v>
      </c>
      <c r="P19" t="s">
        <v>100</v>
      </c>
      <c r="Q19" t="s">
        <v>2041</v>
      </c>
      <c r="R19" t="s">
        <v>2052</v>
      </c>
    </row>
    <row r="20" spans="1:18" x14ac:dyDescent="0.25">
      <c r="A20">
        <v>636</v>
      </c>
      <c r="B20" t="s">
        <v>1314</v>
      </c>
      <c r="C20" t="s">
        <v>1315</v>
      </c>
      <c r="D20">
        <v>197700</v>
      </c>
      <c r="E20">
        <v>127591</v>
      </c>
      <c r="F20">
        <v>65</v>
      </c>
      <c r="G20" t="s">
        <v>14</v>
      </c>
      <c r="H20">
        <v>2604</v>
      </c>
      <c r="I20">
        <v>48.998079877112133</v>
      </c>
      <c r="J20" t="s">
        <v>36</v>
      </c>
      <c r="K20" t="s">
        <v>37</v>
      </c>
      <c r="L20">
        <v>1326866400</v>
      </c>
      <c r="M20">
        <v>1330754400</v>
      </c>
      <c r="N20" t="b">
        <v>0</v>
      </c>
      <c r="O20" t="b">
        <v>1</v>
      </c>
      <c r="P20" t="s">
        <v>71</v>
      </c>
      <c r="Q20" t="s">
        <v>2041</v>
      </c>
      <c r="R20" t="s">
        <v>2049</v>
      </c>
    </row>
    <row r="21" spans="1:18" x14ac:dyDescent="0.25">
      <c r="A21">
        <v>633</v>
      </c>
      <c r="B21" t="s">
        <v>1308</v>
      </c>
      <c r="C21" t="s">
        <v>1309</v>
      </c>
      <c r="D21">
        <v>6700</v>
      </c>
      <c r="E21">
        <v>5569</v>
      </c>
      <c r="F21">
        <v>83</v>
      </c>
      <c r="G21" t="s">
        <v>14</v>
      </c>
      <c r="H21">
        <v>105</v>
      </c>
      <c r="I21">
        <v>53.038095238095238</v>
      </c>
      <c r="J21" t="s">
        <v>21</v>
      </c>
      <c r="K21" t="s">
        <v>22</v>
      </c>
      <c r="L21">
        <v>1446876000</v>
      </c>
      <c r="M21">
        <v>1447221600</v>
      </c>
      <c r="N21" t="b">
        <v>0</v>
      </c>
      <c r="O21" t="b">
        <v>0</v>
      </c>
      <c r="P21" t="s">
        <v>71</v>
      </c>
      <c r="Q21" t="s">
        <v>2041</v>
      </c>
      <c r="R21" t="s">
        <v>2049</v>
      </c>
    </row>
    <row r="22" spans="1:18" x14ac:dyDescent="0.25">
      <c r="A22">
        <v>599</v>
      </c>
      <c r="B22" t="s">
        <v>1240</v>
      </c>
      <c r="C22" t="s">
        <v>1241</v>
      </c>
      <c r="D22">
        <v>140300</v>
      </c>
      <c r="E22">
        <v>5112</v>
      </c>
      <c r="F22">
        <v>4</v>
      </c>
      <c r="G22" t="s">
        <v>14</v>
      </c>
      <c r="H22">
        <v>82</v>
      </c>
      <c r="I22">
        <v>62.341463414634148</v>
      </c>
      <c r="J22" t="s">
        <v>36</v>
      </c>
      <c r="K22" t="s">
        <v>37</v>
      </c>
      <c r="L22">
        <v>1423720800</v>
      </c>
      <c r="M22">
        <v>1424412000</v>
      </c>
      <c r="N22" t="b">
        <v>0</v>
      </c>
      <c r="O22" t="b">
        <v>0</v>
      </c>
      <c r="P22" t="s">
        <v>42</v>
      </c>
      <c r="Q22" t="s">
        <v>2041</v>
      </c>
      <c r="R22" t="s">
        <v>2042</v>
      </c>
    </row>
    <row r="23" spans="1:18" x14ac:dyDescent="0.25">
      <c r="A23">
        <v>596</v>
      </c>
      <c r="B23" t="s">
        <v>1234</v>
      </c>
      <c r="C23" t="s">
        <v>1235</v>
      </c>
      <c r="D23">
        <v>7900</v>
      </c>
      <c r="E23">
        <v>7875</v>
      </c>
      <c r="F23">
        <v>100</v>
      </c>
      <c r="G23" t="s">
        <v>14</v>
      </c>
      <c r="H23">
        <v>183</v>
      </c>
      <c r="I23">
        <v>43.032786885245905</v>
      </c>
      <c r="J23" t="s">
        <v>21</v>
      </c>
      <c r="K23" t="s">
        <v>22</v>
      </c>
      <c r="L23">
        <v>1457157600</v>
      </c>
      <c r="M23">
        <v>1457762400</v>
      </c>
      <c r="N23" t="b">
        <v>0</v>
      </c>
      <c r="O23" t="b">
        <v>1</v>
      </c>
      <c r="P23" t="s">
        <v>53</v>
      </c>
      <c r="Q23" t="s">
        <v>2041</v>
      </c>
      <c r="R23" t="s">
        <v>2044</v>
      </c>
    </row>
    <row r="24" spans="1:18" x14ac:dyDescent="0.25">
      <c r="A24">
        <v>589</v>
      </c>
      <c r="B24" t="s">
        <v>1220</v>
      </c>
      <c r="C24" t="s">
        <v>1221</v>
      </c>
      <c r="D24">
        <v>7900</v>
      </c>
      <c r="E24">
        <v>5113</v>
      </c>
      <c r="F24">
        <v>65</v>
      </c>
      <c r="G24" t="s">
        <v>14</v>
      </c>
      <c r="H24">
        <v>102</v>
      </c>
      <c r="I24">
        <v>50.127450980392155</v>
      </c>
      <c r="J24" t="s">
        <v>21</v>
      </c>
      <c r="K24" t="s">
        <v>22</v>
      </c>
      <c r="L24">
        <v>1436072400</v>
      </c>
      <c r="M24">
        <v>1436677200</v>
      </c>
      <c r="N24" t="b">
        <v>0</v>
      </c>
      <c r="O24" t="b">
        <v>0</v>
      </c>
      <c r="P24" t="s">
        <v>42</v>
      </c>
      <c r="Q24" t="s">
        <v>2041</v>
      </c>
      <c r="R24" t="s">
        <v>2042</v>
      </c>
    </row>
    <row r="25" spans="1:18" x14ac:dyDescent="0.25">
      <c r="A25">
        <v>578</v>
      </c>
      <c r="B25" t="s">
        <v>1200</v>
      </c>
      <c r="C25" t="s">
        <v>1201</v>
      </c>
      <c r="D25">
        <v>96500</v>
      </c>
      <c r="E25">
        <v>16168</v>
      </c>
      <c r="F25">
        <v>17</v>
      </c>
      <c r="G25" t="s">
        <v>14</v>
      </c>
      <c r="H25">
        <v>245</v>
      </c>
      <c r="I25">
        <v>65.991836734693877</v>
      </c>
      <c r="J25" t="s">
        <v>21</v>
      </c>
      <c r="K25" t="s">
        <v>22</v>
      </c>
      <c r="L25">
        <v>1322719200</v>
      </c>
      <c r="M25">
        <v>1322978400</v>
      </c>
      <c r="N25" t="b">
        <v>0</v>
      </c>
      <c r="O25" t="b">
        <v>0</v>
      </c>
      <c r="P25" t="s">
        <v>474</v>
      </c>
      <c r="Q25" t="s">
        <v>2041</v>
      </c>
      <c r="R25" t="s">
        <v>2063</v>
      </c>
    </row>
    <row r="26" spans="1:18" x14ac:dyDescent="0.25">
      <c r="A26">
        <v>571</v>
      </c>
      <c r="B26" t="s">
        <v>1186</v>
      </c>
      <c r="C26" t="s">
        <v>1187</v>
      </c>
      <c r="D26">
        <v>3500</v>
      </c>
      <c r="E26">
        <v>3295</v>
      </c>
      <c r="F26">
        <v>94</v>
      </c>
      <c r="G26" t="s">
        <v>14</v>
      </c>
      <c r="H26">
        <v>35</v>
      </c>
      <c r="I26">
        <v>94.142857142857139</v>
      </c>
      <c r="J26" t="s">
        <v>107</v>
      </c>
      <c r="K26" t="s">
        <v>108</v>
      </c>
      <c r="L26">
        <v>1434690000</v>
      </c>
      <c r="M26">
        <v>1438750800</v>
      </c>
      <c r="N26" t="b">
        <v>0</v>
      </c>
      <c r="O26" t="b">
        <v>0</v>
      </c>
      <c r="P26" t="s">
        <v>100</v>
      </c>
      <c r="Q26" t="s">
        <v>2041</v>
      </c>
      <c r="R26" t="s">
        <v>2052</v>
      </c>
    </row>
    <row r="27" spans="1:18" x14ac:dyDescent="0.25">
      <c r="A27">
        <v>534</v>
      </c>
      <c r="B27" t="s">
        <v>1113</v>
      </c>
      <c r="C27" t="s">
        <v>1114</v>
      </c>
      <c r="D27">
        <v>89100</v>
      </c>
      <c r="E27">
        <v>13385</v>
      </c>
      <c r="F27">
        <v>15</v>
      </c>
      <c r="G27" t="s">
        <v>14</v>
      </c>
      <c r="H27">
        <v>243</v>
      </c>
      <c r="I27">
        <v>55.08230452674897</v>
      </c>
      <c r="J27" t="s">
        <v>21</v>
      </c>
      <c r="K27" t="s">
        <v>22</v>
      </c>
      <c r="L27">
        <v>1534482000</v>
      </c>
      <c r="M27">
        <v>1534568400</v>
      </c>
      <c r="N27" t="b">
        <v>0</v>
      </c>
      <c r="O27" t="b">
        <v>1</v>
      </c>
      <c r="P27" t="s">
        <v>53</v>
      </c>
      <c r="Q27" t="s">
        <v>2041</v>
      </c>
      <c r="R27" t="s">
        <v>2044</v>
      </c>
    </row>
    <row r="28" spans="1:18" x14ac:dyDescent="0.25">
      <c r="A28">
        <v>527</v>
      </c>
      <c r="B28" t="s">
        <v>1099</v>
      </c>
      <c r="C28" t="s">
        <v>1100</v>
      </c>
      <c r="D28">
        <v>189200</v>
      </c>
      <c r="E28">
        <v>188480</v>
      </c>
      <c r="F28">
        <v>100</v>
      </c>
      <c r="G28" t="s">
        <v>14</v>
      </c>
      <c r="H28">
        <v>6080</v>
      </c>
      <c r="I28">
        <v>31</v>
      </c>
      <c r="J28" t="s">
        <v>15</v>
      </c>
      <c r="K28" t="s">
        <v>16</v>
      </c>
      <c r="L28">
        <v>1454652000</v>
      </c>
      <c r="M28">
        <v>1457762400</v>
      </c>
      <c r="N28" t="b">
        <v>0</v>
      </c>
      <c r="O28" t="b">
        <v>0</v>
      </c>
      <c r="P28" t="s">
        <v>71</v>
      </c>
      <c r="Q28" t="s">
        <v>2041</v>
      </c>
      <c r="R28" t="s">
        <v>2049</v>
      </c>
    </row>
    <row r="29" spans="1:18" x14ac:dyDescent="0.25">
      <c r="A29">
        <v>522</v>
      </c>
      <c r="B29" t="s">
        <v>1089</v>
      </c>
      <c r="C29" t="s">
        <v>1090</v>
      </c>
      <c r="D29">
        <v>50500</v>
      </c>
      <c r="E29">
        <v>16389</v>
      </c>
      <c r="F29">
        <v>32</v>
      </c>
      <c r="G29" t="s">
        <v>14</v>
      </c>
      <c r="H29">
        <v>191</v>
      </c>
      <c r="I29">
        <v>85.806282722513089</v>
      </c>
      <c r="J29" t="s">
        <v>21</v>
      </c>
      <c r="K29" t="s">
        <v>22</v>
      </c>
      <c r="L29">
        <v>1341291600</v>
      </c>
      <c r="M29">
        <v>1342328400</v>
      </c>
      <c r="N29" t="b">
        <v>0</v>
      </c>
      <c r="O29" t="b">
        <v>0</v>
      </c>
      <c r="P29" t="s">
        <v>100</v>
      </c>
      <c r="Q29" t="s">
        <v>2041</v>
      </c>
      <c r="R29" t="s">
        <v>2052</v>
      </c>
    </row>
    <row r="30" spans="1:18" x14ac:dyDescent="0.25">
      <c r="A30">
        <v>518</v>
      </c>
      <c r="B30" t="s">
        <v>1082</v>
      </c>
      <c r="C30" t="s">
        <v>1083</v>
      </c>
      <c r="D30">
        <v>8800</v>
      </c>
      <c r="E30">
        <v>622</v>
      </c>
      <c r="F30">
        <v>7</v>
      </c>
      <c r="G30" t="s">
        <v>14</v>
      </c>
      <c r="H30">
        <v>10</v>
      </c>
      <c r="I30">
        <v>62.2</v>
      </c>
      <c r="J30" t="s">
        <v>21</v>
      </c>
      <c r="K30" t="s">
        <v>22</v>
      </c>
      <c r="L30">
        <v>1519365600</v>
      </c>
      <c r="M30">
        <v>1519538400</v>
      </c>
      <c r="N30" t="b">
        <v>0</v>
      </c>
      <c r="O30" t="b">
        <v>1</v>
      </c>
      <c r="P30" t="s">
        <v>71</v>
      </c>
      <c r="Q30" t="s">
        <v>2041</v>
      </c>
      <c r="R30" t="s">
        <v>2049</v>
      </c>
    </row>
    <row r="31" spans="1:18" x14ac:dyDescent="0.25">
      <c r="A31">
        <v>501</v>
      </c>
      <c r="B31" t="s">
        <v>1050</v>
      </c>
      <c r="C31" t="s">
        <v>1051</v>
      </c>
      <c r="D31">
        <v>153600</v>
      </c>
      <c r="E31">
        <v>107743</v>
      </c>
      <c r="F31">
        <v>70</v>
      </c>
      <c r="G31" t="s">
        <v>14</v>
      </c>
      <c r="H31">
        <v>1796</v>
      </c>
      <c r="I31">
        <v>59.990534521158132</v>
      </c>
      <c r="J31" t="s">
        <v>21</v>
      </c>
      <c r="K31" t="s">
        <v>22</v>
      </c>
      <c r="L31">
        <v>1363064400</v>
      </c>
      <c r="M31">
        <v>1363237200</v>
      </c>
      <c r="N31" t="b">
        <v>0</v>
      </c>
      <c r="O31" t="b">
        <v>0</v>
      </c>
      <c r="P31" t="s">
        <v>42</v>
      </c>
      <c r="Q31" t="s">
        <v>2041</v>
      </c>
      <c r="R31" t="s">
        <v>2042</v>
      </c>
    </row>
    <row r="32" spans="1:18" x14ac:dyDescent="0.25">
      <c r="A32">
        <v>499</v>
      </c>
      <c r="B32" t="s">
        <v>1046</v>
      </c>
      <c r="C32" t="s">
        <v>1047</v>
      </c>
      <c r="D32">
        <v>163800</v>
      </c>
      <c r="E32">
        <v>78743</v>
      </c>
      <c r="F32">
        <v>48</v>
      </c>
      <c r="G32" t="s">
        <v>14</v>
      </c>
      <c r="H32">
        <v>2072</v>
      </c>
      <c r="I32">
        <v>38.003378378378379</v>
      </c>
      <c r="J32" t="s">
        <v>21</v>
      </c>
      <c r="K32" t="s">
        <v>22</v>
      </c>
      <c r="L32">
        <v>1458018000</v>
      </c>
      <c r="M32">
        <v>1458450000</v>
      </c>
      <c r="N32" t="b">
        <v>0</v>
      </c>
      <c r="O32" t="b">
        <v>1</v>
      </c>
      <c r="P32" t="s">
        <v>42</v>
      </c>
      <c r="Q32" t="s">
        <v>2041</v>
      </c>
      <c r="R32" t="s">
        <v>2042</v>
      </c>
    </row>
    <row r="33" spans="1:18" x14ac:dyDescent="0.25">
      <c r="A33">
        <v>496</v>
      </c>
      <c r="B33" t="s">
        <v>1040</v>
      </c>
      <c r="C33" t="s">
        <v>1041</v>
      </c>
      <c r="D33">
        <v>183800</v>
      </c>
      <c r="E33">
        <v>1667</v>
      </c>
      <c r="F33">
        <v>1</v>
      </c>
      <c r="G33" t="s">
        <v>14</v>
      </c>
      <c r="H33">
        <v>54</v>
      </c>
      <c r="I33">
        <v>30.87037037037037</v>
      </c>
      <c r="J33" t="s">
        <v>21</v>
      </c>
      <c r="K33" t="s">
        <v>22</v>
      </c>
      <c r="L33">
        <v>1495342800</v>
      </c>
      <c r="M33">
        <v>1496811600</v>
      </c>
      <c r="N33" t="b">
        <v>0</v>
      </c>
      <c r="O33" t="b">
        <v>0</v>
      </c>
      <c r="P33" t="s">
        <v>71</v>
      </c>
      <c r="Q33" t="s">
        <v>2041</v>
      </c>
      <c r="R33" t="s">
        <v>2049</v>
      </c>
    </row>
    <row r="34" spans="1:18" x14ac:dyDescent="0.25">
      <c r="A34">
        <v>32</v>
      </c>
      <c r="B34" t="s">
        <v>105</v>
      </c>
      <c r="C34" t="s">
        <v>106</v>
      </c>
      <c r="D34">
        <v>101000</v>
      </c>
      <c r="E34">
        <v>87676</v>
      </c>
      <c r="F34">
        <v>87</v>
      </c>
      <c r="G34" t="s">
        <v>14</v>
      </c>
      <c r="H34">
        <v>2307</v>
      </c>
      <c r="I34"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</row>
    <row r="35" spans="1:18" x14ac:dyDescent="0.25">
      <c r="A35">
        <v>477</v>
      </c>
      <c r="B35" t="s">
        <v>1001</v>
      </c>
      <c r="C35" t="s">
        <v>1002</v>
      </c>
      <c r="D35">
        <v>8500</v>
      </c>
      <c r="E35">
        <v>4613</v>
      </c>
      <c r="F35">
        <v>54</v>
      </c>
      <c r="G35" t="s">
        <v>14</v>
      </c>
      <c r="H35">
        <v>113</v>
      </c>
      <c r="I35">
        <v>40.823008849557525</v>
      </c>
      <c r="J35" t="s">
        <v>21</v>
      </c>
      <c r="K35" t="s">
        <v>22</v>
      </c>
      <c r="L35">
        <v>1309064400</v>
      </c>
      <c r="M35">
        <v>1311397200</v>
      </c>
      <c r="N35" t="b">
        <v>0</v>
      </c>
      <c r="O35" t="b">
        <v>0</v>
      </c>
      <c r="P35" t="s">
        <v>474</v>
      </c>
      <c r="Q35" t="s">
        <v>2041</v>
      </c>
      <c r="R35" t="s">
        <v>2063</v>
      </c>
    </row>
    <row r="36" spans="1:18" x14ac:dyDescent="0.25">
      <c r="A36">
        <v>459</v>
      </c>
      <c r="B36" t="s">
        <v>966</v>
      </c>
      <c r="C36" t="s">
        <v>967</v>
      </c>
      <c r="D36">
        <v>6300</v>
      </c>
      <c r="E36">
        <v>5674</v>
      </c>
      <c r="F36">
        <v>90</v>
      </c>
      <c r="G36" t="s">
        <v>14</v>
      </c>
      <c r="H36">
        <v>105</v>
      </c>
      <c r="I36">
        <v>54.038095238095238</v>
      </c>
      <c r="J36" t="s">
        <v>21</v>
      </c>
      <c r="K36" t="s">
        <v>22</v>
      </c>
      <c r="L36">
        <v>1419746400</v>
      </c>
      <c r="M36">
        <v>1421906400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</row>
    <row r="37" spans="1:18" x14ac:dyDescent="0.25">
      <c r="A37">
        <v>454</v>
      </c>
      <c r="B37" t="s">
        <v>956</v>
      </c>
      <c r="C37" t="s">
        <v>957</v>
      </c>
      <c r="D37">
        <v>4000</v>
      </c>
      <c r="E37">
        <v>1763</v>
      </c>
      <c r="F37">
        <v>44</v>
      </c>
      <c r="G37" t="s">
        <v>14</v>
      </c>
      <c r="H37">
        <v>39</v>
      </c>
      <c r="I37">
        <v>45.205128205128204</v>
      </c>
      <c r="J37" t="s">
        <v>21</v>
      </c>
      <c r="K37" t="s">
        <v>22</v>
      </c>
      <c r="L37">
        <v>1382331600</v>
      </c>
      <c r="M37">
        <v>1385445600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</row>
    <row r="38" spans="1:18" x14ac:dyDescent="0.25">
      <c r="A38">
        <v>453</v>
      </c>
      <c r="B38" t="s">
        <v>954</v>
      </c>
      <c r="C38" t="s">
        <v>955</v>
      </c>
      <c r="D38">
        <v>182400</v>
      </c>
      <c r="E38">
        <v>102749</v>
      </c>
      <c r="F38">
        <v>56</v>
      </c>
      <c r="G38" t="s">
        <v>14</v>
      </c>
      <c r="H38">
        <v>1181</v>
      </c>
      <c r="I38">
        <v>87.001693480101608</v>
      </c>
      <c r="J38" t="s">
        <v>21</v>
      </c>
      <c r="K38" t="s">
        <v>22</v>
      </c>
      <c r="L38">
        <v>1480572000</v>
      </c>
      <c r="M38">
        <v>1484114400</v>
      </c>
      <c r="N38" t="b">
        <v>0</v>
      </c>
      <c r="O38" t="b">
        <v>0</v>
      </c>
      <c r="P38" t="s">
        <v>474</v>
      </c>
      <c r="Q38" t="s">
        <v>2041</v>
      </c>
      <c r="R38" t="s">
        <v>2063</v>
      </c>
    </row>
    <row r="39" spans="1:18" x14ac:dyDescent="0.25">
      <c r="A39">
        <v>452</v>
      </c>
      <c r="B39" t="s">
        <v>952</v>
      </c>
      <c r="C39" t="s">
        <v>953</v>
      </c>
      <c r="D39">
        <v>4800</v>
      </c>
      <c r="E39">
        <v>3045</v>
      </c>
      <c r="F39">
        <v>63</v>
      </c>
      <c r="G39" t="s">
        <v>14</v>
      </c>
      <c r="H39">
        <v>31</v>
      </c>
      <c r="I39">
        <v>98.225806451612897</v>
      </c>
      <c r="J39" t="s">
        <v>21</v>
      </c>
      <c r="K39" t="s">
        <v>22</v>
      </c>
      <c r="L39">
        <v>1278392400</v>
      </c>
      <c r="M39">
        <v>1278478800</v>
      </c>
      <c r="N39" t="b">
        <v>0</v>
      </c>
      <c r="O39" t="b">
        <v>0</v>
      </c>
      <c r="P39" t="s">
        <v>53</v>
      </c>
      <c r="Q39" t="s">
        <v>2041</v>
      </c>
      <c r="R39" t="s">
        <v>2044</v>
      </c>
    </row>
    <row r="40" spans="1:18" x14ac:dyDescent="0.25">
      <c r="A40">
        <v>450</v>
      </c>
      <c r="B40" t="s">
        <v>948</v>
      </c>
      <c r="C40" t="s">
        <v>949</v>
      </c>
      <c r="D40">
        <v>100</v>
      </c>
      <c r="E40">
        <v>4</v>
      </c>
      <c r="F40">
        <v>4</v>
      </c>
      <c r="G40" t="s">
        <v>14</v>
      </c>
      <c r="H40">
        <v>1</v>
      </c>
      <c r="I40">
        <v>4</v>
      </c>
      <c r="J40" t="s">
        <v>15</v>
      </c>
      <c r="K40" t="s">
        <v>16</v>
      </c>
      <c r="L40">
        <v>1540098000</v>
      </c>
      <c r="M40">
        <v>1542088800</v>
      </c>
      <c r="N40" t="b">
        <v>0</v>
      </c>
      <c r="O40" t="b">
        <v>0</v>
      </c>
      <c r="P40" t="s">
        <v>71</v>
      </c>
      <c r="Q40" t="s">
        <v>2041</v>
      </c>
      <c r="R40" t="s">
        <v>2049</v>
      </c>
    </row>
    <row r="41" spans="1:18" x14ac:dyDescent="0.25">
      <c r="A41">
        <v>433</v>
      </c>
      <c r="B41" t="s">
        <v>915</v>
      </c>
      <c r="C41" t="s">
        <v>916</v>
      </c>
      <c r="D41">
        <v>121400</v>
      </c>
      <c r="E41">
        <v>65755</v>
      </c>
      <c r="F41">
        <v>54</v>
      </c>
      <c r="G41" t="s">
        <v>14</v>
      </c>
      <c r="H41">
        <v>792</v>
      </c>
      <c r="I41">
        <v>83.023989898989896</v>
      </c>
      <c r="J41" t="s">
        <v>21</v>
      </c>
      <c r="K41" t="s">
        <v>22</v>
      </c>
      <c r="L41">
        <v>1385359200</v>
      </c>
      <c r="M41">
        <v>1386741600</v>
      </c>
      <c r="N41" t="b">
        <v>0</v>
      </c>
      <c r="O41" t="b">
        <v>1</v>
      </c>
      <c r="P41" t="s">
        <v>42</v>
      </c>
      <c r="Q41" t="s">
        <v>2041</v>
      </c>
      <c r="R41" t="s">
        <v>2042</v>
      </c>
    </row>
    <row r="42" spans="1:18" x14ac:dyDescent="0.25">
      <c r="A42">
        <v>428</v>
      </c>
      <c r="B42" t="s">
        <v>905</v>
      </c>
      <c r="C42" t="s">
        <v>906</v>
      </c>
      <c r="D42">
        <v>101400</v>
      </c>
      <c r="E42">
        <v>47037</v>
      </c>
      <c r="F42">
        <v>46</v>
      </c>
      <c r="G42" t="s">
        <v>14</v>
      </c>
      <c r="H42">
        <v>747</v>
      </c>
      <c r="I42">
        <v>62.967871485943775</v>
      </c>
      <c r="J42" t="s">
        <v>21</v>
      </c>
      <c r="K42" t="s">
        <v>22</v>
      </c>
      <c r="L42">
        <v>1297404000</v>
      </c>
      <c r="M42">
        <v>1298008800</v>
      </c>
      <c r="N42" t="b">
        <v>0</v>
      </c>
      <c r="O42" t="b">
        <v>0</v>
      </c>
      <c r="P42" t="s">
        <v>71</v>
      </c>
      <c r="Q42" t="s">
        <v>2041</v>
      </c>
      <c r="R42" t="s">
        <v>2049</v>
      </c>
    </row>
    <row r="43" spans="1:18" x14ac:dyDescent="0.25">
      <c r="A43">
        <v>418</v>
      </c>
      <c r="B43" t="s">
        <v>105</v>
      </c>
      <c r="C43" t="s">
        <v>886</v>
      </c>
      <c r="D43">
        <v>163700</v>
      </c>
      <c r="E43">
        <v>93963</v>
      </c>
      <c r="F43">
        <v>57</v>
      </c>
      <c r="G43" t="s">
        <v>14</v>
      </c>
      <c r="H43">
        <v>1999</v>
      </c>
      <c r="I43">
        <v>47.005002501250623</v>
      </c>
      <c r="J43" t="s">
        <v>15</v>
      </c>
      <c r="K43" t="s">
        <v>16</v>
      </c>
      <c r="L43">
        <v>1336280400</v>
      </c>
      <c r="M43">
        <v>1336366800</v>
      </c>
      <c r="N43" t="b">
        <v>0</v>
      </c>
      <c r="O43" t="b">
        <v>0</v>
      </c>
      <c r="P43" t="s">
        <v>42</v>
      </c>
      <c r="Q43" t="s">
        <v>2041</v>
      </c>
      <c r="R43" t="s">
        <v>2042</v>
      </c>
    </row>
    <row r="44" spans="1:18" x14ac:dyDescent="0.25">
      <c r="A44">
        <v>416</v>
      </c>
      <c r="B44" t="s">
        <v>882</v>
      </c>
      <c r="C44" t="s">
        <v>883</v>
      </c>
      <c r="D44">
        <v>134600</v>
      </c>
      <c r="E44">
        <v>59007</v>
      </c>
      <c r="F44">
        <v>44</v>
      </c>
      <c r="G44" t="s">
        <v>14</v>
      </c>
      <c r="H44">
        <v>1439</v>
      </c>
      <c r="I44">
        <v>41.005559416261292</v>
      </c>
      <c r="J44" t="s">
        <v>21</v>
      </c>
      <c r="K44" t="s">
        <v>22</v>
      </c>
      <c r="L44">
        <v>1295244000</v>
      </c>
      <c r="M44">
        <v>1296021600</v>
      </c>
      <c r="N44" t="b">
        <v>0</v>
      </c>
      <c r="O44" t="b">
        <v>1</v>
      </c>
      <c r="P44" t="s">
        <v>42</v>
      </c>
      <c r="Q44" t="s">
        <v>2041</v>
      </c>
      <c r="R44" t="s">
        <v>2042</v>
      </c>
    </row>
    <row r="45" spans="1:18" x14ac:dyDescent="0.25">
      <c r="A45">
        <v>402</v>
      </c>
      <c r="B45" t="s">
        <v>855</v>
      </c>
      <c r="C45" t="s">
        <v>856</v>
      </c>
      <c r="D45">
        <v>7300</v>
      </c>
      <c r="E45">
        <v>2946</v>
      </c>
      <c r="F45">
        <v>40</v>
      </c>
      <c r="G45" t="s">
        <v>14</v>
      </c>
      <c r="H45">
        <v>40</v>
      </c>
      <c r="I45">
        <v>73.650000000000006</v>
      </c>
      <c r="J45" t="s">
        <v>21</v>
      </c>
      <c r="K45" t="s">
        <v>22</v>
      </c>
      <c r="L45">
        <v>1325829600</v>
      </c>
      <c r="M45">
        <v>1329890400</v>
      </c>
      <c r="N45" t="b">
        <v>0</v>
      </c>
      <c r="O45" t="b">
        <v>1</v>
      </c>
      <c r="P45" t="s">
        <v>100</v>
      </c>
      <c r="Q45" t="s">
        <v>2041</v>
      </c>
      <c r="R45" t="s">
        <v>2052</v>
      </c>
    </row>
    <row r="46" spans="1:18" x14ac:dyDescent="0.25">
      <c r="A46">
        <v>378</v>
      </c>
      <c r="B46" t="s">
        <v>808</v>
      </c>
      <c r="C46" t="s">
        <v>809</v>
      </c>
      <c r="D46">
        <v>178200</v>
      </c>
      <c r="E46">
        <v>24882</v>
      </c>
      <c r="F46">
        <v>14</v>
      </c>
      <c r="G46" t="s">
        <v>14</v>
      </c>
      <c r="H46">
        <v>355</v>
      </c>
      <c r="I46">
        <v>70.090140845070422</v>
      </c>
      <c r="J46" t="s">
        <v>21</v>
      </c>
      <c r="K46" t="s">
        <v>22</v>
      </c>
      <c r="L46">
        <v>1526878800</v>
      </c>
      <c r="M46">
        <v>1530162000</v>
      </c>
      <c r="N46" t="b">
        <v>0</v>
      </c>
      <c r="O46" t="b">
        <v>0</v>
      </c>
      <c r="P46" t="s">
        <v>42</v>
      </c>
      <c r="Q46" t="s">
        <v>2041</v>
      </c>
      <c r="R46" t="s">
        <v>2042</v>
      </c>
    </row>
    <row r="47" spans="1:18" x14ac:dyDescent="0.25">
      <c r="A47">
        <v>374</v>
      </c>
      <c r="B47" t="s">
        <v>800</v>
      </c>
      <c r="C47" t="s">
        <v>801</v>
      </c>
      <c r="D47">
        <v>167400</v>
      </c>
      <c r="E47">
        <v>22073</v>
      </c>
      <c r="F47">
        <v>13</v>
      </c>
      <c r="G47" t="s">
        <v>14</v>
      </c>
      <c r="H47">
        <v>441</v>
      </c>
      <c r="I47">
        <v>50.05215419501134</v>
      </c>
      <c r="J47" t="s">
        <v>21</v>
      </c>
      <c r="K47" t="s">
        <v>22</v>
      </c>
      <c r="L47">
        <v>1547186400</v>
      </c>
      <c r="M47">
        <v>1547618400</v>
      </c>
      <c r="N47" t="b">
        <v>0</v>
      </c>
      <c r="O47" t="b">
        <v>1</v>
      </c>
      <c r="P47" t="s">
        <v>42</v>
      </c>
      <c r="Q47" t="s">
        <v>2041</v>
      </c>
      <c r="R47" t="s">
        <v>2042</v>
      </c>
    </row>
    <row r="48" spans="1:18" x14ac:dyDescent="0.25">
      <c r="A48">
        <v>345</v>
      </c>
      <c r="B48" t="s">
        <v>742</v>
      </c>
      <c r="C48" t="s">
        <v>743</v>
      </c>
      <c r="D48">
        <v>157600</v>
      </c>
      <c r="E48">
        <v>23159</v>
      </c>
      <c r="F48">
        <v>15</v>
      </c>
      <c r="G48" t="s">
        <v>14</v>
      </c>
      <c r="H48">
        <v>331</v>
      </c>
      <c r="I48">
        <v>69.966767371601208</v>
      </c>
      <c r="J48" t="s">
        <v>40</v>
      </c>
      <c r="K48" t="s">
        <v>41</v>
      </c>
      <c r="L48">
        <v>1436418000</v>
      </c>
      <c r="M48">
        <v>1436504400</v>
      </c>
      <c r="N48" t="b">
        <v>0</v>
      </c>
      <c r="O48" t="b">
        <v>0</v>
      </c>
      <c r="P48" t="s">
        <v>53</v>
      </c>
      <c r="Q48" t="s">
        <v>2041</v>
      </c>
      <c r="R48" t="s">
        <v>2044</v>
      </c>
    </row>
    <row r="49" spans="1:18" x14ac:dyDescent="0.25">
      <c r="A49">
        <v>326</v>
      </c>
      <c r="B49" t="s">
        <v>704</v>
      </c>
      <c r="C49" t="s">
        <v>705</v>
      </c>
      <c r="D49">
        <v>7200</v>
      </c>
      <c r="E49">
        <v>3326</v>
      </c>
      <c r="F49">
        <v>46</v>
      </c>
      <c r="G49" t="s">
        <v>14</v>
      </c>
      <c r="H49">
        <v>128</v>
      </c>
      <c r="I49">
        <v>25.984375</v>
      </c>
      <c r="J49" t="s">
        <v>21</v>
      </c>
      <c r="K49" t="s">
        <v>22</v>
      </c>
      <c r="L49">
        <v>1451109600</v>
      </c>
      <c r="M49">
        <v>1451628000</v>
      </c>
      <c r="N49" t="b">
        <v>0</v>
      </c>
      <c r="O49" t="b">
        <v>0</v>
      </c>
      <c r="P49" t="s">
        <v>71</v>
      </c>
      <c r="Q49" t="s">
        <v>2041</v>
      </c>
      <c r="R49" t="s">
        <v>2049</v>
      </c>
    </row>
    <row r="50" spans="1:18" x14ac:dyDescent="0.25">
      <c r="A50">
        <v>323</v>
      </c>
      <c r="B50" t="s">
        <v>698</v>
      </c>
      <c r="C50" t="s">
        <v>699</v>
      </c>
      <c r="D50">
        <v>8900</v>
      </c>
      <c r="E50">
        <v>2148</v>
      </c>
      <c r="F50">
        <v>24</v>
      </c>
      <c r="G50" t="s">
        <v>14</v>
      </c>
      <c r="H50">
        <v>26</v>
      </c>
      <c r="I50">
        <v>82.615384615384613</v>
      </c>
      <c r="J50" t="s">
        <v>40</v>
      </c>
      <c r="K50" t="s">
        <v>41</v>
      </c>
      <c r="L50">
        <v>1395896400</v>
      </c>
      <c r="M50">
        <v>1396069200</v>
      </c>
      <c r="N50" t="b">
        <v>0</v>
      </c>
      <c r="O50" t="b">
        <v>0</v>
      </c>
      <c r="P50" t="s">
        <v>42</v>
      </c>
      <c r="Q50" t="s">
        <v>2041</v>
      </c>
      <c r="R50" t="s">
        <v>2042</v>
      </c>
    </row>
    <row r="51" spans="1:18" x14ac:dyDescent="0.25">
      <c r="A51">
        <v>321</v>
      </c>
      <c r="B51" t="s">
        <v>694</v>
      </c>
      <c r="C51" t="s">
        <v>695</v>
      </c>
      <c r="D51">
        <v>170400</v>
      </c>
      <c r="E51">
        <v>160422</v>
      </c>
      <c r="F51">
        <v>94</v>
      </c>
      <c r="G51" t="s">
        <v>14</v>
      </c>
      <c r="H51">
        <v>2468</v>
      </c>
      <c r="I51">
        <v>65.000810372771468</v>
      </c>
      <c r="J51" t="s">
        <v>21</v>
      </c>
      <c r="K51" t="s">
        <v>22</v>
      </c>
      <c r="L51">
        <v>1301634000</v>
      </c>
      <c r="M51">
        <v>1302325200</v>
      </c>
      <c r="N51" t="b">
        <v>0</v>
      </c>
      <c r="O51" t="b">
        <v>0</v>
      </c>
      <c r="P51" t="s">
        <v>100</v>
      </c>
      <c r="Q51" t="s">
        <v>2041</v>
      </c>
      <c r="R51" t="s">
        <v>2052</v>
      </c>
    </row>
    <row r="52" spans="1:18" x14ac:dyDescent="0.25">
      <c r="A52">
        <v>290</v>
      </c>
      <c r="B52" t="s">
        <v>632</v>
      </c>
      <c r="C52" t="s">
        <v>633</v>
      </c>
      <c r="D52">
        <v>168600</v>
      </c>
      <c r="E52">
        <v>91722</v>
      </c>
      <c r="F52">
        <v>54</v>
      </c>
      <c r="G52" t="s">
        <v>14</v>
      </c>
      <c r="H52">
        <v>908</v>
      </c>
      <c r="I52">
        <v>101.01541850220265</v>
      </c>
      <c r="J52" t="s">
        <v>21</v>
      </c>
      <c r="K52" t="s">
        <v>22</v>
      </c>
      <c r="L52">
        <v>1368162000</v>
      </c>
      <c r="M52">
        <v>1370926800</v>
      </c>
      <c r="N52" t="b">
        <v>0</v>
      </c>
      <c r="O52" t="b">
        <v>1</v>
      </c>
      <c r="P52" t="s">
        <v>42</v>
      </c>
      <c r="Q52" t="s">
        <v>2041</v>
      </c>
      <c r="R52" t="s">
        <v>2042</v>
      </c>
    </row>
    <row r="53" spans="1:18" x14ac:dyDescent="0.25">
      <c r="A53">
        <v>253</v>
      </c>
      <c r="B53" t="s">
        <v>558</v>
      </c>
      <c r="C53" t="s">
        <v>559</v>
      </c>
      <c r="D53">
        <v>121500</v>
      </c>
      <c r="E53">
        <v>108161</v>
      </c>
      <c r="F53">
        <v>89</v>
      </c>
      <c r="G53" t="s">
        <v>14</v>
      </c>
      <c r="H53">
        <v>1335</v>
      </c>
      <c r="I53">
        <v>81.019475655430711</v>
      </c>
      <c r="J53" t="s">
        <v>15</v>
      </c>
      <c r="K53" t="s">
        <v>16</v>
      </c>
      <c r="L53">
        <v>1302238800</v>
      </c>
      <c r="M53">
        <v>1303275600</v>
      </c>
      <c r="N53" t="b">
        <v>0</v>
      </c>
      <c r="O53" t="b">
        <v>0</v>
      </c>
      <c r="P53" t="s">
        <v>53</v>
      </c>
      <c r="Q53" t="s">
        <v>2041</v>
      </c>
      <c r="R53" t="s">
        <v>2044</v>
      </c>
    </row>
    <row r="54" spans="1:18" x14ac:dyDescent="0.25">
      <c r="A54">
        <v>235</v>
      </c>
      <c r="B54" t="s">
        <v>522</v>
      </c>
      <c r="C54" t="s">
        <v>523</v>
      </c>
      <c r="D54">
        <v>8600</v>
      </c>
      <c r="E54">
        <v>3589</v>
      </c>
      <c r="F54">
        <v>42</v>
      </c>
      <c r="G54" t="s">
        <v>14</v>
      </c>
      <c r="H54">
        <v>92</v>
      </c>
      <c r="I54">
        <v>39.010869565217391</v>
      </c>
      <c r="J54" t="s">
        <v>21</v>
      </c>
      <c r="K54" t="s">
        <v>22</v>
      </c>
      <c r="L54">
        <v>1486965600</v>
      </c>
      <c r="M54">
        <v>1487397600</v>
      </c>
      <c r="N54" t="b">
        <v>0</v>
      </c>
      <c r="O54" t="b">
        <v>0</v>
      </c>
      <c r="P54" t="s">
        <v>71</v>
      </c>
      <c r="Q54" t="s">
        <v>2041</v>
      </c>
      <c r="R54" t="s">
        <v>2049</v>
      </c>
    </row>
    <row r="55" spans="1:18" x14ac:dyDescent="0.25">
      <c r="A55">
        <v>217</v>
      </c>
      <c r="B55" t="s">
        <v>487</v>
      </c>
      <c r="C55" t="s">
        <v>488</v>
      </c>
      <c r="D55">
        <v>129400</v>
      </c>
      <c r="E55">
        <v>57911</v>
      </c>
      <c r="F55">
        <v>45</v>
      </c>
      <c r="G55" t="s">
        <v>14</v>
      </c>
      <c r="H55">
        <v>934</v>
      </c>
      <c r="I55">
        <v>62.003211991434689</v>
      </c>
      <c r="J55" t="s">
        <v>21</v>
      </c>
      <c r="K55" t="s">
        <v>22</v>
      </c>
      <c r="L55">
        <v>1556427600</v>
      </c>
      <c r="M55">
        <v>1557205200</v>
      </c>
      <c r="N55" t="b">
        <v>0</v>
      </c>
      <c r="O55" t="b">
        <v>0</v>
      </c>
      <c r="P55" t="s">
        <v>474</v>
      </c>
      <c r="Q55" t="s">
        <v>2041</v>
      </c>
      <c r="R55" t="s">
        <v>2063</v>
      </c>
    </row>
    <row r="56" spans="1:18" x14ac:dyDescent="0.25">
      <c r="A56">
        <v>210</v>
      </c>
      <c r="B56" t="s">
        <v>472</v>
      </c>
      <c r="C56" t="s">
        <v>473</v>
      </c>
      <c r="D56">
        <v>9400</v>
      </c>
      <c r="E56">
        <v>6338</v>
      </c>
      <c r="F56">
        <v>67</v>
      </c>
      <c r="G56" t="s">
        <v>14</v>
      </c>
      <c r="H56">
        <v>226</v>
      </c>
      <c r="I56">
        <v>28.044247787610619</v>
      </c>
      <c r="J56" t="s">
        <v>36</v>
      </c>
      <c r="K56" t="s">
        <v>37</v>
      </c>
      <c r="L56">
        <v>1488520800</v>
      </c>
      <c r="M56">
        <v>1490850000</v>
      </c>
      <c r="N56" t="b">
        <v>0</v>
      </c>
      <c r="O56" t="b">
        <v>0</v>
      </c>
      <c r="P56" t="s">
        <v>474</v>
      </c>
      <c r="Q56" t="s">
        <v>2041</v>
      </c>
      <c r="R56" t="s">
        <v>2063</v>
      </c>
    </row>
    <row r="57" spans="1:18" x14ac:dyDescent="0.25">
      <c r="A57">
        <v>185</v>
      </c>
      <c r="B57" t="s">
        <v>422</v>
      </c>
      <c r="C57" t="s">
        <v>423</v>
      </c>
      <c r="D57">
        <v>1000</v>
      </c>
      <c r="E57">
        <v>718</v>
      </c>
      <c r="F57">
        <v>72</v>
      </c>
      <c r="G57" t="s">
        <v>14</v>
      </c>
      <c r="H57">
        <v>19</v>
      </c>
      <c r="I57">
        <v>37.789473684210527</v>
      </c>
      <c r="J57" t="s">
        <v>21</v>
      </c>
      <c r="K57" t="s">
        <v>22</v>
      </c>
      <c r="L57">
        <v>1526187600</v>
      </c>
      <c r="M57">
        <v>1527138000</v>
      </c>
      <c r="N57" t="b">
        <v>0</v>
      </c>
      <c r="O57" t="b">
        <v>0</v>
      </c>
      <c r="P57" t="s">
        <v>269</v>
      </c>
      <c r="Q57" t="s">
        <v>2041</v>
      </c>
      <c r="R57" t="s">
        <v>2060</v>
      </c>
    </row>
    <row r="58" spans="1:18" x14ac:dyDescent="0.25">
      <c r="A58">
        <v>172</v>
      </c>
      <c r="B58" t="s">
        <v>396</v>
      </c>
      <c r="C58" t="s">
        <v>397</v>
      </c>
      <c r="D58">
        <v>800</v>
      </c>
      <c r="E58">
        <v>663</v>
      </c>
      <c r="F58">
        <v>83</v>
      </c>
      <c r="G58" t="s">
        <v>14</v>
      </c>
      <c r="H58">
        <v>26</v>
      </c>
      <c r="I58">
        <v>25.5</v>
      </c>
      <c r="J58" t="s">
        <v>21</v>
      </c>
      <c r="K58" t="s">
        <v>22</v>
      </c>
      <c r="L58">
        <v>1405746000</v>
      </c>
      <c r="M58">
        <v>1407042000</v>
      </c>
      <c r="N58" t="b">
        <v>0</v>
      </c>
      <c r="O58" t="b">
        <v>1</v>
      </c>
      <c r="P58" t="s">
        <v>42</v>
      </c>
      <c r="Q58" t="s">
        <v>2041</v>
      </c>
      <c r="R58" t="s">
        <v>2042</v>
      </c>
    </row>
    <row r="59" spans="1:18" x14ac:dyDescent="0.25">
      <c r="A59">
        <v>134</v>
      </c>
      <c r="B59" t="s">
        <v>320</v>
      </c>
      <c r="C59" t="s">
        <v>321</v>
      </c>
      <c r="D59">
        <v>99500</v>
      </c>
      <c r="E59">
        <v>89288</v>
      </c>
      <c r="F59">
        <v>90</v>
      </c>
      <c r="G59" t="s">
        <v>14</v>
      </c>
      <c r="H59">
        <v>940</v>
      </c>
      <c r="I59">
        <v>94.987234042553197</v>
      </c>
      <c r="J59" t="s">
        <v>98</v>
      </c>
      <c r="K59" t="s">
        <v>99</v>
      </c>
      <c r="L59">
        <v>1308459600</v>
      </c>
      <c r="M59">
        <v>1312693200</v>
      </c>
      <c r="N59" t="b">
        <v>0</v>
      </c>
      <c r="O59" t="b">
        <v>1</v>
      </c>
      <c r="P59" t="s">
        <v>42</v>
      </c>
      <c r="Q59" t="s">
        <v>2041</v>
      </c>
      <c r="R59" t="s">
        <v>2042</v>
      </c>
    </row>
    <row r="60" spans="1:18" x14ac:dyDescent="0.25">
      <c r="A60">
        <v>109</v>
      </c>
      <c r="B60" t="s">
        <v>267</v>
      </c>
      <c r="C60" t="s">
        <v>268</v>
      </c>
      <c r="D60">
        <v>5200</v>
      </c>
      <c r="E60">
        <v>3079</v>
      </c>
      <c r="F60">
        <v>59</v>
      </c>
      <c r="G60" t="s">
        <v>14</v>
      </c>
      <c r="H60">
        <v>60</v>
      </c>
      <c r="I60">
        <v>51.31666666666667</v>
      </c>
      <c r="J60" t="s">
        <v>21</v>
      </c>
      <c r="K60" t="s">
        <v>22</v>
      </c>
      <c r="L60">
        <v>1389506400</v>
      </c>
      <c r="M60">
        <v>1389679200</v>
      </c>
      <c r="N60" t="b">
        <v>0</v>
      </c>
      <c r="O60" t="b">
        <v>0</v>
      </c>
      <c r="P60" t="s">
        <v>269</v>
      </c>
      <c r="Q60" t="s">
        <v>2041</v>
      </c>
      <c r="R60" t="s">
        <v>2060</v>
      </c>
    </row>
    <row r="61" spans="1:18" x14ac:dyDescent="0.25">
      <c r="A61">
        <v>77</v>
      </c>
      <c r="B61" t="s">
        <v>202</v>
      </c>
      <c r="C61" t="s">
        <v>203</v>
      </c>
      <c r="D61">
        <v>9500</v>
      </c>
      <c r="E61">
        <v>4460</v>
      </c>
      <c r="F61">
        <v>47</v>
      </c>
      <c r="G61" t="s">
        <v>14</v>
      </c>
      <c r="H61">
        <v>56</v>
      </c>
      <c r="I61">
        <v>79.642857142857139</v>
      </c>
      <c r="J61" t="s">
        <v>21</v>
      </c>
      <c r="K61" t="s">
        <v>22</v>
      </c>
      <c r="L61">
        <v>1285563600</v>
      </c>
      <c r="M61">
        <v>1286773200</v>
      </c>
      <c r="N61" t="b">
        <v>0</v>
      </c>
      <c r="O61" t="b">
        <v>1</v>
      </c>
      <c r="P61" t="s">
        <v>71</v>
      </c>
      <c r="Q61" t="s">
        <v>2041</v>
      </c>
      <c r="R61" t="s">
        <v>2049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1" sqref="A1:XFD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9.625" style="6" customWidth="1"/>
    <col min="8" max="8" width="13" bestFit="1" customWidth="1"/>
    <col min="9" max="9" width="22" customWidth="1"/>
    <col min="12" max="13" width="11.125" bestFit="1" customWidth="1"/>
    <col min="14" max="14" width="29.125" customWidth="1"/>
    <col min="15" max="15" width="29.25" customWidth="1"/>
    <col min="18" max="18" width="28" bestFit="1" customWidth="1"/>
    <col min="19" max="19" width="18.125" customWidth="1"/>
    <col min="20" max="20" width="21.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ROUND((E3/D3)*100,0)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9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ROUND((E4/D4)*100,0)</f>
        <v>131</v>
      </c>
      <c r="G4" t="s">
        <v>20</v>
      </c>
      <c r="H4">
        <v>1425</v>
      </c>
      <c r="I4" s="4">
        <f t="shared" ref="I4:I67" si="2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ROUND((E5/D5)*100,0)</f>
        <v>59</v>
      </c>
      <c r="G5" t="s">
        <v>14</v>
      </c>
      <c r="H5">
        <v>24</v>
      </c>
      <c r="I5" s="4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ref="F6:F67" si="3">ROUND((E6/D6)*100,0)</f>
        <v>69</v>
      </c>
      <c r="G6" t="s">
        <v>14</v>
      </c>
      <c r="H6">
        <v>53</v>
      </c>
      <c r="I6" s="4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174</v>
      </c>
      <c r="G7" t="s">
        <v>20</v>
      </c>
      <c r="H7">
        <v>174</v>
      </c>
      <c r="I7" s="4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21</v>
      </c>
      <c r="G8" t="s">
        <v>14</v>
      </c>
      <c r="H8">
        <v>18</v>
      </c>
      <c r="I8" s="4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328</v>
      </c>
      <c r="G9" t="s">
        <v>20</v>
      </c>
      <c r="H9">
        <v>227</v>
      </c>
      <c r="I9" s="4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>ROUND((E10/D10)*100,0)</f>
        <v>20</v>
      </c>
      <c r="G10" t="s">
        <v>47</v>
      </c>
      <c r="H10">
        <v>708</v>
      </c>
      <c r="I10" s="4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>ROUND((E11/D11)*100,0)</f>
        <v>52</v>
      </c>
      <c r="G11" t="s">
        <v>14</v>
      </c>
      <c r="H11">
        <v>44</v>
      </c>
      <c r="I11" s="4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266</v>
      </c>
      <c r="G12" t="s">
        <v>20</v>
      </c>
      <c r="H12">
        <v>220</v>
      </c>
      <c r="I12" s="4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48</v>
      </c>
      <c r="G13" t="s">
        <v>14</v>
      </c>
      <c r="H13">
        <v>27</v>
      </c>
      <c r="I13" s="4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89</v>
      </c>
      <c r="G14" t="s">
        <v>14</v>
      </c>
      <c r="H14">
        <v>55</v>
      </c>
      <c r="I14" s="4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245</v>
      </c>
      <c r="G15" t="s">
        <v>20</v>
      </c>
      <c r="H15">
        <v>98</v>
      </c>
      <c r="I15" s="4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67</v>
      </c>
      <c r="G16" t="s">
        <v>14</v>
      </c>
      <c r="H16">
        <v>200</v>
      </c>
      <c r="I16" s="4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47</v>
      </c>
      <c r="G17" t="s">
        <v>14</v>
      </c>
      <c r="H17">
        <v>452</v>
      </c>
      <c r="I17" s="4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649</v>
      </c>
      <c r="G18" t="s">
        <v>20</v>
      </c>
      <c r="H18">
        <v>100</v>
      </c>
      <c r="I18" s="4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159</v>
      </c>
      <c r="G19" t="s">
        <v>20</v>
      </c>
      <c r="H19">
        <v>1249</v>
      </c>
      <c r="I19" s="4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67</v>
      </c>
      <c r="G20" t="s">
        <v>74</v>
      </c>
      <c r="H20">
        <v>135</v>
      </c>
      <c r="I20" s="4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49</v>
      </c>
      <c r="G21" t="s">
        <v>14</v>
      </c>
      <c r="H21">
        <v>674</v>
      </c>
      <c r="I21" s="4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112</v>
      </c>
      <c r="G22" t="s">
        <v>20</v>
      </c>
      <c r="H22">
        <v>1396</v>
      </c>
      <c r="I22" s="4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41</v>
      </c>
      <c r="G23" t="s">
        <v>14</v>
      </c>
      <c r="H23">
        <v>558</v>
      </c>
      <c r="I23" s="4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128</v>
      </c>
      <c r="G24" t="s">
        <v>20</v>
      </c>
      <c r="H24">
        <v>890</v>
      </c>
      <c r="I24" s="4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332</v>
      </c>
      <c r="G25" t="s">
        <v>20</v>
      </c>
      <c r="H25">
        <v>142</v>
      </c>
      <c r="I25" s="4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113</v>
      </c>
      <c r="G26" t="s">
        <v>20</v>
      </c>
      <c r="H26">
        <v>2673</v>
      </c>
      <c r="I26" s="4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216</v>
      </c>
      <c r="G27" t="s">
        <v>20</v>
      </c>
      <c r="H27">
        <v>163</v>
      </c>
      <c r="I27" s="4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48</v>
      </c>
      <c r="G28" t="s">
        <v>74</v>
      </c>
      <c r="H28">
        <v>1480</v>
      </c>
      <c r="I28" s="4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80</v>
      </c>
      <c r="G29" t="s">
        <v>14</v>
      </c>
      <c r="H29">
        <v>15</v>
      </c>
      <c r="I29" s="4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105</v>
      </c>
      <c r="G30" t="s">
        <v>20</v>
      </c>
      <c r="H30">
        <v>2220</v>
      </c>
      <c r="I30" s="4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329</v>
      </c>
      <c r="G31" t="s">
        <v>20</v>
      </c>
      <c r="H31">
        <v>1606</v>
      </c>
      <c r="I31" s="4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161</v>
      </c>
      <c r="G32" t="s">
        <v>20</v>
      </c>
      <c r="H32">
        <v>129</v>
      </c>
      <c r="I32" s="4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310</v>
      </c>
      <c r="G33" t="s">
        <v>20</v>
      </c>
      <c r="H33">
        <v>226</v>
      </c>
      <c r="I33" s="4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87</v>
      </c>
      <c r="G34" t="s">
        <v>14</v>
      </c>
      <c r="H34">
        <v>2307</v>
      </c>
      <c r="I34" s="4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378</v>
      </c>
      <c r="G35" t="s">
        <v>20</v>
      </c>
      <c r="H35">
        <v>5419</v>
      </c>
      <c r="I35" s="4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151</v>
      </c>
      <c r="G36" t="s">
        <v>20</v>
      </c>
      <c r="H36">
        <v>165</v>
      </c>
      <c r="I36" s="4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150</v>
      </c>
      <c r="G37" t="s">
        <v>20</v>
      </c>
      <c r="H37">
        <v>1965</v>
      </c>
      <c r="I37" s="4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157</v>
      </c>
      <c r="G38" t="s">
        <v>20</v>
      </c>
      <c r="H38">
        <v>16</v>
      </c>
      <c r="I38" s="4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140</v>
      </c>
      <c r="G39" t="s">
        <v>20</v>
      </c>
      <c r="H39">
        <v>107</v>
      </c>
      <c r="I39" s="4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325</v>
      </c>
      <c r="G40" t="s">
        <v>20</v>
      </c>
      <c r="H40">
        <v>134</v>
      </c>
      <c r="I40" s="4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51</v>
      </c>
      <c r="G41" t="s">
        <v>14</v>
      </c>
      <c r="H41">
        <v>88</v>
      </c>
      <c r="I41" s="4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169</v>
      </c>
      <c r="G42" t="s">
        <v>20</v>
      </c>
      <c r="H42">
        <v>198</v>
      </c>
      <c r="I42" s="4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213</v>
      </c>
      <c r="G43" t="s">
        <v>20</v>
      </c>
      <c r="H43">
        <v>111</v>
      </c>
      <c r="I43" s="4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444</v>
      </c>
      <c r="G44" t="s">
        <v>20</v>
      </c>
      <c r="H44">
        <v>222</v>
      </c>
      <c r="I44" s="4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186</v>
      </c>
      <c r="G45" t="s">
        <v>20</v>
      </c>
      <c r="H45">
        <v>6212</v>
      </c>
      <c r="I45" s="4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659</v>
      </c>
      <c r="G46" t="s">
        <v>20</v>
      </c>
      <c r="H46">
        <v>98</v>
      </c>
      <c r="I46" s="4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48</v>
      </c>
      <c r="G47" t="s">
        <v>14</v>
      </c>
      <c r="H47">
        <v>48</v>
      </c>
      <c r="I47" s="4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115</v>
      </c>
      <c r="G48" t="s">
        <v>20</v>
      </c>
      <c r="H48">
        <v>92</v>
      </c>
      <c r="I48" s="4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475</v>
      </c>
      <c r="G49" t="s">
        <v>20</v>
      </c>
      <c r="H49">
        <v>149</v>
      </c>
      <c r="I49" s="4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387</v>
      </c>
      <c r="G50" t="s">
        <v>20</v>
      </c>
      <c r="H50">
        <v>2431</v>
      </c>
      <c r="I50" s="4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190</v>
      </c>
      <c r="G51" t="s">
        <v>20</v>
      </c>
      <c r="H51">
        <v>303</v>
      </c>
      <c r="I51" s="4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2</v>
      </c>
      <c r="G52" t="s">
        <v>14</v>
      </c>
      <c r="H52">
        <v>1</v>
      </c>
      <c r="I52" s="4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92</v>
      </c>
      <c r="G53" t="s">
        <v>14</v>
      </c>
      <c r="H53">
        <v>1467</v>
      </c>
      <c r="I53" s="4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34</v>
      </c>
      <c r="G54" t="s">
        <v>14</v>
      </c>
      <c r="H54">
        <v>75</v>
      </c>
      <c r="I54" s="4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140</v>
      </c>
      <c r="G55" t="s">
        <v>20</v>
      </c>
      <c r="H55">
        <v>209</v>
      </c>
      <c r="I55" s="4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90</v>
      </c>
      <c r="G56" t="s">
        <v>14</v>
      </c>
      <c r="H56">
        <v>120</v>
      </c>
      <c r="I56" s="4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178</v>
      </c>
      <c r="G57" t="s">
        <v>20</v>
      </c>
      <c r="H57">
        <v>131</v>
      </c>
      <c r="I57" s="4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144</v>
      </c>
      <c r="G58" t="s">
        <v>20</v>
      </c>
      <c r="H58">
        <v>164</v>
      </c>
      <c r="I58" s="4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215</v>
      </c>
      <c r="G59" t="s">
        <v>20</v>
      </c>
      <c r="H59">
        <v>201</v>
      </c>
      <c r="I59" s="4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227</v>
      </c>
      <c r="G60" t="s">
        <v>20</v>
      </c>
      <c r="H60">
        <v>211</v>
      </c>
      <c r="I60" s="4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275</v>
      </c>
      <c r="G61" t="s">
        <v>20</v>
      </c>
      <c r="H61">
        <v>128</v>
      </c>
      <c r="I61" s="4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144</v>
      </c>
      <c r="G62" t="s">
        <v>20</v>
      </c>
      <c r="H62">
        <v>1600</v>
      </c>
      <c r="I62" s="4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93</v>
      </c>
      <c r="G63" t="s">
        <v>14</v>
      </c>
      <c r="H63">
        <v>2253</v>
      </c>
      <c r="I63" s="4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723</v>
      </c>
      <c r="G64" t="s">
        <v>20</v>
      </c>
      <c r="H64">
        <v>249</v>
      </c>
      <c r="I64" s="4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12</v>
      </c>
      <c r="G65" t="s">
        <v>14</v>
      </c>
      <c r="H65">
        <v>5</v>
      </c>
      <c r="I65" s="4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98</v>
      </c>
      <c r="G66" t="s">
        <v>14</v>
      </c>
      <c r="H66">
        <v>38</v>
      </c>
      <c r="I66" s="4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9">
        <f t="shared" si="1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236</v>
      </c>
      <c r="G67" t="s">
        <v>20</v>
      </c>
      <c r="H67">
        <v>236</v>
      </c>
      <c r="I67" s="4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4">(((L67/60)/60)/24)+DATE(1970,1,1)</f>
        <v>40570.25</v>
      </c>
      <c r="O67" s="9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6">ROUND((E68/D68)*100,0)</f>
        <v>45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162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255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24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124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108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670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661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122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151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78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47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301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70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637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225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1497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38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132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131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168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62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261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253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79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48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259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61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304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113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217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927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34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197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1021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282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25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143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145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359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186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595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59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15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120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269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377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727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87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174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118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215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149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219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64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19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368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160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39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51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60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4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6"/>
        <v>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8">(((L131/60)/60)/24)+DATE(1970,1,1)</f>
        <v>42038.25</v>
      </c>
      <c r="O131" s="9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10">ROUND((E132/D132)*100,0)</f>
        <v>155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0"/>
        <v>101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0"/>
        <v>116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0"/>
        <v>311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0"/>
        <v>90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0"/>
        <v>71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0"/>
        <v>3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0"/>
        <v>262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0"/>
        <v>21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0"/>
        <v>223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0"/>
        <v>102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0"/>
        <v>230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0"/>
        <v>136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0"/>
        <v>129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0"/>
        <v>237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0"/>
        <v>17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0"/>
        <v>112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0"/>
        <v>121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0"/>
        <v>220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0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0"/>
        <v>64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0"/>
        <v>423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0"/>
        <v>93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0"/>
        <v>59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0"/>
        <v>65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0"/>
        <v>74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0"/>
        <v>53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0"/>
        <v>221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0"/>
        <v>100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0"/>
        <v>162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0"/>
        <v>78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0"/>
        <v>150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0"/>
        <v>253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0"/>
        <v>100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0"/>
        <v>122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0"/>
        <v>137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0"/>
        <v>416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0"/>
        <v>31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0"/>
        <v>424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0"/>
        <v>3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0"/>
        <v>11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0"/>
        <v>83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0"/>
        <v>163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0"/>
        <v>895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0"/>
        <v>26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0"/>
        <v>75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0"/>
        <v>416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0"/>
        <v>96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0"/>
        <v>358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0"/>
        <v>308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0"/>
        <v>62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0"/>
        <v>722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0"/>
        <v>69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0"/>
        <v>293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0"/>
        <v>72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0"/>
        <v>32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0"/>
        <v>230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0"/>
        <v>32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0"/>
        <v>24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0"/>
        <v>69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0"/>
        <v>38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0"/>
        <v>20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8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0"/>
        <v>46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2">(((L195/60)/60)/24)+DATE(1970,1,1)</f>
        <v>43198.208333333328</v>
      </c>
      <c r="O195" s="9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4">ROUND((E196/D196)*100,0)</f>
        <v>123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4"/>
        <v>362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4"/>
        <v>63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4"/>
        <v>298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4"/>
        <v>10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4"/>
        <v>54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4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4"/>
        <v>681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4"/>
        <v>79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4"/>
        <v>134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4"/>
        <v>3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4"/>
        <v>432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4"/>
        <v>39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4"/>
        <v>426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4"/>
        <v>101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4"/>
        <v>21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4"/>
        <v>67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4"/>
        <v>95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4"/>
        <v>152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4"/>
        <v>195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4"/>
        <v>1023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4"/>
        <v>4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4"/>
        <v>155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4"/>
        <v>45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4"/>
        <v>216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4"/>
        <v>332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4"/>
        <v>8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4"/>
        <v>99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4"/>
        <v>138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4"/>
        <v>94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4"/>
        <v>404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4"/>
        <v>260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4"/>
        <v>367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4"/>
        <v>169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4"/>
        <v>120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4"/>
        <v>194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4"/>
        <v>420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4"/>
        <v>77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4"/>
        <v>171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4"/>
        <v>158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4"/>
        <v>109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4"/>
        <v>42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4"/>
        <v>11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4"/>
        <v>159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4"/>
        <v>422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4"/>
        <v>98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4"/>
        <v>419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4"/>
        <v>102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4"/>
        <v>128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4"/>
        <v>445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4"/>
        <v>570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4"/>
        <v>509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4"/>
        <v>326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4"/>
        <v>933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4"/>
        <v>211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4"/>
        <v>273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4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4"/>
        <v>54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4"/>
        <v>626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4"/>
        <v>89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4"/>
        <v>185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4"/>
        <v>120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4"/>
        <v>23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42393.25</v>
      </c>
      <c r="O258" s="9">
        <f t="shared" si="13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4"/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6">(((L259/60)/60)/24)+DATE(1970,1,1)</f>
        <v>41338.25</v>
      </c>
      <c r="O259" s="9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18">ROUND((E260/D260)*100,0)</f>
        <v>268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8"/>
        <v>598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8"/>
        <v>158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8"/>
        <v>31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8"/>
        <v>313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8"/>
        <v>371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8"/>
        <v>363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8"/>
        <v>123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8"/>
        <v>77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8"/>
        <v>234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8"/>
        <v>181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8"/>
        <v>253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8"/>
        <v>27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8"/>
        <v>1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8"/>
        <v>304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8"/>
        <v>137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8"/>
        <v>32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8"/>
        <v>242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8"/>
        <v>97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8"/>
        <v>1066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8"/>
        <v>326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8"/>
        <v>171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8"/>
        <v>581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8"/>
        <v>92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8"/>
        <v>108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8"/>
        <v>19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8"/>
        <v>83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8"/>
        <v>706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8"/>
        <v>17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8"/>
        <v>210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8"/>
        <v>98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8"/>
        <v>1684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8"/>
        <v>54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8"/>
        <v>457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8"/>
        <v>10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8"/>
        <v>16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8"/>
        <v>1340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8"/>
        <v>36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8"/>
        <v>55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8"/>
        <v>94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8"/>
        <v>144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8"/>
        <v>51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8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8"/>
        <v>1345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8"/>
        <v>32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8"/>
        <v>83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8"/>
        <v>546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8"/>
        <v>286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8"/>
        <v>8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8"/>
        <v>132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8"/>
        <v>74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8"/>
        <v>75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8"/>
        <v>20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8"/>
        <v>203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8"/>
        <v>310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8"/>
        <v>395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8"/>
        <v>295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8"/>
        <v>34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8"/>
        <v>67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8"/>
        <v>19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8"/>
        <v>16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8"/>
        <v>39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8"/>
        <v>10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6"/>
        <v>40673.208333333336</v>
      </c>
      <c r="O322" s="9">
        <f t="shared" si="17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8"/>
        <v>94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0">(((L323/60)/60)/24)+DATE(1970,1,1)</f>
        <v>40634.208333333336</v>
      </c>
      <c r="O323" s="9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2">ROUND((E324/D324)*100,0)</f>
        <v>167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2"/>
        <v>24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2"/>
        <v>164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2"/>
        <v>91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2"/>
        <v>46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2"/>
        <v>39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2"/>
        <v>134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2"/>
        <v>23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2"/>
        <v>185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2"/>
        <v>444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2"/>
        <v>200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2"/>
        <v>124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2"/>
        <v>187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2"/>
        <v>114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2"/>
        <v>97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2"/>
        <v>123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2"/>
        <v>179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2"/>
        <v>80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2"/>
        <v>94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2"/>
        <v>85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2"/>
        <v>67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2"/>
        <v>54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2"/>
        <v>42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2"/>
        <v>15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2"/>
        <v>34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2"/>
        <v>1401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2"/>
        <v>72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2"/>
        <v>53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2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2"/>
        <v>128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2"/>
        <v>35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2"/>
        <v>411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2"/>
        <v>124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2"/>
        <v>59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2"/>
        <v>37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2"/>
        <v>185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2"/>
        <v>12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2"/>
        <v>299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2"/>
        <v>226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2"/>
        <v>174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2"/>
        <v>372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2"/>
        <v>160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2"/>
        <v>1616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2"/>
        <v>733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2"/>
        <v>592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2"/>
        <v>19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2"/>
        <v>277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2"/>
        <v>273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2"/>
        <v>159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2"/>
        <v>68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2"/>
        <v>1592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2"/>
        <v>730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2"/>
        <v>13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2"/>
        <v>55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2"/>
        <v>361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2"/>
        <v>10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2"/>
        <v>14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2"/>
        <v>40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2"/>
        <v>160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2"/>
        <v>184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2"/>
        <v>64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2"/>
        <v>225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2"/>
        <v>172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0"/>
        <v>42776.25</v>
      </c>
      <c r="O386" s="9">
        <f t="shared" si="21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2"/>
        <v>146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4">(((L387/60)/60)/24)+DATE(1970,1,1)</f>
        <v>43553.208333333328</v>
      </c>
      <c r="O387" s="9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26">ROUND((E388/D388)*100,0)</f>
        <v>76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6"/>
        <v>39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6"/>
        <v>11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6"/>
        <v>122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6"/>
        <v>187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6"/>
        <v>7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6"/>
        <v>66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6"/>
        <v>229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6"/>
        <v>469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6"/>
        <v>130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6"/>
        <v>167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6"/>
        <v>174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6"/>
        <v>718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6"/>
        <v>64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6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6"/>
        <v>1530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6"/>
        <v>40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6"/>
        <v>86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6"/>
        <v>316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6"/>
        <v>90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6"/>
        <v>182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6"/>
        <v>356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6"/>
        <v>132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6"/>
        <v>46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6"/>
        <v>36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6"/>
        <v>105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6"/>
        <v>669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6"/>
        <v>62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6"/>
        <v>85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6"/>
        <v>11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6"/>
        <v>44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6"/>
        <v>55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6"/>
        <v>57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6"/>
        <v>123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6"/>
        <v>128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6"/>
        <v>64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6"/>
        <v>127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6"/>
        <v>11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6"/>
        <v>40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6"/>
        <v>288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6"/>
        <v>573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6"/>
        <v>113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6"/>
        <v>46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6"/>
        <v>91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6"/>
        <v>68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6"/>
        <v>192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6"/>
        <v>83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6"/>
        <v>54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6"/>
        <v>17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6"/>
        <v>117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6"/>
        <v>1052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6"/>
        <v>123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6"/>
        <v>179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6"/>
        <v>355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6"/>
        <v>162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6"/>
        <v>25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6"/>
        <v>199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6"/>
        <v>35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6"/>
        <v>176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6"/>
        <v>511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6"/>
        <v>82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6"/>
        <v>24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6"/>
        <v>50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4"/>
        <v>41378.208333333336</v>
      </c>
      <c r="O450" s="9">
        <f t="shared" si="25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6"/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8">(((L451/60)/60)/24)+DATE(1970,1,1)</f>
        <v>43530.25</v>
      </c>
      <c r="O451" s="9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30">ROUND((E452/D452)*100,0)</f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0"/>
        <v>123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0"/>
        <v>63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0"/>
        <v>56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0"/>
        <v>44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0"/>
        <v>118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0"/>
        <v>104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0"/>
        <v>27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0"/>
        <v>351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0"/>
        <v>90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0"/>
        <v>172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0"/>
        <v>141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0"/>
        <v>31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0"/>
        <v>108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0"/>
        <v>133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0"/>
        <v>188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0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0"/>
        <v>575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0"/>
        <v>41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0"/>
        <v>184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0"/>
        <v>286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0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0"/>
        <v>39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0"/>
        <v>178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0"/>
        <v>365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0"/>
        <v>114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0"/>
        <v>30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0"/>
        <v>54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0"/>
        <v>236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0"/>
        <v>513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0"/>
        <v>101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0"/>
        <v>81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0"/>
        <v>16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0"/>
        <v>53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0"/>
        <v>260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0"/>
        <v>31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0"/>
        <v>14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0"/>
        <v>179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0"/>
        <v>220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0"/>
        <v>102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0"/>
        <v>192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0"/>
        <v>305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0"/>
        <v>24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0"/>
        <v>724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0"/>
        <v>547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0"/>
        <v>415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0"/>
        <v>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0"/>
        <v>34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0"/>
        <v>24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0"/>
        <v>48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0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0"/>
        <v>70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0"/>
        <v>530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0"/>
        <v>180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0"/>
        <v>92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0"/>
        <v>14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0"/>
        <v>927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0"/>
        <v>40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0"/>
        <v>112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0"/>
        <v>71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0"/>
        <v>119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0"/>
        <v>24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0"/>
        <v>139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8"/>
        <v>41825.208333333336</v>
      </c>
      <c r="O514" s="9">
        <f t="shared" si="29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0"/>
        <v>39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2">(((L515/60)/60)/24)+DATE(1970,1,1)</f>
        <v>40430.208333333336</v>
      </c>
      <c r="O515" s="9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34">ROUND((E516/D516)*100,0)</f>
        <v>22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4"/>
        <v>56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4"/>
        <v>43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4"/>
        <v>112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4"/>
        <v>7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4"/>
        <v>102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4"/>
        <v>426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4"/>
        <v>146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4"/>
        <v>32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4"/>
        <v>700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4"/>
        <v>84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4"/>
        <v>84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4"/>
        <v>156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4"/>
        <v>100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4"/>
        <v>80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4"/>
        <v>11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4"/>
        <v>92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4"/>
        <v>96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4"/>
        <v>503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4"/>
        <v>159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4"/>
        <v>15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4"/>
        <v>482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4"/>
        <v>150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4"/>
        <v>117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4"/>
        <v>38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4"/>
        <v>73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4"/>
        <v>266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4"/>
        <v>24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4"/>
        <v>3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4"/>
        <v>16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4"/>
        <v>277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4"/>
        <v>89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4"/>
        <v>164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4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4"/>
        <v>271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4"/>
        <v>284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4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4"/>
        <v>59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4"/>
        <v>99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4"/>
        <v>44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4"/>
        <v>152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4"/>
        <v>224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4"/>
        <v>240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4"/>
        <v>199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4"/>
        <v>137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4"/>
        <v>101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4"/>
        <v>794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4"/>
        <v>370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4"/>
        <v>13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4"/>
        <v>138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4"/>
        <v>84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4"/>
        <v>205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4"/>
        <v>44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4"/>
        <v>219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4"/>
        <v>186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4"/>
        <v>237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4"/>
        <v>306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4"/>
        <v>94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4"/>
        <v>54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4"/>
        <v>112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4"/>
        <v>369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4"/>
        <v>63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4"/>
        <v>65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2"/>
        <v>43040.208333333328</v>
      </c>
      <c r="O578" s="9">
        <f t="shared" si="33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4"/>
        <v>19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6">(((L579/60)/60)/24)+DATE(1970,1,1)</f>
        <v>40613.25</v>
      </c>
      <c r="O579" s="9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38">ROUND((E580/D580)*100,0)</f>
        <v>17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8"/>
        <v>101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8"/>
        <v>342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8"/>
        <v>64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8"/>
        <v>52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8"/>
        <v>322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8"/>
        <v>120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8"/>
        <v>147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8"/>
        <v>951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8"/>
        <v>73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8"/>
        <v>79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8"/>
        <v>65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8"/>
        <v>82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8"/>
        <v>1038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8"/>
        <v>13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8"/>
        <v>155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8"/>
        <v>7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8"/>
        <v>209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8"/>
        <v>100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8"/>
        <v>202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8"/>
        <v>162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8"/>
        <v>4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8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8"/>
        <v>207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8"/>
        <v>128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8"/>
        <v>120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8"/>
        <v>171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8"/>
        <v>187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8"/>
        <v>188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8"/>
        <v>131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8"/>
        <v>284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8"/>
        <v>120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8"/>
        <v>419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8"/>
        <v>14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8"/>
        <v>139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8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8"/>
        <v>155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8"/>
        <v>170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8"/>
        <v>190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8"/>
        <v>250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8"/>
        <v>49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8"/>
        <v>28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8"/>
        <v>268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8"/>
        <v>620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8"/>
        <v>3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8"/>
        <v>160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8"/>
        <v>279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8"/>
        <v>77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8"/>
        <v>206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8"/>
        <v>694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8"/>
        <v>152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8"/>
        <v>65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8"/>
        <v>63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8"/>
        <v>310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8"/>
        <v>43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8"/>
        <v>83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8"/>
        <v>79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8"/>
        <v>114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8"/>
        <v>65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8"/>
        <v>79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8"/>
        <v>11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8"/>
        <v>56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8"/>
        <v>17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6"/>
        <v>42387.25</v>
      </c>
      <c r="O642" s="9">
        <f t="shared" si="37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8"/>
        <v>120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0">(((L643/60)/60)/24)+DATE(1970,1,1)</f>
        <v>42786.25</v>
      </c>
      <c r="O643" s="9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42">ROUND((E644/D644)*100,0)</f>
        <v>145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2"/>
        <v>221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2"/>
        <v>48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2"/>
        <v>93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2"/>
        <v>89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2"/>
        <v>41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2"/>
        <v>63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2"/>
        <v>48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2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2"/>
        <v>88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2"/>
        <v>127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2"/>
        <v>2339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2"/>
        <v>508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2"/>
        <v>191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2"/>
        <v>42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2"/>
        <v>8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2"/>
        <v>60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2"/>
        <v>47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2"/>
        <v>82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2"/>
        <v>54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2"/>
        <v>98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2"/>
        <v>77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2"/>
        <v>33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2"/>
        <v>240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2"/>
        <v>64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2"/>
        <v>176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2"/>
        <v>20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2"/>
        <v>359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2"/>
        <v>469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2"/>
        <v>122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2"/>
        <v>56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2"/>
        <v>44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2"/>
        <v>34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2"/>
        <v>123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2"/>
        <v>190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2"/>
        <v>84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2"/>
        <v>18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2"/>
        <v>1037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2"/>
        <v>97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2"/>
        <v>86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2"/>
        <v>150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2"/>
        <v>358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2"/>
        <v>543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2"/>
        <v>68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2"/>
        <v>192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2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2"/>
        <v>429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2"/>
        <v>101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2"/>
        <v>227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2"/>
        <v>142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2"/>
        <v>91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2"/>
        <v>64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2"/>
        <v>84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2"/>
        <v>134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2"/>
        <v>59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2"/>
        <v>153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2"/>
        <v>447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2"/>
        <v>84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2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2"/>
        <v>175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2"/>
        <v>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2"/>
        <v>312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2"/>
        <v>123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0"/>
        <v>42555.208333333328</v>
      </c>
      <c r="O706" s="9">
        <f t="shared" si="41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2"/>
        <v>99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4">(((L707/60)/60)/24)+DATE(1970,1,1)</f>
        <v>41619.25</v>
      </c>
      <c r="O707" s="9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46">ROUND((E708/D708)*100,0)</f>
        <v>128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6"/>
        <v>159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6"/>
        <v>707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6"/>
        <v>142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6"/>
        <v>148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6"/>
        <v>20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6"/>
        <v>1841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6"/>
        <v>162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6"/>
        <v>473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6"/>
        <v>24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6"/>
        <v>518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6"/>
        <v>248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6"/>
        <v>100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6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6"/>
        <v>37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6"/>
        <v>4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6"/>
        <v>157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6"/>
        <v>270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6"/>
        <v>134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6"/>
        <v>50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6"/>
        <v>89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6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6"/>
        <v>18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6"/>
        <v>186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6"/>
        <v>413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6"/>
        <v>90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6"/>
        <v>92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6"/>
        <v>527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6"/>
        <v>319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6"/>
        <v>354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6"/>
        <v>33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6"/>
        <v>136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6"/>
        <v>2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6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6"/>
        <v>30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6"/>
        <v>1179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6"/>
        <v>1126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6"/>
        <v>13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6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6"/>
        <v>30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6"/>
        <v>213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6"/>
        <v>229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6"/>
        <v>35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6"/>
        <v>157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6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6"/>
        <v>232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6"/>
        <v>92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6"/>
        <v>257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6"/>
        <v>168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6"/>
        <v>167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6"/>
        <v>772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6"/>
        <v>407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6"/>
        <v>564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6"/>
        <v>68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6"/>
        <v>34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6"/>
        <v>655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6"/>
        <v>177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6"/>
        <v>113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6"/>
        <v>728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6"/>
        <v>208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6"/>
        <v>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6"/>
        <v>57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6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4"/>
        <v>41619.25</v>
      </c>
      <c r="O770" s="9">
        <f t="shared" si="45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6"/>
        <v>87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8">(((L771/60)/60)/24)+DATE(1970,1,1)</f>
        <v>41501.208333333336</v>
      </c>
      <c r="O771" s="9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50">ROUND((E772/D772)*100,0)</f>
        <v>271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50"/>
        <v>49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50"/>
        <v>113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0"/>
        <v>191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0"/>
        <v>136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0"/>
        <v>10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0"/>
        <v>66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0"/>
        <v>49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0"/>
        <v>788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0"/>
        <v>80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0"/>
        <v>106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0"/>
        <v>51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0"/>
        <v>215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0"/>
        <v>141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0"/>
        <v>115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0"/>
        <v>193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0"/>
        <v>730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0"/>
        <v>100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0"/>
        <v>88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0"/>
        <v>37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0"/>
        <v>31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0"/>
        <v>26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0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0"/>
        <v>1186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0"/>
        <v>125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0"/>
        <v>14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0"/>
        <v>55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0"/>
        <v>110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0"/>
        <v>188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0"/>
        <v>87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0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0"/>
        <v>203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0"/>
        <v>197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0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0"/>
        <v>269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0"/>
        <v>51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0"/>
        <v>1180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0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0"/>
        <v>30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0"/>
        <v>63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0"/>
        <v>193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0"/>
        <v>77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0"/>
        <v>226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0"/>
        <v>239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0"/>
        <v>92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0"/>
        <v>130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0"/>
        <v>615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0"/>
        <v>369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0"/>
        <v>1095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0"/>
        <v>51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0"/>
        <v>801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0"/>
        <v>291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0"/>
        <v>350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0"/>
        <v>357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0"/>
        <v>126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0"/>
        <v>388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0"/>
        <v>457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0"/>
        <v>267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0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0"/>
        <v>51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0"/>
        <v>1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0"/>
        <v>109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0"/>
        <v>315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8"/>
        <v>42299.208333333328</v>
      </c>
      <c r="O834" s="9">
        <f t="shared" si="49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0"/>
        <v>158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2">(((L835/60)/60)/24)+DATE(1970,1,1)</f>
        <v>40588.25</v>
      </c>
      <c r="O835" s="9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54">ROUND((E836/D836)*100,0)</f>
        <v>154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4"/>
        <v>90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4"/>
        <v>75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4"/>
        <v>853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4"/>
        <v>139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4"/>
        <v>190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4"/>
        <v>100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4"/>
        <v>143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4"/>
        <v>563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4"/>
        <v>31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4"/>
        <v>99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4"/>
        <v>198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4"/>
        <v>509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4"/>
        <v>238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4"/>
        <v>338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4"/>
        <v>133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4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4"/>
        <v>208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4"/>
        <v>51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4"/>
        <v>652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4"/>
        <v>114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4"/>
        <v>102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4"/>
        <v>357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4"/>
        <v>140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4"/>
        <v>69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4"/>
        <v>36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4"/>
        <v>252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4"/>
        <v>106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4"/>
        <v>187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4"/>
        <v>387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4"/>
        <v>347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4"/>
        <v>186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4"/>
        <v>43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4"/>
        <v>162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4"/>
        <v>185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4"/>
        <v>24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4"/>
        <v>90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4"/>
        <v>273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4"/>
        <v>170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4"/>
        <v>188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4"/>
        <v>347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4"/>
        <v>69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4"/>
        <v>25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4"/>
        <v>77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4"/>
        <v>37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4"/>
        <v>544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4"/>
        <v>229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4"/>
        <v>39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4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4"/>
        <v>238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4"/>
        <v>64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4"/>
        <v>118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4"/>
        <v>85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4"/>
        <v>29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4"/>
        <v>210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4"/>
        <v>170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4"/>
        <v>116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4"/>
        <v>259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4"/>
        <v>231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4"/>
        <v>128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4"/>
        <v>189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4"/>
        <v>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4"/>
        <v>774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2"/>
        <v>40738.208333333336</v>
      </c>
      <c r="O898" s="9">
        <f t="shared" si="53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4"/>
        <v>28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6">(((L899/60)/60)/24)+DATE(1970,1,1)</f>
        <v>43583.208333333328</v>
      </c>
      <c r="O899" s="9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58">ROUND((E900/D900)*100,0)</f>
        <v>52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8"/>
        <v>407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8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8"/>
        <v>156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8"/>
        <v>252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8"/>
        <v>2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8"/>
        <v>12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8"/>
        <v>164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8"/>
        <v>163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8"/>
        <v>20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8"/>
        <v>319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8"/>
        <v>479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8"/>
        <v>20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8"/>
        <v>199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8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8"/>
        <v>51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8"/>
        <v>57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8"/>
        <v>156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8"/>
        <v>36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8"/>
        <v>58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8"/>
        <v>237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8"/>
        <v>59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8"/>
        <v>183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8"/>
        <v>1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8"/>
        <v>176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8"/>
        <v>238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8"/>
        <v>488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8"/>
        <v>224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8"/>
        <v>18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8"/>
        <v>46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8"/>
        <v>117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8"/>
        <v>217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8"/>
        <v>112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8"/>
        <v>73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8"/>
        <v>212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8"/>
        <v>240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8"/>
        <v>182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8"/>
        <v>164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8"/>
        <v>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8"/>
        <v>50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8"/>
        <v>110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8"/>
        <v>49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8"/>
        <v>62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8"/>
        <v>13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8"/>
        <v>65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8"/>
        <v>160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8"/>
        <v>81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8"/>
        <v>32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8"/>
        <v>10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8"/>
        <v>27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8"/>
        <v>63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8"/>
        <v>161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8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8"/>
        <v>1097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8"/>
        <v>70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8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8"/>
        <v>367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8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8"/>
        <v>19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8"/>
        <v>127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8"/>
        <v>735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8"/>
        <v>5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8"/>
        <v>85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6"/>
        <v>42408.25</v>
      </c>
      <c r="O962" s="9">
        <f t="shared" si="5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8"/>
        <v>119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0">(((L963/60)/60)/24)+DATE(1970,1,1)</f>
        <v>40591.25</v>
      </c>
      <c r="O963" s="9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62">ROUND((E964/D964)*100,0)</f>
        <v>296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2"/>
        <v>85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2"/>
        <v>356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2"/>
        <v>386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2"/>
        <v>792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2"/>
        <v>137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2"/>
        <v>338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2"/>
        <v>108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2"/>
        <v>61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2"/>
        <v>28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2"/>
        <v>228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2"/>
        <v>22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2"/>
        <v>374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2"/>
        <v>155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2"/>
        <v>322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2"/>
        <v>74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2"/>
        <v>864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2"/>
        <v>143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2"/>
        <v>40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2"/>
        <v>178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2"/>
        <v>85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2"/>
        <v>146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2"/>
        <v>152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2"/>
        <v>67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2"/>
        <v>40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2"/>
        <v>217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2"/>
        <v>52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2"/>
        <v>500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2"/>
        <v>88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2"/>
        <v>113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2"/>
        <v>427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2"/>
        <v>78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2"/>
        <v>52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2"/>
        <v>157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2"/>
        <v>73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2"/>
        <v>61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2"/>
        <v>57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2"/>
        <v>57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ellIs" dxfId="11" priority="8" operator="equal">
      <formula>"canceled"</formula>
    </cfRule>
    <cfRule type="cellIs" dxfId="10" priority="9" operator="equal">
      <formula>"live"</formula>
    </cfRule>
    <cfRule type="cellIs" dxfId="9" priority="10" operator="equal">
      <formula>"successful"</formula>
    </cfRule>
    <cfRule type="cellIs" dxfId="8" priority="11" operator="equal">
      <formula>"failed"</formula>
    </cfRule>
  </conditionalFormatting>
  <conditionalFormatting sqref="F1:F1048576">
    <cfRule type="colorScale" priority="1">
      <colorScale>
        <cfvo type="min"/>
        <cfvo type="num" val="100"/>
        <cfvo type="max"/>
        <color rgb="FFFF5050"/>
        <color theme="9" tint="-0.249977111117893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1BC1-ECBF-4618-A47E-2DBD527D5145}">
  <dimension ref="A1:F14"/>
  <sheetViews>
    <sheetView workbookViewId="0">
      <selection activeCell="B15" sqref="B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2070</v>
      </c>
    </row>
    <row r="3" spans="1:6" x14ac:dyDescent="0.25">
      <c r="A3" s="7" t="s">
        <v>2069</v>
      </c>
      <c r="B3" s="7" t="s">
        <v>2068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FA78-4BC1-4908-9494-3AC9FFF4FF80}">
  <dimension ref="A3:F65"/>
  <sheetViews>
    <sheetView workbookViewId="0">
      <selection activeCell="K31" sqref="K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7" t="s">
        <v>2069</v>
      </c>
      <c r="B3" s="7" t="s">
        <v>2068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25">
      <c r="A6" s="13" t="s">
        <v>26</v>
      </c>
      <c r="B6" s="14"/>
      <c r="C6" s="14">
        <v>3</v>
      </c>
      <c r="D6" s="14">
        <v>1</v>
      </c>
      <c r="E6" s="14">
        <v>6</v>
      </c>
      <c r="F6" s="14">
        <v>10</v>
      </c>
    </row>
    <row r="7" spans="1:6" x14ac:dyDescent="0.25">
      <c r="A7" s="13" t="s">
        <v>15</v>
      </c>
      <c r="B7" s="14"/>
      <c r="C7" s="14">
        <v>4</v>
      </c>
      <c r="D7" s="14"/>
      <c r="E7" s="14">
        <v>3</v>
      </c>
      <c r="F7" s="14">
        <v>7</v>
      </c>
    </row>
    <row r="8" spans="1:6" x14ac:dyDescent="0.25">
      <c r="A8" s="13" t="s">
        <v>98</v>
      </c>
      <c r="B8" s="14"/>
      <c r="C8" s="14">
        <v>2</v>
      </c>
      <c r="D8" s="14"/>
      <c r="E8" s="14">
        <v>3</v>
      </c>
      <c r="F8" s="14">
        <v>5</v>
      </c>
    </row>
    <row r="9" spans="1:6" x14ac:dyDescent="0.25">
      <c r="A9" s="13" t="s">
        <v>36</v>
      </c>
      <c r="B9" s="14"/>
      <c r="C9" s="14">
        <v>3</v>
      </c>
      <c r="D9" s="14"/>
      <c r="E9" s="14">
        <v>4</v>
      </c>
      <c r="F9" s="14">
        <v>7</v>
      </c>
    </row>
    <row r="10" spans="1:6" x14ac:dyDescent="0.25">
      <c r="A10" s="13" t="s">
        <v>40</v>
      </c>
      <c r="B10" s="14">
        <v>1</v>
      </c>
      <c r="C10" s="14">
        <v>4</v>
      </c>
      <c r="D10" s="14">
        <v>1</v>
      </c>
      <c r="E10" s="14">
        <v>7</v>
      </c>
      <c r="F10" s="14">
        <v>13</v>
      </c>
    </row>
    <row r="11" spans="1:6" x14ac:dyDescent="0.25">
      <c r="A11" s="13" t="s">
        <v>107</v>
      </c>
      <c r="B11" s="14"/>
      <c r="C11" s="14">
        <v>3</v>
      </c>
      <c r="D11" s="14"/>
      <c r="E11" s="14">
        <v>3</v>
      </c>
      <c r="F11" s="14">
        <v>6</v>
      </c>
    </row>
    <row r="12" spans="1:6" x14ac:dyDescent="0.25">
      <c r="A12" s="13" t="s">
        <v>21</v>
      </c>
      <c r="B12" s="14">
        <v>10</v>
      </c>
      <c r="C12" s="14">
        <v>41</v>
      </c>
      <c r="D12" s="14">
        <v>3</v>
      </c>
      <c r="E12" s="14">
        <v>76</v>
      </c>
      <c r="F12" s="14">
        <v>130</v>
      </c>
    </row>
    <row r="13" spans="1:6" x14ac:dyDescent="0.25">
      <c r="A13" s="8" t="s">
        <v>2033</v>
      </c>
      <c r="B13" s="14">
        <v>4</v>
      </c>
      <c r="C13" s="14">
        <v>20</v>
      </c>
      <c r="D13" s="14"/>
      <c r="E13" s="14">
        <v>22</v>
      </c>
      <c r="F13" s="14">
        <v>46</v>
      </c>
    </row>
    <row r="14" spans="1:6" x14ac:dyDescent="0.25">
      <c r="A14" s="13" t="s">
        <v>26</v>
      </c>
      <c r="B14" s="14">
        <v>1</v>
      </c>
      <c r="C14" s="14">
        <v>1</v>
      </c>
      <c r="D14" s="14"/>
      <c r="E14" s="14">
        <v>1</v>
      </c>
      <c r="F14" s="14">
        <v>3</v>
      </c>
    </row>
    <row r="15" spans="1:6" x14ac:dyDescent="0.25">
      <c r="A15" s="13" t="s">
        <v>15</v>
      </c>
      <c r="B15" s="14"/>
      <c r="C15" s="14">
        <v>2</v>
      </c>
      <c r="D15" s="14"/>
      <c r="E15" s="14"/>
      <c r="F15" s="14">
        <v>2</v>
      </c>
    </row>
    <row r="16" spans="1:6" x14ac:dyDescent="0.25">
      <c r="A16" s="13" t="s">
        <v>40</v>
      </c>
      <c r="B16" s="14"/>
      <c r="C16" s="14">
        <v>1</v>
      </c>
      <c r="D16" s="14"/>
      <c r="E16" s="14">
        <v>4</v>
      </c>
      <c r="F16" s="14">
        <v>5</v>
      </c>
    </row>
    <row r="17" spans="1:6" x14ac:dyDescent="0.25">
      <c r="A17" s="13" t="s">
        <v>107</v>
      </c>
      <c r="B17" s="14"/>
      <c r="C17" s="14">
        <v>1</v>
      </c>
      <c r="D17" s="14"/>
      <c r="E17" s="14"/>
      <c r="F17" s="14">
        <v>1</v>
      </c>
    </row>
    <row r="18" spans="1:6" x14ac:dyDescent="0.25">
      <c r="A18" s="13" t="s">
        <v>21</v>
      </c>
      <c r="B18" s="14">
        <v>3</v>
      </c>
      <c r="C18" s="14">
        <v>15</v>
      </c>
      <c r="D18" s="14"/>
      <c r="E18" s="14">
        <v>17</v>
      </c>
      <c r="F18" s="14">
        <v>35</v>
      </c>
    </row>
    <row r="19" spans="1:6" x14ac:dyDescent="0.25">
      <c r="A19" s="8" t="s">
        <v>2050</v>
      </c>
      <c r="B19" s="14">
        <v>1</v>
      </c>
      <c r="C19" s="14">
        <v>23</v>
      </c>
      <c r="D19" s="14">
        <v>3</v>
      </c>
      <c r="E19" s="14">
        <v>21</v>
      </c>
      <c r="F19" s="14">
        <v>48</v>
      </c>
    </row>
    <row r="20" spans="1:6" x14ac:dyDescent="0.25">
      <c r="A20" s="13" t="s">
        <v>26</v>
      </c>
      <c r="B20" s="14"/>
      <c r="C20" s="14">
        <v>1</v>
      </c>
      <c r="D20" s="14"/>
      <c r="E20" s="14">
        <v>2</v>
      </c>
      <c r="F20" s="14">
        <v>3</v>
      </c>
    </row>
    <row r="21" spans="1:6" x14ac:dyDescent="0.25">
      <c r="A21" s="13" t="s">
        <v>98</v>
      </c>
      <c r="B21" s="14"/>
      <c r="C21" s="14"/>
      <c r="D21" s="14">
        <v>1</v>
      </c>
      <c r="E21" s="14">
        <v>1</v>
      </c>
      <c r="F21" s="14">
        <v>2</v>
      </c>
    </row>
    <row r="22" spans="1:6" x14ac:dyDescent="0.25">
      <c r="A22" s="13" t="s">
        <v>36</v>
      </c>
      <c r="B22" s="14"/>
      <c r="C22" s="14"/>
      <c r="D22" s="14"/>
      <c r="E22" s="14">
        <v>1</v>
      </c>
      <c r="F22" s="14">
        <v>1</v>
      </c>
    </row>
    <row r="23" spans="1:6" x14ac:dyDescent="0.25">
      <c r="A23" s="13" t="s">
        <v>40</v>
      </c>
      <c r="B23" s="14"/>
      <c r="C23" s="14"/>
      <c r="D23" s="14"/>
      <c r="E23" s="14">
        <v>2</v>
      </c>
      <c r="F23" s="14">
        <v>2</v>
      </c>
    </row>
    <row r="24" spans="1:6" x14ac:dyDescent="0.25">
      <c r="A24" s="13" t="s">
        <v>107</v>
      </c>
      <c r="B24" s="14"/>
      <c r="C24" s="14">
        <v>2</v>
      </c>
      <c r="D24" s="14"/>
      <c r="E24" s="14">
        <v>1</v>
      </c>
      <c r="F24" s="14">
        <v>3</v>
      </c>
    </row>
    <row r="25" spans="1:6" x14ac:dyDescent="0.25">
      <c r="A25" s="13" t="s">
        <v>21</v>
      </c>
      <c r="B25" s="14">
        <v>1</v>
      </c>
      <c r="C25" s="14">
        <v>20</v>
      </c>
      <c r="D25" s="14">
        <v>2</v>
      </c>
      <c r="E25" s="14">
        <v>14</v>
      </c>
      <c r="F25" s="14">
        <v>37</v>
      </c>
    </row>
    <row r="26" spans="1:6" x14ac:dyDescent="0.25">
      <c r="A26" s="8" t="s">
        <v>2064</v>
      </c>
      <c r="B26" s="14"/>
      <c r="C26" s="14"/>
      <c r="D26" s="14"/>
      <c r="E26" s="14">
        <v>4</v>
      </c>
      <c r="F26" s="14">
        <v>4</v>
      </c>
    </row>
    <row r="27" spans="1:6" x14ac:dyDescent="0.25">
      <c r="A27" s="13" t="s">
        <v>21</v>
      </c>
      <c r="B27" s="14"/>
      <c r="C27" s="14"/>
      <c r="D27" s="14"/>
      <c r="E27" s="14">
        <v>4</v>
      </c>
      <c r="F27" s="14">
        <v>4</v>
      </c>
    </row>
    <row r="28" spans="1:6" x14ac:dyDescent="0.25">
      <c r="A28" s="8" t="s">
        <v>2035</v>
      </c>
      <c r="B28" s="14">
        <v>10</v>
      </c>
      <c r="C28" s="14">
        <v>66</v>
      </c>
      <c r="D28" s="14"/>
      <c r="E28" s="14">
        <v>99</v>
      </c>
      <c r="F28" s="14">
        <v>175</v>
      </c>
    </row>
    <row r="29" spans="1:6" x14ac:dyDescent="0.25">
      <c r="A29" s="13" t="s">
        <v>26</v>
      </c>
      <c r="B29" s="14">
        <v>1</v>
      </c>
      <c r="C29" s="14">
        <v>2</v>
      </c>
      <c r="D29" s="14"/>
      <c r="E29" s="14">
        <v>2</v>
      </c>
      <c r="F29" s="14">
        <v>5</v>
      </c>
    </row>
    <row r="30" spans="1:6" x14ac:dyDescent="0.25">
      <c r="A30" s="13" t="s">
        <v>15</v>
      </c>
      <c r="B30" s="14"/>
      <c r="C30" s="14">
        <v>2</v>
      </c>
      <c r="D30" s="14"/>
      <c r="E30" s="14">
        <v>5</v>
      </c>
      <c r="F30" s="14">
        <v>7</v>
      </c>
    </row>
    <row r="31" spans="1:6" x14ac:dyDescent="0.25">
      <c r="A31" s="13" t="s">
        <v>98</v>
      </c>
      <c r="B31" s="14">
        <v>3</v>
      </c>
      <c r="C31" s="14">
        <v>2</v>
      </c>
      <c r="D31" s="14"/>
      <c r="E31" s="14">
        <v>2</v>
      </c>
      <c r="F31" s="14">
        <v>7</v>
      </c>
    </row>
    <row r="32" spans="1:6" x14ac:dyDescent="0.25">
      <c r="A32" s="13" t="s">
        <v>36</v>
      </c>
      <c r="B32" s="14"/>
      <c r="C32" s="14">
        <v>5</v>
      </c>
      <c r="D32" s="14"/>
      <c r="E32" s="14">
        <v>1</v>
      </c>
      <c r="F32" s="14">
        <v>6</v>
      </c>
    </row>
    <row r="33" spans="1:6" x14ac:dyDescent="0.25">
      <c r="A33" s="13" t="s">
        <v>40</v>
      </c>
      <c r="B33" s="14"/>
      <c r="C33" s="14">
        <v>5</v>
      </c>
      <c r="D33" s="14"/>
      <c r="E33" s="14">
        <v>6</v>
      </c>
      <c r="F33" s="14">
        <v>11</v>
      </c>
    </row>
    <row r="34" spans="1:6" x14ac:dyDescent="0.25">
      <c r="A34" s="13" t="s">
        <v>107</v>
      </c>
      <c r="B34" s="14"/>
      <c r="C34" s="14">
        <v>6</v>
      </c>
      <c r="D34" s="14"/>
      <c r="E34" s="14">
        <v>4</v>
      </c>
      <c r="F34" s="14">
        <v>10</v>
      </c>
    </row>
    <row r="35" spans="1:6" x14ac:dyDescent="0.25">
      <c r="A35" s="13" t="s">
        <v>21</v>
      </c>
      <c r="B35" s="14">
        <v>6</v>
      </c>
      <c r="C35" s="14">
        <v>44</v>
      </c>
      <c r="D35" s="14"/>
      <c r="E35" s="14">
        <v>79</v>
      </c>
      <c r="F35" s="14">
        <v>129</v>
      </c>
    </row>
    <row r="36" spans="1:6" x14ac:dyDescent="0.25">
      <c r="A36" s="8" t="s">
        <v>2054</v>
      </c>
      <c r="B36" s="14">
        <v>4</v>
      </c>
      <c r="C36" s="14">
        <v>11</v>
      </c>
      <c r="D36" s="14">
        <v>1</v>
      </c>
      <c r="E36" s="14">
        <v>26</v>
      </c>
      <c r="F36" s="14">
        <v>42</v>
      </c>
    </row>
    <row r="37" spans="1:6" x14ac:dyDescent="0.25">
      <c r="A37" s="13" t="s">
        <v>26</v>
      </c>
      <c r="B37" s="14"/>
      <c r="C37" s="14">
        <v>2</v>
      </c>
      <c r="D37" s="14"/>
      <c r="E37" s="14">
        <v>1</v>
      </c>
      <c r="F37" s="14">
        <v>3</v>
      </c>
    </row>
    <row r="38" spans="1:6" x14ac:dyDescent="0.25">
      <c r="A38" s="13" t="s">
        <v>15</v>
      </c>
      <c r="B38" s="14"/>
      <c r="C38" s="14">
        <v>2</v>
      </c>
      <c r="D38" s="14"/>
      <c r="E38" s="14"/>
      <c r="F38" s="14">
        <v>2</v>
      </c>
    </row>
    <row r="39" spans="1:6" x14ac:dyDescent="0.25">
      <c r="A39" s="13" t="s">
        <v>107</v>
      </c>
      <c r="B39" s="14">
        <v>1</v>
      </c>
      <c r="C39" s="14">
        <v>1</v>
      </c>
      <c r="D39" s="14"/>
      <c r="E39" s="14">
        <v>1</v>
      </c>
      <c r="F39" s="14">
        <v>3</v>
      </c>
    </row>
    <row r="40" spans="1:6" x14ac:dyDescent="0.25">
      <c r="A40" s="13" t="s">
        <v>21</v>
      </c>
      <c r="B40" s="14">
        <v>3</v>
      </c>
      <c r="C40" s="14">
        <v>6</v>
      </c>
      <c r="D40" s="14">
        <v>1</v>
      </c>
      <c r="E40" s="14">
        <v>24</v>
      </c>
      <c r="F40" s="14">
        <v>34</v>
      </c>
    </row>
    <row r="41" spans="1:6" x14ac:dyDescent="0.25">
      <c r="A41" s="8" t="s">
        <v>2047</v>
      </c>
      <c r="B41" s="14">
        <v>2</v>
      </c>
      <c r="C41" s="14">
        <v>24</v>
      </c>
      <c r="D41" s="14">
        <v>1</v>
      </c>
      <c r="E41" s="14">
        <v>40</v>
      </c>
      <c r="F41" s="14">
        <v>67</v>
      </c>
    </row>
    <row r="42" spans="1:6" x14ac:dyDescent="0.25">
      <c r="A42" s="13" t="s">
        <v>26</v>
      </c>
      <c r="B42" s="14"/>
      <c r="C42" s="14">
        <v>1</v>
      </c>
      <c r="D42" s="14"/>
      <c r="E42" s="14">
        <v>1</v>
      </c>
      <c r="F42" s="14">
        <v>2</v>
      </c>
    </row>
    <row r="43" spans="1:6" x14ac:dyDescent="0.25">
      <c r="A43" s="13" t="s">
        <v>15</v>
      </c>
      <c r="B43" s="14"/>
      <c r="C43" s="14"/>
      <c r="D43" s="14"/>
      <c r="E43" s="14">
        <v>3</v>
      </c>
      <c r="F43" s="14">
        <v>3</v>
      </c>
    </row>
    <row r="44" spans="1:6" x14ac:dyDescent="0.25">
      <c r="A44" s="13" t="s">
        <v>98</v>
      </c>
      <c r="B44" s="14"/>
      <c r="C44" s="14"/>
      <c r="D44" s="14"/>
      <c r="E44" s="14">
        <v>2</v>
      </c>
      <c r="F44" s="14">
        <v>2</v>
      </c>
    </row>
    <row r="45" spans="1:6" x14ac:dyDescent="0.25">
      <c r="A45" s="13" t="s">
        <v>36</v>
      </c>
      <c r="B45" s="14"/>
      <c r="C45" s="14">
        <v>1</v>
      </c>
      <c r="D45" s="14"/>
      <c r="E45" s="14">
        <v>4</v>
      </c>
      <c r="F45" s="14">
        <v>5</v>
      </c>
    </row>
    <row r="46" spans="1:6" x14ac:dyDescent="0.25">
      <c r="A46" s="13" t="s">
        <v>40</v>
      </c>
      <c r="B46" s="14"/>
      <c r="C46" s="14">
        <v>2</v>
      </c>
      <c r="D46" s="14"/>
      <c r="E46" s="14"/>
      <c r="F46" s="14">
        <v>2</v>
      </c>
    </row>
    <row r="47" spans="1:6" x14ac:dyDescent="0.25">
      <c r="A47" s="13" t="s">
        <v>107</v>
      </c>
      <c r="B47" s="14"/>
      <c r="C47" s="14">
        <v>2</v>
      </c>
      <c r="D47" s="14"/>
      <c r="E47" s="14">
        <v>2</v>
      </c>
      <c r="F47" s="14">
        <v>4</v>
      </c>
    </row>
    <row r="48" spans="1:6" x14ac:dyDescent="0.25">
      <c r="A48" s="13" t="s">
        <v>21</v>
      </c>
      <c r="B48" s="14">
        <v>2</v>
      </c>
      <c r="C48" s="14">
        <v>18</v>
      </c>
      <c r="D48" s="14">
        <v>1</v>
      </c>
      <c r="E48" s="14">
        <v>28</v>
      </c>
      <c r="F48" s="14">
        <v>49</v>
      </c>
    </row>
    <row r="49" spans="1:6" x14ac:dyDescent="0.25">
      <c r="A49" s="8" t="s">
        <v>2037</v>
      </c>
      <c r="B49" s="14">
        <v>2</v>
      </c>
      <c r="C49" s="14">
        <v>28</v>
      </c>
      <c r="D49" s="14">
        <v>2</v>
      </c>
      <c r="E49" s="14">
        <v>64</v>
      </c>
      <c r="F49" s="14">
        <v>96</v>
      </c>
    </row>
    <row r="50" spans="1:6" x14ac:dyDescent="0.25">
      <c r="A50" s="13" t="s">
        <v>26</v>
      </c>
      <c r="B50" s="14"/>
      <c r="C50" s="14">
        <v>1</v>
      </c>
      <c r="D50" s="14"/>
      <c r="E50" s="14">
        <v>5</v>
      </c>
      <c r="F50" s="14">
        <v>6</v>
      </c>
    </row>
    <row r="51" spans="1:6" x14ac:dyDescent="0.25">
      <c r="A51" s="13" t="s">
        <v>15</v>
      </c>
      <c r="B51" s="14"/>
      <c r="C51" s="14"/>
      <c r="D51" s="14">
        <v>1</v>
      </c>
      <c r="E51" s="14">
        <v>4</v>
      </c>
      <c r="F51" s="14">
        <v>5</v>
      </c>
    </row>
    <row r="52" spans="1:6" x14ac:dyDescent="0.25">
      <c r="A52" s="13" t="s">
        <v>98</v>
      </c>
      <c r="B52" s="14"/>
      <c r="C52" s="14"/>
      <c r="D52" s="14"/>
      <c r="E52" s="14">
        <v>1</v>
      </c>
      <c r="F52" s="14">
        <v>1</v>
      </c>
    </row>
    <row r="53" spans="1:6" x14ac:dyDescent="0.25">
      <c r="A53" s="13" t="s">
        <v>36</v>
      </c>
      <c r="B53" s="14"/>
      <c r="C53" s="14">
        <v>2</v>
      </c>
      <c r="D53" s="14"/>
      <c r="E53" s="14"/>
      <c r="F53" s="14">
        <v>2</v>
      </c>
    </row>
    <row r="54" spans="1:6" x14ac:dyDescent="0.25">
      <c r="A54" s="13" t="s">
        <v>40</v>
      </c>
      <c r="B54" s="14"/>
      <c r="C54" s="14">
        <v>1</v>
      </c>
      <c r="D54" s="14"/>
      <c r="E54" s="14">
        <v>4</v>
      </c>
      <c r="F54" s="14">
        <v>5</v>
      </c>
    </row>
    <row r="55" spans="1:6" x14ac:dyDescent="0.25">
      <c r="A55" s="13" t="s">
        <v>107</v>
      </c>
      <c r="B55" s="14"/>
      <c r="C55" s="14"/>
      <c r="D55" s="14"/>
      <c r="E55" s="14">
        <v>5</v>
      </c>
      <c r="F55" s="14">
        <v>5</v>
      </c>
    </row>
    <row r="56" spans="1:6" x14ac:dyDescent="0.25">
      <c r="A56" s="13" t="s">
        <v>21</v>
      </c>
      <c r="B56" s="14">
        <v>2</v>
      </c>
      <c r="C56" s="14">
        <v>24</v>
      </c>
      <c r="D56" s="14">
        <v>1</v>
      </c>
      <c r="E56" s="14">
        <v>45</v>
      </c>
      <c r="F56" s="14">
        <v>72</v>
      </c>
    </row>
    <row r="57" spans="1:6" x14ac:dyDescent="0.25">
      <c r="A57" s="8" t="s">
        <v>2039</v>
      </c>
      <c r="B57" s="14">
        <v>23</v>
      </c>
      <c r="C57" s="14">
        <v>132</v>
      </c>
      <c r="D57" s="14">
        <v>2</v>
      </c>
      <c r="E57" s="14">
        <v>187</v>
      </c>
      <c r="F57" s="14">
        <v>344</v>
      </c>
    </row>
    <row r="58" spans="1:6" x14ac:dyDescent="0.25">
      <c r="A58" s="13" t="s">
        <v>26</v>
      </c>
      <c r="B58" s="14"/>
      <c r="C58" s="14">
        <v>5</v>
      </c>
      <c r="D58" s="14"/>
      <c r="E58" s="14">
        <v>6</v>
      </c>
      <c r="F58" s="14">
        <v>11</v>
      </c>
    </row>
    <row r="59" spans="1:6" x14ac:dyDescent="0.25">
      <c r="A59" s="13" t="s">
        <v>15</v>
      </c>
      <c r="B59" s="14">
        <v>2</v>
      </c>
      <c r="C59" s="14">
        <v>9</v>
      </c>
      <c r="D59" s="14"/>
      <c r="E59" s="14">
        <v>7</v>
      </c>
      <c r="F59" s="14">
        <v>18</v>
      </c>
    </row>
    <row r="60" spans="1:6" x14ac:dyDescent="0.25">
      <c r="A60" s="13" t="s">
        <v>98</v>
      </c>
      <c r="B60" s="14">
        <v>1</v>
      </c>
      <c r="C60" s="14">
        <v>2</v>
      </c>
      <c r="D60" s="14"/>
      <c r="E60" s="14">
        <v>3</v>
      </c>
      <c r="F60" s="14">
        <v>6</v>
      </c>
    </row>
    <row r="61" spans="1:6" x14ac:dyDescent="0.25">
      <c r="A61" s="13" t="s">
        <v>36</v>
      </c>
      <c r="B61" s="14">
        <v>1</v>
      </c>
      <c r="C61" s="14">
        <v>1</v>
      </c>
      <c r="D61" s="14">
        <v>1</v>
      </c>
      <c r="E61" s="14">
        <v>7</v>
      </c>
      <c r="F61" s="14">
        <v>10</v>
      </c>
    </row>
    <row r="62" spans="1:6" x14ac:dyDescent="0.25">
      <c r="A62" s="13" t="s">
        <v>40</v>
      </c>
      <c r="B62" s="14"/>
      <c r="C62" s="14">
        <v>5</v>
      </c>
      <c r="D62" s="14"/>
      <c r="E62" s="14">
        <v>5</v>
      </c>
      <c r="F62" s="14">
        <v>10</v>
      </c>
    </row>
    <row r="63" spans="1:6" x14ac:dyDescent="0.25">
      <c r="A63" s="13" t="s">
        <v>107</v>
      </c>
      <c r="B63" s="14">
        <v>2</v>
      </c>
      <c r="C63" s="14">
        <v>4</v>
      </c>
      <c r="D63" s="14"/>
      <c r="E63" s="14">
        <v>10</v>
      </c>
      <c r="F63" s="14">
        <v>16</v>
      </c>
    </row>
    <row r="64" spans="1:6" x14ac:dyDescent="0.25">
      <c r="A64" s="13" t="s">
        <v>21</v>
      </c>
      <c r="B64" s="14">
        <v>17</v>
      </c>
      <c r="C64" s="14">
        <v>106</v>
      </c>
      <c r="D64" s="14">
        <v>1</v>
      </c>
      <c r="E64" s="14">
        <v>149</v>
      </c>
      <c r="F64" s="14">
        <v>273</v>
      </c>
    </row>
    <row r="65" spans="1:6" x14ac:dyDescent="0.25">
      <c r="A65" s="8" t="s">
        <v>2067</v>
      </c>
      <c r="B65" s="14">
        <v>57</v>
      </c>
      <c r="C65" s="14">
        <v>364</v>
      </c>
      <c r="D65" s="14">
        <v>14</v>
      </c>
      <c r="E65" s="14">
        <v>565</v>
      </c>
      <c r="F65" s="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FBE3-690A-4760-B020-E5232AE1EA79}">
  <dimension ref="A4:F30"/>
  <sheetViews>
    <sheetView workbookViewId="0">
      <selection activeCell="G32" sqref="G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4" spans="1:6" x14ac:dyDescent="0.25">
      <c r="A4" s="7" t="s">
        <v>2069</v>
      </c>
      <c r="B4" s="7" t="s">
        <v>2068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8" t="s">
        <v>2065</v>
      </c>
      <c r="B7" s="14"/>
      <c r="C7" s="14"/>
      <c r="D7" s="14"/>
      <c r="E7" s="14">
        <v>4</v>
      </c>
      <c r="F7" s="14">
        <v>4</v>
      </c>
    </row>
    <row r="8" spans="1:6" x14ac:dyDescent="0.25">
      <c r="A8" s="8" t="s">
        <v>2042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8" t="s">
        <v>2044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8" t="s">
        <v>2043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8" t="s">
        <v>2053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8" t="s">
        <v>2034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8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8" t="s">
        <v>2058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8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8" t="s">
        <v>2061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8" t="s">
        <v>2048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8" t="s">
        <v>2055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8" t="s">
        <v>2040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8" t="s">
        <v>2056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8" t="s">
        <v>2036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8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8" t="s">
        <v>2052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8" t="s">
        <v>2060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8" t="s">
        <v>2059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8" t="s">
        <v>2051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8" t="s">
        <v>2046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8" t="s">
        <v>2038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8" t="s">
        <v>2062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8" t="s">
        <v>2067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85A-C2BD-47FA-8B92-507FD40FA5CB}"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8" t="s">
        <v>2065</v>
      </c>
      <c r="B7" s="14"/>
      <c r="C7" s="14"/>
      <c r="D7" s="14"/>
      <c r="E7" s="14">
        <v>4</v>
      </c>
      <c r="F7" s="14">
        <v>4</v>
      </c>
    </row>
    <row r="8" spans="1:6" x14ac:dyDescent="0.25">
      <c r="A8" s="8" t="s">
        <v>2042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8" t="s">
        <v>2044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8" t="s">
        <v>2043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8" t="s">
        <v>2053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8" t="s">
        <v>2034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8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8" t="s">
        <v>2058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8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8" t="s">
        <v>2061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8" t="s">
        <v>2048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8" t="s">
        <v>2055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8" t="s">
        <v>2040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8" t="s">
        <v>2056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8" t="s">
        <v>2036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8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8" t="s">
        <v>2052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8" t="s">
        <v>2060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8" t="s">
        <v>2059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8" t="s">
        <v>2051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8" t="s">
        <v>2046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8" t="s">
        <v>2038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8" t="s">
        <v>2062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8" t="s">
        <v>2067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E242-C619-42CB-96F3-6AFA49627E41}">
  <dimension ref="A1:E18"/>
  <sheetViews>
    <sheetView workbookViewId="0">
      <selection activeCell="B4" sqref="B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2070</v>
      </c>
    </row>
    <row r="2" spans="1:5" x14ac:dyDescent="0.25">
      <c r="A2" s="7" t="s">
        <v>2085</v>
      </c>
      <c r="B2" t="s">
        <v>2070</v>
      </c>
    </row>
    <row r="4" spans="1:5" x14ac:dyDescent="0.25">
      <c r="A4" s="7" t="s">
        <v>2069</v>
      </c>
      <c r="B4" s="7" t="s">
        <v>2068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9B4B-7305-4069-A00B-67C524F32A93}">
  <dimension ref="A1:H13"/>
  <sheetViews>
    <sheetView workbookViewId="0">
      <selection activeCell="B13" sqref="B13"/>
    </sheetView>
  </sheetViews>
  <sheetFormatPr defaultRowHeight="15.75" x14ac:dyDescent="0.25"/>
  <cols>
    <col min="1" max="1" width="32.125" customWidth="1"/>
    <col min="2" max="2" width="23.625" customWidth="1"/>
    <col min="3" max="3" width="22" customWidth="1"/>
    <col min="4" max="4" width="22.875" customWidth="1"/>
    <col min="5" max="5" width="24.375" customWidth="1"/>
    <col min="6" max="6" width="32.25" customWidth="1"/>
    <col min="7" max="7" width="31.375" customWidth="1"/>
    <col min="8" max="8" width="30.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SUM(B2, C2, 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2095</v>
      </c>
      <c r="B3">
        <f>COUNTIFS(Crowdfunding!G:G, "successful", Crowdfunding!D:D,"&gt;=1000",Crowdfunding!D:D,"&lt;=4999")</f>
        <v>191</v>
      </c>
      <c r="C3">
        <f>COUNTIFS(Crowdfunding!G:G, "failed", Crowdfunding!D:D,"&gt;=1000",Crowdfunding!D:D,"&lt;=4999")</f>
        <v>38</v>
      </c>
      <c r="D3">
        <f>COUNTIFS(Crowdfunding!G:G, "canceled", Crowdfunding!D:D,"&gt;=1000",Crowdfunding!D:D,"&lt;=4999")</f>
        <v>2</v>
      </c>
      <c r="E3">
        <f t="shared" ref="E3:E13" si="0">SUM(B3, C3, 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2096</v>
      </c>
      <c r="B4">
        <f>COUNTIFS(Crowdfunding!G:G, "successful", Crowdfunding!D:D,"&gt;=5000",Crowdfunding!D:D,"&lt;=9999")</f>
        <v>164</v>
      </c>
      <c r="C4">
        <f>COUNTIFS(Crowdfunding!G:G, "failed", Crowdfunding!D:D,"&gt;=5000",Crowdfunding!D:D,"&lt;=9999")</f>
        <v>126</v>
      </c>
      <c r="D4">
        <f>COUNTIFS(Crowdfunding!G:G, "canceled", Crowdfunding!D:D,"&gt;=5000",Crowdfunding!D:D,"&lt;=9999")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COUNTIFS(Crowdfunding!G:G, "successful", Crowdfunding!D:D,"&gt;=10000",Crowdfunding!D:D,"&lt;=14999")</f>
        <v>4</v>
      </c>
      <c r="C5">
        <f>COUNTIFS(Crowdfunding!G:G, "failed", Crowdfunding!D:D,"&gt;=10000",Crowdfunding!D:D,"&lt;=14999")</f>
        <v>5</v>
      </c>
      <c r="D5">
        <f>COUNTIFS(Crowdfunding!G:G, "canceled", Crowdfunding!D:D,"&gt;=10000",Crowdfunding!D:D,"&lt;=14999")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COUNTIFS(Crowdfunding!G:G, "successful", Crowdfunding!D:D,"&gt;=15000",Crowdfunding!D:D,"&lt;=19999")</f>
        <v>10</v>
      </c>
      <c r="C6">
        <f>COUNTIFS(Crowdfunding!G:G, "failed", Crowdfunding!D:D,"&gt;=15000",Crowdfunding!D:D,"&lt;=19999")</f>
        <v>0</v>
      </c>
      <c r="D6">
        <f>COUNTIFS(Crowdfunding!G:G, "canceled", Crowdfunding!D:D,"&gt;=15000",Crowdfunding!D:D,"&lt;=19999")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COUNTIFS(Crowdfunding!G:G, "successful", Crowdfunding!D:D,"&gt;=20000",Crowdfunding!D:D,"&lt;=24999")</f>
        <v>7</v>
      </c>
      <c r="C7">
        <f>COUNTIFS(Crowdfunding!G:G, "failed", Crowdfunding!D:D,"&gt;=20000",Crowdfunding!D:D,"&lt;=24999")</f>
        <v>0</v>
      </c>
      <c r="D7">
        <f>COUNTIFS(Crowdfunding!G:G, "canceled", Crowdfunding!D:D,"&gt;=20000",Crowdfunding!D:D,"&lt;=24999")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COUNTIFS(Crowdfunding!G:G, "successful", Crowdfunding!D:D,"&gt;=25000",Crowdfunding!D:D,"&lt;=29999")</f>
        <v>11</v>
      </c>
      <c r="C8">
        <f>COUNTIFS(Crowdfunding!G:G, "failed", Crowdfunding!D:D,"&gt;=25000",Crowdfunding!D:D,"&lt;=29999")</f>
        <v>3</v>
      </c>
      <c r="D8">
        <f>COUNTIFS(Crowdfunding!G:G, "canceled", Crowdfunding!D:D,"&gt;=25000",Crowdfunding!D:D,"&lt;=29999")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COUNTIFS(Crowdfunding!G:G, "successful", Crowdfunding!D:D,"&gt;=30000",Crowdfunding!D:D,"&lt;=34999")</f>
        <v>7</v>
      </c>
      <c r="C9">
        <f>COUNTIFS(Crowdfunding!G:G, "failed", Crowdfunding!D:D,"&gt;=30000",Crowdfunding!D:D,"&lt;=34999")</f>
        <v>0</v>
      </c>
      <c r="D9">
        <f>COUNTIFS(Crowdfunding!G:G, "canceled", Crowdfunding!D:D,"&gt;=30000",Crowdfunding!D:D,"&lt;=34999")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COUNTIFS(Crowdfunding!G:G, "successful", Crowdfunding!D:D,"&gt;=35000",Crowdfunding!D:D,"&lt;=39999")</f>
        <v>8</v>
      </c>
      <c r="C10">
        <f>COUNTIFS(Crowdfunding!G:G, "failed", Crowdfunding!D:D,"&gt;=35000",Crowdfunding!D:D,"&lt;=39999")</f>
        <v>3</v>
      </c>
      <c r="D10">
        <f>COUNTIFS(Crowdfunding!G:G, "canceled", Crowdfunding!D:D,"&gt;=35000",Crowdfunding!D:D,"&lt;=39999")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COUNTIFS(Crowdfunding!G:G, "successful", Crowdfunding!D:D,"&gt;=40000",Crowdfunding!D:D,"&lt;=44999")</f>
        <v>11</v>
      </c>
      <c r="C11">
        <f>COUNTIFS(Crowdfunding!G:G, "failed", Crowdfunding!D:D,"&gt;=40000",Crowdfunding!D:D,"&lt;=44999")</f>
        <v>3</v>
      </c>
      <c r="D11">
        <f>COUNTIFS(Crowdfunding!G:G, "canceled", Crowdfunding!D:D,"&gt;=40000",Crowdfunding!D:D,"&lt;=44999")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COUNTIFS(Crowdfunding!G:G, "successful", Crowdfunding!D:D,"&gt;=45000",Crowdfunding!D:D,"&lt;=49999")</f>
        <v>8</v>
      </c>
      <c r="C12">
        <f>COUNTIFS(Crowdfunding!G:G, "failed", Crowdfunding!D:D,"&gt;=45000",Crowdfunding!D:D,"&lt;=49999")</f>
        <v>3</v>
      </c>
      <c r="D12">
        <f>COUNTIFS(Crowdfunding!G:G, "canceled", Crowdfunding!D:D,"&gt;=45000",Crowdfunding!D:D,"&lt;=49999")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COUNTIFS(Crowdfunding!G:G, "successful", Crowdfunding!D:D,"&gt;=50000")</f>
        <v>114</v>
      </c>
      <c r="C13">
        <f>COUNTIFS(Crowdfunding!G:G, "failed", Crowdfunding!D:D,"&gt;=50000")</f>
        <v>163</v>
      </c>
      <c r="D13">
        <f>COUNTIFS(Crowdfunding!G:G, "canceled", Crowdfunding!D:D,"&gt;=50000")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9B09-DDEC-403E-B37F-031E43F46B47}">
  <dimension ref="A1:I566"/>
  <sheetViews>
    <sheetView tabSelected="1" workbookViewId="0">
      <selection activeCell="I19" sqref="I19"/>
    </sheetView>
  </sheetViews>
  <sheetFormatPr defaultRowHeight="15.75" x14ac:dyDescent="0.25"/>
  <cols>
    <col min="1" max="1" width="11.875" customWidth="1"/>
    <col min="2" max="2" width="13.125" customWidth="1"/>
    <col min="5" max="5" width="13.625" customWidth="1"/>
    <col min="8" max="8" width="17.5" customWidth="1"/>
    <col min="9" max="9" width="16.375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I2" s="12" t="s">
        <v>2106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H3" t="s">
        <v>2107</v>
      </c>
      <c r="I3">
        <f>AVERAGE(B2:B566)</f>
        <v>851.14690265486729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H4" t="s">
        <v>2108</v>
      </c>
      <c r="I4">
        <f>MEDIAN(B2:B566)</f>
        <v>201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H5" t="s">
        <v>2109</v>
      </c>
      <c r="I5">
        <f>MIN(B:B)</f>
        <v>16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H6" t="s">
        <v>2110</v>
      </c>
      <c r="I6">
        <f>MAX(B:B)</f>
        <v>7295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H7" t="s">
        <v>2111</v>
      </c>
      <c r="I7">
        <f>_xlfn.VAR.S(B:B)</f>
        <v>1606216.5936295739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H8" t="s">
        <v>2112</v>
      </c>
      <c r="I8">
        <f>_xlfn.STDEV.S(B:B)</f>
        <v>1267.366006183523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  <c r="I11" s="11" t="s">
        <v>2113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  <c r="H12" t="s">
        <v>2107</v>
      </c>
      <c r="I12">
        <f>AVERAGE(E2:E365)</f>
        <v>585.61538461538464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  <c r="H13" t="s">
        <v>2108</v>
      </c>
      <c r="I13">
        <f>MEDIAN(E2:E365)</f>
        <v>114.5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  <c r="H14" t="s">
        <v>2109</v>
      </c>
      <c r="I14">
        <f>MIN(E:E)</f>
        <v>0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  <c r="H15" t="s">
        <v>2110</v>
      </c>
      <c r="I15">
        <f>MAX(E:E)</f>
        <v>6080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  <c r="H16" t="s">
        <v>2111</v>
      </c>
      <c r="I16">
        <f>_xlfn.VAR.S(E:E)</f>
        <v>924113.45496927318</v>
      </c>
    </row>
    <row r="17" spans="1:9" x14ac:dyDescent="0.25">
      <c r="A17" t="s">
        <v>20</v>
      </c>
      <c r="B17">
        <v>129</v>
      </c>
      <c r="D17" t="s">
        <v>14</v>
      </c>
      <c r="E17">
        <v>1</v>
      </c>
      <c r="H17" t="s">
        <v>2112</v>
      </c>
      <c r="I17">
        <f>_xlfn.STDEV.S(E:E)</f>
        <v>961.30819978260524</v>
      </c>
    </row>
    <row r="18" spans="1:9" x14ac:dyDescent="0.25">
      <c r="A18" t="s">
        <v>20</v>
      </c>
      <c r="B18">
        <v>226</v>
      </c>
      <c r="D18" t="s">
        <v>14</v>
      </c>
      <c r="E18">
        <v>1467</v>
      </c>
    </row>
    <row r="19" spans="1:9" x14ac:dyDescent="0.25">
      <c r="A19" t="s">
        <v>20</v>
      </c>
      <c r="B19">
        <v>5419</v>
      </c>
      <c r="D19" t="s">
        <v>14</v>
      </c>
      <c r="E19">
        <v>75</v>
      </c>
    </row>
    <row r="20" spans="1:9" x14ac:dyDescent="0.25">
      <c r="A20" t="s">
        <v>20</v>
      </c>
      <c r="B20">
        <v>165</v>
      </c>
      <c r="D20" t="s">
        <v>14</v>
      </c>
      <c r="E20">
        <v>120</v>
      </c>
    </row>
    <row r="21" spans="1:9" x14ac:dyDescent="0.25">
      <c r="A21" t="s">
        <v>20</v>
      </c>
      <c r="B21">
        <v>1965</v>
      </c>
      <c r="D21" t="s">
        <v>14</v>
      </c>
      <c r="E21">
        <v>2253</v>
      </c>
    </row>
    <row r="22" spans="1:9" x14ac:dyDescent="0.25">
      <c r="A22" t="s">
        <v>20</v>
      </c>
      <c r="B22">
        <v>16</v>
      </c>
      <c r="D22" t="s">
        <v>14</v>
      </c>
      <c r="E22">
        <v>5</v>
      </c>
    </row>
    <row r="23" spans="1:9" x14ac:dyDescent="0.25">
      <c r="A23" t="s">
        <v>20</v>
      </c>
      <c r="B23">
        <v>107</v>
      </c>
      <c r="D23" t="s">
        <v>14</v>
      </c>
      <c r="E23">
        <v>38</v>
      </c>
    </row>
    <row r="24" spans="1:9" x14ac:dyDescent="0.25">
      <c r="A24" t="s">
        <v>20</v>
      </c>
      <c r="B24">
        <v>134</v>
      </c>
      <c r="D24" t="s">
        <v>14</v>
      </c>
      <c r="E24">
        <v>12</v>
      </c>
    </row>
    <row r="25" spans="1:9" x14ac:dyDescent="0.25">
      <c r="A25" t="s">
        <v>20</v>
      </c>
      <c r="B25">
        <v>198</v>
      </c>
      <c r="D25" t="s">
        <v>14</v>
      </c>
      <c r="E25">
        <v>1684</v>
      </c>
    </row>
    <row r="26" spans="1:9" x14ac:dyDescent="0.25">
      <c r="A26" t="s">
        <v>20</v>
      </c>
      <c r="B26">
        <v>111</v>
      </c>
      <c r="D26" t="s">
        <v>14</v>
      </c>
      <c r="E26">
        <v>56</v>
      </c>
    </row>
    <row r="27" spans="1:9" x14ac:dyDescent="0.25">
      <c r="A27" t="s">
        <v>20</v>
      </c>
      <c r="B27">
        <v>222</v>
      </c>
      <c r="D27" t="s">
        <v>14</v>
      </c>
      <c r="E27">
        <v>838</v>
      </c>
    </row>
    <row r="28" spans="1:9" x14ac:dyDescent="0.25">
      <c r="A28" t="s">
        <v>20</v>
      </c>
      <c r="B28">
        <v>6212</v>
      </c>
      <c r="D28" t="s">
        <v>14</v>
      </c>
      <c r="E28">
        <v>1000</v>
      </c>
    </row>
    <row r="29" spans="1:9" x14ac:dyDescent="0.25">
      <c r="A29" t="s">
        <v>20</v>
      </c>
      <c r="B29">
        <v>98</v>
      </c>
      <c r="D29" t="s">
        <v>14</v>
      </c>
      <c r="E29">
        <v>1482</v>
      </c>
    </row>
    <row r="30" spans="1:9" x14ac:dyDescent="0.25">
      <c r="A30" t="s">
        <v>20</v>
      </c>
      <c r="B30">
        <v>92</v>
      </c>
      <c r="D30" t="s">
        <v>14</v>
      </c>
      <c r="E30">
        <v>106</v>
      </c>
    </row>
    <row r="31" spans="1:9" x14ac:dyDescent="0.25">
      <c r="A31" t="s">
        <v>20</v>
      </c>
      <c r="B31">
        <v>149</v>
      </c>
      <c r="D31" t="s">
        <v>14</v>
      </c>
      <c r="E31">
        <v>679</v>
      </c>
    </row>
    <row r="32" spans="1:9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1:D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Sheet2</vt:lpstr>
      <vt:lpstr>Crowdfunding</vt:lpstr>
      <vt:lpstr>Parent Category</vt:lpstr>
      <vt:lpstr>Campaigns Country</vt:lpstr>
      <vt:lpstr>Sub-Category</vt:lpstr>
      <vt:lpstr>Sub-Category Filtered</vt:lpstr>
      <vt:lpstr>Date Pivot</vt:lpstr>
      <vt:lpstr>Relationship Between Goals</vt:lpstr>
      <vt:lpstr>Summary Stats (S&amp;F)</vt:lpstr>
      <vt:lpstr>ROUNDUP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Azriel Tamayo</cp:lastModifiedBy>
  <dcterms:created xsi:type="dcterms:W3CDTF">2021-09-29T18:52:28Z</dcterms:created>
  <dcterms:modified xsi:type="dcterms:W3CDTF">2023-02-25T01:09:23Z</dcterms:modified>
</cp:coreProperties>
</file>