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m\Pulpit\Jedzenie\"/>
    </mc:Choice>
  </mc:AlternateContent>
  <bookViews>
    <workbookView xWindow="0" yWindow="0" windowWidth="19200" windowHeight="11745" tabRatio="500" activeTab="3"/>
  </bookViews>
  <sheets>
    <sheet name="Sheet1" sheetId="1" r:id="rId1"/>
    <sheet name="11.01.2018" sheetId="2" r:id="rId2"/>
    <sheet name="19.01.2018" sheetId="3" r:id="rId3"/>
    <sheet name="2.02.2018" sheetId="4" r:id="rId4"/>
  </sheets>
  <definedNames>
    <definedName name="_xlnm._FilterDatabase" localSheetId="0">Sheet1!$A$1:$R$10</definedName>
  </definedName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B5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E10" i="4" s="1"/>
  <c r="V6" i="4" s="1"/>
  <c r="D6" i="4"/>
  <c r="D10" i="4" s="1"/>
  <c r="U6" i="4" s="1"/>
  <c r="C6" i="4"/>
  <c r="C10" i="4" s="1"/>
  <c r="C4" i="4"/>
  <c r="D4" i="4"/>
  <c r="E4" i="4"/>
  <c r="F4" i="4"/>
  <c r="B4" i="4"/>
  <c r="C3" i="4"/>
  <c r="D3" i="4"/>
  <c r="E3" i="4"/>
  <c r="F3" i="4"/>
  <c r="B3" i="4"/>
  <c r="S18" i="4"/>
  <c r="P18" i="4"/>
  <c r="S16" i="4"/>
  <c r="P17" i="4" s="1"/>
  <c r="P19" i="4" s="1"/>
  <c r="L7" i="4"/>
  <c r="K7" i="4"/>
  <c r="J7" i="4"/>
  <c r="I7" i="4"/>
  <c r="H7" i="4"/>
  <c r="R6" i="4"/>
  <c r="Q6" i="4"/>
  <c r="P6" i="4"/>
  <c r="O6" i="4"/>
  <c r="N6" i="4"/>
  <c r="L6" i="4"/>
  <c r="K6" i="4"/>
  <c r="K10" i="4" s="1"/>
  <c r="J6" i="4"/>
  <c r="I6" i="4"/>
  <c r="H6" i="4"/>
  <c r="R5" i="4"/>
  <c r="Q5" i="4"/>
  <c r="P5" i="4"/>
  <c r="O5" i="4"/>
  <c r="N5" i="4"/>
  <c r="L5" i="4"/>
  <c r="K5" i="4"/>
  <c r="J5" i="4"/>
  <c r="I5" i="4"/>
  <c r="H5" i="4"/>
  <c r="R4" i="4"/>
  <c r="Q4" i="4"/>
  <c r="Q10" i="4" s="1"/>
  <c r="P4" i="4"/>
  <c r="O4" i="4"/>
  <c r="N4" i="4"/>
  <c r="L4" i="4"/>
  <c r="K4" i="4"/>
  <c r="J4" i="4"/>
  <c r="I4" i="4"/>
  <c r="H4" i="4"/>
  <c r="V3" i="4"/>
  <c r="U3" i="4"/>
  <c r="R3" i="4"/>
  <c r="R10" i="4" s="1"/>
  <c r="Q3" i="4"/>
  <c r="P3" i="4"/>
  <c r="P10" i="4" s="1"/>
  <c r="O3" i="4"/>
  <c r="O10" i="4" s="1"/>
  <c r="N3" i="4"/>
  <c r="L3" i="4"/>
  <c r="L10" i="4" s="1"/>
  <c r="K3" i="4"/>
  <c r="J3" i="4"/>
  <c r="J10" i="4" s="1"/>
  <c r="I3" i="4"/>
  <c r="I10" i="4" s="1"/>
  <c r="H3" i="4"/>
  <c r="S18" i="3"/>
  <c r="P18" i="3" s="1"/>
  <c r="S16" i="3"/>
  <c r="P17" i="3" s="1"/>
  <c r="P19" i="3" s="1"/>
  <c r="F9" i="3"/>
  <c r="E9" i="3"/>
  <c r="D9" i="3"/>
  <c r="C9" i="3"/>
  <c r="B9" i="3"/>
  <c r="F8" i="3"/>
  <c r="E8" i="3"/>
  <c r="D8" i="3"/>
  <c r="C8" i="3"/>
  <c r="L7" i="3"/>
  <c r="K7" i="3"/>
  <c r="J7" i="3"/>
  <c r="I7" i="3"/>
  <c r="H7" i="3"/>
  <c r="F7" i="3"/>
  <c r="E7" i="3"/>
  <c r="D7" i="3"/>
  <c r="C7" i="3"/>
  <c r="B7" i="3"/>
  <c r="R6" i="3"/>
  <c r="Q6" i="3"/>
  <c r="P6" i="3"/>
  <c r="O6" i="3"/>
  <c r="N6" i="3"/>
  <c r="L6" i="3"/>
  <c r="K6" i="3"/>
  <c r="J6" i="3"/>
  <c r="I6" i="3"/>
  <c r="H6" i="3"/>
  <c r="F6" i="3"/>
  <c r="E6" i="3"/>
  <c r="D6" i="3"/>
  <c r="C6" i="3"/>
  <c r="B6" i="3"/>
  <c r="R5" i="3"/>
  <c r="Q5" i="3"/>
  <c r="P5" i="3"/>
  <c r="O5" i="3"/>
  <c r="N5" i="3"/>
  <c r="L5" i="3"/>
  <c r="K5" i="3"/>
  <c r="J5" i="3"/>
  <c r="I5" i="3"/>
  <c r="H5" i="3"/>
  <c r="R4" i="3"/>
  <c r="Q4" i="3"/>
  <c r="P4" i="3"/>
  <c r="O4" i="3"/>
  <c r="N4" i="3"/>
  <c r="L4" i="3"/>
  <c r="K4" i="3"/>
  <c r="J4" i="3"/>
  <c r="I4" i="3"/>
  <c r="H4" i="3"/>
  <c r="F4" i="3"/>
  <c r="E4" i="3"/>
  <c r="D4" i="3"/>
  <c r="C4" i="3"/>
  <c r="V3" i="3"/>
  <c r="U3" i="3"/>
  <c r="R3" i="3"/>
  <c r="R10" i="3" s="1"/>
  <c r="Q3" i="3"/>
  <c r="Q10" i="3" s="1"/>
  <c r="P3" i="3"/>
  <c r="P10" i="3" s="1"/>
  <c r="O3" i="3"/>
  <c r="O10" i="3" s="1"/>
  <c r="N3" i="3"/>
  <c r="L3" i="3"/>
  <c r="L10" i="3" s="1"/>
  <c r="K3" i="3"/>
  <c r="K10" i="3" s="1"/>
  <c r="J3" i="3"/>
  <c r="J10" i="3" s="1"/>
  <c r="I3" i="3"/>
  <c r="I10" i="3" s="1"/>
  <c r="H3" i="3"/>
  <c r="F3" i="3"/>
  <c r="F10" i="3" s="1"/>
  <c r="E3" i="3"/>
  <c r="E10" i="3" s="1"/>
  <c r="D3" i="3"/>
  <c r="D10" i="3" s="1"/>
  <c r="U6" i="3" s="1"/>
  <c r="C3" i="3"/>
  <c r="C10" i="3" s="1"/>
  <c r="T6" i="3" s="1"/>
  <c r="S18" i="2"/>
  <c r="P18" i="2"/>
  <c r="S16" i="2"/>
  <c r="V3" i="2" s="1"/>
  <c r="F9" i="2"/>
  <c r="E9" i="2"/>
  <c r="D9" i="2"/>
  <c r="C9" i="2"/>
  <c r="F8" i="2"/>
  <c r="E8" i="2"/>
  <c r="D8" i="2"/>
  <c r="C8" i="2"/>
  <c r="R7" i="2"/>
  <c r="Q7" i="2"/>
  <c r="P7" i="2"/>
  <c r="O7" i="2"/>
  <c r="F7" i="2"/>
  <c r="E7" i="2"/>
  <c r="D7" i="2"/>
  <c r="C7" i="2"/>
  <c r="R6" i="2"/>
  <c r="Q6" i="2"/>
  <c r="P6" i="2"/>
  <c r="O6" i="2"/>
  <c r="F6" i="2"/>
  <c r="E6" i="2"/>
  <c r="D6" i="2"/>
  <c r="C6" i="2"/>
  <c r="R5" i="2"/>
  <c r="Q5" i="2"/>
  <c r="P5" i="2"/>
  <c r="O5" i="2"/>
  <c r="L5" i="2"/>
  <c r="K5" i="2"/>
  <c r="J5" i="2"/>
  <c r="I5" i="2"/>
  <c r="R4" i="2"/>
  <c r="Q4" i="2"/>
  <c r="P4" i="2"/>
  <c r="O4" i="2"/>
  <c r="L4" i="2"/>
  <c r="K4" i="2"/>
  <c r="J4" i="2"/>
  <c r="I4" i="2"/>
  <c r="F4" i="2"/>
  <c r="E4" i="2"/>
  <c r="D4" i="2"/>
  <c r="C4" i="2"/>
  <c r="U3" i="2"/>
  <c r="R3" i="2"/>
  <c r="R10" i="2" s="1"/>
  <c r="Q3" i="2"/>
  <c r="Q10" i="2" s="1"/>
  <c r="P3" i="2"/>
  <c r="P10" i="2" s="1"/>
  <c r="O3" i="2"/>
  <c r="O10" i="2" s="1"/>
  <c r="L3" i="2"/>
  <c r="L10" i="2" s="1"/>
  <c r="K3" i="2"/>
  <c r="K10" i="2" s="1"/>
  <c r="J3" i="2"/>
  <c r="J10" i="2" s="1"/>
  <c r="I3" i="2"/>
  <c r="I10" i="2" s="1"/>
  <c r="F3" i="2"/>
  <c r="F10" i="2" s="1"/>
  <c r="X6" i="2" s="1"/>
  <c r="E3" i="2"/>
  <c r="E10" i="2" s="1"/>
  <c r="V6" i="2" s="1"/>
  <c r="D3" i="2"/>
  <c r="D10" i="2" s="1"/>
  <c r="U6" i="2" s="1"/>
  <c r="C3" i="2"/>
  <c r="C10" i="2" s="1"/>
  <c r="T6" i="2" s="1"/>
  <c r="S18" i="1"/>
  <c r="P18" i="1"/>
  <c r="S16" i="1"/>
  <c r="P17" i="1" s="1"/>
  <c r="P19" i="1" s="1"/>
  <c r="S20" i="1" s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R4" i="1"/>
  <c r="Q4" i="1"/>
  <c r="P4" i="1"/>
  <c r="O4" i="1"/>
  <c r="L4" i="1"/>
  <c r="K4" i="1"/>
  <c r="J4" i="1"/>
  <c r="I4" i="1"/>
  <c r="F4" i="1"/>
  <c r="E4" i="1"/>
  <c r="D4" i="1"/>
  <c r="C4" i="1"/>
  <c r="R3" i="1"/>
  <c r="R10" i="1" s="1"/>
  <c r="Q3" i="1"/>
  <c r="Q10" i="1" s="1"/>
  <c r="P3" i="1"/>
  <c r="P10" i="1" s="1"/>
  <c r="O3" i="1"/>
  <c r="O10" i="1" s="1"/>
  <c r="L3" i="1"/>
  <c r="L10" i="1" s="1"/>
  <c r="K3" i="1"/>
  <c r="K10" i="1" s="1"/>
  <c r="J3" i="1"/>
  <c r="J10" i="1" s="1"/>
  <c r="I3" i="1"/>
  <c r="I10" i="1" s="1"/>
  <c r="F3" i="1"/>
  <c r="F10" i="1" s="1"/>
  <c r="X6" i="1" s="1"/>
  <c r="X9" i="1" s="1"/>
  <c r="E3" i="1"/>
  <c r="E10" i="1" s="1"/>
  <c r="V6" i="1" s="1"/>
  <c r="V9" i="1" s="1"/>
  <c r="D3" i="1"/>
  <c r="D10" i="1" s="1"/>
  <c r="U6" i="1" s="1"/>
  <c r="U9" i="1" s="1"/>
  <c r="C3" i="1"/>
  <c r="C10" i="1" s="1"/>
  <c r="T6" i="1" s="1"/>
  <c r="T9" i="1" s="1"/>
  <c r="F10" i="4" l="1"/>
  <c r="U10" i="4"/>
  <c r="U9" i="4"/>
  <c r="V10" i="4"/>
  <c r="V9" i="4"/>
  <c r="S20" i="4"/>
  <c r="T3" i="4" s="1"/>
  <c r="X3" i="4"/>
  <c r="X6" i="4"/>
  <c r="T6" i="4"/>
  <c r="U10" i="3"/>
  <c r="U9" i="3"/>
  <c r="V10" i="2"/>
  <c r="V9" i="2"/>
  <c r="V6" i="3"/>
  <c r="S20" i="3"/>
  <c r="T3" i="3" s="1"/>
  <c r="T10" i="3" s="1"/>
  <c r="X3" i="3"/>
  <c r="U10" i="2"/>
  <c r="U9" i="2"/>
  <c r="X6" i="3"/>
  <c r="P17" i="2"/>
  <c r="P19" i="2" s="1"/>
  <c r="T10" i="4" l="1"/>
  <c r="T9" i="4"/>
  <c r="X10" i="4"/>
  <c r="X9" i="4"/>
  <c r="X10" i="3"/>
  <c r="X9" i="3"/>
  <c r="T9" i="3"/>
  <c r="X3" i="2"/>
  <c r="S20" i="2"/>
  <c r="T3" i="2" s="1"/>
  <c r="V10" i="3"/>
  <c r="V9" i="3"/>
  <c r="X10" i="2" l="1"/>
  <c r="X9" i="2"/>
  <c r="T10" i="2"/>
  <c r="T9" i="2"/>
</calcChain>
</file>

<file path=xl/sharedStrings.xml><?xml version="1.0" encoding="utf-8"?>
<sst xmlns="http://schemas.openxmlformats.org/spreadsheetml/2006/main" count="316" uniqueCount="76">
  <si>
    <t>Śniadanie</t>
  </si>
  <si>
    <t>Obiad</t>
  </si>
  <si>
    <t>Kolacja</t>
  </si>
  <si>
    <t>ilość</t>
  </si>
  <si>
    <t>w</t>
  </si>
  <si>
    <t>t</t>
  </si>
  <si>
    <t>b</t>
  </si>
  <si>
    <t>kal</t>
  </si>
  <si>
    <t>k</t>
  </si>
  <si>
    <t>jajka</t>
  </si>
  <si>
    <t>nalesnik</t>
  </si>
  <si>
    <t>bialko</t>
  </si>
  <si>
    <t>bulki</t>
  </si>
  <si>
    <t>twarog chudy</t>
  </si>
  <si>
    <t>kebab</t>
  </si>
  <si>
    <t>musztarda</t>
  </si>
  <si>
    <t>w moje</t>
  </si>
  <si>
    <t>t moje</t>
  </si>
  <si>
    <t>b moje</t>
  </si>
  <si>
    <t>k moje</t>
  </si>
  <si>
    <t>kiwi</t>
  </si>
  <si>
    <t>jablko</t>
  </si>
  <si>
    <t>banan</t>
  </si>
  <si>
    <t>pomarancz</t>
  </si>
  <si>
    <t>np.</t>
  </si>
  <si>
    <t>nazwa</t>
  </si>
  <si>
    <t>jajko</t>
  </si>
  <si>
    <t>bulka</t>
  </si>
  <si>
    <t>t=9 kal</t>
  </si>
  <si>
    <t>w=4 kal</t>
  </si>
  <si>
    <t>b=4 kal</t>
  </si>
  <si>
    <t>zapotrzebowanie bialka</t>
  </si>
  <si>
    <t>musztarda 10g</t>
  </si>
  <si>
    <t>zapotrzebowanie tluszczy</t>
  </si>
  <si>
    <t>zapotrzebowanie wegli</t>
  </si>
  <si>
    <t>omlet z 3 jaj</t>
  </si>
  <si>
    <t>mieszanka studencka</t>
  </si>
  <si>
    <t>mleko kokosowe</t>
  </si>
  <si>
    <t>kopytka 100g</t>
  </si>
  <si>
    <t>kielbasa 100g</t>
  </si>
  <si>
    <t>naleśnik</t>
  </si>
  <si>
    <t>twarog chudy 100g</t>
  </si>
  <si>
    <t>pizza capriciosa 150 g</t>
  </si>
  <si>
    <t>serek wiejski</t>
  </si>
  <si>
    <t>kotlet mielony</t>
  </si>
  <si>
    <t>chlep peln. 100</t>
  </si>
  <si>
    <t>komosa ryzowa</t>
  </si>
  <si>
    <t>sos czosnkowy</t>
  </si>
  <si>
    <t>awokado</t>
  </si>
  <si>
    <t>chleb pel. 100G</t>
  </si>
  <si>
    <t>carbo</t>
  </si>
  <si>
    <t>Waga</t>
  </si>
  <si>
    <t>makaron 100g</t>
  </si>
  <si>
    <t>ryż 100g</t>
  </si>
  <si>
    <t>kurczak 100g</t>
  </si>
  <si>
    <t>sos pomidorowy z warzywami 100 g</t>
  </si>
  <si>
    <t>Ciasto francuskie 100 g</t>
  </si>
  <si>
    <t>chleb pelnoziarnisty 100g</t>
  </si>
  <si>
    <t>kotle mielony</t>
  </si>
  <si>
    <t>komosa ryzowa 100g</t>
  </si>
  <si>
    <t>sos czosnkowy 100 g</t>
  </si>
  <si>
    <t>Carbo 100 g</t>
  </si>
  <si>
    <t>chlep peln. 100G</t>
  </si>
  <si>
    <t>piers z kurczaka w cieście 100g</t>
  </si>
  <si>
    <t>pomidor</t>
  </si>
  <si>
    <t>serek typu włoski 100 g</t>
  </si>
  <si>
    <t>Kurczak w panierce 100g</t>
  </si>
  <si>
    <t>Ciecierzyca 100g</t>
  </si>
  <si>
    <t>Mleko 2% 100ml</t>
  </si>
  <si>
    <t>Jogurt typu grecki 0%</t>
  </si>
  <si>
    <t>Miód łyżeczka 12g</t>
  </si>
  <si>
    <t>Kanapka Gyros</t>
  </si>
  <si>
    <t>Ryż brązowy 100g</t>
  </si>
  <si>
    <t>Whooper junior</t>
  </si>
  <si>
    <t>Papryka</t>
  </si>
  <si>
    <t>Cebula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</si>
</sst>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rgb="FF000000"/>
      <name val="Calibri"/>
      <charset val="134"/>
    </font>
    <font>
      <sz val="11"/>
      <color rgb="FF000000"/>
      <name val="Calibri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82F379"/>
      </patternFill>
    </fill>
    <fill>
      <patternFill patternType="solid">
        <fgColor rgb="FFBDD7EE"/>
        <bgColor rgb="FFBCE4E5"/>
      </patternFill>
    </fill>
    <fill>
      <patternFill patternType="solid">
        <fgColor rgb="FFD6DCE5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EAFB"/>
        <bgColor rgb="FFF2F2F2"/>
      </patternFill>
    </fill>
    <fill>
      <patternFill patternType="solid">
        <fgColor rgb="FFD9D9D9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C5E0B4"/>
        <bgColor rgb="FFBCE4E5"/>
      </patternFill>
    </fill>
    <fill>
      <patternFill patternType="solid">
        <fgColor rgb="FFDEEBF7"/>
        <bgColor rgb="FFE7E6E6"/>
      </patternFill>
    </fill>
    <fill>
      <patternFill patternType="solid">
        <fgColor rgb="FF82F379"/>
        <bgColor rgb="FF92D050"/>
      </patternFill>
    </fill>
    <fill>
      <patternFill patternType="solid">
        <fgColor rgb="FFF2F2F2"/>
        <bgColor rgb="FFF8EAFB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DEEBF7"/>
      </patternFill>
    </fill>
    <fill>
      <patternFill patternType="solid">
        <fgColor rgb="FFE2F0D9"/>
        <bgColor rgb="FFE0EFD4"/>
      </patternFill>
    </fill>
    <fill>
      <patternFill patternType="solid">
        <fgColor rgb="FFBCE4E5"/>
        <bgColor rgb="FFBDD7EE"/>
      </patternFill>
    </fill>
    <fill>
      <patternFill patternType="solid">
        <fgColor rgb="FFE0EFD4"/>
        <bgColor rgb="FFE2F0D9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4" xfId="0" applyFont="1" applyFill="1" applyBorder="1">
      <alignment vertical="center"/>
    </xf>
    <xf numFmtId="0" fontId="0" fillId="6" borderId="3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8" borderId="4" xfId="0" applyFont="1" applyFill="1" applyBorder="1">
      <alignment vertical="center"/>
    </xf>
    <xf numFmtId="0" fontId="0" fillId="9" borderId="4" xfId="0" applyFont="1" applyFill="1" applyBorder="1">
      <alignment vertical="center"/>
    </xf>
    <xf numFmtId="0" fontId="0" fillId="10" borderId="4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4" xfId="0" applyFill="1" applyBorder="1">
      <alignment vertical="center"/>
    </xf>
    <xf numFmtId="0" fontId="0" fillId="12" borderId="4" xfId="0" applyFill="1" applyBorder="1">
      <alignment vertical="center"/>
    </xf>
    <xf numFmtId="0" fontId="0" fillId="13" borderId="4" xfId="0" applyFont="1" applyFill="1" applyBorder="1">
      <alignment vertical="center"/>
    </xf>
    <xf numFmtId="0" fontId="0" fillId="14" borderId="4" xfId="0" applyFont="1" applyFill="1" applyBorder="1">
      <alignment vertical="center"/>
    </xf>
    <xf numFmtId="0" fontId="0" fillId="15" borderId="4" xfId="0" applyFill="1" applyBorder="1">
      <alignment vertical="center"/>
    </xf>
    <xf numFmtId="0" fontId="0" fillId="16" borderId="0" xfId="0" applyFill="1">
      <alignment vertical="center"/>
    </xf>
    <xf numFmtId="0" fontId="0" fillId="17" borderId="5" xfId="0" applyFill="1" applyBorder="1">
      <alignment vertical="center"/>
    </xf>
    <xf numFmtId="0" fontId="0" fillId="17" borderId="0" xfId="0" applyFill="1">
      <alignment vertical="center"/>
    </xf>
    <xf numFmtId="0" fontId="0" fillId="18" borderId="4" xfId="0" applyFont="1" applyFill="1" applyBorder="1">
      <alignment vertical="center"/>
    </xf>
    <xf numFmtId="0" fontId="0" fillId="19" borderId="4" xfId="0" applyFill="1" applyBorder="1">
      <alignment vertical="center"/>
    </xf>
    <xf numFmtId="0" fontId="0" fillId="0" borderId="4" xfId="0" applyFont="1" applyBorder="1">
      <alignment vertical="center"/>
    </xf>
    <xf numFmtId="0" fontId="0" fillId="20" borderId="4" xfId="0" applyFill="1" applyBorder="1">
      <alignment vertical="center"/>
    </xf>
    <xf numFmtId="164" fontId="0" fillId="11" borderId="4" xfId="0" applyNumberFormat="1" applyFill="1" applyBorder="1">
      <alignment vertical="center"/>
    </xf>
    <xf numFmtId="0" fontId="0" fillId="20" borderId="4" xfId="0" applyFont="1" applyFill="1" applyBorder="1">
      <alignment vertical="center"/>
    </xf>
    <xf numFmtId="0" fontId="1" fillId="15" borderId="4" xfId="0" applyFont="1" applyFill="1" applyBorder="1">
      <alignment vertical="center"/>
    </xf>
    <xf numFmtId="164" fontId="0" fillId="16" borderId="0" xfId="0" applyNumberFormat="1" applyFill="1">
      <alignment vertical="center"/>
    </xf>
    <xf numFmtId="0" fontId="0" fillId="21" borderId="4" xfId="0" applyFill="1" applyBorder="1">
      <alignment vertical="center"/>
    </xf>
    <xf numFmtId="164" fontId="0" fillId="10" borderId="4" xfId="0" applyNumberFormat="1" applyFill="1" applyBorder="1">
      <alignment vertical="center"/>
    </xf>
    <xf numFmtId="0" fontId="0" fillId="21" borderId="4" xfId="0" applyFont="1" applyFill="1" applyBorder="1">
      <alignment vertical="center"/>
    </xf>
    <xf numFmtId="0" fontId="0" fillId="0" borderId="6" xfId="0" applyFont="1" applyFill="1" applyBorder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F8EAFB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2F0D9"/>
      <rgbColor rgb="FFE0EFD4"/>
      <rgbColor rgb="FFFFE699"/>
      <rgbColor rgb="FFBCE4E5"/>
      <rgbColor rgb="FFE7E6E6"/>
      <rgbColor rgb="FFD6DCE5"/>
      <rgbColor rgb="FFFBE5D6"/>
      <rgbColor rgb="FF3366FF"/>
      <rgbColor rgb="FF82F379"/>
      <rgbColor rgb="FF92D050"/>
      <rgbColor rgb="FFFFC0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Normal="100" workbookViewId="0">
      <selection activeCell="B12" sqref="B12"/>
    </sheetView>
  </sheetViews>
  <sheetFormatPr defaultRowHeight="15"/>
  <cols>
    <col min="1" max="1" width="8.85546875" customWidth="1"/>
    <col min="2" max="2" width="10.140625" customWidth="1"/>
    <col min="3" max="3" width="8.85546875" customWidth="1"/>
    <col min="4" max="4" width="20.28515625" customWidth="1"/>
    <col min="5" max="7" width="8.85546875" customWidth="1"/>
    <col min="8" max="8" width="13" customWidth="1"/>
    <col min="9" max="13" width="8.85546875" customWidth="1"/>
    <col min="14" max="14" width="14.85546875" customWidth="1"/>
    <col min="15" max="18" width="8.85546875" customWidth="1"/>
    <col min="19" max="19" width="22.140625" customWidth="1"/>
    <col min="20" max="1025" width="8.85546875" customWidth="1"/>
  </cols>
  <sheetData>
    <row r="1" spans="1:24">
      <c r="A1" s="3" t="s">
        <v>0</v>
      </c>
      <c r="B1" s="3"/>
      <c r="C1" s="3"/>
      <c r="D1" s="3"/>
      <c r="E1" s="3"/>
      <c r="F1" s="3"/>
      <c r="G1" s="2" t="s">
        <v>1</v>
      </c>
      <c r="H1" s="2"/>
      <c r="I1" s="2"/>
      <c r="J1" s="2"/>
      <c r="K1" s="2"/>
      <c r="L1" s="2"/>
      <c r="M1" s="1" t="s">
        <v>2</v>
      </c>
      <c r="N1" s="1"/>
      <c r="O1" s="1"/>
      <c r="P1" s="1"/>
      <c r="Q1" s="1"/>
      <c r="R1" s="1"/>
    </row>
    <row r="2" spans="1:24">
      <c r="A2" s="4" t="s">
        <v>3</v>
      </c>
      <c r="B2" s="4"/>
      <c r="C2" s="4" t="s">
        <v>4</v>
      </c>
      <c r="D2" s="4" t="s">
        <v>5</v>
      </c>
      <c r="E2" s="4" t="s">
        <v>6</v>
      </c>
      <c r="F2" s="4" t="s">
        <v>7</v>
      </c>
      <c r="G2" s="5" t="s">
        <v>3</v>
      </c>
      <c r="H2" s="5"/>
      <c r="I2" s="6" t="s">
        <v>4</v>
      </c>
      <c r="J2" s="6" t="s">
        <v>5</v>
      </c>
      <c r="K2" s="6" t="s">
        <v>6</v>
      </c>
      <c r="L2" s="6" t="s">
        <v>7</v>
      </c>
      <c r="M2" s="7" t="s">
        <v>3</v>
      </c>
      <c r="N2" s="7"/>
      <c r="O2" s="7" t="s">
        <v>4</v>
      </c>
      <c r="P2" s="7" t="s">
        <v>5</v>
      </c>
      <c r="Q2" s="7" t="s">
        <v>6</v>
      </c>
      <c r="R2" s="7" t="s">
        <v>7</v>
      </c>
      <c r="T2" s="8" t="s">
        <v>4</v>
      </c>
      <c r="U2" s="8" t="s">
        <v>5</v>
      </c>
      <c r="V2" s="8" t="s">
        <v>6</v>
      </c>
      <c r="X2" s="9" t="s">
        <v>8</v>
      </c>
    </row>
    <row r="3" spans="1:24">
      <c r="A3" s="10">
        <v>4</v>
      </c>
      <c r="B3" s="10" t="s">
        <v>9</v>
      </c>
      <c r="C3" s="10">
        <f t="shared" ref="C3:C9" si="0">A3*E14</f>
        <v>2.8</v>
      </c>
      <c r="D3" s="10">
        <f t="shared" ref="D3:D9" si="1">A3*F14</f>
        <v>25.6</v>
      </c>
      <c r="E3" s="10">
        <f t="shared" ref="E3:E9" si="2">A3*G14</f>
        <v>30</v>
      </c>
      <c r="F3" s="10">
        <f t="shared" ref="F3:F9" si="3">A3*H14</f>
        <v>372</v>
      </c>
      <c r="G3" s="11">
        <v>3</v>
      </c>
      <c r="H3" s="11" t="s">
        <v>10</v>
      </c>
      <c r="I3" s="12">
        <f>G3*E26</f>
        <v>82.800000000000011</v>
      </c>
      <c r="J3" s="12">
        <f>G3*F26</f>
        <v>11.7</v>
      </c>
      <c r="K3" s="12">
        <f>G3*G26</f>
        <v>19.5</v>
      </c>
      <c r="L3" s="12">
        <f>G3*H26</f>
        <v>510</v>
      </c>
      <c r="M3" s="13">
        <v>1</v>
      </c>
      <c r="N3" s="13" t="s">
        <v>11</v>
      </c>
      <c r="O3" s="13">
        <f>M3*E30</f>
        <v>2.2999999999999998</v>
      </c>
      <c r="P3" s="13">
        <f>M3*F30</f>
        <v>1.5</v>
      </c>
      <c r="Q3" s="13">
        <f>M3*G30</f>
        <v>22</v>
      </c>
      <c r="R3" s="13">
        <f>M3*H30</f>
        <v>116</v>
      </c>
      <c r="T3" s="8">
        <v>396</v>
      </c>
      <c r="U3" s="8">
        <v>106</v>
      </c>
      <c r="V3" s="8">
        <v>159</v>
      </c>
      <c r="X3" s="9">
        <v>3170</v>
      </c>
    </row>
    <row r="4" spans="1:24">
      <c r="A4" s="10">
        <v>1</v>
      </c>
      <c r="B4" s="10" t="s">
        <v>12</v>
      </c>
      <c r="C4" s="10">
        <f t="shared" si="0"/>
        <v>55</v>
      </c>
      <c r="D4" s="10">
        <f t="shared" si="1"/>
        <v>3</v>
      </c>
      <c r="E4" s="10">
        <f t="shared" si="2"/>
        <v>7</v>
      </c>
      <c r="F4" s="10">
        <f t="shared" si="3"/>
        <v>291</v>
      </c>
      <c r="G4" s="11">
        <v>1</v>
      </c>
      <c r="H4" s="11" t="s">
        <v>13</v>
      </c>
      <c r="I4" s="12">
        <f>G4*E27</f>
        <v>3.8</v>
      </c>
      <c r="J4" s="12">
        <f>G4*F27</f>
        <v>0</v>
      </c>
      <c r="K4" s="12">
        <f>G4*G27</f>
        <v>17</v>
      </c>
      <c r="L4" s="12">
        <f>G4*H27</f>
        <v>83</v>
      </c>
      <c r="M4" s="13">
        <v>1</v>
      </c>
      <c r="N4" s="13" t="s">
        <v>14</v>
      </c>
      <c r="O4" s="13">
        <f>M4*E31</f>
        <v>77.099999999999994</v>
      </c>
      <c r="P4" s="13">
        <f>M4*F31</f>
        <v>16.600000000000001</v>
      </c>
      <c r="Q4" s="13">
        <f>M4*G31</f>
        <v>37.9</v>
      </c>
      <c r="R4" s="13">
        <f>M4*H31</f>
        <v>620</v>
      </c>
    </row>
    <row r="5" spans="1:24">
      <c r="A5" s="10">
        <v>2</v>
      </c>
      <c r="B5" s="10" t="s">
        <v>15</v>
      </c>
      <c r="C5" s="10">
        <f t="shared" si="0"/>
        <v>4</v>
      </c>
      <c r="D5" s="10">
        <f t="shared" si="1"/>
        <v>2</v>
      </c>
      <c r="E5" s="10">
        <f t="shared" si="2"/>
        <v>2</v>
      </c>
      <c r="F5" s="10">
        <f t="shared" si="3"/>
        <v>40</v>
      </c>
      <c r="G5" s="11"/>
      <c r="H5" s="11"/>
      <c r="I5" s="12"/>
      <c r="J5" s="12"/>
      <c r="K5" s="12"/>
      <c r="L5" s="12"/>
      <c r="M5" s="13"/>
      <c r="N5" s="13"/>
      <c r="O5" s="13"/>
      <c r="P5" s="13"/>
      <c r="Q5" s="13"/>
      <c r="R5" s="13"/>
      <c r="T5" s="14" t="s">
        <v>16</v>
      </c>
      <c r="U5" s="14" t="s">
        <v>17</v>
      </c>
      <c r="V5" s="14" t="s">
        <v>18</v>
      </c>
      <c r="X5" s="15" t="s">
        <v>19</v>
      </c>
    </row>
    <row r="6" spans="1:24">
      <c r="A6" s="10">
        <v>1</v>
      </c>
      <c r="B6" s="10" t="s">
        <v>20</v>
      </c>
      <c r="C6" s="10">
        <f t="shared" si="0"/>
        <v>10.6</v>
      </c>
      <c r="D6" s="10">
        <f t="shared" si="1"/>
        <v>0.5</v>
      </c>
      <c r="E6" s="10">
        <f t="shared" si="2"/>
        <v>0</v>
      </c>
      <c r="F6" s="10">
        <f t="shared" si="3"/>
        <v>51</v>
      </c>
      <c r="G6" s="11"/>
      <c r="H6" s="11"/>
      <c r="I6" s="12"/>
      <c r="J6" s="12"/>
      <c r="K6" s="12"/>
      <c r="L6" s="12"/>
      <c r="M6" s="13"/>
      <c r="N6" s="13"/>
      <c r="O6" s="13"/>
      <c r="P6" s="13"/>
      <c r="Q6" s="13"/>
      <c r="R6" s="13"/>
      <c r="T6" s="14">
        <f>SUM(C10,I10,O10)</f>
        <v>297.5</v>
      </c>
      <c r="U6" s="14">
        <f>SUM(D10,J10,P10)</f>
        <v>61.9</v>
      </c>
      <c r="V6" s="14">
        <f>SUM(E10,K10,Q10)</f>
        <v>138.6</v>
      </c>
      <c r="X6" s="15">
        <f>SUM(F10,L10,R10)</f>
        <v>2338</v>
      </c>
    </row>
    <row r="7" spans="1:24">
      <c r="A7" s="10">
        <v>1</v>
      </c>
      <c r="B7" s="10" t="s">
        <v>21</v>
      </c>
      <c r="C7" s="10">
        <f t="shared" si="0"/>
        <v>9.1</v>
      </c>
      <c r="D7" s="10">
        <f t="shared" si="1"/>
        <v>0.3</v>
      </c>
      <c r="E7" s="10">
        <f t="shared" si="2"/>
        <v>0.3</v>
      </c>
      <c r="F7" s="10">
        <f t="shared" si="3"/>
        <v>36</v>
      </c>
      <c r="G7" s="11"/>
      <c r="H7" s="11"/>
      <c r="I7" s="12"/>
      <c r="J7" s="12"/>
      <c r="K7" s="12"/>
      <c r="L7" s="12"/>
      <c r="M7" s="13"/>
      <c r="N7" s="13"/>
      <c r="O7" s="13"/>
      <c r="P7" s="13"/>
      <c r="Q7" s="13"/>
      <c r="R7" s="13"/>
    </row>
    <row r="8" spans="1:24">
      <c r="A8" s="10">
        <v>1</v>
      </c>
      <c r="B8" s="10" t="s">
        <v>22</v>
      </c>
      <c r="C8" s="10">
        <f t="shared" si="0"/>
        <v>39</v>
      </c>
      <c r="D8" s="10">
        <f t="shared" si="1"/>
        <v>0.5</v>
      </c>
      <c r="E8" s="10">
        <f t="shared" si="2"/>
        <v>1.9</v>
      </c>
      <c r="F8" s="10">
        <f t="shared" si="3"/>
        <v>172</v>
      </c>
      <c r="G8" s="11"/>
      <c r="H8" s="11"/>
      <c r="I8" s="12"/>
      <c r="J8" s="12"/>
      <c r="K8" s="12"/>
      <c r="L8" s="12"/>
      <c r="M8" s="13"/>
      <c r="N8" s="13"/>
      <c r="O8" s="13"/>
      <c r="P8" s="13"/>
      <c r="Q8" s="13"/>
      <c r="R8" s="13"/>
    </row>
    <row r="9" spans="1:24">
      <c r="A9" s="10">
        <v>1</v>
      </c>
      <c r="B9" s="10" t="s">
        <v>23</v>
      </c>
      <c r="C9" s="10">
        <f t="shared" si="0"/>
        <v>11</v>
      </c>
      <c r="D9" s="10">
        <f t="shared" si="1"/>
        <v>0.2</v>
      </c>
      <c r="E9" s="10">
        <f t="shared" si="2"/>
        <v>1</v>
      </c>
      <c r="F9" s="10">
        <f t="shared" si="3"/>
        <v>47</v>
      </c>
      <c r="G9" s="11"/>
      <c r="H9" s="11"/>
      <c r="I9" s="12"/>
      <c r="J9" s="12"/>
      <c r="K9" s="12"/>
      <c r="L9" s="12"/>
      <c r="M9" s="13"/>
      <c r="N9" s="13"/>
      <c r="O9" s="13"/>
      <c r="P9" s="13"/>
      <c r="Q9" s="13"/>
      <c r="R9" s="13"/>
      <c r="T9" s="16">
        <f>T6-T3</f>
        <v>-98.5</v>
      </c>
      <c r="U9" s="16">
        <f>U6-U3</f>
        <v>-44.1</v>
      </c>
      <c r="V9" s="16">
        <f>V6-V3</f>
        <v>-20.400000000000006</v>
      </c>
      <c r="X9" s="16">
        <f>X6-X3</f>
        <v>-832</v>
      </c>
    </row>
    <row r="10" spans="1:24">
      <c r="C10" s="17">
        <f>SUM(C3:C9)</f>
        <v>131.5</v>
      </c>
      <c r="D10" s="17">
        <f>SUM(D3:D9)</f>
        <v>32.1</v>
      </c>
      <c r="E10" s="17">
        <f>SUM(E3:E9)</f>
        <v>42.199999999999996</v>
      </c>
      <c r="F10" s="17">
        <f>SUM(F3:F9)</f>
        <v>1009</v>
      </c>
      <c r="G10" s="18"/>
      <c r="I10" s="17">
        <f>SUM(I3:I9)</f>
        <v>86.600000000000009</v>
      </c>
      <c r="J10" s="17">
        <f>SUM(J3:J9)</f>
        <v>11.7</v>
      </c>
      <c r="K10" s="17">
        <f>SUM(K3:K9)</f>
        <v>36.5</v>
      </c>
      <c r="L10" s="17">
        <f>SUM(L3:L9)</f>
        <v>593</v>
      </c>
      <c r="M10" s="19"/>
      <c r="O10" s="17">
        <f>SUM(O3:O9)</f>
        <v>79.399999999999991</v>
      </c>
      <c r="P10" s="17">
        <f>SUM(P3:P9)</f>
        <v>18.100000000000001</v>
      </c>
      <c r="Q10" s="17">
        <f>SUM(Q3:Q9)</f>
        <v>59.9</v>
      </c>
      <c r="R10" s="17">
        <f>SUM(R3:R9)</f>
        <v>736</v>
      </c>
    </row>
    <row r="13" spans="1:24">
      <c r="C13" s="20" t="s">
        <v>24</v>
      </c>
      <c r="D13" s="20" t="s">
        <v>25</v>
      </c>
      <c r="E13" s="20" t="s">
        <v>4</v>
      </c>
      <c r="F13" s="20" t="s">
        <v>5</v>
      </c>
      <c r="G13" s="20" t="s">
        <v>6</v>
      </c>
      <c r="H13" s="20" t="s">
        <v>7</v>
      </c>
    </row>
    <row r="14" spans="1:24">
      <c r="C14" s="21">
        <v>1</v>
      </c>
      <c r="D14" s="22" t="s">
        <v>26</v>
      </c>
      <c r="E14" s="22">
        <v>0.7</v>
      </c>
      <c r="F14" s="22">
        <v>6.4</v>
      </c>
      <c r="G14" s="22">
        <v>7.5</v>
      </c>
      <c r="H14" s="22">
        <v>93</v>
      </c>
    </row>
    <row r="15" spans="1:24">
      <c r="C15" s="21">
        <v>2</v>
      </c>
      <c r="D15" s="22" t="s">
        <v>27</v>
      </c>
      <c r="E15" s="22">
        <v>55</v>
      </c>
      <c r="F15" s="22">
        <v>3</v>
      </c>
      <c r="G15" s="22">
        <v>7</v>
      </c>
      <c r="H15" s="22">
        <v>291</v>
      </c>
      <c r="P15" t="s">
        <v>28</v>
      </c>
      <c r="Q15" t="s">
        <v>29</v>
      </c>
      <c r="R15" t="s">
        <v>30</v>
      </c>
      <c r="S15" t="s">
        <v>31</v>
      </c>
    </row>
    <row r="16" spans="1:24">
      <c r="C16" s="21">
        <v>3</v>
      </c>
      <c r="D16" s="22" t="s">
        <v>32</v>
      </c>
      <c r="E16" s="22">
        <v>2</v>
      </c>
      <c r="F16" s="22">
        <v>1</v>
      </c>
      <c r="G16" s="22">
        <v>1</v>
      </c>
      <c r="H16" s="22">
        <v>20</v>
      </c>
      <c r="S16">
        <f>2.5*96</f>
        <v>240</v>
      </c>
    </row>
    <row r="17" spans="3:19">
      <c r="C17" s="21">
        <v>4</v>
      </c>
      <c r="D17" s="22" t="s">
        <v>20</v>
      </c>
      <c r="E17" s="22">
        <v>10.6</v>
      </c>
      <c r="F17" s="22">
        <v>0.5</v>
      </c>
      <c r="G17" s="22">
        <v>0</v>
      </c>
      <c r="H17" s="22">
        <v>51</v>
      </c>
      <c r="P17">
        <f>S16*4</f>
        <v>960</v>
      </c>
      <c r="S17" t="s">
        <v>33</v>
      </c>
    </row>
    <row r="18" spans="3:19">
      <c r="C18" s="21">
        <v>5</v>
      </c>
      <c r="D18" s="22" t="s">
        <v>21</v>
      </c>
      <c r="E18" s="22">
        <v>9.1</v>
      </c>
      <c r="F18" s="22">
        <v>0.3</v>
      </c>
      <c r="G18" s="22">
        <v>0.3</v>
      </c>
      <c r="H18" s="22">
        <v>36</v>
      </c>
      <c r="P18">
        <f>S18*9</f>
        <v>1296</v>
      </c>
      <c r="S18">
        <f>1.5*96</f>
        <v>144</v>
      </c>
    </row>
    <row r="19" spans="3:19">
      <c r="C19" s="21">
        <v>6</v>
      </c>
      <c r="D19" s="22" t="s">
        <v>22</v>
      </c>
      <c r="E19" s="22">
        <v>39</v>
      </c>
      <c r="F19" s="22">
        <v>0.5</v>
      </c>
      <c r="G19" s="22">
        <v>1.9</v>
      </c>
      <c r="H19" s="22">
        <v>172</v>
      </c>
      <c r="P19">
        <f>3000-P17-P18</f>
        <v>744</v>
      </c>
      <c r="S19" t="s">
        <v>34</v>
      </c>
    </row>
    <row r="20" spans="3:19">
      <c r="C20" s="21">
        <v>7</v>
      </c>
      <c r="D20" s="22" t="s">
        <v>23</v>
      </c>
      <c r="E20" s="22">
        <v>11</v>
      </c>
      <c r="F20" s="22">
        <v>0.2</v>
      </c>
      <c r="G20" s="22">
        <v>1</v>
      </c>
      <c r="H20" s="22">
        <v>47</v>
      </c>
      <c r="S20">
        <f>P19/4</f>
        <v>186</v>
      </c>
    </row>
    <row r="21" spans="3:19">
      <c r="C21" s="21">
        <v>8</v>
      </c>
      <c r="D21" s="22" t="s">
        <v>35</v>
      </c>
      <c r="E21" s="22">
        <v>9</v>
      </c>
      <c r="F21" s="22">
        <v>22</v>
      </c>
      <c r="G21" s="22">
        <v>26</v>
      </c>
      <c r="H21" s="22">
        <v>334</v>
      </c>
    </row>
    <row r="22" spans="3:19">
      <c r="C22" s="21">
        <v>9</v>
      </c>
      <c r="D22" s="22" t="s">
        <v>36</v>
      </c>
      <c r="E22" s="22">
        <v>18</v>
      </c>
      <c r="F22" s="22">
        <v>17</v>
      </c>
      <c r="G22" s="22">
        <v>8</v>
      </c>
      <c r="H22" s="22">
        <v>264</v>
      </c>
    </row>
    <row r="23" spans="3:19">
      <c r="C23" s="21">
        <v>10</v>
      </c>
      <c r="D23" s="22" t="s">
        <v>37</v>
      </c>
      <c r="E23" s="22">
        <v>15</v>
      </c>
      <c r="F23" s="22">
        <v>18</v>
      </c>
      <c r="G23" s="22">
        <v>3</v>
      </c>
      <c r="H23" s="22">
        <v>157</v>
      </c>
    </row>
    <row r="24" spans="3:19">
      <c r="C24" s="21">
        <v>11</v>
      </c>
      <c r="D24" s="22" t="s">
        <v>38</v>
      </c>
      <c r="E24" s="22">
        <v>25.7</v>
      </c>
      <c r="F24" s="22">
        <v>1.1000000000000001</v>
      </c>
      <c r="G24" s="22">
        <v>4.0999999999999996</v>
      </c>
      <c r="H24" s="22">
        <v>125</v>
      </c>
    </row>
    <row r="25" spans="3:19">
      <c r="C25" s="21">
        <v>12</v>
      </c>
      <c r="D25" s="22" t="s">
        <v>39</v>
      </c>
      <c r="E25" s="22">
        <v>0</v>
      </c>
      <c r="F25" s="22">
        <v>15.3</v>
      </c>
      <c r="G25" s="22">
        <v>18.399999999999999</v>
      </c>
      <c r="H25" s="22">
        <v>197</v>
      </c>
    </row>
    <row r="26" spans="3:19">
      <c r="C26" s="21">
        <v>13</v>
      </c>
      <c r="D26" s="22" t="s">
        <v>40</v>
      </c>
      <c r="E26" s="22">
        <v>27.6</v>
      </c>
      <c r="F26" s="22">
        <v>3.9</v>
      </c>
      <c r="G26" s="22">
        <v>6.5</v>
      </c>
      <c r="H26" s="22">
        <v>170</v>
      </c>
    </row>
    <row r="27" spans="3:19">
      <c r="C27" s="21">
        <v>14</v>
      </c>
      <c r="D27" s="22" t="s">
        <v>41</v>
      </c>
      <c r="E27" s="22">
        <v>3.8</v>
      </c>
      <c r="F27" s="22">
        <v>0</v>
      </c>
      <c r="G27" s="22">
        <v>17</v>
      </c>
      <c r="H27" s="22">
        <v>83</v>
      </c>
    </row>
    <row r="28" spans="3:19">
      <c r="C28" s="21">
        <v>15</v>
      </c>
      <c r="D28" s="22" t="s">
        <v>42</v>
      </c>
      <c r="E28" s="22">
        <v>40</v>
      </c>
      <c r="F28" s="22">
        <v>17</v>
      </c>
      <c r="G28" s="22">
        <v>16</v>
      </c>
      <c r="H28" s="22">
        <v>365</v>
      </c>
    </row>
    <row r="29" spans="3:19">
      <c r="C29" s="21">
        <v>16</v>
      </c>
      <c r="D29" s="22" t="s">
        <v>43</v>
      </c>
      <c r="E29" s="22">
        <v>4</v>
      </c>
      <c r="F29" s="22">
        <v>10</v>
      </c>
      <c r="G29" s="22">
        <v>21</v>
      </c>
      <c r="H29" s="22">
        <v>188</v>
      </c>
    </row>
    <row r="30" spans="3:19">
      <c r="C30" s="21">
        <v>17</v>
      </c>
      <c r="D30" s="22" t="s">
        <v>11</v>
      </c>
      <c r="E30" s="22">
        <v>2.2999999999999998</v>
      </c>
      <c r="F30" s="22">
        <v>1.5</v>
      </c>
      <c r="G30" s="22">
        <v>22</v>
      </c>
      <c r="H30" s="22">
        <v>116</v>
      </c>
    </row>
    <row r="31" spans="3:19">
      <c r="C31" s="21">
        <v>18</v>
      </c>
      <c r="D31" s="22" t="s">
        <v>14</v>
      </c>
      <c r="E31" s="22">
        <v>77.099999999999994</v>
      </c>
      <c r="F31" s="22">
        <v>16.600000000000001</v>
      </c>
      <c r="G31" s="22">
        <v>37.9</v>
      </c>
      <c r="H31" s="22">
        <v>620</v>
      </c>
    </row>
  </sheetData>
  <mergeCells count="3">
    <mergeCell ref="A1:F1"/>
    <mergeCell ref="G1:L1"/>
    <mergeCell ref="M1:R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Normal="100" workbookViewId="0">
      <selection activeCell="A6" sqref="A6:F9"/>
    </sheetView>
  </sheetViews>
  <sheetFormatPr defaultRowHeight="15"/>
  <cols>
    <col min="1" max="1" width="8.85546875" customWidth="1"/>
    <col min="2" max="2" width="14.42578125" customWidth="1"/>
    <col min="3" max="3" width="8.85546875" customWidth="1"/>
    <col min="4" max="4" width="31.5703125" customWidth="1"/>
    <col min="5" max="7" width="8.85546875" customWidth="1"/>
    <col min="8" max="8" width="14.7109375" customWidth="1"/>
    <col min="9" max="13" width="8.85546875" customWidth="1"/>
    <col min="14" max="14" width="16.7109375" customWidth="1"/>
    <col min="15" max="18" width="8.85546875" customWidth="1"/>
    <col min="19" max="19" width="22.140625" customWidth="1"/>
    <col min="20" max="1025" width="8.85546875" customWidth="1"/>
  </cols>
  <sheetData>
    <row r="1" spans="1:24">
      <c r="A1" s="3" t="s">
        <v>0</v>
      </c>
      <c r="B1" s="3"/>
      <c r="C1" s="3"/>
      <c r="D1" s="3"/>
      <c r="E1" s="3"/>
      <c r="F1" s="3"/>
      <c r="G1" s="2" t="s">
        <v>1</v>
      </c>
      <c r="H1" s="2"/>
      <c r="I1" s="2"/>
      <c r="J1" s="2"/>
      <c r="K1" s="2"/>
      <c r="L1" s="2"/>
      <c r="M1" s="1" t="s">
        <v>2</v>
      </c>
      <c r="N1" s="1"/>
      <c r="O1" s="1"/>
      <c r="P1" s="1"/>
      <c r="Q1" s="1"/>
      <c r="R1" s="1"/>
    </row>
    <row r="2" spans="1:24">
      <c r="A2" s="4" t="s">
        <v>3</v>
      </c>
      <c r="B2" s="4"/>
      <c r="C2" s="4" t="s">
        <v>4</v>
      </c>
      <c r="D2" s="4" t="s">
        <v>5</v>
      </c>
      <c r="E2" s="4" t="s">
        <v>6</v>
      </c>
      <c r="F2" s="4" t="s">
        <v>7</v>
      </c>
      <c r="G2" s="5" t="s">
        <v>3</v>
      </c>
      <c r="H2" s="5"/>
      <c r="I2" s="6" t="s">
        <v>4</v>
      </c>
      <c r="J2" s="6" t="s">
        <v>5</v>
      </c>
      <c r="K2" s="6" t="s">
        <v>6</v>
      </c>
      <c r="L2" s="6" t="s">
        <v>7</v>
      </c>
      <c r="M2" s="7" t="s">
        <v>3</v>
      </c>
      <c r="N2" s="7"/>
      <c r="O2" s="7" t="s">
        <v>4</v>
      </c>
      <c r="P2" s="7" t="s">
        <v>5</v>
      </c>
      <c r="Q2" s="7" t="s">
        <v>6</v>
      </c>
      <c r="R2" s="7" t="s">
        <v>7</v>
      </c>
      <c r="T2" s="8" t="s">
        <v>4</v>
      </c>
      <c r="U2" s="8" t="s">
        <v>5</v>
      </c>
      <c r="V2" s="8" t="s">
        <v>6</v>
      </c>
      <c r="X2" s="9" t="s">
        <v>8</v>
      </c>
    </row>
    <row r="3" spans="1:24">
      <c r="A3" s="10">
        <v>4</v>
      </c>
      <c r="B3" s="10" t="s">
        <v>9</v>
      </c>
      <c r="C3" s="10">
        <f>A3*E14</f>
        <v>2.8</v>
      </c>
      <c r="D3" s="10">
        <f>A3*F14</f>
        <v>25.6</v>
      </c>
      <c r="E3" s="10">
        <f>A3*G14</f>
        <v>30</v>
      </c>
      <c r="F3" s="10">
        <f>A3*H14</f>
        <v>372</v>
      </c>
      <c r="G3" s="11">
        <v>3</v>
      </c>
      <c r="H3" s="11" t="s">
        <v>44</v>
      </c>
      <c r="I3" s="12">
        <f t="shared" ref="I3:L4" si="0">$G3*E38</f>
        <v>14.100000000000001</v>
      </c>
      <c r="J3" s="12">
        <f t="shared" si="0"/>
        <v>42.599999999999994</v>
      </c>
      <c r="K3" s="12">
        <f t="shared" si="0"/>
        <v>46.8</v>
      </c>
      <c r="L3" s="12">
        <f t="shared" si="0"/>
        <v>594</v>
      </c>
      <c r="M3" s="23">
        <v>1</v>
      </c>
      <c r="N3" s="23" t="s">
        <v>11</v>
      </c>
      <c r="O3" s="23">
        <f>$M3*E30</f>
        <v>2.2999999999999998</v>
      </c>
      <c r="P3" s="23">
        <f>$M3*F30</f>
        <v>1.5</v>
      </c>
      <c r="Q3" s="23">
        <f>$M3*G30</f>
        <v>22</v>
      </c>
      <c r="R3" s="23">
        <f>$M3*H30</f>
        <v>116</v>
      </c>
      <c r="T3" s="8">
        <f>S20</f>
        <v>234</v>
      </c>
      <c r="U3" s="8">
        <f>S18</f>
        <v>144</v>
      </c>
      <c r="V3" s="8">
        <f>S16</f>
        <v>192</v>
      </c>
      <c r="X3" s="9">
        <f>P19+P18+P17</f>
        <v>3000</v>
      </c>
    </row>
    <row r="4" spans="1:24">
      <c r="A4" s="10">
        <v>0.5</v>
      </c>
      <c r="B4" s="10" t="s">
        <v>45</v>
      </c>
      <c r="C4" s="10">
        <f>$A4*E37</f>
        <v>19</v>
      </c>
      <c r="D4" s="10">
        <f>$A4*F37</f>
        <v>1</v>
      </c>
      <c r="E4" s="10">
        <f>$A4*G37</f>
        <v>3</v>
      </c>
      <c r="F4" s="10">
        <f>$A4*H37</f>
        <v>105</v>
      </c>
      <c r="G4" s="11">
        <v>2</v>
      </c>
      <c r="H4" s="11" t="s">
        <v>46</v>
      </c>
      <c r="I4" s="12">
        <f t="shared" si="0"/>
        <v>42.6</v>
      </c>
      <c r="J4" s="12">
        <f t="shared" si="0"/>
        <v>3.8</v>
      </c>
      <c r="K4" s="12">
        <f t="shared" si="0"/>
        <v>8.8000000000000007</v>
      </c>
      <c r="L4" s="12">
        <f t="shared" si="0"/>
        <v>240</v>
      </c>
      <c r="M4" s="23">
        <v>4</v>
      </c>
      <c r="N4" s="23" t="s">
        <v>26</v>
      </c>
      <c r="O4" s="23">
        <f>$M4*E41</f>
        <v>34</v>
      </c>
      <c r="P4" s="23">
        <f>$M4*F14</f>
        <v>25.6</v>
      </c>
      <c r="Q4" s="23">
        <f>$M4*G14</f>
        <v>30</v>
      </c>
      <c r="R4" s="23">
        <f>$M4*H14</f>
        <v>372</v>
      </c>
    </row>
    <row r="5" spans="1:24">
      <c r="A5" s="10"/>
      <c r="B5" s="10"/>
      <c r="C5" s="10"/>
      <c r="D5" s="10"/>
      <c r="E5" s="10"/>
      <c r="F5" s="10"/>
      <c r="G5" s="11">
        <v>0.24</v>
      </c>
      <c r="H5" s="11" t="s">
        <v>47</v>
      </c>
      <c r="I5" s="24">
        <f>$G5*E36</f>
        <v>7.944</v>
      </c>
      <c r="J5" s="24">
        <f>$G5*F36</f>
        <v>6.6479999999999997</v>
      </c>
      <c r="K5" s="24">
        <f>$G5*G36</f>
        <v>1.488</v>
      </c>
      <c r="L5" s="24">
        <f>$G5*H36</f>
        <v>97.679999999999993</v>
      </c>
      <c r="M5" s="23">
        <v>1</v>
      </c>
      <c r="N5" s="25" t="s">
        <v>48</v>
      </c>
      <c r="O5" s="23">
        <f>$M5*E41</f>
        <v>8.5</v>
      </c>
      <c r="P5" s="23">
        <f>$M5*F41</f>
        <v>14.6</v>
      </c>
      <c r="Q5" s="23">
        <f>$M5*G41</f>
        <v>2</v>
      </c>
      <c r="R5" s="23">
        <f>$M5*H41</f>
        <v>160</v>
      </c>
      <c r="T5" s="14" t="s">
        <v>16</v>
      </c>
      <c r="U5" s="14" t="s">
        <v>17</v>
      </c>
      <c r="V5" s="14" t="s">
        <v>18</v>
      </c>
      <c r="X5" s="15" t="s">
        <v>19</v>
      </c>
    </row>
    <row r="6" spans="1:24">
      <c r="A6" s="10">
        <v>1</v>
      </c>
      <c r="B6" s="10" t="s">
        <v>20</v>
      </c>
      <c r="C6" s="10">
        <f>A6*E17</f>
        <v>10.6</v>
      </c>
      <c r="D6" s="10">
        <f>A6*F17</f>
        <v>0.5</v>
      </c>
      <c r="E6" s="10">
        <f>A6*G17</f>
        <v>0</v>
      </c>
      <c r="F6" s="10">
        <f>A6*H17</f>
        <v>51</v>
      </c>
      <c r="G6" s="11"/>
      <c r="H6" s="11"/>
      <c r="I6" s="12"/>
      <c r="J6" s="12"/>
      <c r="K6" s="12"/>
      <c r="L6" s="12"/>
      <c r="M6" s="23">
        <v>1</v>
      </c>
      <c r="N6" s="23" t="s">
        <v>49</v>
      </c>
      <c r="O6" s="23">
        <f>$M6*E37</f>
        <v>38</v>
      </c>
      <c r="P6" s="23">
        <f>$M6*F37</f>
        <v>2</v>
      </c>
      <c r="Q6" s="23">
        <f>$M6*G37</f>
        <v>6</v>
      </c>
      <c r="R6" s="23">
        <f>$M6*H37</f>
        <v>210</v>
      </c>
      <c r="T6" s="14">
        <f>SUM(C10,I10,O10)</f>
        <v>325.94400000000002</v>
      </c>
      <c r="U6" s="14">
        <f>SUM(D10,J10,P10)</f>
        <v>124.848</v>
      </c>
      <c r="V6" s="14">
        <f>SUM(E10,K10,Q10)</f>
        <v>153.28799999999998</v>
      </c>
      <c r="X6" s="15">
        <f>SUM(F10,L10,R10)</f>
        <v>2920.68</v>
      </c>
    </row>
    <row r="7" spans="1:24">
      <c r="A7" s="10">
        <v>1</v>
      </c>
      <c r="B7" s="10" t="s">
        <v>21</v>
      </c>
      <c r="C7" s="10">
        <f>A7*E18</f>
        <v>9.1</v>
      </c>
      <c r="D7" s="10">
        <f>A7*F18</f>
        <v>0.3</v>
      </c>
      <c r="E7" s="10">
        <f>A7*G18</f>
        <v>0.3</v>
      </c>
      <c r="F7" s="10">
        <f>A7*H18</f>
        <v>36</v>
      </c>
      <c r="G7" s="11"/>
      <c r="H7" s="11"/>
      <c r="I7" s="12"/>
      <c r="J7" s="12"/>
      <c r="K7" s="12"/>
      <c r="L7" s="12"/>
      <c r="M7" s="23">
        <v>1</v>
      </c>
      <c r="N7" s="23" t="s">
        <v>50</v>
      </c>
      <c r="O7" s="23">
        <f>$M7*E42</f>
        <v>87</v>
      </c>
      <c r="P7" s="23">
        <f>$M7*F42</f>
        <v>0</v>
      </c>
      <c r="Q7" s="23">
        <f>$M7*G42</f>
        <v>0</v>
      </c>
      <c r="R7" s="23">
        <f>$M7*H42</f>
        <v>348</v>
      </c>
    </row>
    <row r="8" spans="1:24">
      <c r="A8" s="10">
        <v>1</v>
      </c>
      <c r="B8" s="10" t="s">
        <v>22</v>
      </c>
      <c r="C8" s="10">
        <f>A8*E19</f>
        <v>39</v>
      </c>
      <c r="D8" s="10">
        <f>A8*F19</f>
        <v>0.5</v>
      </c>
      <c r="E8" s="10">
        <f>A8*G19</f>
        <v>1.9</v>
      </c>
      <c r="F8" s="10">
        <f>A8*H19</f>
        <v>172</v>
      </c>
      <c r="G8" s="11"/>
      <c r="H8" s="11"/>
      <c r="I8" s="12"/>
      <c r="J8" s="12"/>
      <c r="K8" s="12"/>
      <c r="L8" s="12"/>
      <c r="M8" s="23"/>
      <c r="N8" s="23"/>
      <c r="O8" s="23"/>
      <c r="P8" s="23"/>
      <c r="Q8" s="23"/>
      <c r="R8" s="23"/>
    </row>
    <row r="9" spans="1:24">
      <c r="A9" s="10">
        <v>1</v>
      </c>
      <c r="B9" s="10" t="s">
        <v>23</v>
      </c>
      <c r="C9" s="10">
        <f>A9*E20</f>
        <v>11</v>
      </c>
      <c r="D9" s="10">
        <f>A9*F20</f>
        <v>0.2</v>
      </c>
      <c r="E9" s="10">
        <f>A9*G20</f>
        <v>1</v>
      </c>
      <c r="F9" s="10">
        <f>A9*H20</f>
        <v>47</v>
      </c>
      <c r="G9" s="11"/>
      <c r="H9" s="11"/>
      <c r="I9" s="12"/>
      <c r="J9" s="12"/>
      <c r="K9" s="12"/>
      <c r="L9" s="12"/>
      <c r="M9" s="23"/>
      <c r="N9" s="23"/>
      <c r="O9" s="23"/>
      <c r="P9" s="23"/>
      <c r="Q9" s="23"/>
      <c r="R9" s="23"/>
      <c r="T9" s="16" t="str">
        <f>IF((T6-T3)&lt;=0,"Dobrze","Źle")</f>
        <v>Źle</v>
      </c>
      <c r="U9" s="16" t="str">
        <f>IF((U6-U3)&lt;=0,"Dobrze","Źle")</f>
        <v>Dobrze</v>
      </c>
      <c r="V9" s="16" t="str">
        <f>IF((V6-V3)&lt;=0,"Dobrze","Źle")</f>
        <v>Dobrze</v>
      </c>
      <c r="X9" s="26" t="str">
        <f>IF((X6-X3)&lt;=0,"Dobrze","Źle")</f>
        <v>Dobrze</v>
      </c>
    </row>
    <row r="10" spans="1:24">
      <c r="C10" s="17">
        <f>SUM(C3:C9)</f>
        <v>91.5</v>
      </c>
      <c r="D10" s="17">
        <f>SUM(D3:D9)</f>
        <v>28.1</v>
      </c>
      <c r="E10" s="17">
        <f>SUM(E3:E9)</f>
        <v>36.199999999999996</v>
      </c>
      <c r="F10" s="17">
        <f>SUM(F3:F9)</f>
        <v>783</v>
      </c>
      <c r="G10" s="18"/>
      <c r="I10" s="27">
        <f>SUM(I3:I9)</f>
        <v>64.644000000000005</v>
      </c>
      <c r="J10" s="27">
        <f>SUM(J3:J9)</f>
        <v>53.047999999999988</v>
      </c>
      <c r="K10" s="27">
        <f>SUM(K3:K9)</f>
        <v>57.087999999999994</v>
      </c>
      <c r="L10" s="27">
        <f>SUM(L3:L9)</f>
        <v>931.68</v>
      </c>
      <c r="M10" s="19"/>
      <c r="O10" s="17">
        <f>SUM(O3:O9)</f>
        <v>169.8</v>
      </c>
      <c r="P10" s="17">
        <f>SUM(P3:P9)</f>
        <v>43.7</v>
      </c>
      <c r="Q10" s="17">
        <f>SUM(Q3:Q9)</f>
        <v>60</v>
      </c>
      <c r="R10" s="17">
        <f>SUM(R3:R9)</f>
        <v>1206</v>
      </c>
      <c r="T10">
        <f>T6-T3</f>
        <v>91.944000000000017</v>
      </c>
      <c r="U10">
        <f>U6-U3</f>
        <v>-19.152000000000001</v>
      </c>
      <c r="V10">
        <f>V6-V3</f>
        <v>-38.712000000000018</v>
      </c>
      <c r="X10">
        <f>X6-X3</f>
        <v>-79.320000000000164</v>
      </c>
    </row>
    <row r="13" spans="1:24">
      <c r="C13" s="20" t="s">
        <v>24</v>
      </c>
      <c r="D13" s="20" t="s">
        <v>25</v>
      </c>
      <c r="E13" s="20" t="s">
        <v>4</v>
      </c>
      <c r="F13" s="20" t="s">
        <v>5</v>
      </c>
      <c r="G13" s="20" t="s">
        <v>6</v>
      </c>
      <c r="H13" s="20" t="s">
        <v>7</v>
      </c>
      <c r="S13" t="s">
        <v>51</v>
      </c>
    </row>
    <row r="14" spans="1:24">
      <c r="C14" s="28">
        <v>1</v>
      </c>
      <c r="D14" s="22" t="s">
        <v>26</v>
      </c>
      <c r="E14" s="22">
        <v>0.7</v>
      </c>
      <c r="F14" s="22">
        <v>6.4</v>
      </c>
      <c r="G14" s="22">
        <v>7.5</v>
      </c>
      <c r="H14" s="22">
        <v>93</v>
      </c>
      <c r="S14">
        <v>96</v>
      </c>
    </row>
    <row r="15" spans="1:24">
      <c r="C15" s="28">
        <v>2</v>
      </c>
      <c r="D15" s="22" t="s">
        <v>27</v>
      </c>
      <c r="E15" s="22">
        <v>55</v>
      </c>
      <c r="F15" s="22">
        <v>3</v>
      </c>
      <c r="G15" s="22">
        <v>7</v>
      </c>
      <c r="H15" s="22">
        <v>291</v>
      </c>
      <c r="P15" t="s">
        <v>28</v>
      </c>
      <c r="Q15" t="s">
        <v>29</v>
      </c>
      <c r="R15" t="s">
        <v>30</v>
      </c>
      <c r="S15" t="s">
        <v>31</v>
      </c>
    </row>
    <row r="16" spans="1:24">
      <c r="C16" s="28">
        <v>3</v>
      </c>
      <c r="D16" s="22" t="s">
        <v>32</v>
      </c>
      <c r="E16" s="22">
        <v>2</v>
      </c>
      <c r="F16" s="22">
        <v>1</v>
      </c>
      <c r="G16" s="22">
        <v>1</v>
      </c>
      <c r="H16" s="22">
        <v>20</v>
      </c>
      <c r="S16">
        <f>2*S14</f>
        <v>192</v>
      </c>
    </row>
    <row r="17" spans="3:19">
      <c r="C17" s="28">
        <v>4</v>
      </c>
      <c r="D17" s="22" t="s">
        <v>20</v>
      </c>
      <c r="E17" s="22">
        <v>10.6</v>
      </c>
      <c r="F17" s="22">
        <v>0.5</v>
      </c>
      <c r="G17" s="22">
        <v>0</v>
      </c>
      <c r="H17" s="22">
        <v>51</v>
      </c>
      <c r="P17">
        <f>S16*4</f>
        <v>768</v>
      </c>
      <c r="S17" t="s">
        <v>33</v>
      </c>
    </row>
    <row r="18" spans="3:19">
      <c r="C18" s="28">
        <v>5</v>
      </c>
      <c r="D18" s="22" t="s">
        <v>21</v>
      </c>
      <c r="E18" s="22">
        <v>9.1</v>
      </c>
      <c r="F18" s="22">
        <v>0.3</v>
      </c>
      <c r="G18" s="22">
        <v>0.3</v>
      </c>
      <c r="H18" s="22">
        <v>36</v>
      </c>
      <c r="P18">
        <f>S18*9</f>
        <v>1296</v>
      </c>
      <c r="S18">
        <f>1.5*S14</f>
        <v>144</v>
      </c>
    </row>
    <row r="19" spans="3:19">
      <c r="C19" s="28">
        <v>6</v>
      </c>
      <c r="D19" s="22" t="s">
        <v>22</v>
      </c>
      <c r="E19" s="22">
        <v>39</v>
      </c>
      <c r="F19" s="22">
        <v>0.5</v>
      </c>
      <c r="G19" s="22">
        <v>1.9</v>
      </c>
      <c r="H19" s="22">
        <v>172</v>
      </c>
      <c r="P19">
        <f>3000-P17-P18</f>
        <v>936</v>
      </c>
      <c r="S19" t="s">
        <v>34</v>
      </c>
    </row>
    <row r="20" spans="3:19">
      <c r="C20" s="28">
        <v>7</v>
      </c>
      <c r="D20" s="22" t="s">
        <v>23</v>
      </c>
      <c r="E20" s="22">
        <v>11</v>
      </c>
      <c r="F20" s="22">
        <v>0.2</v>
      </c>
      <c r="G20" s="22">
        <v>1</v>
      </c>
      <c r="H20" s="22">
        <v>47</v>
      </c>
      <c r="S20">
        <f>P19/4</f>
        <v>234</v>
      </c>
    </row>
    <row r="21" spans="3:19">
      <c r="C21" s="28">
        <v>8</v>
      </c>
      <c r="D21" s="22" t="s">
        <v>35</v>
      </c>
      <c r="E21" s="22">
        <v>9</v>
      </c>
      <c r="F21" s="22">
        <v>22</v>
      </c>
      <c r="G21" s="22">
        <v>26</v>
      </c>
      <c r="H21" s="22">
        <v>334</v>
      </c>
    </row>
    <row r="22" spans="3:19">
      <c r="C22" s="28">
        <v>9</v>
      </c>
      <c r="D22" s="22" t="s">
        <v>36</v>
      </c>
      <c r="E22" s="22">
        <v>18</v>
      </c>
      <c r="F22" s="22">
        <v>17</v>
      </c>
      <c r="G22" s="22">
        <v>8</v>
      </c>
      <c r="H22" s="22">
        <v>264</v>
      </c>
    </row>
    <row r="23" spans="3:19">
      <c r="C23" s="28">
        <v>10</v>
      </c>
      <c r="D23" s="22" t="s">
        <v>37</v>
      </c>
      <c r="E23" s="22">
        <v>15</v>
      </c>
      <c r="F23" s="22">
        <v>18</v>
      </c>
      <c r="G23" s="22">
        <v>3</v>
      </c>
      <c r="H23" s="22">
        <v>157</v>
      </c>
    </row>
    <row r="24" spans="3:19">
      <c r="C24" s="28">
        <v>11</v>
      </c>
      <c r="D24" s="22" t="s">
        <v>38</v>
      </c>
      <c r="E24" s="22">
        <v>25.7</v>
      </c>
      <c r="F24" s="22">
        <v>1.1000000000000001</v>
      </c>
      <c r="G24" s="22">
        <v>4.0999999999999996</v>
      </c>
      <c r="H24" s="22">
        <v>125</v>
      </c>
    </row>
    <row r="25" spans="3:19">
      <c r="C25" s="28">
        <v>12</v>
      </c>
      <c r="D25" s="22" t="s">
        <v>39</v>
      </c>
      <c r="E25" s="22">
        <v>0</v>
      </c>
      <c r="F25" s="22">
        <v>15.3</v>
      </c>
      <c r="G25" s="22">
        <v>18.399999999999999</v>
      </c>
      <c r="H25" s="22">
        <v>197</v>
      </c>
    </row>
    <row r="26" spans="3:19">
      <c r="C26" s="28">
        <v>13</v>
      </c>
      <c r="D26" s="22" t="s">
        <v>40</v>
      </c>
      <c r="E26" s="22">
        <v>27.6</v>
      </c>
      <c r="F26" s="22">
        <v>3.9</v>
      </c>
      <c r="G26" s="22">
        <v>6.5</v>
      </c>
      <c r="H26" s="22">
        <v>170</v>
      </c>
    </row>
    <row r="27" spans="3:19">
      <c r="C27" s="28">
        <v>14</v>
      </c>
      <c r="D27" s="22" t="s">
        <v>41</v>
      </c>
      <c r="E27" s="22">
        <v>3.8</v>
      </c>
      <c r="F27" s="22">
        <v>0</v>
      </c>
      <c r="G27" s="22">
        <v>17</v>
      </c>
      <c r="H27" s="22">
        <v>83</v>
      </c>
    </row>
    <row r="28" spans="3:19">
      <c r="C28" s="28">
        <v>15</v>
      </c>
      <c r="D28" s="22" t="s">
        <v>42</v>
      </c>
      <c r="E28" s="22">
        <v>40</v>
      </c>
      <c r="F28" s="22">
        <v>17</v>
      </c>
      <c r="G28" s="22">
        <v>16</v>
      </c>
      <c r="H28" s="22">
        <v>365</v>
      </c>
    </row>
    <row r="29" spans="3:19">
      <c r="C29" s="28">
        <v>16</v>
      </c>
      <c r="D29" s="22" t="s">
        <v>43</v>
      </c>
      <c r="E29" s="22">
        <v>4</v>
      </c>
      <c r="F29" s="22">
        <v>10</v>
      </c>
      <c r="G29" s="22">
        <v>21</v>
      </c>
      <c r="H29" s="22">
        <v>188</v>
      </c>
    </row>
    <row r="30" spans="3:19">
      <c r="C30" s="28">
        <v>17</v>
      </c>
      <c r="D30" s="22" t="s">
        <v>11</v>
      </c>
      <c r="E30" s="22">
        <v>2.2999999999999998</v>
      </c>
      <c r="F30" s="22">
        <v>1.5</v>
      </c>
      <c r="G30" s="22">
        <v>22</v>
      </c>
      <c r="H30" s="22">
        <v>116</v>
      </c>
    </row>
    <row r="31" spans="3:19">
      <c r="C31" s="28">
        <v>18</v>
      </c>
      <c r="D31" s="22" t="s">
        <v>14</v>
      </c>
      <c r="E31" s="22">
        <v>77.099999999999994</v>
      </c>
      <c r="F31" s="22">
        <v>16.600000000000001</v>
      </c>
      <c r="G31" s="22">
        <v>37.9</v>
      </c>
      <c r="H31" s="22">
        <v>620</v>
      </c>
    </row>
    <row r="32" spans="3:19">
      <c r="C32" s="28">
        <v>19</v>
      </c>
      <c r="D32" s="22" t="s">
        <v>52</v>
      </c>
      <c r="E32" s="22">
        <v>68</v>
      </c>
      <c r="F32" s="22">
        <v>1.3</v>
      </c>
      <c r="G32" s="22">
        <v>15.2</v>
      </c>
      <c r="H32" s="22">
        <v>345</v>
      </c>
    </row>
    <row r="33" spans="3:8">
      <c r="C33" s="28">
        <v>20</v>
      </c>
      <c r="D33" s="22" t="s">
        <v>53</v>
      </c>
      <c r="E33" s="22">
        <v>28</v>
      </c>
      <c r="F33" s="22">
        <v>0</v>
      </c>
      <c r="G33" s="22">
        <v>3</v>
      </c>
      <c r="H33" s="22">
        <v>130</v>
      </c>
    </row>
    <row r="34" spans="3:8">
      <c r="C34" s="28">
        <v>21</v>
      </c>
      <c r="D34" s="22" t="s">
        <v>54</v>
      </c>
      <c r="E34" s="22">
        <v>0</v>
      </c>
      <c r="F34" s="22">
        <v>9</v>
      </c>
      <c r="G34" s="22">
        <v>15</v>
      </c>
      <c r="H34" s="22">
        <v>136</v>
      </c>
    </row>
    <row r="35" spans="3:8">
      <c r="C35" s="28">
        <v>22</v>
      </c>
      <c r="D35" s="22" t="s">
        <v>55</v>
      </c>
      <c r="E35" s="22">
        <v>8.9</v>
      </c>
      <c r="F35" s="22">
        <v>1.7</v>
      </c>
      <c r="G35" s="22">
        <v>2.5</v>
      </c>
      <c r="H35" s="22">
        <v>65</v>
      </c>
    </row>
    <row r="36" spans="3:8">
      <c r="C36" s="28">
        <v>23</v>
      </c>
      <c r="D36" s="22" t="s">
        <v>56</v>
      </c>
      <c r="E36" s="22">
        <v>33.1</v>
      </c>
      <c r="F36" s="22">
        <v>27.7</v>
      </c>
      <c r="G36" s="22">
        <v>6.2</v>
      </c>
      <c r="H36" s="22">
        <v>407</v>
      </c>
    </row>
    <row r="37" spans="3:8">
      <c r="C37" s="28">
        <v>24</v>
      </c>
      <c r="D37" s="22" t="s">
        <v>57</v>
      </c>
      <c r="E37" s="22">
        <v>38</v>
      </c>
      <c r="F37" s="22">
        <v>2</v>
      </c>
      <c r="G37" s="22">
        <v>6</v>
      </c>
      <c r="H37" s="22">
        <v>210</v>
      </c>
    </row>
    <row r="38" spans="3:8">
      <c r="C38" s="28">
        <v>25</v>
      </c>
      <c r="D38" s="22" t="s">
        <v>58</v>
      </c>
      <c r="E38" s="22">
        <v>4.7</v>
      </c>
      <c r="F38" s="22">
        <v>14.2</v>
      </c>
      <c r="G38" s="22">
        <v>15.6</v>
      </c>
      <c r="H38" s="22">
        <v>198</v>
      </c>
    </row>
    <row r="39" spans="3:8">
      <c r="C39" s="28">
        <v>26</v>
      </c>
      <c r="D39" s="22" t="s">
        <v>59</v>
      </c>
      <c r="E39" s="22">
        <v>21.3</v>
      </c>
      <c r="F39" s="22">
        <v>1.9</v>
      </c>
      <c r="G39" s="22">
        <v>4.4000000000000004</v>
      </c>
      <c r="H39" s="22">
        <v>120</v>
      </c>
    </row>
    <row r="40" spans="3:8">
      <c r="C40" s="28">
        <v>27</v>
      </c>
      <c r="D40" s="22" t="s">
        <v>60</v>
      </c>
      <c r="E40" s="22">
        <v>11</v>
      </c>
      <c r="F40" s="22">
        <v>32</v>
      </c>
      <c r="G40" s="22">
        <v>1.4</v>
      </c>
      <c r="H40" s="22">
        <v>342</v>
      </c>
    </row>
    <row r="41" spans="3:8">
      <c r="C41" s="28">
        <v>28</v>
      </c>
      <c r="D41" s="22" t="s">
        <v>48</v>
      </c>
      <c r="E41" s="22">
        <v>8.5</v>
      </c>
      <c r="F41" s="22">
        <v>14.6</v>
      </c>
      <c r="G41" s="22">
        <v>2</v>
      </c>
      <c r="H41" s="22">
        <v>160</v>
      </c>
    </row>
    <row r="42" spans="3:8">
      <c r="C42" s="28">
        <v>29</v>
      </c>
      <c r="D42" s="22" t="s">
        <v>61</v>
      </c>
      <c r="E42" s="22">
        <v>87</v>
      </c>
      <c r="F42" s="22">
        <v>0</v>
      </c>
      <c r="G42" s="22">
        <v>0</v>
      </c>
      <c r="H42" s="22">
        <v>348</v>
      </c>
    </row>
  </sheetData>
  <mergeCells count="3">
    <mergeCell ref="A1:F1"/>
    <mergeCell ref="G1:L1"/>
    <mergeCell ref="M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selection activeCell="B13" sqref="B13"/>
    </sheetView>
  </sheetViews>
  <sheetFormatPr defaultRowHeight="15"/>
  <cols>
    <col min="1" max="1" width="8.85546875" customWidth="1"/>
    <col min="2" max="2" width="19.42578125" customWidth="1"/>
    <col min="3" max="3" width="8.85546875" customWidth="1"/>
    <col min="4" max="4" width="31.5703125" customWidth="1"/>
    <col min="5" max="7" width="8.85546875" customWidth="1"/>
    <col min="8" max="8" width="27.42578125" customWidth="1"/>
    <col min="9" max="13" width="8.85546875" customWidth="1"/>
    <col min="14" max="14" width="23" customWidth="1"/>
    <col min="15" max="18" width="8.85546875" customWidth="1"/>
    <col min="19" max="19" width="22.140625" customWidth="1"/>
    <col min="20" max="1025" width="8.85546875" customWidth="1"/>
  </cols>
  <sheetData>
    <row r="1" spans="1:24">
      <c r="A1" s="3" t="s">
        <v>0</v>
      </c>
      <c r="B1" s="3"/>
      <c r="C1" s="3"/>
      <c r="D1" s="3"/>
      <c r="E1" s="3"/>
      <c r="F1" s="3"/>
      <c r="G1" s="2" t="s">
        <v>1</v>
      </c>
      <c r="H1" s="2"/>
      <c r="I1" s="2"/>
      <c r="J1" s="2"/>
      <c r="K1" s="2"/>
      <c r="L1" s="2"/>
      <c r="M1" s="1" t="s">
        <v>2</v>
      </c>
      <c r="N1" s="1"/>
      <c r="O1" s="1"/>
      <c r="P1" s="1"/>
      <c r="Q1" s="1"/>
      <c r="R1" s="1"/>
    </row>
    <row r="2" spans="1:24">
      <c r="A2" s="4" t="s">
        <v>3</v>
      </c>
      <c r="B2" s="4"/>
      <c r="C2" s="4" t="s">
        <v>4</v>
      </c>
      <c r="D2" s="4" t="s">
        <v>5</v>
      </c>
      <c r="E2" s="4" t="s">
        <v>6</v>
      </c>
      <c r="F2" s="4" t="s">
        <v>7</v>
      </c>
      <c r="G2" s="5" t="s">
        <v>3</v>
      </c>
      <c r="H2" s="5"/>
      <c r="I2" s="6" t="s">
        <v>4</v>
      </c>
      <c r="J2" s="6" t="s">
        <v>5</v>
      </c>
      <c r="K2" s="6" t="s">
        <v>6</v>
      </c>
      <c r="L2" s="6" t="s">
        <v>7</v>
      </c>
      <c r="M2" s="7" t="s">
        <v>3</v>
      </c>
      <c r="N2" s="7"/>
      <c r="O2" s="7" t="s">
        <v>4</v>
      </c>
      <c r="P2" s="7" t="s">
        <v>5</v>
      </c>
      <c r="Q2" s="7" t="s">
        <v>6</v>
      </c>
      <c r="R2" s="7" t="s">
        <v>7</v>
      </c>
      <c r="T2" s="8" t="s">
        <v>4</v>
      </c>
      <c r="U2" s="8" t="s">
        <v>5</v>
      </c>
      <c r="V2" s="8" t="s">
        <v>6</v>
      </c>
      <c r="X2" s="9" t="s">
        <v>8</v>
      </c>
    </row>
    <row r="3" spans="1:24">
      <c r="A3" s="10">
        <v>4</v>
      </c>
      <c r="B3" s="10" t="s">
        <v>9</v>
      </c>
      <c r="C3" s="10">
        <f>A3*E14</f>
        <v>2.8</v>
      </c>
      <c r="D3" s="10">
        <f>A3*F14</f>
        <v>25.6</v>
      </c>
      <c r="E3" s="10">
        <f>A3*G14</f>
        <v>30</v>
      </c>
      <c r="F3" s="10">
        <f>A3*H14</f>
        <v>372</v>
      </c>
      <c r="G3" s="11">
        <v>1</v>
      </c>
      <c r="H3" s="11" t="str">
        <f>D51</f>
        <v>Kanapka Gyros</v>
      </c>
      <c r="I3" s="11">
        <f>E51</f>
        <v>28</v>
      </c>
      <c r="J3" s="11">
        <f>F51</f>
        <v>6</v>
      </c>
      <c r="K3" s="11">
        <f>G51</f>
        <v>14</v>
      </c>
      <c r="L3" s="11">
        <f>H51</f>
        <v>224</v>
      </c>
      <c r="M3" s="23">
        <v>1</v>
      </c>
      <c r="N3" s="23" t="str">
        <f>D53</f>
        <v>Whooper junior</v>
      </c>
      <c r="O3" s="23">
        <f>$M3*E53</f>
        <v>27</v>
      </c>
      <c r="P3" s="23">
        <f>$M3*F53</f>
        <v>18</v>
      </c>
      <c r="Q3" s="23">
        <f>$M3*G53</f>
        <v>13</v>
      </c>
      <c r="R3" s="23">
        <f>$M3*H53</f>
        <v>310</v>
      </c>
      <c r="T3" s="8">
        <f>S20</f>
        <v>234</v>
      </c>
      <c r="U3" s="8">
        <f>S18</f>
        <v>144</v>
      </c>
      <c r="V3" s="8">
        <f>S16</f>
        <v>192</v>
      </c>
      <c r="X3" s="9">
        <f>P19+P18+P17</f>
        <v>3000</v>
      </c>
    </row>
    <row r="4" spans="1:24">
      <c r="A4" s="10">
        <v>0.5</v>
      </c>
      <c r="B4" s="10" t="s">
        <v>62</v>
      </c>
      <c r="C4" s="10">
        <f>$A4*E37</f>
        <v>19</v>
      </c>
      <c r="D4" s="10">
        <f>$A4*F37</f>
        <v>1</v>
      </c>
      <c r="E4" s="10">
        <f>$A4*G37</f>
        <v>3</v>
      </c>
      <c r="F4" s="10">
        <f>$A4*H37</f>
        <v>105</v>
      </c>
      <c r="G4" s="11">
        <v>0.5</v>
      </c>
      <c r="H4" s="11" t="str">
        <f>D52</f>
        <v>Ryż brązowy 100g</v>
      </c>
      <c r="I4" s="11">
        <f>$G4*E52</f>
        <v>36</v>
      </c>
      <c r="J4" s="11">
        <f>$G4*F52</f>
        <v>1.5</v>
      </c>
      <c r="K4" s="11">
        <f>$G4*G52</f>
        <v>4</v>
      </c>
      <c r="L4" s="11">
        <f>$G4*H52</f>
        <v>177</v>
      </c>
      <c r="M4" s="23">
        <v>2</v>
      </c>
      <c r="N4" s="23" t="str">
        <f>D14</f>
        <v>jajko</v>
      </c>
      <c r="O4" s="23">
        <f>$M4*E14</f>
        <v>1.4</v>
      </c>
      <c r="P4" s="23">
        <f>$M4*F14</f>
        <v>12.8</v>
      </c>
      <c r="Q4" s="23">
        <f>$M4*G14</f>
        <v>15</v>
      </c>
      <c r="R4" s="23">
        <f>$M4*H14</f>
        <v>186</v>
      </c>
    </row>
    <row r="5" spans="1:24">
      <c r="A5" s="10"/>
      <c r="B5" s="10"/>
      <c r="C5" s="10"/>
      <c r="D5" s="10"/>
      <c r="E5" s="10"/>
      <c r="F5" s="10"/>
      <c r="G5" s="11">
        <v>3</v>
      </c>
      <c r="H5" s="11" t="str">
        <f>D46</f>
        <v>Kurczak w panierce 100g</v>
      </c>
      <c r="I5" s="11">
        <f>$G5*E46</f>
        <v>27</v>
      </c>
      <c r="J5" s="11">
        <f>$G5*F46</f>
        <v>39</v>
      </c>
      <c r="K5" s="11">
        <f>$G5*G46</f>
        <v>75</v>
      </c>
      <c r="L5" s="11">
        <f>$G5*H46</f>
        <v>780</v>
      </c>
      <c r="M5" s="23">
        <v>0.5</v>
      </c>
      <c r="N5" s="25" t="str">
        <f>D37</f>
        <v>chleb pelnoziarnisty 100g</v>
      </c>
      <c r="O5" s="25">
        <f>$M5*E37</f>
        <v>19</v>
      </c>
      <c r="P5" s="25">
        <f>$M5*F37</f>
        <v>1</v>
      </c>
      <c r="Q5" s="25">
        <f>$M5*G37</f>
        <v>3</v>
      </c>
      <c r="R5" s="25">
        <f>$M5*H37</f>
        <v>105</v>
      </c>
      <c r="T5" s="14" t="s">
        <v>16</v>
      </c>
      <c r="U5" s="14" t="s">
        <v>17</v>
      </c>
      <c r="V5" s="14" t="s">
        <v>18</v>
      </c>
      <c r="X5" s="15" t="s">
        <v>19</v>
      </c>
    </row>
    <row r="6" spans="1:24">
      <c r="A6" s="10">
        <v>2</v>
      </c>
      <c r="B6" s="10" t="str">
        <f>D50</f>
        <v>Miód łyżeczka 12g</v>
      </c>
      <c r="C6" s="10">
        <f>$A6*E50</f>
        <v>19</v>
      </c>
      <c r="D6" s="10">
        <f>$A6*F50</f>
        <v>0</v>
      </c>
      <c r="E6" s="10">
        <f>$A6*G50</f>
        <v>0</v>
      </c>
      <c r="F6" s="10">
        <f>$A6*H50</f>
        <v>78</v>
      </c>
      <c r="G6" s="11">
        <v>2</v>
      </c>
      <c r="H6" s="11" t="str">
        <f>D44</f>
        <v>pomidor</v>
      </c>
      <c r="I6" s="11">
        <f t="shared" ref="I6:L7" si="0">$G6*E44</f>
        <v>9.8000000000000007</v>
      </c>
      <c r="J6" s="11">
        <f t="shared" si="0"/>
        <v>0.6</v>
      </c>
      <c r="K6" s="11">
        <f t="shared" si="0"/>
        <v>3</v>
      </c>
      <c r="L6" s="11">
        <f t="shared" si="0"/>
        <v>64</v>
      </c>
      <c r="M6" s="23">
        <v>1</v>
      </c>
      <c r="N6" s="23" t="str">
        <f>D30</f>
        <v>bialko</v>
      </c>
      <c r="O6" s="23">
        <f>E30</f>
        <v>2.2999999999999998</v>
      </c>
      <c r="P6" s="23">
        <f>F30</f>
        <v>1.5</v>
      </c>
      <c r="Q6" s="23">
        <f>G30</f>
        <v>22</v>
      </c>
      <c r="R6" s="23">
        <f>H30</f>
        <v>116</v>
      </c>
      <c r="T6" s="14">
        <f>SUM(C10,I10,O10)</f>
        <v>284.02499999999998</v>
      </c>
      <c r="U6" s="14">
        <f>SUM(D10,J10,P10)</f>
        <v>123.89999999999999</v>
      </c>
      <c r="V6" s="14">
        <f>SUM(E10,K10,Q10)</f>
        <v>212.89999999999998</v>
      </c>
      <c r="X6" s="15">
        <f>SUM(F10,L10,R10)</f>
        <v>3170.25</v>
      </c>
    </row>
    <row r="7" spans="1:24">
      <c r="A7" s="10">
        <v>1.25</v>
      </c>
      <c r="B7" s="10" t="str">
        <f>D48</f>
        <v>Mleko 2% 100ml</v>
      </c>
      <c r="C7" s="10">
        <f>$A7*E48</f>
        <v>6</v>
      </c>
      <c r="D7" s="10">
        <f>$A7*F48</f>
        <v>2.5</v>
      </c>
      <c r="E7" s="29">
        <f>$A7*G48</f>
        <v>4.125</v>
      </c>
      <c r="F7" s="10">
        <f>$A7*H48</f>
        <v>62.5</v>
      </c>
      <c r="G7" s="11">
        <v>1</v>
      </c>
      <c r="H7" s="11" t="str">
        <f>D45</f>
        <v>serek typu włoski 100 g</v>
      </c>
      <c r="I7" s="11">
        <f t="shared" si="0"/>
        <v>3.6</v>
      </c>
      <c r="J7" s="11">
        <f t="shared" si="0"/>
        <v>13.4</v>
      </c>
      <c r="K7" s="11">
        <f t="shared" si="0"/>
        <v>12.1</v>
      </c>
      <c r="L7" s="11">
        <f t="shared" si="0"/>
        <v>183</v>
      </c>
      <c r="M7" s="23"/>
      <c r="N7" s="23"/>
      <c r="O7" s="23"/>
      <c r="P7" s="23"/>
      <c r="Q7" s="23"/>
      <c r="R7" s="23"/>
    </row>
    <row r="8" spans="1:24">
      <c r="A8" s="10">
        <v>2</v>
      </c>
      <c r="B8" s="10" t="s">
        <v>22</v>
      </c>
      <c r="C8" s="10">
        <f>$A8*E19</f>
        <v>78</v>
      </c>
      <c r="D8" s="10">
        <f>$A8*F19</f>
        <v>1</v>
      </c>
      <c r="E8" s="10">
        <f>$A8*G19</f>
        <v>3.8</v>
      </c>
      <c r="F8" s="10">
        <f>$A8*H19</f>
        <v>344</v>
      </c>
      <c r="G8" s="11"/>
      <c r="H8" s="11"/>
      <c r="I8" s="12"/>
      <c r="J8" s="12"/>
      <c r="K8" s="12"/>
      <c r="L8" s="12"/>
      <c r="M8" s="23"/>
      <c r="N8" s="23"/>
      <c r="O8" s="23"/>
      <c r="P8" s="23"/>
      <c r="Q8" s="23"/>
      <c r="R8" s="23"/>
    </row>
    <row r="9" spans="1:24">
      <c r="A9" s="10">
        <v>1.25</v>
      </c>
      <c r="B9" s="10" t="str">
        <f>D49</f>
        <v>Jogurt typu grecki 0%</v>
      </c>
      <c r="C9" s="29">
        <f>$A9*E49</f>
        <v>5.125</v>
      </c>
      <c r="D9" s="10">
        <f>$A9*F49</f>
        <v>0</v>
      </c>
      <c r="E9" s="29">
        <f>$A9*G49</f>
        <v>10.875</v>
      </c>
      <c r="F9" s="29">
        <f>$A9*H49</f>
        <v>63.75</v>
      </c>
      <c r="G9" s="11"/>
      <c r="H9" s="11"/>
      <c r="I9" s="12"/>
      <c r="J9" s="12"/>
      <c r="K9" s="12"/>
      <c r="L9" s="12"/>
      <c r="M9" s="23"/>
      <c r="N9" s="23"/>
      <c r="O9" s="23"/>
      <c r="P9" s="23"/>
      <c r="Q9" s="23"/>
      <c r="R9" s="23"/>
      <c r="T9" s="16" t="str">
        <f>IF((T6-T3)&lt;=0,"Dobrze","Źle")</f>
        <v>Źle</v>
      </c>
      <c r="U9" s="16" t="str">
        <f>IF((U6-U3)&lt;=0,"Dobrze","Źle")</f>
        <v>Dobrze</v>
      </c>
      <c r="V9" s="16" t="str">
        <f>IF((V6-V3)&lt;=0,"Dobrze","Źle")</f>
        <v>Źle</v>
      </c>
      <c r="X9" s="26" t="str">
        <f>IF((X6-X3)&lt;=0,"Dobrze","Źle")</f>
        <v>Źle</v>
      </c>
    </row>
    <row r="10" spans="1:24">
      <c r="C10" s="27">
        <f>SUM(C3:C9)</f>
        <v>129.92500000000001</v>
      </c>
      <c r="D10" s="17">
        <f>SUM(D3:D9)</f>
        <v>30.1</v>
      </c>
      <c r="E10" s="17">
        <f>SUM(E3:E9)</f>
        <v>51.8</v>
      </c>
      <c r="F10" s="27">
        <f>SUM(F3:F9)</f>
        <v>1025.25</v>
      </c>
      <c r="G10" s="18"/>
      <c r="I10" s="27">
        <f>SUM(I3:I9)</f>
        <v>104.39999999999999</v>
      </c>
      <c r="J10" s="27">
        <f>SUM(J3:J9)</f>
        <v>60.5</v>
      </c>
      <c r="K10" s="27">
        <f>SUM(K3:K9)</f>
        <v>108.1</v>
      </c>
      <c r="L10" s="27">
        <f>SUM(L3:L9)</f>
        <v>1428</v>
      </c>
      <c r="M10" s="19"/>
      <c r="O10" s="17">
        <f>SUM(O3:O9)</f>
        <v>49.699999999999996</v>
      </c>
      <c r="P10" s="17">
        <f>SUM(P3:P9)</f>
        <v>33.299999999999997</v>
      </c>
      <c r="Q10" s="17">
        <f>SUM(Q3:Q9)</f>
        <v>53</v>
      </c>
      <c r="R10" s="17">
        <f>SUM(R3:R9)</f>
        <v>717</v>
      </c>
      <c r="T10">
        <f>T6-T3</f>
        <v>50.024999999999977</v>
      </c>
      <c r="U10">
        <f>U6-U3</f>
        <v>-20.100000000000009</v>
      </c>
      <c r="V10">
        <f>V6-V3</f>
        <v>20.899999999999977</v>
      </c>
      <c r="X10">
        <f>X6-X3</f>
        <v>170.25</v>
      </c>
    </row>
    <row r="13" spans="1:24">
      <c r="C13" s="20" t="s">
        <v>24</v>
      </c>
      <c r="D13" s="20" t="s">
        <v>25</v>
      </c>
      <c r="E13" s="20" t="s">
        <v>4</v>
      </c>
      <c r="F13" s="20" t="s">
        <v>5</v>
      </c>
      <c r="G13" s="20" t="s">
        <v>6</v>
      </c>
      <c r="H13" s="20" t="s">
        <v>7</v>
      </c>
      <c r="S13" t="s">
        <v>51</v>
      </c>
    </row>
    <row r="14" spans="1:24">
      <c r="C14" s="28">
        <v>1</v>
      </c>
      <c r="D14" s="22" t="s">
        <v>26</v>
      </c>
      <c r="E14" s="22">
        <v>0.7</v>
      </c>
      <c r="F14" s="22">
        <v>6.4</v>
      </c>
      <c r="G14" s="22">
        <v>7.5</v>
      </c>
      <c r="H14" s="22">
        <v>93</v>
      </c>
      <c r="S14">
        <v>96</v>
      </c>
    </row>
    <row r="15" spans="1:24">
      <c r="C15" s="28">
        <v>2</v>
      </c>
      <c r="D15" s="22" t="s">
        <v>27</v>
      </c>
      <c r="E15" s="22">
        <v>55</v>
      </c>
      <c r="F15" s="22">
        <v>3</v>
      </c>
      <c r="G15" s="22">
        <v>7</v>
      </c>
      <c r="H15" s="22">
        <v>291</v>
      </c>
      <c r="P15" t="s">
        <v>28</v>
      </c>
      <c r="Q15" t="s">
        <v>29</v>
      </c>
      <c r="R15" t="s">
        <v>30</v>
      </c>
      <c r="S15" t="s">
        <v>31</v>
      </c>
    </row>
    <row r="16" spans="1:24">
      <c r="C16" s="28">
        <v>3</v>
      </c>
      <c r="D16" s="22" t="s">
        <v>32</v>
      </c>
      <c r="E16" s="22">
        <v>2</v>
      </c>
      <c r="F16" s="22">
        <v>1</v>
      </c>
      <c r="G16" s="22">
        <v>1</v>
      </c>
      <c r="H16" s="22">
        <v>20</v>
      </c>
      <c r="S16">
        <f>2*S14</f>
        <v>192</v>
      </c>
    </row>
    <row r="17" spans="3:19">
      <c r="C17" s="28">
        <v>4</v>
      </c>
      <c r="D17" s="22" t="s">
        <v>20</v>
      </c>
      <c r="E17" s="22">
        <v>10.6</v>
      </c>
      <c r="F17" s="22">
        <v>0.5</v>
      </c>
      <c r="G17" s="22">
        <v>0</v>
      </c>
      <c r="H17" s="22">
        <v>51</v>
      </c>
      <c r="P17">
        <f>S16*4</f>
        <v>768</v>
      </c>
      <c r="S17" t="s">
        <v>33</v>
      </c>
    </row>
    <row r="18" spans="3:19">
      <c r="C18" s="28">
        <v>5</v>
      </c>
      <c r="D18" s="22" t="s">
        <v>21</v>
      </c>
      <c r="E18" s="22">
        <v>9.1</v>
      </c>
      <c r="F18" s="22">
        <v>0.3</v>
      </c>
      <c r="G18" s="22">
        <v>0.3</v>
      </c>
      <c r="H18" s="22">
        <v>36</v>
      </c>
      <c r="P18">
        <f>S18*9</f>
        <v>1296</v>
      </c>
      <c r="S18">
        <f>1.5*S14</f>
        <v>144</v>
      </c>
    </row>
    <row r="19" spans="3:19">
      <c r="C19" s="28">
        <v>6</v>
      </c>
      <c r="D19" s="22" t="s">
        <v>22</v>
      </c>
      <c r="E19" s="22">
        <v>39</v>
      </c>
      <c r="F19" s="22">
        <v>0.5</v>
      </c>
      <c r="G19" s="22">
        <v>1.9</v>
      </c>
      <c r="H19" s="22">
        <v>172</v>
      </c>
      <c r="P19">
        <f>3000-P17-P18</f>
        <v>936</v>
      </c>
      <c r="S19" t="s">
        <v>34</v>
      </c>
    </row>
    <row r="20" spans="3:19">
      <c r="C20" s="28">
        <v>7</v>
      </c>
      <c r="D20" s="22" t="s">
        <v>23</v>
      </c>
      <c r="E20" s="22">
        <v>11</v>
      </c>
      <c r="F20" s="22">
        <v>0.2</v>
      </c>
      <c r="G20" s="22">
        <v>1</v>
      </c>
      <c r="H20" s="22">
        <v>47</v>
      </c>
      <c r="S20">
        <f>P19/4</f>
        <v>234</v>
      </c>
    </row>
    <row r="21" spans="3:19">
      <c r="C21" s="28">
        <v>8</v>
      </c>
      <c r="D21" s="22" t="s">
        <v>35</v>
      </c>
      <c r="E21" s="22">
        <v>9</v>
      </c>
      <c r="F21" s="22">
        <v>22</v>
      </c>
      <c r="G21" s="22">
        <v>26</v>
      </c>
      <c r="H21" s="22">
        <v>334</v>
      </c>
    </row>
    <row r="22" spans="3:19">
      <c r="C22" s="28">
        <v>9</v>
      </c>
      <c r="D22" s="22" t="s">
        <v>36</v>
      </c>
      <c r="E22" s="22">
        <v>18</v>
      </c>
      <c r="F22" s="22">
        <v>17</v>
      </c>
      <c r="G22" s="22">
        <v>8</v>
      </c>
      <c r="H22" s="22">
        <v>264</v>
      </c>
    </row>
    <row r="23" spans="3:19">
      <c r="C23" s="28">
        <v>10</v>
      </c>
      <c r="D23" s="22" t="s">
        <v>37</v>
      </c>
      <c r="E23" s="22">
        <v>15</v>
      </c>
      <c r="F23" s="22">
        <v>18</v>
      </c>
      <c r="G23" s="22">
        <v>3</v>
      </c>
      <c r="H23" s="22">
        <v>157</v>
      </c>
    </row>
    <row r="24" spans="3:19">
      <c r="C24" s="28">
        <v>11</v>
      </c>
      <c r="D24" s="22" t="s">
        <v>38</v>
      </c>
      <c r="E24" s="22">
        <v>25.7</v>
      </c>
      <c r="F24" s="22">
        <v>1.1000000000000001</v>
      </c>
      <c r="G24" s="22">
        <v>4.0999999999999996</v>
      </c>
      <c r="H24" s="22">
        <v>125</v>
      </c>
    </row>
    <row r="25" spans="3:19">
      <c r="C25" s="28">
        <v>12</v>
      </c>
      <c r="D25" s="22" t="s">
        <v>39</v>
      </c>
      <c r="E25" s="22">
        <v>0</v>
      </c>
      <c r="F25" s="22">
        <v>15.3</v>
      </c>
      <c r="G25" s="22">
        <v>18.399999999999999</v>
      </c>
      <c r="H25" s="22">
        <v>197</v>
      </c>
    </row>
    <row r="26" spans="3:19">
      <c r="C26" s="28">
        <v>13</v>
      </c>
      <c r="D26" s="22" t="s">
        <v>40</v>
      </c>
      <c r="E26" s="22">
        <v>27.6</v>
      </c>
      <c r="F26" s="22">
        <v>3.9</v>
      </c>
      <c r="G26" s="22">
        <v>6.5</v>
      </c>
      <c r="H26" s="22">
        <v>170</v>
      </c>
    </row>
    <row r="27" spans="3:19">
      <c r="C27" s="28">
        <v>14</v>
      </c>
      <c r="D27" s="22" t="s">
        <v>41</v>
      </c>
      <c r="E27" s="22">
        <v>3.8</v>
      </c>
      <c r="F27" s="22">
        <v>0</v>
      </c>
      <c r="G27" s="22">
        <v>17</v>
      </c>
      <c r="H27" s="22">
        <v>83</v>
      </c>
    </row>
    <row r="28" spans="3:19">
      <c r="C28" s="28">
        <v>15</v>
      </c>
      <c r="D28" s="22" t="s">
        <v>42</v>
      </c>
      <c r="E28" s="22">
        <v>40</v>
      </c>
      <c r="F28" s="22">
        <v>17</v>
      </c>
      <c r="G28" s="22">
        <v>16</v>
      </c>
      <c r="H28" s="22">
        <v>365</v>
      </c>
    </row>
    <row r="29" spans="3:19">
      <c r="C29" s="28">
        <v>16</v>
      </c>
      <c r="D29" s="22" t="s">
        <v>43</v>
      </c>
      <c r="E29" s="22">
        <v>4</v>
      </c>
      <c r="F29" s="22">
        <v>10</v>
      </c>
      <c r="G29" s="22">
        <v>21</v>
      </c>
      <c r="H29" s="22">
        <v>188</v>
      </c>
    </row>
    <row r="30" spans="3:19">
      <c r="C30" s="28">
        <v>17</v>
      </c>
      <c r="D30" s="22" t="s">
        <v>11</v>
      </c>
      <c r="E30" s="22">
        <v>2.2999999999999998</v>
      </c>
      <c r="F30" s="22">
        <v>1.5</v>
      </c>
      <c r="G30" s="22">
        <v>22</v>
      </c>
      <c r="H30" s="22">
        <v>116</v>
      </c>
    </row>
    <row r="31" spans="3:19">
      <c r="C31" s="28">
        <v>18</v>
      </c>
      <c r="D31" s="22" t="s">
        <v>14</v>
      </c>
      <c r="E31" s="22">
        <v>77.099999999999994</v>
      </c>
      <c r="F31" s="22">
        <v>16.600000000000001</v>
      </c>
      <c r="G31" s="22">
        <v>37.9</v>
      </c>
      <c r="H31" s="22">
        <v>620</v>
      </c>
    </row>
    <row r="32" spans="3:19">
      <c r="C32" s="28">
        <v>19</v>
      </c>
      <c r="D32" s="22" t="s">
        <v>52</v>
      </c>
      <c r="E32" s="22">
        <v>68</v>
      </c>
      <c r="F32" s="22">
        <v>1.3</v>
      </c>
      <c r="G32" s="22">
        <v>15.2</v>
      </c>
      <c r="H32" s="22">
        <v>345</v>
      </c>
    </row>
    <row r="33" spans="3:8">
      <c r="C33" s="28">
        <v>20</v>
      </c>
      <c r="D33" s="22" t="s">
        <v>53</v>
      </c>
      <c r="E33" s="22">
        <v>28</v>
      </c>
      <c r="F33" s="22">
        <v>0</v>
      </c>
      <c r="G33" s="22">
        <v>3</v>
      </c>
      <c r="H33" s="22">
        <v>130</v>
      </c>
    </row>
    <row r="34" spans="3:8">
      <c r="C34" s="28">
        <v>21</v>
      </c>
      <c r="D34" s="22" t="s">
        <v>54</v>
      </c>
      <c r="E34" s="22">
        <v>0</v>
      </c>
      <c r="F34" s="22">
        <v>9</v>
      </c>
      <c r="G34" s="22">
        <v>15</v>
      </c>
      <c r="H34" s="22">
        <v>136</v>
      </c>
    </row>
    <row r="35" spans="3:8">
      <c r="C35" s="28">
        <v>22</v>
      </c>
      <c r="D35" s="22" t="s">
        <v>55</v>
      </c>
      <c r="E35" s="22">
        <v>8.9</v>
      </c>
      <c r="F35" s="22">
        <v>1.7</v>
      </c>
      <c r="G35" s="22">
        <v>2.5</v>
      </c>
      <c r="H35" s="22">
        <v>65</v>
      </c>
    </row>
    <row r="36" spans="3:8">
      <c r="C36" s="28">
        <v>23</v>
      </c>
      <c r="D36" s="22" t="s">
        <v>56</v>
      </c>
      <c r="E36" s="22">
        <v>33.1</v>
      </c>
      <c r="F36" s="22">
        <v>27.7</v>
      </c>
      <c r="G36" s="22">
        <v>6.2</v>
      </c>
      <c r="H36" s="22">
        <v>407</v>
      </c>
    </row>
    <row r="37" spans="3:8">
      <c r="C37" s="28">
        <v>24</v>
      </c>
      <c r="D37" s="22" t="s">
        <v>57</v>
      </c>
      <c r="E37" s="22">
        <v>38</v>
      </c>
      <c r="F37" s="22">
        <v>2</v>
      </c>
      <c r="G37" s="22">
        <v>6</v>
      </c>
      <c r="H37" s="22">
        <v>210</v>
      </c>
    </row>
    <row r="38" spans="3:8">
      <c r="C38" s="28">
        <v>25</v>
      </c>
      <c r="D38" s="22" t="s">
        <v>58</v>
      </c>
      <c r="E38" s="22">
        <v>4.7</v>
      </c>
      <c r="F38" s="22">
        <v>14.2</v>
      </c>
      <c r="G38" s="22">
        <v>15.6</v>
      </c>
      <c r="H38" s="22">
        <v>198</v>
      </c>
    </row>
    <row r="39" spans="3:8">
      <c r="C39" s="28">
        <v>26</v>
      </c>
      <c r="D39" s="22" t="s">
        <v>59</v>
      </c>
      <c r="E39" s="22">
        <v>21.3</v>
      </c>
      <c r="F39" s="22">
        <v>1.9</v>
      </c>
      <c r="G39" s="22">
        <v>4.4000000000000004</v>
      </c>
      <c r="H39" s="22">
        <v>120</v>
      </c>
    </row>
    <row r="40" spans="3:8">
      <c r="C40" s="28">
        <v>27</v>
      </c>
      <c r="D40" s="22" t="s">
        <v>60</v>
      </c>
      <c r="E40" s="22">
        <v>11</v>
      </c>
      <c r="F40" s="22">
        <v>32</v>
      </c>
      <c r="G40" s="22">
        <v>1.4</v>
      </c>
      <c r="H40" s="22">
        <v>342</v>
      </c>
    </row>
    <row r="41" spans="3:8">
      <c r="C41" s="28">
        <v>28</v>
      </c>
      <c r="D41" s="22" t="s">
        <v>48</v>
      </c>
      <c r="E41" s="22">
        <v>8.5</v>
      </c>
      <c r="F41" s="22">
        <v>14.6</v>
      </c>
      <c r="G41" s="22">
        <v>2</v>
      </c>
      <c r="H41" s="22">
        <v>160</v>
      </c>
    </row>
    <row r="42" spans="3:8">
      <c r="C42" s="28">
        <v>29</v>
      </c>
      <c r="D42" s="22" t="s">
        <v>61</v>
      </c>
      <c r="E42" s="22">
        <v>87</v>
      </c>
      <c r="F42" s="22">
        <v>0</v>
      </c>
      <c r="G42" s="22">
        <v>0</v>
      </c>
      <c r="H42" s="22">
        <v>348</v>
      </c>
    </row>
    <row r="43" spans="3:8">
      <c r="C43" s="28">
        <v>30</v>
      </c>
      <c r="D43" s="22" t="s">
        <v>63</v>
      </c>
      <c r="E43" s="22">
        <v>6</v>
      </c>
      <c r="F43" s="22">
        <v>9</v>
      </c>
      <c r="G43" s="22">
        <v>16</v>
      </c>
      <c r="H43" s="22">
        <v>170</v>
      </c>
    </row>
    <row r="44" spans="3:8">
      <c r="C44" s="30">
        <v>31</v>
      </c>
      <c r="D44" s="22" t="s">
        <v>64</v>
      </c>
      <c r="E44" s="22">
        <v>4.9000000000000004</v>
      </c>
      <c r="F44" s="22">
        <v>0.3</v>
      </c>
      <c r="G44" s="22">
        <v>1.5</v>
      </c>
      <c r="H44" s="22">
        <v>32</v>
      </c>
    </row>
    <row r="45" spans="3:8">
      <c r="C45" s="30">
        <v>32</v>
      </c>
      <c r="D45" s="22" t="s">
        <v>65</v>
      </c>
      <c r="E45" s="22">
        <v>3.6</v>
      </c>
      <c r="F45" s="22">
        <v>13.4</v>
      </c>
      <c r="G45" s="22">
        <v>12.1</v>
      </c>
      <c r="H45" s="22">
        <v>183</v>
      </c>
    </row>
    <row r="46" spans="3:8">
      <c r="C46" s="30">
        <v>33</v>
      </c>
      <c r="D46" s="22" t="s">
        <v>66</v>
      </c>
      <c r="E46" s="22">
        <v>9</v>
      </c>
      <c r="F46" s="22">
        <v>13</v>
      </c>
      <c r="G46" s="22">
        <v>25</v>
      </c>
      <c r="H46" s="22">
        <v>260</v>
      </c>
    </row>
    <row r="47" spans="3:8">
      <c r="C47" s="30">
        <v>34</v>
      </c>
      <c r="D47" s="22" t="s">
        <v>67</v>
      </c>
      <c r="E47" s="22">
        <v>20</v>
      </c>
      <c r="F47" s="22">
        <v>1</v>
      </c>
      <c r="G47" s="22">
        <v>8</v>
      </c>
      <c r="H47" s="22">
        <v>97</v>
      </c>
    </row>
    <row r="48" spans="3:8">
      <c r="C48" s="30">
        <v>35</v>
      </c>
      <c r="D48" s="22" t="s">
        <v>68</v>
      </c>
      <c r="E48" s="22">
        <v>4.8</v>
      </c>
      <c r="F48" s="22">
        <v>2</v>
      </c>
      <c r="G48" s="22">
        <v>3.3</v>
      </c>
      <c r="H48" s="22">
        <v>50</v>
      </c>
    </row>
    <row r="49" spans="3:8">
      <c r="C49" s="30">
        <v>36</v>
      </c>
      <c r="D49" s="22" t="s">
        <v>69</v>
      </c>
      <c r="E49" s="22">
        <v>4.0999999999999996</v>
      </c>
      <c r="F49" s="22">
        <v>0</v>
      </c>
      <c r="G49" s="22">
        <v>8.6999999999999993</v>
      </c>
      <c r="H49" s="22">
        <v>51</v>
      </c>
    </row>
    <row r="50" spans="3:8">
      <c r="C50" s="30">
        <v>37</v>
      </c>
      <c r="D50" s="22" t="s">
        <v>70</v>
      </c>
      <c r="E50" s="22">
        <v>9.5</v>
      </c>
      <c r="F50" s="22">
        <v>0</v>
      </c>
      <c r="G50" s="22">
        <v>0</v>
      </c>
      <c r="H50" s="22">
        <v>39</v>
      </c>
    </row>
    <row r="51" spans="3:8">
      <c r="C51" s="30">
        <v>38</v>
      </c>
      <c r="D51" s="22" t="s">
        <v>71</v>
      </c>
      <c r="E51" s="22">
        <v>28</v>
      </c>
      <c r="F51" s="22">
        <v>6</v>
      </c>
      <c r="G51" s="22">
        <v>14</v>
      </c>
      <c r="H51" s="22">
        <v>224</v>
      </c>
    </row>
    <row r="52" spans="3:8">
      <c r="C52" s="30">
        <v>39</v>
      </c>
      <c r="D52" s="22" t="s">
        <v>72</v>
      </c>
      <c r="E52" s="22">
        <v>72</v>
      </c>
      <c r="F52" s="22">
        <v>3</v>
      </c>
      <c r="G52" s="22">
        <v>8</v>
      </c>
      <c r="H52" s="22">
        <v>354</v>
      </c>
    </row>
    <row r="53" spans="3:8">
      <c r="C53" s="30">
        <v>40</v>
      </c>
      <c r="D53" s="22" t="s">
        <v>73</v>
      </c>
      <c r="E53" s="22">
        <v>27</v>
      </c>
      <c r="F53" s="22">
        <v>18</v>
      </c>
      <c r="G53" s="22">
        <v>13</v>
      </c>
      <c r="H53" s="22">
        <v>310</v>
      </c>
    </row>
  </sheetData>
  <mergeCells count="3">
    <mergeCell ref="A1:F1"/>
    <mergeCell ref="G1:L1"/>
    <mergeCell ref="M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workbookViewId="0">
      <selection activeCell="B14" sqref="B14"/>
    </sheetView>
  </sheetViews>
  <sheetFormatPr defaultRowHeight="15"/>
  <cols>
    <col min="1" max="1" width="8.85546875" customWidth="1"/>
    <col min="2" max="2" width="19.42578125" customWidth="1"/>
    <col min="3" max="3" width="8.85546875" customWidth="1"/>
    <col min="4" max="4" width="31.5703125" customWidth="1"/>
    <col min="5" max="7" width="8.85546875" customWidth="1"/>
    <col min="8" max="8" width="27.42578125" customWidth="1"/>
    <col min="9" max="13" width="8.85546875" customWidth="1"/>
    <col min="14" max="14" width="23" customWidth="1"/>
    <col min="15" max="18" width="8.85546875" customWidth="1"/>
    <col min="19" max="19" width="22.140625" customWidth="1"/>
    <col min="20" max="1025" width="8.85546875" customWidth="1"/>
  </cols>
  <sheetData>
    <row r="1" spans="1:24">
      <c r="A1" s="3" t="s">
        <v>0</v>
      </c>
      <c r="B1" s="3"/>
      <c r="C1" s="3"/>
      <c r="D1" s="3"/>
      <c r="E1" s="3"/>
      <c r="F1" s="3"/>
      <c r="G1" s="2" t="s">
        <v>1</v>
      </c>
      <c r="H1" s="2"/>
      <c r="I1" s="2"/>
      <c r="J1" s="2"/>
      <c r="K1" s="2"/>
      <c r="L1" s="2"/>
      <c r="M1" s="1" t="s">
        <v>2</v>
      </c>
      <c r="N1" s="1"/>
      <c r="O1" s="1"/>
      <c r="P1" s="1"/>
      <c r="Q1" s="1"/>
      <c r="R1" s="1"/>
    </row>
    <row r="2" spans="1:24">
      <c r="A2" s="4" t="s">
        <v>3</v>
      </c>
      <c r="B2" s="4"/>
      <c r="C2" s="4" t="s">
        <v>4</v>
      </c>
      <c r="D2" s="4" t="s">
        <v>5</v>
      </c>
      <c r="E2" s="4" t="s">
        <v>6</v>
      </c>
      <c r="F2" s="4" t="s">
        <v>7</v>
      </c>
      <c r="G2" s="5" t="s">
        <v>3</v>
      </c>
      <c r="H2" s="5"/>
      <c r="I2" s="6" t="s">
        <v>4</v>
      </c>
      <c r="J2" s="6" t="s">
        <v>5</v>
      </c>
      <c r="K2" s="6" t="s">
        <v>6</v>
      </c>
      <c r="L2" s="6" t="s">
        <v>7</v>
      </c>
      <c r="M2" s="7" t="s">
        <v>3</v>
      </c>
      <c r="N2" s="7"/>
      <c r="O2" s="7" t="s">
        <v>4</v>
      </c>
      <c r="P2" s="7" t="s">
        <v>5</v>
      </c>
      <c r="Q2" s="7" t="s">
        <v>6</v>
      </c>
      <c r="R2" s="7" t="s">
        <v>7</v>
      </c>
      <c r="T2" s="8" t="s">
        <v>4</v>
      </c>
      <c r="U2" s="8" t="s">
        <v>5</v>
      </c>
      <c r="V2" s="8" t="s">
        <v>6</v>
      </c>
      <c r="X2" s="9" t="s">
        <v>8</v>
      </c>
    </row>
    <row r="3" spans="1:24">
      <c r="A3" s="10">
        <v>1</v>
      </c>
      <c r="B3" s="10" t="str">
        <f>D21</f>
        <v>omlet z 3 jaj</v>
      </c>
      <c r="C3" s="10">
        <f t="shared" ref="C3:F3" si="0">E21</f>
        <v>9</v>
      </c>
      <c r="D3" s="10">
        <f t="shared" si="0"/>
        <v>22</v>
      </c>
      <c r="E3" s="10">
        <f t="shared" si="0"/>
        <v>26</v>
      </c>
      <c r="F3" s="10">
        <f t="shared" si="0"/>
        <v>334</v>
      </c>
      <c r="G3" s="11">
        <v>1</v>
      </c>
      <c r="H3" s="11" t="str">
        <f>D51</f>
        <v>Kanapka Gyros</v>
      </c>
      <c r="I3" s="11">
        <f>E51</f>
        <v>28</v>
      </c>
      <c r="J3" s="11">
        <f>F51</f>
        <v>6</v>
      </c>
      <c r="K3" s="11">
        <f>G51</f>
        <v>14</v>
      </c>
      <c r="L3" s="11">
        <f>H51</f>
        <v>224</v>
      </c>
      <c r="M3" s="23">
        <v>1</v>
      </c>
      <c r="N3" s="23" t="str">
        <f>D53</f>
        <v>Whooper junior</v>
      </c>
      <c r="O3" s="23">
        <f>$M3*E53</f>
        <v>27</v>
      </c>
      <c r="P3" s="23">
        <f>$M3*F53</f>
        <v>18</v>
      </c>
      <c r="Q3" s="23">
        <f>$M3*G53</f>
        <v>13</v>
      </c>
      <c r="R3" s="23">
        <f>$M3*H53</f>
        <v>310</v>
      </c>
      <c r="T3" s="8">
        <f>S20</f>
        <v>234</v>
      </c>
      <c r="U3" s="8">
        <f>S18</f>
        <v>144</v>
      </c>
      <c r="V3" s="8">
        <f>S16</f>
        <v>192</v>
      </c>
      <c r="X3" s="9">
        <f>P19+P18+P17</f>
        <v>3000</v>
      </c>
    </row>
    <row r="4" spans="1:24">
      <c r="A4" s="10">
        <v>1</v>
      </c>
      <c r="B4" s="10" t="str">
        <f>D55</f>
        <v>Cebula</v>
      </c>
      <c r="C4" s="10">
        <f t="shared" ref="C4:F4" si="1">E55</f>
        <v>9.8000000000000007</v>
      </c>
      <c r="D4" s="10">
        <f t="shared" si="1"/>
        <v>0.1</v>
      </c>
      <c r="E4" s="10">
        <f t="shared" si="1"/>
        <v>1.2</v>
      </c>
      <c r="F4" s="10">
        <f t="shared" si="1"/>
        <v>42</v>
      </c>
      <c r="G4" s="11">
        <v>0.5</v>
      </c>
      <c r="H4" s="11" t="str">
        <f>D52</f>
        <v>Ryż brązowy 100g</v>
      </c>
      <c r="I4" s="11">
        <f>$G4*E52</f>
        <v>36</v>
      </c>
      <c r="J4" s="11">
        <f>$G4*F52</f>
        <v>1.5</v>
      </c>
      <c r="K4" s="11">
        <f>$G4*G52</f>
        <v>4</v>
      </c>
      <c r="L4" s="11">
        <f>$G4*H52</f>
        <v>177</v>
      </c>
      <c r="M4" s="23">
        <v>2</v>
      </c>
      <c r="N4" s="23" t="str">
        <f>D14</f>
        <v>jajko</v>
      </c>
      <c r="O4" s="23">
        <f>$M4*E14</f>
        <v>1.4</v>
      </c>
      <c r="P4" s="23">
        <f>$M4*F14</f>
        <v>12.8</v>
      </c>
      <c r="Q4" s="23">
        <f>$M4*G14</f>
        <v>15</v>
      </c>
      <c r="R4" s="23">
        <f>$M4*H14</f>
        <v>186</v>
      </c>
    </row>
    <row r="5" spans="1:24">
      <c r="A5" s="10">
        <v>1</v>
      </c>
      <c r="B5" s="10" t="str">
        <f>D34</f>
        <v>kurczak 100g</v>
      </c>
      <c r="C5" s="10">
        <f t="shared" ref="C5:F5" si="2">E34</f>
        <v>0</v>
      </c>
      <c r="D5" s="10">
        <f t="shared" si="2"/>
        <v>9</v>
      </c>
      <c r="E5" s="10">
        <f t="shared" si="2"/>
        <v>15</v>
      </c>
      <c r="F5" s="10">
        <f t="shared" si="2"/>
        <v>136</v>
      </c>
      <c r="G5" s="11">
        <v>3</v>
      </c>
      <c r="H5" s="11" t="str">
        <f>D46</f>
        <v>Kurczak w panierce 100g</v>
      </c>
      <c r="I5" s="11">
        <f>$G5*E46</f>
        <v>27</v>
      </c>
      <c r="J5" s="11">
        <f>$G5*F46</f>
        <v>39</v>
      </c>
      <c r="K5" s="11">
        <f>$G5*G46</f>
        <v>75</v>
      </c>
      <c r="L5" s="11">
        <f>$G5*H46</f>
        <v>780</v>
      </c>
      <c r="M5" s="23">
        <v>0.5</v>
      </c>
      <c r="N5" s="25" t="str">
        <f>D37</f>
        <v>chleb pelnoziarnisty 100g</v>
      </c>
      <c r="O5" s="25">
        <f>$M5*E37</f>
        <v>19</v>
      </c>
      <c r="P5" s="25">
        <f>$M5*F37</f>
        <v>1</v>
      </c>
      <c r="Q5" s="25">
        <f>$M5*G37</f>
        <v>3</v>
      </c>
      <c r="R5" s="25">
        <f>$M5*H37</f>
        <v>105</v>
      </c>
      <c r="T5" s="14" t="s">
        <v>16</v>
      </c>
      <c r="U5" s="14" t="s">
        <v>17</v>
      </c>
      <c r="V5" s="14" t="s">
        <v>18</v>
      </c>
      <c r="X5" s="15" t="s">
        <v>19</v>
      </c>
    </row>
    <row r="6" spans="1:24">
      <c r="A6" s="10">
        <v>1</v>
      </c>
      <c r="B6" s="10" t="s">
        <v>20</v>
      </c>
      <c r="C6" s="10">
        <f>A6*E17</f>
        <v>10.6</v>
      </c>
      <c r="D6" s="10">
        <f>A6*F17</f>
        <v>0.5</v>
      </c>
      <c r="E6" s="10">
        <f>A6*G17</f>
        <v>0</v>
      </c>
      <c r="F6" s="10">
        <f>A6*H17</f>
        <v>51</v>
      </c>
      <c r="G6" s="11">
        <v>2</v>
      </c>
      <c r="H6" s="11" t="str">
        <f>D44</f>
        <v>pomidor</v>
      </c>
      <c r="I6" s="11">
        <f t="shared" ref="I6:L7" si="3">$G6*E44</f>
        <v>9.8000000000000007</v>
      </c>
      <c r="J6" s="11">
        <f t="shared" si="3"/>
        <v>0.6</v>
      </c>
      <c r="K6" s="11">
        <f t="shared" si="3"/>
        <v>3</v>
      </c>
      <c r="L6" s="11">
        <f t="shared" si="3"/>
        <v>64</v>
      </c>
      <c r="M6" s="23">
        <v>1</v>
      </c>
      <c r="N6" s="23" t="str">
        <f>D30</f>
        <v>bialko</v>
      </c>
      <c r="O6" s="23">
        <f>E30</f>
        <v>2.2999999999999998</v>
      </c>
      <c r="P6" s="23">
        <f>F30</f>
        <v>1.5</v>
      </c>
      <c r="Q6" s="23">
        <f>G30</f>
        <v>22</v>
      </c>
      <c r="R6" s="23">
        <f>H30</f>
        <v>116</v>
      </c>
      <c r="T6" s="14">
        <f>SUM(C10,I10,O10)</f>
        <v>242.59999999999997</v>
      </c>
      <c r="U6" s="14">
        <f>SUM(D10,J10,P10)</f>
        <v>126.4</v>
      </c>
      <c r="V6" s="14">
        <f>SUM(E10,K10,Q10)</f>
        <v>206.5</v>
      </c>
      <c r="X6" s="15">
        <f>SUM(F10,L10,R10)</f>
        <v>2963</v>
      </c>
    </row>
    <row r="7" spans="1:24">
      <c r="A7" s="10">
        <v>1</v>
      </c>
      <c r="B7" s="10" t="s">
        <v>21</v>
      </c>
      <c r="C7" s="10">
        <f>A7*E18</f>
        <v>9.1</v>
      </c>
      <c r="D7" s="10">
        <f>A7*F18</f>
        <v>0.3</v>
      </c>
      <c r="E7" s="10">
        <f>A7*G18</f>
        <v>0.3</v>
      </c>
      <c r="F7" s="10">
        <f>A7*H18</f>
        <v>36</v>
      </c>
      <c r="G7" s="11">
        <v>1</v>
      </c>
      <c r="H7" s="11" t="str">
        <f>D45</f>
        <v>serek typu włoski 100 g</v>
      </c>
      <c r="I7" s="11">
        <f t="shared" si="3"/>
        <v>3.6</v>
      </c>
      <c r="J7" s="11">
        <f t="shared" si="3"/>
        <v>13.4</v>
      </c>
      <c r="K7" s="11">
        <f t="shared" si="3"/>
        <v>12.1</v>
      </c>
      <c r="L7" s="11">
        <f t="shared" si="3"/>
        <v>183</v>
      </c>
      <c r="M7" s="23"/>
      <c r="N7" s="23"/>
      <c r="O7" s="23"/>
      <c r="P7" s="23"/>
      <c r="Q7" s="23"/>
      <c r="R7" s="23"/>
    </row>
    <row r="8" spans="1:24">
      <c r="A8" s="10">
        <v>1</v>
      </c>
      <c r="B8" s="10" t="s">
        <v>22</v>
      </c>
      <c r="C8" s="10">
        <f>A8*E19</f>
        <v>39</v>
      </c>
      <c r="D8" s="10">
        <f>A8*F19</f>
        <v>0.5</v>
      </c>
      <c r="E8" s="10">
        <f>A8*G19</f>
        <v>1.9</v>
      </c>
      <c r="F8" s="10">
        <f>A8*H19</f>
        <v>172</v>
      </c>
      <c r="G8" s="11"/>
      <c r="H8" s="11"/>
      <c r="I8" s="12"/>
      <c r="J8" s="12"/>
      <c r="K8" s="12"/>
      <c r="L8" s="12"/>
      <c r="M8" s="23"/>
      <c r="N8" s="23"/>
      <c r="O8" s="23"/>
      <c r="P8" s="23"/>
      <c r="Q8" s="23"/>
      <c r="R8" s="23"/>
    </row>
    <row r="9" spans="1:24">
      <c r="A9" s="10">
        <v>1</v>
      </c>
      <c r="B9" s="10" t="s">
        <v>23</v>
      </c>
      <c r="C9" s="10">
        <f>A9*E20</f>
        <v>11</v>
      </c>
      <c r="D9" s="10">
        <f>A9*F20</f>
        <v>0.2</v>
      </c>
      <c r="E9" s="10">
        <f>A9*G20</f>
        <v>1</v>
      </c>
      <c r="F9" s="10">
        <f>A9*H20</f>
        <v>47</v>
      </c>
      <c r="G9" s="11"/>
      <c r="H9" s="11"/>
      <c r="I9" s="12"/>
      <c r="J9" s="12"/>
      <c r="K9" s="12"/>
      <c r="L9" s="12"/>
      <c r="M9" s="23"/>
      <c r="N9" s="23"/>
      <c r="O9" s="23"/>
      <c r="P9" s="23"/>
      <c r="Q9" s="23"/>
      <c r="R9" s="23"/>
      <c r="T9" s="16" t="str">
        <f>IF((T6-T3)&lt;=0,"Dobrze","Źle")</f>
        <v>Źle</v>
      </c>
      <c r="U9" s="16" t="str">
        <f>IF((U6-U3)&lt;=0,"Dobrze","Źle")</f>
        <v>Dobrze</v>
      </c>
      <c r="V9" s="16" t="str">
        <f>IF((V6-V3)&lt;=0,"Dobrze","Źle")</f>
        <v>Źle</v>
      </c>
      <c r="X9" s="26" t="str">
        <f>IF((X6-X3)&lt;=0,"Dobrze","Źle")</f>
        <v>Dobrze</v>
      </c>
    </row>
    <row r="10" spans="1:24">
      <c r="C10" s="27">
        <f>SUM(C3:C9)</f>
        <v>88.5</v>
      </c>
      <c r="D10" s="17">
        <f>SUM(D3:D9)</f>
        <v>32.600000000000009</v>
      </c>
      <c r="E10" s="17">
        <f>SUM(E3:E9)</f>
        <v>45.4</v>
      </c>
      <c r="F10" s="27">
        <f>SUM(F3:F9)</f>
        <v>818</v>
      </c>
      <c r="G10" s="18"/>
      <c r="I10" s="27">
        <f>SUM(I3:I9)</f>
        <v>104.39999999999999</v>
      </c>
      <c r="J10" s="27">
        <f>SUM(J3:J9)</f>
        <v>60.5</v>
      </c>
      <c r="K10" s="27">
        <f>SUM(K3:K9)</f>
        <v>108.1</v>
      </c>
      <c r="L10" s="27">
        <f>SUM(L3:L9)</f>
        <v>1428</v>
      </c>
      <c r="M10" s="19"/>
      <c r="O10" s="17">
        <f>SUM(O3:O9)</f>
        <v>49.699999999999996</v>
      </c>
      <c r="P10" s="17">
        <f>SUM(P3:P9)</f>
        <v>33.299999999999997</v>
      </c>
      <c r="Q10" s="17">
        <f>SUM(Q3:Q9)</f>
        <v>53</v>
      </c>
      <c r="R10" s="17">
        <f>SUM(R3:R9)</f>
        <v>717</v>
      </c>
      <c r="T10">
        <f>T6-T3</f>
        <v>8.5999999999999659</v>
      </c>
      <c r="U10">
        <f>U6-U3</f>
        <v>-17.599999999999994</v>
      </c>
      <c r="V10">
        <f>V6-V3</f>
        <v>14.5</v>
      </c>
      <c r="X10">
        <f>X6-X3</f>
        <v>-37</v>
      </c>
    </row>
    <row r="13" spans="1:24">
      <c r="C13" s="20" t="s">
        <v>24</v>
      </c>
      <c r="D13" s="20" t="s">
        <v>25</v>
      </c>
      <c r="E13" s="20" t="s">
        <v>4</v>
      </c>
      <c r="F13" s="20" t="s">
        <v>5</v>
      </c>
      <c r="G13" s="20" t="s">
        <v>6</v>
      </c>
      <c r="H13" s="20" t="s">
        <v>7</v>
      </c>
      <c r="S13" t="s">
        <v>51</v>
      </c>
    </row>
    <row r="14" spans="1:24">
      <c r="C14" s="28">
        <v>1</v>
      </c>
      <c r="D14" s="22" t="s">
        <v>26</v>
      </c>
      <c r="E14" s="22">
        <v>0.7</v>
      </c>
      <c r="F14" s="22">
        <v>6.4</v>
      </c>
      <c r="G14" s="22">
        <v>7.5</v>
      </c>
      <c r="H14" s="22">
        <v>93</v>
      </c>
      <c r="S14">
        <v>96</v>
      </c>
    </row>
    <row r="15" spans="1:24">
      <c r="C15" s="28">
        <v>2</v>
      </c>
      <c r="D15" s="22" t="s">
        <v>27</v>
      </c>
      <c r="E15" s="22">
        <v>55</v>
      </c>
      <c r="F15" s="22">
        <v>3</v>
      </c>
      <c r="G15" s="22">
        <v>7</v>
      </c>
      <c r="H15" s="22">
        <v>291</v>
      </c>
      <c r="P15" t="s">
        <v>28</v>
      </c>
      <c r="Q15" t="s">
        <v>29</v>
      </c>
      <c r="R15" t="s">
        <v>30</v>
      </c>
      <c r="S15" t="s">
        <v>31</v>
      </c>
    </row>
    <row r="16" spans="1:24">
      <c r="C16" s="28">
        <v>3</v>
      </c>
      <c r="D16" s="22" t="s">
        <v>32</v>
      </c>
      <c r="E16" s="22">
        <v>2</v>
      </c>
      <c r="F16" s="22">
        <v>1</v>
      </c>
      <c r="G16" s="22">
        <v>1</v>
      </c>
      <c r="H16" s="22">
        <v>20</v>
      </c>
      <c r="S16">
        <f>2*S14</f>
        <v>192</v>
      </c>
    </row>
    <row r="17" spans="3:19">
      <c r="C17" s="28">
        <v>4</v>
      </c>
      <c r="D17" s="22" t="s">
        <v>20</v>
      </c>
      <c r="E17" s="22">
        <v>10.6</v>
      </c>
      <c r="F17" s="22">
        <v>0.5</v>
      </c>
      <c r="G17" s="22">
        <v>0</v>
      </c>
      <c r="H17" s="22">
        <v>51</v>
      </c>
      <c r="P17">
        <f>S16*4</f>
        <v>768</v>
      </c>
      <c r="S17" t="s">
        <v>33</v>
      </c>
    </row>
    <row r="18" spans="3:19">
      <c r="C18" s="28">
        <v>5</v>
      </c>
      <c r="D18" s="22" t="s">
        <v>21</v>
      </c>
      <c r="E18" s="22">
        <v>9.1</v>
      </c>
      <c r="F18" s="22">
        <v>0.3</v>
      </c>
      <c r="G18" s="22">
        <v>0.3</v>
      </c>
      <c r="H18" s="22">
        <v>36</v>
      </c>
      <c r="P18">
        <f>S18*9</f>
        <v>1296</v>
      </c>
      <c r="S18">
        <f>1.5*S14</f>
        <v>144</v>
      </c>
    </row>
    <row r="19" spans="3:19">
      <c r="C19" s="28">
        <v>6</v>
      </c>
      <c r="D19" s="22" t="s">
        <v>22</v>
      </c>
      <c r="E19" s="22">
        <v>39</v>
      </c>
      <c r="F19" s="22">
        <v>0.5</v>
      </c>
      <c r="G19" s="22">
        <v>1.9</v>
      </c>
      <c r="H19" s="22">
        <v>172</v>
      </c>
      <c r="P19">
        <f>3000-P17-P18</f>
        <v>936</v>
      </c>
      <c r="S19" t="s">
        <v>34</v>
      </c>
    </row>
    <row r="20" spans="3:19">
      <c r="C20" s="28">
        <v>7</v>
      </c>
      <c r="D20" s="22" t="s">
        <v>23</v>
      </c>
      <c r="E20" s="22">
        <v>11</v>
      </c>
      <c r="F20" s="22">
        <v>0.2</v>
      </c>
      <c r="G20" s="22">
        <v>1</v>
      </c>
      <c r="H20" s="22">
        <v>47</v>
      </c>
      <c r="S20">
        <f>P19/4</f>
        <v>234</v>
      </c>
    </row>
    <row r="21" spans="3:19">
      <c r="C21" s="28">
        <v>8</v>
      </c>
      <c r="D21" s="22" t="s">
        <v>35</v>
      </c>
      <c r="E21" s="22">
        <v>9</v>
      </c>
      <c r="F21" s="22">
        <v>22</v>
      </c>
      <c r="G21" s="22">
        <v>26</v>
      </c>
      <c r="H21" s="22">
        <v>334</v>
      </c>
    </row>
    <row r="22" spans="3:19">
      <c r="C22" s="28">
        <v>9</v>
      </c>
      <c r="D22" s="22" t="s">
        <v>36</v>
      </c>
      <c r="E22" s="22">
        <v>18</v>
      </c>
      <c r="F22" s="22">
        <v>17</v>
      </c>
      <c r="G22" s="22">
        <v>8</v>
      </c>
      <c r="H22" s="22">
        <v>264</v>
      </c>
    </row>
    <row r="23" spans="3:19">
      <c r="C23" s="28">
        <v>10</v>
      </c>
      <c r="D23" s="22" t="s">
        <v>37</v>
      </c>
      <c r="E23" s="22">
        <v>15</v>
      </c>
      <c r="F23" s="22">
        <v>18</v>
      </c>
      <c r="G23" s="22">
        <v>3</v>
      </c>
      <c r="H23" s="22">
        <v>157</v>
      </c>
    </row>
    <row r="24" spans="3:19">
      <c r="C24" s="28">
        <v>11</v>
      </c>
      <c r="D24" s="22" t="s">
        <v>38</v>
      </c>
      <c r="E24" s="22">
        <v>25.7</v>
      </c>
      <c r="F24" s="22">
        <v>1.1000000000000001</v>
      </c>
      <c r="G24" s="22">
        <v>4.0999999999999996</v>
      </c>
      <c r="H24" s="22">
        <v>125</v>
      </c>
    </row>
    <row r="25" spans="3:19">
      <c r="C25" s="28">
        <v>12</v>
      </c>
      <c r="D25" s="22" t="s">
        <v>39</v>
      </c>
      <c r="E25" s="22">
        <v>0</v>
      </c>
      <c r="F25" s="22">
        <v>15.3</v>
      </c>
      <c r="G25" s="22">
        <v>18.399999999999999</v>
      </c>
      <c r="H25" s="22">
        <v>197</v>
      </c>
    </row>
    <row r="26" spans="3:19">
      <c r="C26" s="28">
        <v>13</v>
      </c>
      <c r="D26" s="22" t="s">
        <v>40</v>
      </c>
      <c r="E26" s="22">
        <v>27.6</v>
      </c>
      <c r="F26" s="22">
        <v>3.9</v>
      </c>
      <c r="G26" s="22">
        <v>6.5</v>
      </c>
      <c r="H26" s="22">
        <v>170</v>
      </c>
    </row>
    <row r="27" spans="3:19">
      <c r="C27" s="28">
        <v>14</v>
      </c>
      <c r="D27" s="22" t="s">
        <v>41</v>
      </c>
      <c r="E27" s="22">
        <v>3.8</v>
      </c>
      <c r="F27" s="22">
        <v>0</v>
      </c>
      <c r="G27" s="22">
        <v>17</v>
      </c>
      <c r="H27" s="22">
        <v>83</v>
      </c>
    </row>
    <row r="28" spans="3:19">
      <c r="C28" s="28">
        <v>15</v>
      </c>
      <c r="D28" s="22" t="s">
        <v>42</v>
      </c>
      <c r="E28" s="22">
        <v>40</v>
      </c>
      <c r="F28" s="22">
        <v>17</v>
      </c>
      <c r="G28" s="22">
        <v>16</v>
      </c>
      <c r="H28" s="22">
        <v>365</v>
      </c>
    </row>
    <row r="29" spans="3:19">
      <c r="C29" s="28">
        <v>16</v>
      </c>
      <c r="D29" s="22" t="s">
        <v>43</v>
      </c>
      <c r="E29" s="22">
        <v>4</v>
      </c>
      <c r="F29" s="22">
        <v>10</v>
      </c>
      <c r="G29" s="22">
        <v>21</v>
      </c>
      <c r="H29" s="22">
        <v>188</v>
      </c>
    </row>
    <row r="30" spans="3:19">
      <c r="C30" s="28">
        <v>17</v>
      </c>
      <c r="D30" s="22" t="s">
        <v>11</v>
      </c>
      <c r="E30" s="22">
        <v>2.2999999999999998</v>
      </c>
      <c r="F30" s="22">
        <v>1.5</v>
      </c>
      <c r="G30" s="22">
        <v>22</v>
      </c>
      <c r="H30" s="22">
        <v>116</v>
      </c>
    </row>
    <row r="31" spans="3:19">
      <c r="C31" s="28">
        <v>18</v>
      </c>
      <c r="D31" s="22" t="s">
        <v>14</v>
      </c>
      <c r="E31" s="22">
        <v>77.099999999999994</v>
      </c>
      <c r="F31" s="22">
        <v>16.600000000000001</v>
      </c>
      <c r="G31" s="22">
        <v>37.9</v>
      </c>
      <c r="H31" s="22">
        <v>620</v>
      </c>
    </row>
    <row r="32" spans="3:19">
      <c r="C32" s="28">
        <v>19</v>
      </c>
      <c r="D32" s="22" t="s">
        <v>52</v>
      </c>
      <c r="E32" s="22">
        <v>68</v>
      </c>
      <c r="F32" s="22">
        <v>1.3</v>
      </c>
      <c r="G32" s="22">
        <v>15.2</v>
      </c>
      <c r="H32" s="22">
        <v>345</v>
      </c>
    </row>
    <row r="33" spans="3:8">
      <c r="C33" s="28">
        <v>20</v>
      </c>
      <c r="D33" s="22" t="s">
        <v>53</v>
      </c>
      <c r="E33" s="22">
        <v>28</v>
      </c>
      <c r="F33" s="22">
        <v>0</v>
      </c>
      <c r="G33" s="22">
        <v>3</v>
      </c>
      <c r="H33" s="22">
        <v>130</v>
      </c>
    </row>
    <row r="34" spans="3:8">
      <c r="C34" s="28">
        <v>21</v>
      </c>
      <c r="D34" s="22" t="s">
        <v>54</v>
      </c>
      <c r="E34" s="22">
        <v>0</v>
      </c>
      <c r="F34" s="22">
        <v>9</v>
      </c>
      <c r="G34" s="22">
        <v>15</v>
      </c>
      <c r="H34" s="22">
        <v>136</v>
      </c>
    </row>
    <row r="35" spans="3:8">
      <c r="C35" s="28">
        <v>22</v>
      </c>
      <c r="D35" s="22" t="s">
        <v>55</v>
      </c>
      <c r="E35" s="22">
        <v>8.9</v>
      </c>
      <c r="F35" s="22">
        <v>1.7</v>
      </c>
      <c r="G35" s="22">
        <v>2.5</v>
      </c>
      <c r="H35" s="22">
        <v>65</v>
      </c>
    </row>
    <row r="36" spans="3:8">
      <c r="C36" s="28">
        <v>23</v>
      </c>
      <c r="D36" s="22" t="s">
        <v>56</v>
      </c>
      <c r="E36" s="22">
        <v>33.1</v>
      </c>
      <c r="F36" s="22">
        <v>27.7</v>
      </c>
      <c r="G36" s="22">
        <v>6.2</v>
      </c>
      <c r="H36" s="22">
        <v>407</v>
      </c>
    </row>
    <row r="37" spans="3:8">
      <c r="C37" s="28">
        <v>24</v>
      </c>
      <c r="D37" s="22" t="s">
        <v>57</v>
      </c>
      <c r="E37" s="22">
        <v>38</v>
      </c>
      <c r="F37" s="22">
        <v>2</v>
      </c>
      <c r="G37" s="22">
        <v>6</v>
      </c>
      <c r="H37" s="22">
        <v>210</v>
      </c>
    </row>
    <row r="38" spans="3:8">
      <c r="C38" s="28">
        <v>25</v>
      </c>
      <c r="D38" s="22" t="s">
        <v>58</v>
      </c>
      <c r="E38" s="22">
        <v>4.7</v>
      </c>
      <c r="F38" s="22">
        <v>14.2</v>
      </c>
      <c r="G38" s="22">
        <v>15.6</v>
      </c>
      <c r="H38" s="22">
        <v>198</v>
      </c>
    </row>
    <row r="39" spans="3:8">
      <c r="C39" s="28">
        <v>26</v>
      </c>
      <c r="D39" s="22" t="s">
        <v>59</v>
      </c>
      <c r="E39" s="22">
        <v>21.3</v>
      </c>
      <c r="F39" s="22">
        <v>1.9</v>
      </c>
      <c r="G39" s="22">
        <v>4.4000000000000004</v>
      </c>
      <c r="H39" s="22">
        <v>120</v>
      </c>
    </row>
    <row r="40" spans="3:8">
      <c r="C40" s="28">
        <v>27</v>
      </c>
      <c r="D40" s="22" t="s">
        <v>60</v>
      </c>
      <c r="E40" s="22">
        <v>11</v>
      </c>
      <c r="F40" s="22">
        <v>32</v>
      </c>
      <c r="G40" s="22">
        <v>1.4</v>
      </c>
      <c r="H40" s="22">
        <v>342</v>
      </c>
    </row>
    <row r="41" spans="3:8">
      <c r="C41" s="28">
        <v>28</v>
      </c>
      <c r="D41" s="22" t="s">
        <v>48</v>
      </c>
      <c r="E41" s="22">
        <v>8.5</v>
      </c>
      <c r="F41" s="22">
        <v>14.6</v>
      </c>
      <c r="G41" s="22">
        <v>2</v>
      </c>
      <c r="H41" s="22">
        <v>160</v>
      </c>
    </row>
    <row r="42" spans="3:8">
      <c r="C42" s="28">
        <v>29</v>
      </c>
      <c r="D42" s="22" t="s">
        <v>61</v>
      </c>
      <c r="E42" s="22">
        <v>87</v>
      </c>
      <c r="F42" s="22">
        <v>0</v>
      </c>
      <c r="G42" s="22">
        <v>0</v>
      </c>
      <c r="H42" s="22">
        <v>348</v>
      </c>
    </row>
    <row r="43" spans="3:8">
      <c r="C43" s="28">
        <v>30</v>
      </c>
      <c r="D43" s="22" t="s">
        <v>63</v>
      </c>
      <c r="E43" s="22">
        <v>6</v>
      </c>
      <c r="F43" s="22">
        <v>9</v>
      </c>
      <c r="G43" s="22">
        <v>16</v>
      </c>
      <c r="H43" s="22">
        <v>170</v>
      </c>
    </row>
    <row r="44" spans="3:8">
      <c r="C44" s="30">
        <v>31</v>
      </c>
      <c r="D44" s="22" t="s">
        <v>64</v>
      </c>
      <c r="E44" s="22">
        <v>4.9000000000000004</v>
      </c>
      <c r="F44" s="22">
        <v>0.3</v>
      </c>
      <c r="G44" s="22">
        <v>1.5</v>
      </c>
      <c r="H44" s="22">
        <v>32</v>
      </c>
    </row>
    <row r="45" spans="3:8">
      <c r="C45" s="30">
        <v>32</v>
      </c>
      <c r="D45" s="22" t="s">
        <v>65</v>
      </c>
      <c r="E45" s="22">
        <v>3.6</v>
      </c>
      <c r="F45" s="22">
        <v>13.4</v>
      </c>
      <c r="G45" s="22">
        <v>12.1</v>
      </c>
      <c r="H45" s="22">
        <v>183</v>
      </c>
    </row>
    <row r="46" spans="3:8">
      <c r="C46" s="30">
        <v>33</v>
      </c>
      <c r="D46" s="22" t="s">
        <v>66</v>
      </c>
      <c r="E46" s="22">
        <v>9</v>
      </c>
      <c r="F46" s="22">
        <v>13</v>
      </c>
      <c r="G46" s="22">
        <v>25</v>
      </c>
      <c r="H46" s="22">
        <v>260</v>
      </c>
    </row>
    <row r="47" spans="3:8">
      <c r="C47" s="30">
        <v>34</v>
      </c>
      <c r="D47" s="22" t="s">
        <v>67</v>
      </c>
      <c r="E47" s="22">
        <v>20</v>
      </c>
      <c r="F47" s="22">
        <v>1</v>
      </c>
      <c r="G47" s="22">
        <v>8</v>
      </c>
      <c r="H47" s="22">
        <v>97</v>
      </c>
    </row>
    <row r="48" spans="3:8">
      <c r="C48" s="30">
        <v>35</v>
      </c>
      <c r="D48" s="22" t="s">
        <v>68</v>
      </c>
      <c r="E48" s="22">
        <v>4.8</v>
      </c>
      <c r="F48" s="22">
        <v>2</v>
      </c>
      <c r="G48" s="22">
        <v>3.3</v>
      </c>
      <c r="H48" s="22">
        <v>50</v>
      </c>
    </row>
    <row r="49" spans="3:8">
      <c r="C49" s="30">
        <v>36</v>
      </c>
      <c r="D49" s="22" t="s">
        <v>69</v>
      </c>
      <c r="E49" s="22">
        <v>4.0999999999999996</v>
      </c>
      <c r="F49" s="22">
        <v>0</v>
      </c>
      <c r="G49" s="22">
        <v>8.6999999999999993</v>
      </c>
      <c r="H49" s="22">
        <v>51</v>
      </c>
    </row>
    <row r="50" spans="3:8">
      <c r="C50" s="30">
        <v>37</v>
      </c>
      <c r="D50" s="22" t="s">
        <v>70</v>
      </c>
      <c r="E50" s="22">
        <v>9.5</v>
      </c>
      <c r="F50" s="22">
        <v>0</v>
      </c>
      <c r="G50" s="22">
        <v>0</v>
      </c>
      <c r="H50" s="22">
        <v>39</v>
      </c>
    </row>
    <row r="51" spans="3:8">
      <c r="C51" s="30">
        <v>38</v>
      </c>
      <c r="D51" s="22" t="s">
        <v>71</v>
      </c>
      <c r="E51" s="22">
        <v>28</v>
      </c>
      <c r="F51" s="22">
        <v>6</v>
      </c>
      <c r="G51" s="22">
        <v>14</v>
      </c>
      <c r="H51" s="22">
        <v>224</v>
      </c>
    </row>
    <row r="52" spans="3:8">
      <c r="C52" s="30">
        <v>39</v>
      </c>
      <c r="D52" s="22" t="s">
        <v>72</v>
      </c>
      <c r="E52" s="22">
        <v>72</v>
      </c>
      <c r="F52" s="22">
        <v>3</v>
      </c>
      <c r="G52" s="22">
        <v>8</v>
      </c>
      <c r="H52" s="22">
        <v>354</v>
      </c>
    </row>
    <row r="53" spans="3:8">
      <c r="C53" s="30">
        <v>40</v>
      </c>
      <c r="D53" s="22" t="s">
        <v>73</v>
      </c>
      <c r="E53" s="22">
        <v>27</v>
      </c>
      <c r="F53" s="22">
        <v>18</v>
      </c>
      <c r="G53" s="22">
        <v>13</v>
      </c>
      <c r="H53" s="22">
        <v>310</v>
      </c>
    </row>
    <row r="54" spans="3:8">
      <c r="C54" s="30">
        <v>41</v>
      </c>
      <c r="D54" s="31" t="s">
        <v>74</v>
      </c>
      <c r="E54" s="31">
        <v>15</v>
      </c>
      <c r="F54" s="31">
        <v>1.2</v>
      </c>
      <c r="G54" s="31">
        <v>3</v>
      </c>
      <c r="H54" s="31">
        <v>64</v>
      </c>
    </row>
    <row r="55" spans="3:8">
      <c r="C55" s="30">
        <v>42</v>
      </c>
      <c r="D55" s="31" t="s">
        <v>75</v>
      </c>
      <c r="E55" s="31">
        <v>9.8000000000000007</v>
      </c>
      <c r="F55" s="31">
        <v>0.1</v>
      </c>
      <c r="G55" s="31">
        <v>1.2</v>
      </c>
      <c r="H55" s="31">
        <v>42</v>
      </c>
    </row>
  </sheetData>
  <mergeCells count="3">
    <mergeCell ref="A1:F1"/>
    <mergeCell ref="G1:L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Sheet1</vt:lpstr>
      <vt:lpstr>11.01.2018</vt:lpstr>
      <vt:lpstr>19.01.2018</vt:lpstr>
      <vt:lpstr>2.02.2018</vt:lpstr>
      <vt:lpstr>Sheet1!_FiltrujBazeDanych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</dc:creator>
  <dc:description/>
  <cp:lastModifiedBy>dom</cp:lastModifiedBy>
  <cp:revision>18</cp:revision>
  <dcterms:created xsi:type="dcterms:W3CDTF">2018-01-04T20:56:00Z</dcterms:created>
  <dcterms:modified xsi:type="dcterms:W3CDTF">2018-02-02T10:42:03Z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