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Report\"/>
    </mc:Choice>
  </mc:AlternateContent>
  <xr:revisionPtr revIDLastSave="0" documentId="13_ncr:1_{0FAEC2EF-FB4F-4787-9542-6892DAD8755F}" xr6:coauthVersionLast="45" xr6:coauthVersionMax="45" xr10:uidLastSave="{00000000-0000-0000-0000-000000000000}"/>
  <bookViews>
    <workbookView xWindow="-110" yWindow="-110" windowWidth="19420" windowHeight="11020" activeTab="3" xr2:uid="{62472637-EEDB-4CC6-853D-A272C3E07592}"/>
  </bookViews>
  <sheets>
    <sheet name="dashboard" sheetId="2" r:id="rId1"/>
    <sheet name="データ" sheetId="3" r:id="rId2"/>
    <sheet name="設定" sheetId="4" r:id="rId3"/>
    <sheet name="link" sheetId="1" r:id="rId4"/>
    <sheet name="チャートデータ" sheetId="5" r:id="rId5"/>
  </sheets>
  <definedNames>
    <definedName name="rngAccount">OFFSET(データ!$E$8,,,MATCH("*",データ!$E$8:$E$10000,-1))</definedName>
    <definedName name="rngCategory">OFFSET(データ!$C$8,,,COUNTA(データ!$C$8:$C$10000))</definedName>
    <definedName name="rngDataInput">OFFSET(データ!$B$7,,,COUNTA(データ!$B$7:$B$10000),COUNTA(データ!$B$7:$H$7))</definedName>
    <definedName name="rngDate">OFFSET(データ!$B$8,,,COUNTA(データ!$B$8:$B$10000))</definedName>
    <definedName name="rngMoney">OFFSET(データ!$G$8,,,COUNTA(データ!$G$8:$G$10000))</definedName>
    <definedName name="rngType">OFFSET(データ!$D$8,,,COUNTA(データ!$D$8:$D$10000))</definedName>
    <definedName name="スライサー_月">#N/A</definedName>
    <definedName name="スライサー_支出">#N/A</definedName>
    <definedName name="移動">표14[移動]</definedName>
    <definedName name="支出">표13[支出]</definedName>
    <definedName name="収入">표12[収入]</definedName>
    <definedName name="通帳">표7[通帳]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5" l="1"/>
  <c r="C25" i="2" s="1"/>
  <c r="B42" i="5"/>
  <c r="C24" i="2" s="1"/>
  <c r="B41" i="5"/>
  <c r="C23" i="2" s="1"/>
  <c r="C24" i="5"/>
  <c r="C25" i="5"/>
  <c r="C26" i="5"/>
  <c r="C27" i="5"/>
  <c r="C28" i="5"/>
  <c r="C29" i="5"/>
  <c r="C23" i="5"/>
  <c r="F21" i="3"/>
  <c r="F22" i="3"/>
  <c r="F23" i="3"/>
  <c r="F24" i="3"/>
  <c r="F25" i="3"/>
  <c r="F26" i="3"/>
  <c r="F27" i="3"/>
  <c r="F28" i="3"/>
  <c r="F29" i="3"/>
  <c r="F30" i="3"/>
  <c r="F31" i="3"/>
  <c r="F20" i="3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5" i="5" a="1"/>
  <c r="C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F19" i="3"/>
  <c r="F18" i="3"/>
  <c r="F17" i="3"/>
  <c r="F16" i="3"/>
  <c r="F15" i="3"/>
  <c r="F14" i="3"/>
  <c r="F13" i="3"/>
  <c r="F12" i="3"/>
  <c r="F11" i="3"/>
  <c r="F10" i="3"/>
  <c r="F9" i="3"/>
  <c r="B5" i="5" a="1"/>
  <c r="B5" i="5" s="1"/>
  <c r="F8" i="3"/>
  <c r="E29" i="5" l="1"/>
  <c r="C38" i="5"/>
  <c r="C37" i="5"/>
  <c r="E28" i="5"/>
  <c r="G6" i="5"/>
  <c r="H6" i="5"/>
  <c r="I6" i="5"/>
  <c r="G7" i="5"/>
  <c r="H7" i="5"/>
  <c r="I7" i="5"/>
  <c r="G8" i="5"/>
  <c r="L8" i="5" s="1"/>
  <c r="H8" i="5"/>
  <c r="I8" i="5"/>
  <c r="G9" i="5"/>
  <c r="J9" i="5" s="1"/>
  <c r="H9" i="5"/>
  <c r="I9" i="5"/>
  <c r="G10" i="5"/>
  <c r="H10" i="5"/>
  <c r="I10" i="5"/>
  <c r="G11" i="5"/>
  <c r="H11" i="5"/>
  <c r="I11" i="5"/>
  <c r="G12" i="5"/>
  <c r="L12" i="5" s="1"/>
  <c r="H12" i="5"/>
  <c r="I12" i="5"/>
  <c r="G13" i="5"/>
  <c r="J13" i="5" s="1"/>
  <c r="H13" i="5"/>
  <c r="I13" i="5"/>
  <c r="K13" i="5"/>
  <c r="G14" i="5"/>
  <c r="K14" i="5" s="1"/>
  <c r="H14" i="5"/>
  <c r="I14" i="5"/>
  <c r="G15" i="5"/>
  <c r="H15" i="5"/>
  <c r="I15" i="5"/>
  <c r="G16" i="5"/>
  <c r="L16" i="5" s="1"/>
  <c r="H16" i="5"/>
  <c r="I16" i="5"/>
  <c r="K16" i="5"/>
  <c r="J6" i="5" l="1"/>
  <c r="J11" i="5"/>
  <c r="J10" i="5"/>
  <c r="J15" i="5"/>
  <c r="J7" i="5"/>
  <c r="K12" i="5"/>
  <c r="K8" i="5"/>
  <c r="J16" i="5"/>
  <c r="L13" i="5"/>
  <c r="J12" i="5"/>
  <c r="L9" i="5"/>
  <c r="J8" i="5"/>
  <c r="K9" i="5"/>
  <c r="L14" i="5"/>
  <c r="L10" i="5"/>
  <c r="L6" i="5"/>
  <c r="K6" i="5"/>
  <c r="K10" i="5"/>
  <c r="L15" i="5"/>
  <c r="J14" i="5"/>
  <c r="L11" i="5"/>
  <c r="L7" i="5"/>
  <c r="K15" i="5"/>
  <c r="K7" i="5"/>
  <c r="K11" i="5"/>
  <c r="G5" i="5"/>
  <c r="L5" i="5" s="1"/>
  <c r="I5" i="5"/>
  <c r="H5" i="5"/>
  <c r="J5" i="5" s="1"/>
  <c r="D24" i="5" l="1" a="1"/>
  <c r="D24" i="5" s="1"/>
  <c r="E24" i="5" s="1"/>
  <c r="D27" i="5" a="1"/>
  <c r="D27" i="5" s="1"/>
  <c r="E27" i="5" s="1"/>
  <c r="D26" i="5" a="1"/>
  <c r="D26" i="5" s="1"/>
  <c r="E26" i="5" s="1"/>
  <c r="D25" i="5" a="1"/>
  <c r="D25" i="5" s="1"/>
  <c r="E25" i="5" s="1"/>
  <c r="D23" i="5" a="1"/>
  <c r="D23" i="5" s="1"/>
  <c r="E23" i="5" s="1"/>
  <c r="D29" i="5" a="1"/>
  <c r="D29" i="5" s="1"/>
  <c r="D28" i="5" a="1"/>
  <c r="D28" i="5" s="1"/>
  <c r="C41" i="5"/>
  <c r="E23" i="2" s="1"/>
  <c r="K5" i="5"/>
  <c r="C42" i="5" s="1"/>
  <c r="C43" i="5" l="1"/>
  <c r="E25" i="2" s="1"/>
  <c r="E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<sst xmlns="http://schemas.openxmlformats.org/spreadsheetml/2006/main" count="134" uniqueCount="49">
  <si>
    <t>Dashboard</t>
    <phoneticPr fontId="4"/>
  </si>
  <si>
    <t>データ</t>
    <phoneticPr fontId="4"/>
  </si>
  <si>
    <t>設定</t>
    <rPh sb="0" eb="2">
      <t>セッテイ</t>
    </rPh>
    <phoneticPr fontId="4"/>
  </si>
  <si>
    <t>通帳</t>
    <phoneticPr fontId="4"/>
  </si>
  <si>
    <t>smbc</t>
    <phoneticPr fontId="4"/>
  </si>
  <si>
    <t>nh</t>
    <phoneticPr fontId="4"/>
  </si>
  <si>
    <t>収入</t>
    <rPh sb="0" eb="2">
      <t>シュウニュウ</t>
    </rPh>
    <phoneticPr fontId="4"/>
  </si>
  <si>
    <t>支出</t>
    <rPh sb="0" eb="2">
      <t>シシュツ</t>
    </rPh>
    <phoneticPr fontId="4"/>
  </si>
  <si>
    <t>移動</t>
    <rPh sb="0" eb="2">
      <t>イドウ</t>
    </rPh>
    <phoneticPr fontId="4"/>
  </si>
  <si>
    <t>給料</t>
    <rPh sb="0" eb="2">
      <t>キュウリョウ</t>
    </rPh>
    <phoneticPr fontId="4"/>
  </si>
  <si>
    <t>ボーナス</t>
    <phoneticPr fontId="4"/>
  </si>
  <si>
    <t>その他</t>
    <rPh sb="2" eb="3">
      <t>ホカ</t>
    </rPh>
    <phoneticPr fontId="4"/>
  </si>
  <si>
    <t>共通費</t>
    <rPh sb="0" eb="2">
      <t>キョウツウ</t>
    </rPh>
    <rPh sb="2" eb="3">
      <t>ヒ</t>
    </rPh>
    <phoneticPr fontId="4"/>
  </si>
  <si>
    <t>食費</t>
    <rPh sb="0" eb="2">
      <t>ショクヒ</t>
    </rPh>
    <phoneticPr fontId="4"/>
  </si>
  <si>
    <t>家賃・通信費</t>
    <rPh sb="0" eb="2">
      <t>ヤチン</t>
    </rPh>
    <phoneticPr fontId="4"/>
  </si>
  <si>
    <t>文化費</t>
    <phoneticPr fontId="4"/>
  </si>
  <si>
    <t>冠婚総菜</t>
    <rPh sb="0" eb="4">
      <t>カンコンソウザイ</t>
    </rPh>
    <phoneticPr fontId="4"/>
  </si>
  <si>
    <t>預貯金(+)</t>
    <phoneticPr fontId="4"/>
  </si>
  <si>
    <t>預貯金(-)</t>
    <phoneticPr fontId="4"/>
  </si>
  <si>
    <r>
      <t>口座移動</t>
    </r>
    <r>
      <rPr>
        <sz val="11"/>
        <color theme="1"/>
        <rFont val="游ゴシック"/>
        <family val="2"/>
        <scheme val="minor"/>
      </rPr>
      <t>(＋)</t>
    </r>
    <rPh sb="0" eb="2">
      <t>コウザ</t>
    </rPh>
    <rPh sb="2" eb="4">
      <t>イドウ</t>
    </rPh>
    <phoneticPr fontId="4"/>
  </si>
  <si>
    <r>
      <t>口座移動</t>
    </r>
    <r>
      <rPr>
        <sz val="11"/>
        <color theme="1"/>
        <rFont val="游ゴシック"/>
        <family val="2"/>
        <scheme val="minor"/>
      </rPr>
      <t>(-)</t>
    </r>
    <rPh sb="0" eb="2">
      <t>コウザ</t>
    </rPh>
    <rPh sb="2" eb="4">
      <t>イドウ</t>
    </rPh>
    <phoneticPr fontId="4"/>
  </si>
  <si>
    <t>日付</t>
    <rPh sb="0" eb="2">
      <t>ヒヅケ</t>
    </rPh>
    <phoneticPr fontId="4"/>
  </si>
  <si>
    <t>区分</t>
    <rPh sb="0" eb="2">
      <t>クブン</t>
    </rPh>
    <phoneticPr fontId="4"/>
  </si>
  <si>
    <t>項目</t>
    <rPh sb="0" eb="2">
      <t>コウモク</t>
    </rPh>
    <phoneticPr fontId="4"/>
  </si>
  <si>
    <t>通帳</t>
    <rPh sb="0" eb="2">
      <t>ツウチョウ</t>
    </rPh>
    <phoneticPr fontId="4"/>
  </si>
  <si>
    <t>金額</t>
    <rPh sb="0" eb="2">
      <t>キンガク</t>
    </rPh>
    <phoneticPr fontId="4"/>
  </si>
  <si>
    <t>備考</t>
    <rPh sb="0" eb="2">
      <t>ビコウ</t>
    </rPh>
    <phoneticPr fontId="4"/>
  </si>
  <si>
    <t>増減</t>
    <phoneticPr fontId="4"/>
  </si>
  <si>
    <t>年度</t>
    <rPh sb="0" eb="2">
      <t>ネンド</t>
    </rPh>
    <phoneticPr fontId="4"/>
  </si>
  <si>
    <r>
      <rPr>
        <sz val="11"/>
        <color theme="1"/>
        <rFont val="맑은 고딕"/>
        <family val="2"/>
        <charset val="129"/>
      </rPr>
      <t xml:space="preserve">1. </t>
    </r>
    <r>
      <rPr>
        <sz val="11"/>
        <color theme="1"/>
        <rFont val="游ゴシック"/>
        <family val="2"/>
        <charset val="128"/>
      </rPr>
      <t>月別</t>
    </r>
    <r>
      <rPr>
        <sz val="11"/>
        <color theme="1"/>
        <rFont val="游ゴシック"/>
        <family val="2"/>
        <charset val="129"/>
      </rPr>
      <t>損益計算</t>
    </r>
    <rPh sb="3" eb="5">
      <t>ゲツベツ</t>
    </rPh>
    <phoneticPr fontId="4"/>
  </si>
  <si>
    <t>.</t>
    <phoneticPr fontId="4"/>
  </si>
  <si>
    <t>月</t>
    <rPh sb="0" eb="1">
      <t>ゲツ</t>
    </rPh>
    <phoneticPr fontId="4"/>
  </si>
  <si>
    <t>収入選択</t>
    <rPh sb="0" eb="2">
      <t>シュウニュウ</t>
    </rPh>
    <rPh sb="2" eb="4">
      <t>センタク</t>
    </rPh>
    <phoneticPr fontId="4"/>
  </si>
  <si>
    <t>支出選択</t>
    <rPh sb="0" eb="2">
      <t>シシュツ</t>
    </rPh>
    <rPh sb="2" eb="4">
      <t>センタク</t>
    </rPh>
    <phoneticPr fontId="4"/>
  </si>
  <si>
    <t>月選択</t>
    <rPh sb="0" eb="1">
      <t>ゲツ</t>
    </rPh>
    <rPh sb="1" eb="3">
      <t>センタク</t>
    </rPh>
    <phoneticPr fontId="4"/>
  </si>
  <si>
    <t>行ラベル</t>
  </si>
  <si>
    <t>総計</t>
  </si>
  <si>
    <t>収入</t>
  </si>
  <si>
    <t>smbc</t>
  </si>
  <si>
    <t>支出</t>
  </si>
  <si>
    <t>2月</t>
  </si>
  <si>
    <r>
      <t>2. 詳細</t>
    </r>
    <r>
      <rPr>
        <sz val="11"/>
        <color theme="1"/>
        <rFont val="MS UI Gothic"/>
        <family val="2"/>
        <charset val="128"/>
      </rPr>
      <t>支出</t>
    </r>
    <rPh sb="5" eb="7">
      <t>シシュツ</t>
    </rPh>
    <phoneticPr fontId="4"/>
  </si>
  <si>
    <t>家賃・通信費</t>
  </si>
  <si>
    <t>選択支出</t>
    <rPh sb="0" eb="2">
      <t>センタク</t>
    </rPh>
    <rPh sb="2" eb="4">
      <t>シシュツ</t>
    </rPh>
    <phoneticPr fontId="4"/>
  </si>
  <si>
    <r>
      <t>項目選択</t>
    </r>
    <r>
      <rPr>
        <sz val="11"/>
        <color theme="1"/>
        <rFont val="맑은 고딕"/>
        <family val="3"/>
        <charset val="129"/>
      </rPr>
      <t>▼</t>
    </r>
    <rPh sb="0" eb="2">
      <t>コウモク</t>
    </rPh>
    <rPh sb="2" eb="4">
      <t>センタク</t>
    </rPh>
    <phoneticPr fontId="4"/>
  </si>
  <si>
    <r>
      <rPr>
        <sz val="11"/>
        <color theme="1"/>
        <rFont val="맑은 고딕"/>
        <family val="2"/>
        <charset val="129"/>
      </rPr>
      <t xml:space="preserve">3. </t>
    </r>
    <r>
      <rPr>
        <sz val="11"/>
        <color theme="1"/>
        <rFont val="游ゴシック"/>
        <family val="2"/>
        <charset val="128"/>
      </rPr>
      <t>チャートデータ</t>
    </r>
    <phoneticPr fontId="4"/>
  </si>
  <si>
    <t>収入合計</t>
    <rPh sb="0" eb="4">
      <t>シュウニュウゴウケイ</t>
    </rPh>
    <phoneticPr fontId="4"/>
  </si>
  <si>
    <t>支出合計</t>
    <rPh sb="0" eb="2">
      <t>シシュツ</t>
    </rPh>
    <rPh sb="2" eb="4">
      <t>ゴウケイ</t>
    </rPh>
    <phoneticPr fontId="4"/>
  </si>
  <si>
    <t xml:space="preserve">https://www.oppadu.com/%ec%97%91%ec%85%80-%eb%8c%80%ec%8b%9c%eb%b3%b4%eb%93%9c-%ed%94%bc%eb%b2%97%ed%85%8c%ec%9d%b4%eb%b8%94-%eb%8f%99%ec%a0%81%ec%b0%a8%ed%8a%b8-%eb%a7%8c%eb%93%a4%ea%b8%b0/
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</si>
</sst>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年&quot;"/>
    <numFmt numFmtId="177" formatCode="#,##0&quot;円&quot;"/>
  </numFmts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맑은 고딕"/>
      <family val="2"/>
      <charset val="129"/>
    </font>
    <font>
      <b/>
      <sz val="11"/>
      <color theme="0"/>
      <name val="맑은 고딕"/>
      <family val="2"/>
      <charset val="129"/>
    </font>
    <font>
      <sz val="11"/>
      <color theme="1"/>
      <name val="游ゴシック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GL-AntiquePlus Medium"/>
      <family val="2"/>
      <charset val="128"/>
    </font>
    <font>
      <sz val="11"/>
      <color theme="1"/>
      <name val="游ゴシック"/>
      <family val="2"/>
      <charset val="129"/>
    </font>
    <font>
      <sz val="11"/>
      <color theme="1"/>
      <name val="MS UI Gothic"/>
      <family val="2"/>
      <charset val="128"/>
    </font>
    <font>
      <sz val="14"/>
      <color theme="1"/>
      <name val="游ゴシック"/>
      <scheme val="minor"/>
    </font>
    <font>
      <b/>
      <sz val="14"/>
      <color theme="1"/>
      <name val="游ゴシック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76" fontId="11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77" fontId="16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5272536916266"/>
          <c:y val="7.4666654908138341E-2"/>
          <c:w val="0.76615438305668859"/>
          <c:h val="0.82136811212050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チャートデータ!$H$4</c:f>
              <c:strCache>
                <c:ptCount val="1"/>
                <c:pt idx="0">
                  <c:v>収入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チャートデータ!$G$5:$G$16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チャートデータ!$H$5:$H$16</c:f>
              <c:numCache>
                <c:formatCode>General</c:formatCode>
                <c:ptCount val="12"/>
                <c:pt idx="0">
                  <c:v>220000</c:v>
                </c:pt>
                <c:pt idx="1">
                  <c:v>220001</c:v>
                </c:pt>
                <c:pt idx="2">
                  <c:v>220002</c:v>
                </c:pt>
                <c:pt idx="3">
                  <c:v>220003</c:v>
                </c:pt>
                <c:pt idx="4">
                  <c:v>220004</c:v>
                </c:pt>
                <c:pt idx="5">
                  <c:v>220005</c:v>
                </c:pt>
                <c:pt idx="6">
                  <c:v>220000</c:v>
                </c:pt>
                <c:pt idx="7">
                  <c:v>220000</c:v>
                </c:pt>
                <c:pt idx="8">
                  <c:v>220000</c:v>
                </c:pt>
                <c:pt idx="9">
                  <c:v>220000</c:v>
                </c:pt>
                <c:pt idx="10">
                  <c:v>220000</c:v>
                </c:pt>
                <c:pt idx="11">
                  <c:v>220000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F-40ED-B8C6-8FB11BEC50A6}"/>
            </c:ext>
          </c:extLst>
        </c:ser>
        <c:ser>
          <c:idx val="1"/>
          <c:order val="1"/>
          <c:tx>
            <c:strRef>
              <c:f>チャートデータ!$I$4</c:f>
              <c:strCache>
                <c:ptCount val="1"/>
                <c:pt idx="0">
                  <c:v>支出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チャートデータ!$G$5:$G$16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チャートデータ!$I$5:$I$16</c:f>
              <c:numCache>
                <c:formatCode>General</c:formatCode>
                <c:ptCount val="12"/>
                <c:pt idx="0">
                  <c:v>80300</c:v>
                </c:pt>
                <c:pt idx="1">
                  <c:v>80301</c:v>
                </c:pt>
                <c:pt idx="2">
                  <c:v>80302</c:v>
                </c:pt>
                <c:pt idx="3">
                  <c:v>80303</c:v>
                </c:pt>
                <c:pt idx="4">
                  <c:v>80304</c:v>
                </c:pt>
                <c:pt idx="5">
                  <c:v>80305</c:v>
                </c:pt>
                <c:pt idx="6">
                  <c:v>80306</c:v>
                </c:pt>
                <c:pt idx="7">
                  <c:v>80307</c:v>
                </c:pt>
                <c:pt idx="8">
                  <c:v>80308</c:v>
                </c:pt>
                <c:pt idx="9">
                  <c:v>80309</c:v>
                </c:pt>
                <c:pt idx="10">
                  <c:v>80310</c:v>
                </c:pt>
                <c:pt idx="11">
                  <c:v>80311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F-40ED-B8C6-8FB11BEC5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08336272"/>
        <c:axId val="1898355856"/>
      </c:barChart>
      <c:barChart>
        <c:barDir val="col"/>
        <c:grouping val="clustered"/>
        <c:varyColors val="0"/>
        <c:ser>
          <c:idx val="2"/>
          <c:order val="2"/>
          <c:tx>
            <c:strRef>
              <c:f>チャートデータ!$J$4</c:f>
              <c:strCache>
                <c:ptCount val="1"/>
                <c:pt idx="0">
                  <c:v>収入選択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チャートデータ!$G$5:$G$16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チャートデータ!$J$5:$J$16</c:f>
              <c:numCache>
                <c:formatCode>General</c:formatCode>
                <c:ptCount val="12"/>
                <c:pt idx="0">
                  <c:v>0</c:v>
                </c:pt>
                <c:pt idx="1">
                  <c:v>220001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CF-40ED-B8C6-8FB11BEC50A6}"/>
            </c:ext>
          </c:extLst>
        </c:ser>
        <c:ser>
          <c:idx val="3"/>
          <c:order val="3"/>
          <c:tx>
            <c:strRef>
              <c:f>チャートデータ!$K$4</c:f>
              <c:strCache>
                <c:ptCount val="1"/>
                <c:pt idx="0">
                  <c:v>支出選択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チャートデータ!$G$5:$G$16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チャートデータ!$K$5:$K$16</c:f>
              <c:numCache>
                <c:formatCode>General</c:formatCode>
                <c:ptCount val="12"/>
                <c:pt idx="0">
                  <c:v>0</c:v>
                </c:pt>
                <c:pt idx="1">
                  <c:v>80301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CF-40ED-B8C6-8FB11BEC5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1666048"/>
        <c:axId val="1898335056"/>
      </c:barChart>
      <c:catAx>
        <c:axId val="190833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8355856"/>
        <c:crosses val="autoZero"/>
        <c:auto val="1"/>
        <c:lblAlgn val="ctr"/>
        <c:lblOffset val="100"/>
        <c:noMultiLvlLbl val="0"/>
      </c:catAx>
      <c:valAx>
        <c:axId val="189835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8336272"/>
        <c:crosses val="autoZero"/>
        <c:crossBetween val="between"/>
      </c:valAx>
      <c:valAx>
        <c:axId val="1898335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1666048"/>
        <c:crosses val="max"/>
        <c:crossBetween val="between"/>
      </c:valAx>
      <c:catAx>
        <c:axId val="2021666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833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チャートデータ!$D$22</c:f>
              <c:strCache>
                <c:ptCount val="1"/>
                <c:pt idx="0">
                  <c:v>支出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チャートデータ!$C$23:$C$29</c:f>
              <c:strCache>
                <c:ptCount val="7"/>
                <c:pt idx="0">
                  <c:v>家賃・通信費</c:v>
                </c:pt>
                <c:pt idx="1">
                  <c:v>総計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strCache>
            </c:strRef>
          </c:cat>
          <c:val>
            <c:numRef>
              <c:f>チャートデータ!$D$23:$D$29</c:f>
              <c:numCache>
                <c:formatCode>General</c:formatCode>
                <c:ptCount val="7"/>
                <c:pt idx="0">
                  <c:v>80301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8-4D41-B03B-E34292CBF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9629248"/>
        <c:axId val="937170224"/>
      </c:barChart>
      <c:barChart>
        <c:barDir val="bar"/>
        <c:grouping val="clustered"/>
        <c:varyColors val="0"/>
        <c:ser>
          <c:idx val="1"/>
          <c:order val="1"/>
          <c:tx>
            <c:strRef>
              <c:f>チャートデータ!$E$22</c:f>
              <c:strCache>
                <c:ptCount val="1"/>
                <c:pt idx="0">
                  <c:v>選択支出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チャートデータ!$C$23:$C$29</c:f>
              <c:strCache>
                <c:ptCount val="7"/>
                <c:pt idx="0">
                  <c:v>家賃・通信費</c:v>
                </c:pt>
                <c:pt idx="1">
                  <c:v>総計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strCache>
            </c:strRef>
          </c:cat>
          <c:val>
            <c:numRef>
              <c:f>チャートデータ!$E$23:$E$29</c:f>
              <c:numCache>
                <c:formatCode>General</c:formatCode>
                <c:ptCount val="7"/>
                <c:pt idx="0">
                  <c:v>80301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8-4D41-B03B-E34292CBF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6840464"/>
        <c:axId val="697954336"/>
      </c:barChart>
      <c:catAx>
        <c:axId val="569629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37170224"/>
        <c:crosses val="autoZero"/>
        <c:auto val="1"/>
        <c:lblAlgn val="ctr"/>
        <c:lblOffset val="100"/>
        <c:noMultiLvlLbl val="0"/>
      </c:catAx>
      <c:valAx>
        <c:axId val="937170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9629248"/>
        <c:crosses val="autoZero"/>
        <c:crossBetween val="between"/>
      </c:valAx>
      <c:valAx>
        <c:axId val="69795433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6840464"/>
        <c:crosses val="max"/>
        <c:crossBetween val="between"/>
      </c:valAx>
      <c:catAx>
        <c:axId val="4668404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97954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487;&#12540;&#12479;!A1"/><Relationship Id="rId7" Type="http://schemas.openxmlformats.org/officeDocument/2006/relationships/chart" Target="../charts/chart2.xml"/><Relationship Id="rId2" Type="http://schemas.openxmlformats.org/officeDocument/2006/relationships/hyperlink" Target="#dashboard!A1"/><Relationship Id="rId1" Type="http://schemas.openxmlformats.org/officeDocument/2006/relationships/image" Target="../media/image1.emf"/><Relationship Id="rId6" Type="http://schemas.openxmlformats.org/officeDocument/2006/relationships/chart" Target="../charts/chart1.xml"/><Relationship Id="rId5" Type="http://schemas.openxmlformats.org/officeDocument/2006/relationships/image" Target="../media/image2.emf"/><Relationship Id="rId4" Type="http://schemas.openxmlformats.org/officeDocument/2006/relationships/hyperlink" Target="#&#35373;&#23450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35373;&#23450;!A1"/><Relationship Id="rId2" Type="http://schemas.openxmlformats.org/officeDocument/2006/relationships/hyperlink" Target="#&#12487;&#12540;&#12479;!A1"/><Relationship Id="rId1" Type="http://schemas.openxmlformats.org/officeDocument/2006/relationships/image" Target="../media/image5.emf"/><Relationship Id="rId4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35373;&#23450;!A1"/><Relationship Id="rId2" Type="http://schemas.openxmlformats.org/officeDocument/2006/relationships/hyperlink" Target="#&#12487;&#12540;&#12479;!A1"/><Relationship Id="rId1" Type="http://schemas.openxmlformats.org/officeDocument/2006/relationships/image" Target="../media/image7.emf"/><Relationship Id="rId4" Type="http://schemas.openxmlformats.org/officeDocument/2006/relationships/hyperlink" Target="#dashboard!A1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647700</xdr:colOff>
          <xdr:row>0</xdr:row>
          <xdr:rowOff>219075</xdr:rowOff>
        </xdr:from>
        <xdr:to>
          <xdr:col>10</xdr:col>
          <xdr:colOff>515633</xdr:colOff>
          <xdr:row>3</xdr:row>
          <xdr:rowOff>137620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5B5B5987-CF37-4E5E-A85B-CE88B428A2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!$B$2:$Q$5" spid="_x0000_s24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7700" y="219075"/>
              <a:ext cx="6796690" cy="6043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1</xdr:row>
      <xdr:rowOff>69849</xdr:rowOff>
    </xdr:from>
    <xdr:to>
      <xdr:col>2</xdr:col>
      <xdr:colOff>187325</xdr:colOff>
      <xdr:row>3</xdr:row>
      <xdr:rowOff>123824</xdr:rowOff>
    </xdr:to>
    <xdr:sp macro="" textlink="">
      <xdr:nvSpPr>
        <xdr:cNvPr id="5" name="正方形/長方形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F7269A-7E81-46BF-AF1A-49275291C61E}"/>
            </a:ext>
          </a:extLst>
        </xdr:cNvPr>
        <xdr:cNvSpPr/>
      </xdr:nvSpPr>
      <xdr:spPr>
        <a:xfrm>
          <a:off x="657225" y="298449"/>
          <a:ext cx="844550" cy="511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</xdr:row>
      <xdr:rowOff>66675</xdr:rowOff>
    </xdr:from>
    <xdr:to>
      <xdr:col>3</xdr:col>
      <xdr:colOff>377825</xdr:colOff>
      <xdr:row>3</xdr:row>
      <xdr:rowOff>130175</xdr:rowOff>
    </xdr:to>
    <xdr:sp macro="" textlink="">
      <xdr:nvSpPr>
        <xdr:cNvPr id="6" name="正方形/長方形 4">
          <a:extLst>
            <a:ext uri="{FF2B5EF4-FFF2-40B4-BE49-F238E27FC236}">
              <a16:creationId xmlns:a16="http://schemas.microsoft.com/office/drawing/2014/main" id="{8051E3EE-1571-48A5-A119-F6E4029575B4}"/>
            </a:ext>
          </a:extLst>
        </xdr:cNvPr>
        <xdr:cNvSpPr/>
      </xdr:nvSpPr>
      <xdr:spPr>
        <a:xfrm>
          <a:off x="1504950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</xdr:row>
      <xdr:rowOff>66675</xdr:rowOff>
    </xdr:from>
    <xdr:to>
      <xdr:col>3</xdr:col>
      <xdr:colOff>377825</xdr:colOff>
      <xdr:row>3</xdr:row>
      <xdr:rowOff>127000</xdr:rowOff>
    </xdr:to>
    <xdr:sp macro="" textlink="">
      <xdr:nvSpPr>
        <xdr:cNvPr id="7" name="正方形/長方形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3EC561-883B-45D9-A68F-99E0970553ED}"/>
            </a:ext>
          </a:extLst>
        </xdr:cNvPr>
        <xdr:cNvSpPr/>
      </xdr:nvSpPr>
      <xdr:spPr>
        <a:xfrm>
          <a:off x="1504950" y="295275"/>
          <a:ext cx="844550" cy="517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</xdr:row>
      <xdr:rowOff>66675</xdr:rowOff>
    </xdr:from>
    <xdr:to>
      <xdr:col>4</xdr:col>
      <xdr:colOff>568325</xdr:colOff>
      <xdr:row>3</xdr:row>
      <xdr:rowOff>130175</xdr:rowOff>
    </xdr:to>
    <xdr:sp macro="" textlink="">
      <xdr:nvSpPr>
        <xdr:cNvPr id="8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F63B4A-E976-4EDD-AFE6-A83057857C4F}"/>
            </a:ext>
          </a:extLst>
        </xdr:cNvPr>
        <xdr:cNvSpPr/>
      </xdr:nvSpPr>
      <xdr:spPr>
        <a:xfrm>
          <a:off x="2352675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252185</xdr:colOff>
          <xdr:row>7</xdr:row>
          <xdr:rowOff>8164</xdr:rowOff>
        </xdr:to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F2E6AC2E-0E46-4004-B2BC-91D0509C37C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チャートデータ!$B$3" spid="_x0000_s245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2214" y="1360714"/>
              <a:ext cx="914400" cy="234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38100</xdr:colOff>
      <xdr:row>7</xdr:row>
      <xdr:rowOff>221343</xdr:rowOff>
    </xdr:from>
    <xdr:to>
      <xdr:col>3</xdr:col>
      <xdr:colOff>546100</xdr:colOff>
      <xdr:row>19</xdr:row>
      <xdr:rowOff>99329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月">
              <a:extLst>
                <a:ext uri="{FF2B5EF4-FFF2-40B4-BE49-F238E27FC236}">
                  <a16:creationId xmlns:a16="http://schemas.microsoft.com/office/drawing/2014/main" id="{EC9D0A99-6B6E-4EF8-A1A5-9D97D88BFF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00" y="1821543"/>
              <a:ext cx="1828800" cy="2621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  <xdr:twoCellAnchor>
    <xdr:from>
      <xdr:col>4</xdr:col>
      <xdr:colOff>18144</xdr:colOff>
      <xdr:row>7</xdr:row>
      <xdr:rowOff>208643</xdr:rowOff>
    </xdr:from>
    <xdr:to>
      <xdr:col>10</xdr:col>
      <xdr:colOff>629558</xdr:colOff>
      <xdr:row>19</xdr:row>
      <xdr:rowOff>208643</xdr:rowOff>
    </xdr:to>
    <xdr:graphicFrame macro="">
      <xdr:nvGraphicFramePr>
        <xdr:cNvPr id="10" name="차트 2">
          <a:extLst>
            <a:ext uri="{FF2B5EF4-FFF2-40B4-BE49-F238E27FC236}">
              <a16:creationId xmlns:a16="http://schemas.microsoft.com/office/drawing/2014/main" id="{C186CCD8-A89E-4830-B75D-907065E26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616857</xdr:colOff>
      <xdr:row>8</xdr:row>
      <xdr:rowOff>54430</xdr:rowOff>
    </xdr:from>
    <xdr:to>
      <xdr:col>20</xdr:col>
      <xdr:colOff>553357</xdr:colOff>
      <xdr:row>20</xdr:row>
      <xdr:rowOff>76202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2D4E376-15B7-45F3-8E20-D7F9CCAB6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54429</xdr:colOff>
      <xdr:row>8</xdr:row>
      <xdr:rowOff>63499</xdr:rowOff>
    </xdr:from>
    <xdr:to>
      <xdr:col>13</xdr:col>
      <xdr:colOff>558801</xdr:colOff>
      <xdr:row>19</xdr:row>
      <xdr:rowOff>188228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支出">
              <a:extLst>
                <a:ext uri="{FF2B5EF4-FFF2-40B4-BE49-F238E27FC236}">
                  <a16:creationId xmlns:a16="http://schemas.microsoft.com/office/drawing/2014/main" id="{F307DC33-3356-4636-AC4A-EF75E44998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支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2679" y="1892299"/>
              <a:ext cx="1825172" cy="26393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この図形はスライサーを表しています。スライサーは、Excel 2010 以降でサポートされています。
図形がそれよりも前のバージョンの Excel で変更された場合、またはブックが Excel 2003 以前のバージョンで保存された場合は、スライサーを使用できません。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1</xdr:row>
          <xdr:rowOff>0</xdr:rowOff>
        </xdr:from>
        <xdr:to>
          <xdr:col>8</xdr:col>
          <xdr:colOff>44450</xdr:colOff>
          <xdr:row>3</xdr:row>
          <xdr:rowOff>142875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DC90F2D5-7EEF-4A19-BC41-F658E74A68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!$B$7:$Q$10" spid="_x0000_s33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0400" y="228600"/>
              <a:ext cx="6845300" cy="603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190500</xdr:colOff>
      <xdr:row>1</xdr:row>
      <xdr:rowOff>57150</xdr:rowOff>
    </xdr:from>
    <xdr:to>
      <xdr:col>3</xdr:col>
      <xdr:colOff>377825</xdr:colOff>
      <xdr:row>3</xdr:row>
      <xdr:rowOff>120650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24102903-3AB2-485E-971D-D1EF2FE3F583}"/>
            </a:ext>
          </a:extLst>
        </xdr:cNvPr>
        <xdr:cNvSpPr/>
      </xdr:nvSpPr>
      <xdr:spPr>
        <a:xfrm>
          <a:off x="1504950" y="28575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76200</xdr:rowOff>
    </xdr:from>
    <xdr:to>
      <xdr:col>2</xdr:col>
      <xdr:colOff>196850</xdr:colOff>
      <xdr:row>3</xdr:row>
      <xdr:rowOff>139700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1EBEA622-35E0-4467-A281-D20B040A1A91}"/>
            </a:ext>
          </a:extLst>
        </xdr:cNvPr>
        <xdr:cNvSpPr/>
      </xdr:nvSpPr>
      <xdr:spPr>
        <a:xfrm>
          <a:off x="666750" y="30480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76200</xdr:rowOff>
    </xdr:from>
    <xdr:to>
      <xdr:col>2</xdr:col>
      <xdr:colOff>196850</xdr:colOff>
      <xdr:row>3</xdr:row>
      <xdr:rowOff>136525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81CA18-CDDE-4C2E-AFC8-D1D40F988434}"/>
            </a:ext>
          </a:extLst>
        </xdr:cNvPr>
        <xdr:cNvSpPr/>
      </xdr:nvSpPr>
      <xdr:spPr>
        <a:xfrm>
          <a:off x="666750" y="304800"/>
          <a:ext cx="844550" cy="517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</xdr:row>
      <xdr:rowOff>66675</xdr:rowOff>
    </xdr:from>
    <xdr:to>
      <xdr:col>4</xdr:col>
      <xdr:colOff>568325</xdr:colOff>
      <xdr:row>3</xdr:row>
      <xdr:rowOff>130175</xdr:rowOff>
    </xdr:to>
    <xdr:sp macro="" textlink="">
      <xdr:nvSpPr>
        <xdr:cNvPr id="6" name="正方形/長方形 4">
          <a:extLst>
            <a:ext uri="{FF2B5EF4-FFF2-40B4-BE49-F238E27FC236}">
              <a16:creationId xmlns:a16="http://schemas.microsoft.com/office/drawing/2014/main" id="{706FBDF5-F747-41F4-80FD-456E06626AAC}"/>
            </a:ext>
          </a:extLst>
        </xdr:cNvPr>
        <xdr:cNvSpPr/>
      </xdr:nvSpPr>
      <xdr:spPr>
        <a:xfrm>
          <a:off x="2352675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1</xdr:row>
      <xdr:rowOff>38100</xdr:rowOff>
    </xdr:from>
    <xdr:to>
      <xdr:col>3</xdr:col>
      <xdr:colOff>368300</xdr:colOff>
      <xdr:row>3</xdr:row>
      <xdr:rowOff>101600</xdr:rowOff>
    </xdr:to>
    <xdr:sp macro="" textlink="">
      <xdr:nvSpPr>
        <xdr:cNvPr id="7" name="正方形/長方形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EE44FE-4C59-415E-88F4-0FC50E515AD0}"/>
            </a:ext>
          </a:extLst>
        </xdr:cNvPr>
        <xdr:cNvSpPr/>
      </xdr:nvSpPr>
      <xdr:spPr>
        <a:xfrm>
          <a:off x="1495425" y="26670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</xdr:row>
      <xdr:rowOff>66675</xdr:rowOff>
    </xdr:from>
    <xdr:to>
      <xdr:col>4</xdr:col>
      <xdr:colOff>568325</xdr:colOff>
      <xdr:row>3</xdr:row>
      <xdr:rowOff>130175</xdr:rowOff>
    </xdr:to>
    <xdr:sp macro="" textlink="">
      <xdr:nvSpPr>
        <xdr:cNvPr id="9" name="正方形/長方形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7FDFCB-1563-40F6-A125-32D9C33BFE81}"/>
            </a:ext>
          </a:extLst>
        </xdr:cNvPr>
        <xdr:cNvSpPr/>
      </xdr:nvSpPr>
      <xdr:spPr>
        <a:xfrm>
          <a:off x="2352675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66675</xdr:rowOff>
    </xdr:from>
    <xdr:to>
      <xdr:col>2</xdr:col>
      <xdr:colOff>196850</xdr:colOff>
      <xdr:row>3</xdr:row>
      <xdr:rowOff>130175</xdr:rowOff>
    </xdr:to>
    <xdr:sp macro="" textlink="">
      <xdr:nvSpPr>
        <xdr:cNvPr id="10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360065-BF28-4DBF-B14D-3FE271181179}"/>
            </a:ext>
          </a:extLst>
        </xdr:cNvPr>
        <xdr:cNvSpPr/>
      </xdr:nvSpPr>
      <xdr:spPr>
        <a:xfrm>
          <a:off x="666750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0</xdr:colOff>
          <xdr:row>1</xdr:row>
          <xdr:rowOff>0</xdr:rowOff>
        </xdr:from>
        <xdr:to>
          <xdr:col>10</xdr:col>
          <xdr:colOff>609600</xdr:colOff>
          <xdr:row>3</xdr:row>
          <xdr:rowOff>142875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6F597283-34C8-4D9B-A07B-F9A6CEC844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ink!$B$12:$Q$15" spid="_x0000_s43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0400" y="228600"/>
              <a:ext cx="6845300" cy="603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381000</xdr:colOff>
      <xdr:row>1</xdr:row>
      <xdr:rowOff>66675</xdr:rowOff>
    </xdr:from>
    <xdr:to>
      <xdr:col>4</xdr:col>
      <xdr:colOff>568325</xdr:colOff>
      <xdr:row>3</xdr:row>
      <xdr:rowOff>130175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E676ABD4-B696-49D1-B25A-239B470D4B09}"/>
            </a:ext>
          </a:extLst>
        </xdr:cNvPr>
        <xdr:cNvSpPr/>
      </xdr:nvSpPr>
      <xdr:spPr>
        <a:xfrm>
          <a:off x="2352675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57150</xdr:rowOff>
    </xdr:from>
    <xdr:to>
      <xdr:col>2</xdr:col>
      <xdr:colOff>187325</xdr:colOff>
      <xdr:row>3</xdr:row>
      <xdr:rowOff>120650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E084F70A-22E9-4F94-9C4A-15FF9B2081B3}"/>
            </a:ext>
          </a:extLst>
        </xdr:cNvPr>
        <xdr:cNvSpPr/>
      </xdr:nvSpPr>
      <xdr:spPr>
        <a:xfrm>
          <a:off x="657225" y="28575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1</xdr:row>
      <xdr:rowOff>57150</xdr:rowOff>
    </xdr:from>
    <xdr:to>
      <xdr:col>3</xdr:col>
      <xdr:colOff>368300</xdr:colOff>
      <xdr:row>3</xdr:row>
      <xdr:rowOff>120650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97E4B9-A047-4FBF-8F0A-8153B6F0951E}"/>
            </a:ext>
          </a:extLst>
        </xdr:cNvPr>
        <xdr:cNvSpPr/>
      </xdr:nvSpPr>
      <xdr:spPr>
        <a:xfrm>
          <a:off x="1495425" y="28575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1</xdr:row>
      <xdr:rowOff>57150</xdr:rowOff>
    </xdr:from>
    <xdr:to>
      <xdr:col>3</xdr:col>
      <xdr:colOff>387350</xdr:colOff>
      <xdr:row>3</xdr:row>
      <xdr:rowOff>120650</xdr:rowOff>
    </xdr:to>
    <xdr:sp macro="" textlink="">
      <xdr:nvSpPr>
        <xdr:cNvPr id="6" name="正方形/長方形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2D50B0-A1DE-4B95-BA4F-A60E4E1F7288}"/>
            </a:ext>
          </a:extLst>
        </xdr:cNvPr>
        <xdr:cNvSpPr/>
      </xdr:nvSpPr>
      <xdr:spPr>
        <a:xfrm>
          <a:off x="1514475" y="285750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</xdr:row>
      <xdr:rowOff>66675</xdr:rowOff>
    </xdr:from>
    <xdr:to>
      <xdr:col>4</xdr:col>
      <xdr:colOff>577850</xdr:colOff>
      <xdr:row>3</xdr:row>
      <xdr:rowOff>130175</xdr:rowOff>
    </xdr:to>
    <xdr:sp macro="" textlink="">
      <xdr:nvSpPr>
        <xdr:cNvPr id="7" name="正方形/長方形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8B5A69-AF9D-4E4E-8952-EE544BF11C1B}"/>
            </a:ext>
          </a:extLst>
        </xdr:cNvPr>
        <xdr:cNvSpPr/>
      </xdr:nvSpPr>
      <xdr:spPr>
        <a:xfrm>
          <a:off x="2362200" y="29527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</xdr:row>
      <xdr:rowOff>47625</xdr:rowOff>
    </xdr:from>
    <xdr:to>
      <xdr:col>2</xdr:col>
      <xdr:colOff>177800</xdr:colOff>
      <xdr:row>3</xdr:row>
      <xdr:rowOff>111125</xdr:rowOff>
    </xdr:to>
    <xdr:sp macro="" textlink="">
      <xdr:nvSpPr>
        <xdr:cNvPr id="8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D5566C-00C8-450F-A84C-B81616A9B6FD}"/>
            </a:ext>
          </a:extLst>
        </xdr:cNvPr>
        <xdr:cNvSpPr/>
      </xdr:nvSpPr>
      <xdr:spPr>
        <a:xfrm>
          <a:off x="647700" y="276225"/>
          <a:ext cx="84455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양동화" refreshedDate="44122.637156944445" createdVersion="6" refreshedVersion="6" minRefreshableVersion="3" recordCount="12" xr:uid="{D41A5EB3-3CD4-4110-9292-0A3B990B4A3F}">
  <cacheSource type="worksheet">
    <worksheetSource ref="G4:L16" sheet="チャートデータ"/>
  </cacheSource>
  <cacheFields count="6">
    <cacheField name="月" numFmtId="0">
      <sharedItems count="12">
        <s v="1月"/>
        <s v="2月"/>
        <s v="3月"/>
        <s v="4月"/>
        <s v="5月"/>
        <s v="6月"/>
        <s v="7月"/>
        <s v="8月"/>
        <s v="9月"/>
        <s v="10月"/>
        <s v="11月"/>
        <s v="12月"/>
      </sharedItems>
    </cacheField>
    <cacheField name="収入" numFmtId="0">
      <sharedItems containsSemiMixedTypes="0" containsString="0" containsNumber="1" containsInteger="1" minValue="220000" maxValue="220005"/>
    </cacheField>
    <cacheField name="支出" numFmtId="0">
      <sharedItems containsSemiMixedTypes="0" containsString="0" containsNumber="1" containsInteger="1" minValue="80300" maxValue="80311"/>
    </cacheField>
    <cacheField name="収入選択" numFmtId="0">
      <sharedItems containsSemiMixedTypes="0" containsString="0" containsNumber="1" containsInteger="1" minValue="0" maxValue="0"/>
    </cacheField>
    <cacheField name="支出選択" numFmtId="0">
      <sharedItems containsSemiMixedTypes="0" containsString="0" containsNumber="1" containsInteger="1" minValue="0" maxValue="0"/>
    </cacheField>
    <cacheField name="月選択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 pivotCacheId="70828083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양동화" refreshedDate="44122.64039479167" createdVersion="6" refreshedVersion="6" minRefreshableVersion="3" recordCount="6" xr:uid="{346F34D1-156A-4AA4-8EE7-865C6247ECA7}">
  <cacheSource type="worksheet">
    <worksheetSource name="支出"/>
  </cacheSource>
  <cacheFields count="1">
    <cacheField name="支出" numFmtId="0">
      <sharedItems count="6">
        <s v="共通費"/>
        <s v="食費"/>
        <s v="家賃・通信費"/>
        <s v="文化費"/>
        <s v="冠婚総菜"/>
        <s v="その他"/>
      </sharedItems>
    </cacheField>
  </cacheFields>
  <extLst>
    <ext xmlns:x14="http://schemas.microsoft.com/office/spreadsheetml/2009/9/main" uri="{725AE2AE-9491-48be-B2B4-4EB974FC3084}">
      <x14:pivotCacheDefinition pivotCacheId="11274261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20000"/>
    <n v="80300"/>
    <n v="0"/>
    <n v="0"/>
    <n v="0"/>
  </r>
  <r>
    <x v="1"/>
    <n v="220001"/>
    <n v="80301"/>
    <n v="0"/>
    <n v="0"/>
    <n v="0"/>
  </r>
  <r>
    <x v="2"/>
    <n v="220002"/>
    <n v="80302"/>
    <n v="0"/>
    <n v="0"/>
    <n v="0"/>
  </r>
  <r>
    <x v="3"/>
    <n v="220003"/>
    <n v="80303"/>
    <n v="0"/>
    <n v="0"/>
    <n v="0"/>
  </r>
  <r>
    <x v="4"/>
    <n v="220004"/>
    <n v="80304"/>
    <n v="0"/>
    <n v="0"/>
    <n v="0"/>
  </r>
  <r>
    <x v="5"/>
    <n v="220005"/>
    <n v="80305"/>
    <n v="0"/>
    <n v="0"/>
    <n v="0"/>
  </r>
  <r>
    <x v="6"/>
    <n v="220000"/>
    <n v="80306"/>
    <n v="0"/>
    <n v="0"/>
    <n v="0"/>
  </r>
  <r>
    <x v="7"/>
    <n v="220000"/>
    <n v="80307"/>
    <n v="0"/>
    <n v="0"/>
    <n v="0"/>
  </r>
  <r>
    <x v="8"/>
    <n v="220000"/>
    <n v="80308"/>
    <n v="0"/>
    <n v="0"/>
    <n v="0"/>
  </r>
  <r>
    <x v="9"/>
    <n v="220000"/>
    <n v="80309"/>
    <n v="0"/>
    <n v="0"/>
    <n v="0"/>
  </r>
  <r>
    <x v="10"/>
    <n v="220000"/>
    <n v="80310"/>
    <n v="0"/>
    <n v="0"/>
    <n v="0"/>
  </r>
  <r>
    <x v="11"/>
    <n v="220000"/>
    <n v="8031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1DC51-5E9E-493A-A29B-79AC34541F6E}" name="ピボットテーブル17" cacheId="1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22:A24" firstHeaderRow="1" firstDataRow="1" firstDataCol="1"/>
  <pivotFields count="1">
    <pivotField axis="axisRow" showAll="0" sortType="descending">
      <items count="7">
        <item h="1" x="3"/>
        <item h="1" x="1"/>
        <item h="1" x="0"/>
        <item h="1" x="4"/>
        <item x="2"/>
        <item h="1" x="5"/>
        <item t="default"/>
      </items>
    </pivotField>
  </pivotFields>
  <rowFields count="1">
    <field x="0"/>
  </rowFields>
  <rowItems count="2"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64C4B-F79C-40BB-B8E1-5651F0BF19DF}" name="ピボットテーブル15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M4:M6" firstHeaderRow="1" firstDataRow="1" firstDataCol="1"/>
  <pivotFields count="6">
    <pivotField axis="axisRow" showAll="0">
      <items count="13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2"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月" xr10:uid="{9ADD32EB-59A1-488A-9D8C-30431AA2875E}" sourceName="月">
  <pivotTables>
    <pivotTable tabId="5" name="ピボットテーブル15"/>
  </pivotTables>
  <data>
    <tabular pivotCacheId="708280836">
      <items count="12">
        <i x="0"/>
        <i x="1" s="1"/>
        <i x="2"/>
        <i x="3"/>
        <i x="4"/>
        <i x="5"/>
        <i x="6"/>
        <i x="7"/>
        <i x="8"/>
        <i x="9"/>
        <i x="10"/>
        <i x="1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支出" xr10:uid="{50869709-A7C1-40F9-8D30-9457914BC22E}" sourceName="支出">
  <pivotTables>
    <pivotTable tabId="5" name="ピボットテーブル17"/>
  </pivotTables>
  <data>
    <tabular pivotCacheId="1127426198" sortOrder="descending">
      <items count="6">
        <i x="3"/>
        <i x="1"/>
        <i x="0"/>
        <i x="4"/>
        <i x="2" s="1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月" xr10:uid="{92EBCD2F-66E3-4D42-914B-E62E11DECA7A}" cache="スライサー_月" caption="月" rowHeight="251883"/>
  <slicer name="支出" xr10:uid="{1788177E-04DE-4AB3-AF70-1C5EC75D6BEE}" cache="スライサー_支出" caption="支出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90DFAF-F22E-471E-BC0B-4978F20B9E73}" name="표7" displayName="표7" ref="B7:B9" totalsRowShown="0" headerRowDxfId="11" dataDxfId="10">
  <autoFilter ref="B7:B9" xr:uid="{C10AC843-3A37-4495-AC1C-203FF43D89F5}"/>
  <tableColumns count="1">
    <tableColumn id="1" xr3:uid="{3204595F-B769-4FB4-B475-231359627981}" name="通帳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44A01C-0195-4F8A-A35E-AC525B05B0EB}" name="표12" displayName="표12" ref="E7:E10" totalsRowShown="0" headerRowDxfId="8" dataDxfId="7">
  <autoFilter ref="E7:E10" xr:uid="{8C5C0BBA-9019-487A-957B-0A06B9954E87}"/>
  <tableColumns count="1">
    <tableColumn id="1" xr3:uid="{AC5CB63B-F883-4BF8-91B0-6390F2A82B0D}" name="収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5F518A-269F-4AC2-8A9D-8975761B0048}" name="표13" displayName="표13" ref="H7:H13" totalsRowShown="0" headerRowDxfId="5" dataDxfId="4">
  <autoFilter ref="H7:H13" xr:uid="{8DFA9FF3-CCD7-46C4-809D-8D2B38F3588B}"/>
  <tableColumns count="1">
    <tableColumn id="1" xr3:uid="{45010445-4A00-4532-809D-4B25D36D6AAC}" name="支出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C7674A-7A27-44EF-B04F-6504E35A6BE0}" name="표14" displayName="표14" ref="K7:K11" totalsRowShown="0" headerRowDxfId="2" dataDxfId="1">
  <autoFilter ref="K7:K11" xr:uid="{F6BDB4E9-4977-4CC4-960D-6AB8AF7BAA6B}"/>
  <tableColumns count="1">
    <tableColumn id="1" xr3:uid="{57C100F3-8A9F-4E4A-85FE-CA31097970FA}" name="移動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9454-653D-4161-B86C-F5003D72A665}">
  <dimension ref="C22:E26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8"/>
  <cols>
    <col min="5" max="5" width="12.9140625" bestFit="1" customWidth="1"/>
  </cols>
  <sheetData>
    <row r="22" spans="3:5" ht="22.5">
      <c r="C22" s="16"/>
      <c r="D22" s="16"/>
      <c r="E22" s="16"/>
    </row>
    <row r="23" spans="3:5" ht="22.5">
      <c r="C23" s="17" t="str">
        <f>チャートデータ!B41</f>
        <v>2月 収入合計</v>
      </c>
      <c r="D23" s="16"/>
      <c r="E23" s="18">
        <f ca="1">チャートデータ!C41</f>
        <v>220001</v>
      </c>
    </row>
    <row r="24" spans="3:5" ht="22.5">
      <c r="C24" s="17" t="str">
        <f>チャートデータ!B42</f>
        <v>2月 支出合計</v>
      </c>
      <c r="D24" s="16"/>
      <c r="E24" s="18">
        <f ca="1">チャートデータ!C42</f>
        <v>80301</v>
      </c>
    </row>
    <row r="25" spans="3:5" ht="22.5">
      <c r="C25" s="17" t="str">
        <f>チャートデータ!B43</f>
        <v>2月 貯金合計</v>
      </c>
      <c r="D25" s="16"/>
      <c r="E25" s="18">
        <f ca="1">チャートデータ!C43</f>
        <v>139700</v>
      </c>
    </row>
    <row r="26" spans="3:5" ht="22.5">
      <c r="C26" s="16"/>
      <c r="D26" s="16"/>
      <c r="E26" s="16"/>
    </row>
  </sheetData>
  <phoneticPr fontId="4"/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9462-382D-4908-A57E-4A9EE59BF03D}">
  <dimension ref="B1:O31"/>
  <sheetViews>
    <sheetView showGridLines="0" zoomScaleNormal="100" workbookViewId="0">
      <pane ySplit="5" topLeftCell="A24" activePane="bottomLeft" state="frozen"/>
      <selection pane="bottomLeft" activeCell="D31" sqref="D31"/>
    </sheetView>
  </sheetViews>
  <sheetFormatPr defaultRowHeight="18"/>
  <cols>
    <col min="1" max="1" width="8.6640625" style="1"/>
    <col min="2" max="2" width="11.33203125" style="1" bestFit="1" customWidth="1"/>
    <col min="3" max="3" width="8.6640625" style="1"/>
    <col min="4" max="4" width="12.33203125" style="1" bestFit="1" customWidth="1"/>
    <col min="5" max="5" width="17.08203125" style="1" customWidth="1"/>
    <col min="6" max="6" width="6.9140625" style="1" customWidth="1"/>
    <col min="7" max="7" width="23.9140625" style="5" customWidth="1"/>
    <col min="8" max="12" width="8.6640625" style="1"/>
    <col min="13" max="13" width="11.25" style="1" bestFit="1" customWidth="1"/>
    <col min="14" max="16384" width="8.6640625" style="1"/>
  </cols>
  <sheetData>
    <row r="1" spans="2:15">
      <c r="G1" s="1"/>
    </row>
    <row r="2" spans="2:15">
      <c r="G2" s="1"/>
    </row>
    <row r="3" spans="2:15">
      <c r="G3" s="1"/>
    </row>
    <row r="4" spans="2:15">
      <c r="G4" s="1"/>
    </row>
    <row r="5" spans="2:15">
      <c r="G5" s="1"/>
    </row>
    <row r="6" spans="2:15">
      <c r="G6" s="1"/>
    </row>
    <row r="7" spans="2:15">
      <c r="B7" s="1" t="s">
        <v>21</v>
      </c>
      <c r="C7" s="1" t="s">
        <v>22</v>
      </c>
      <c r="D7" s="1" t="s">
        <v>23</v>
      </c>
      <c r="E7" s="1" t="s">
        <v>24</v>
      </c>
      <c r="F7" s="1" t="s">
        <v>27</v>
      </c>
      <c r="G7" s="1" t="s">
        <v>25</v>
      </c>
      <c r="H7" s="1" t="s">
        <v>26</v>
      </c>
      <c r="M7"/>
      <c r="N7"/>
      <c r="O7"/>
    </row>
    <row r="8" spans="2:15">
      <c r="B8" s="4">
        <v>43831</v>
      </c>
      <c r="C8" s="13" t="s">
        <v>37</v>
      </c>
      <c r="D8" s="13" t="s">
        <v>9</v>
      </c>
      <c r="E8" s="13" t="s">
        <v>38</v>
      </c>
      <c r="F8" s="13">
        <f t="shared" ref="F8:F31" si="0">IF($C8="収入",1,IF($C8="支出",-1,IF($C8="移動",0,"")))</f>
        <v>1</v>
      </c>
      <c r="G8" s="5">
        <v>220000</v>
      </c>
      <c r="M8"/>
      <c r="N8"/>
      <c r="O8"/>
    </row>
    <row r="9" spans="2:15">
      <c r="B9" s="4">
        <v>43862</v>
      </c>
      <c r="C9" s="13" t="s">
        <v>37</v>
      </c>
      <c r="D9" s="13" t="s">
        <v>9</v>
      </c>
      <c r="E9" s="13" t="s">
        <v>38</v>
      </c>
      <c r="F9" s="13">
        <f t="shared" si="0"/>
        <v>1</v>
      </c>
      <c r="G9" s="5">
        <v>220001</v>
      </c>
      <c r="H9" s="13"/>
      <c r="M9"/>
      <c r="N9"/>
      <c r="O9"/>
    </row>
    <row r="10" spans="2:15">
      <c r="B10" s="4">
        <v>43891</v>
      </c>
      <c r="C10" s="13" t="s">
        <v>37</v>
      </c>
      <c r="D10" s="13" t="s">
        <v>9</v>
      </c>
      <c r="E10" s="13" t="s">
        <v>38</v>
      </c>
      <c r="F10" s="13">
        <f t="shared" si="0"/>
        <v>1</v>
      </c>
      <c r="G10" s="5">
        <v>220002</v>
      </c>
      <c r="H10" s="13"/>
      <c r="M10"/>
      <c r="N10"/>
      <c r="O10"/>
    </row>
    <row r="11" spans="2:15">
      <c r="B11" s="4">
        <v>43922</v>
      </c>
      <c r="C11" s="13" t="s">
        <v>37</v>
      </c>
      <c r="D11" s="13" t="s">
        <v>9</v>
      </c>
      <c r="E11" s="13" t="s">
        <v>38</v>
      </c>
      <c r="F11" s="13">
        <f t="shared" si="0"/>
        <v>1</v>
      </c>
      <c r="G11" s="5">
        <v>220003</v>
      </c>
      <c r="H11" s="13"/>
      <c r="M11"/>
      <c r="N11"/>
      <c r="O11"/>
    </row>
    <row r="12" spans="2:15">
      <c r="B12" s="4">
        <v>43952</v>
      </c>
      <c r="C12" s="13" t="s">
        <v>37</v>
      </c>
      <c r="D12" s="13" t="s">
        <v>9</v>
      </c>
      <c r="E12" s="13" t="s">
        <v>38</v>
      </c>
      <c r="F12" s="13">
        <f t="shared" si="0"/>
        <v>1</v>
      </c>
      <c r="G12" s="5">
        <v>220004</v>
      </c>
      <c r="H12" s="13"/>
      <c r="M12"/>
      <c r="N12"/>
      <c r="O12"/>
    </row>
    <row r="13" spans="2:15">
      <c r="B13" s="4">
        <v>43983</v>
      </c>
      <c r="C13" s="13" t="s">
        <v>37</v>
      </c>
      <c r="D13" s="13" t="s">
        <v>9</v>
      </c>
      <c r="E13" s="13" t="s">
        <v>38</v>
      </c>
      <c r="F13" s="13">
        <f t="shared" si="0"/>
        <v>1</v>
      </c>
      <c r="G13" s="5">
        <v>220005</v>
      </c>
      <c r="H13" s="13"/>
      <c r="M13"/>
      <c r="N13"/>
      <c r="O13"/>
    </row>
    <row r="14" spans="2:15">
      <c r="B14" s="4">
        <v>44013</v>
      </c>
      <c r="C14" s="13" t="s">
        <v>37</v>
      </c>
      <c r="D14" s="13" t="s">
        <v>9</v>
      </c>
      <c r="E14" s="13" t="s">
        <v>38</v>
      </c>
      <c r="F14" s="13">
        <f t="shared" si="0"/>
        <v>1</v>
      </c>
      <c r="G14" s="5">
        <v>220000</v>
      </c>
      <c r="H14" s="13"/>
      <c r="M14"/>
      <c r="N14"/>
      <c r="O14"/>
    </row>
    <row r="15" spans="2:15">
      <c r="B15" s="4">
        <v>44044</v>
      </c>
      <c r="C15" s="13" t="s">
        <v>37</v>
      </c>
      <c r="D15" s="13" t="s">
        <v>9</v>
      </c>
      <c r="E15" s="13" t="s">
        <v>38</v>
      </c>
      <c r="F15" s="13">
        <f t="shared" si="0"/>
        <v>1</v>
      </c>
      <c r="G15" s="5">
        <v>220000</v>
      </c>
      <c r="H15" s="13"/>
      <c r="M15"/>
      <c r="N15"/>
      <c r="O15"/>
    </row>
    <row r="16" spans="2:15">
      <c r="B16" s="4">
        <v>44075</v>
      </c>
      <c r="C16" s="13" t="s">
        <v>37</v>
      </c>
      <c r="D16" s="13" t="s">
        <v>9</v>
      </c>
      <c r="E16" s="13" t="s">
        <v>38</v>
      </c>
      <c r="F16" s="13">
        <f t="shared" si="0"/>
        <v>1</v>
      </c>
      <c r="G16" s="5">
        <v>220000</v>
      </c>
      <c r="H16" s="13"/>
      <c r="M16"/>
      <c r="N16"/>
      <c r="O16"/>
    </row>
    <row r="17" spans="2:15">
      <c r="B17" s="4">
        <v>44105</v>
      </c>
      <c r="C17" s="13" t="s">
        <v>37</v>
      </c>
      <c r="D17" s="13" t="s">
        <v>9</v>
      </c>
      <c r="E17" s="13" t="s">
        <v>38</v>
      </c>
      <c r="F17" s="13">
        <f t="shared" si="0"/>
        <v>1</v>
      </c>
      <c r="G17" s="5">
        <v>220000</v>
      </c>
      <c r="H17" s="13"/>
      <c r="M17"/>
      <c r="N17"/>
      <c r="O17"/>
    </row>
    <row r="18" spans="2:15">
      <c r="B18" s="4">
        <v>44136</v>
      </c>
      <c r="C18" s="13" t="s">
        <v>37</v>
      </c>
      <c r="D18" s="13" t="s">
        <v>9</v>
      </c>
      <c r="E18" s="13" t="s">
        <v>38</v>
      </c>
      <c r="F18" s="13">
        <f t="shared" si="0"/>
        <v>1</v>
      </c>
      <c r="G18" s="5">
        <v>220000</v>
      </c>
      <c r="M18"/>
      <c r="N18"/>
      <c r="O18"/>
    </row>
    <row r="19" spans="2:15">
      <c r="B19" s="4">
        <v>44166</v>
      </c>
      <c r="C19" s="13" t="s">
        <v>37</v>
      </c>
      <c r="D19" s="13" t="s">
        <v>9</v>
      </c>
      <c r="E19" s="13" t="s">
        <v>38</v>
      </c>
      <c r="F19" s="13">
        <f t="shared" si="0"/>
        <v>1</v>
      </c>
      <c r="G19" s="5">
        <v>220000</v>
      </c>
      <c r="M19"/>
      <c r="N19"/>
      <c r="O19"/>
    </row>
    <row r="20" spans="2:15">
      <c r="B20" s="4">
        <v>43855</v>
      </c>
      <c r="C20" s="13" t="s">
        <v>39</v>
      </c>
      <c r="D20" s="13" t="s">
        <v>14</v>
      </c>
      <c r="E20" s="13" t="s">
        <v>38</v>
      </c>
      <c r="F20" s="13">
        <f t="shared" si="0"/>
        <v>-1</v>
      </c>
      <c r="G20" s="5">
        <v>80300</v>
      </c>
      <c r="H20" s="13"/>
      <c r="M20"/>
      <c r="N20"/>
      <c r="O20"/>
    </row>
    <row r="21" spans="2:15">
      <c r="B21" s="4">
        <v>43886</v>
      </c>
      <c r="C21" s="13" t="s">
        <v>39</v>
      </c>
      <c r="D21" s="13" t="s">
        <v>14</v>
      </c>
      <c r="E21" s="13" t="s">
        <v>38</v>
      </c>
      <c r="F21" s="13">
        <f t="shared" si="0"/>
        <v>-1</v>
      </c>
      <c r="G21" s="5">
        <v>80301</v>
      </c>
      <c r="M21"/>
      <c r="N21"/>
      <c r="O21"/>
    </row>
    <row r="22" spans="2:15">
      <c r="B22" s="4">
        <v>43915</v>
      </c>
      <c r="C22" s="13" t="s">
        <v>39</v>
      </c>
      <c r="D22" s="13" t="s">
        <v>14</v>
      </c>
      <c r="E22" s="13" t="s">
        <v>38</v>
      </c>
      <c r="F22" s="13">
        <f t="shared" si="0"/>
        <v>-1</v>
      </c>
      <c r="G22" s="5">
        <v>80302</v>
      </c>
      <c r="M22"/>
      <c r="N22"/>
      <c r="O22"/>
    </row>
    <row r="23" spans="2:15">
      <c r="B23" s="4">
        <v>43946</v>
      </c>
      <c r="C23" s="13" t="s">
        <v>39</v>
      </c>
      <c r="D23" s="13" t="s">
        <v>14</v>
      </c>
      <c r="E23" s="13" t="s">
        <v>38</v>
      </c>
      <c r="F23" s="13">
        <f t="shared" si="0"/>
        <v>-1</v>
      </c>
      <c r="G23" s="5">
        <v>80303</v>
      </c>
      <c r="M23"/>
      <c r="N23"/>
      <c r="O23"/>
    </row>
    <row r="24" spans="2:15">
      <c r="B24" s="4">
        <v>43976</v>
      </c>
      <c r="C24" s="13" t="s">
        <v>39</v>
      </c>
      <c r="D24" s="13" t="s">
        <v>14</v>
      </c>
      <c r="E24" s="13" t="s">
        <v>38</v>
      </c>
      <c r="F24" s="13">
        <f t="shared" si="0"/>
        <v>-1</v>
      </c>
      <c r="G24" s="5">
        <v>80304</v>
      </c>
      <c r="M24"/>
      <c r="N24"/>
      <c r="O24"/>
    </row>
    <row r="25" spans="2:15">
      <c r="B25" s="4">
        <v>44007</v>
      </c>
      <c r="C25" s="13" t="s">
        <v>39</v>
      </c>
      <c r="D25" s="13" t="s">
        <v>14</v>
      </c>
      <c r="E25" s="13" t="s">
        <v>38</v>
      </c>
      <c r="F25" s="13">
        <f t="shared" si="0"/>
        <v>-1</v>
      </c>
      <c r="G25" s="5">
        <v>80305</v>
      </c>
    </row>
    <row r="26" spans="2:15">
      <c r="B26" s="4">
        <v>44037</v>
      </c>
      <c r="C26" s="13" t="s">
        <v>39</v>
      </c>
      <c r="D26" s="13" t="s">
        <v>14</v>
      </c>
      <c r="E26" s="13" t="s">
        <v>38</v>
      </c>
      <c r="F26" s="13">
        <f t="shared" si="0"/>
        <v>-1</v>
      </c>
      <c r="G26" s="5">
        <v>80306</v>
      </c>
    </row>
    <row r="27" spans="2:15">
      <c r="B27" s="4">
        <v>44068</v>
      </c>
      <c r="C27" s="13" t="s">
        <v>39</v>
      </c>
      <c r="D27" s="13" t="s">
        <v>14</v>
      </c>
      <c r="E27" s="13" t="s">
        <v>38</v>
      </c>
      <c r="F27" s="13">
        <f t="shared" si="0"/>
        <v>-1</v>
      </c>
      <c r="G27" s="5">
        <v>80307</v>
      </c>
    </row>
    <row r="28" spans="2:15">
      <c r="B28" s="4">
        <v>44099</v>
      </c>
      <c r="C28" s="13" t="s">
        <v>39</v>
      </c>
      <c r="D28" s="13" t="s">
        <v>14</v>
      </c>
      <c r="E28" s="13" t="s">
        <v>38</v>
      </c>
      <c r="F28" s="13">
        <f t="shared" si="0"/>
        <v>-1</v>
      </c>
      <c r="G28" s="5">
        <v>80308</v>
      </c>
    </row>
    <row r="29" spans="2:15">
      <c r="B29" s="4">
        <v>44129</v>
      </c>
      <c r="C29" s="13" t="s">
        <v>39</v>
      </c>
      <c r="D29" s="13" t="s">
        <v>14</v>
      </c>
      <c r="E29" s="13" t="s">
        <v>38</v>
      </c>
      <c r="F29" s="13">
        <f t="shared" si="0"/>
        <v>-1</v>
      </c>
      <c r="G29" s="5">
        <v>80309</v>
      </c>
    </row>
    <row r="30" spans="2:15">
      <c r="B30" s="4">
        <v>44160</v>
      </c>
      <c r="C30" s="13" t="s">
        <v>39</v>
      </c>
      <c r="D30" s="13" t="s">
        <v>14</v>
      </c>
      <c r="E30" s="13" t="s">
        <v>38</v>
      </c>
      <c r="F30" s="13">
        <f t="shared" si="0"/>
        <v>-1</v>
      </c>
      <c r="G30" s="5">
        <v>80310</v>
      </c>
    </row>
    <row r="31" spans="2:15">
      <c r="B31" s="4">
        <v>44190</v>
      </c>
      <c r="C31" s="13" t="s">
        <v>39</v>
      </c>
      <c r="D31" s="13" t="s">
        <v>14</v>
      </c>
      <c r="E31" s="13" t="s">
        <v>38</v>
      </c>
      <c r="F31" s="13">
        <f t="shared" si="0"/>
        <v>-1</v>
      </c>
      <c r="G31" s="5">
        <v>80311</v>
      </c>
    </row>
  </sheetData>
  <phoneticPr fontId="4"/>
  <dataValidations count="3">
    <dataValidation type="list" allowBlank="1" showInputMessage="1" showErrorMessage="1" sqref="C8:C31" xr:uid="{410970E5-4D0E-4CDE-9090-7EE160E19C03}">
      <formula1>"収入,支出,移動"</formula1>
    </dataValidation>
    <dataValidation type="list" allowBlank="1" showInputMessage="1" showErrorMessage="1" sqref="D8:D31" xr:uid="{12C42908-9EF4-4A8F-8845-DA40DEF0A33B}">
      <formula1>INDIRECT($C8)</formula1>
    </dataValidation>
    <dataValidation type="list" allowBlank="1" showInputMessage="1" showErrorMessage="1" sqref="E8:E31" xr:uid="{1E24037A-E32B-4E1D-BACD-FEF0F9F94819}">
      <formula1>INDIRECT("通帳")</formula1>
    </dataValidation>
  </dataValidations>
  <pageMargins left="0.7" right="0.7" top="0.75" bottom="0.75" header="0.3" footer="0.3"/>
  <pageSetup paperSize="9" orientation="portrait" horizontalDpi="4294967292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B9FF346A-A459-4AF4-89E7-B321D8D32DB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F32:F1048576</xm:sqref>
        </x14:conditionalFormatting>
        <x14:conditionalFormatting xmlns:xm="http://schemas.microsoft.com/office/excel/2006/main">
          <x14:cfRule type="iconSet" priority="13" id="{549D1C7A-06AE-41DF-9539-DB4DEBD376A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F8</xm:sqref>
        </x14:conditionalFormatting>
        <x14:conditionalFormatting xmlns:xm="http://schemas.microsoft.com/office/excel/2006/main">
          <x14:cfRule type="iconSet" priority="12" id="{90D5666A-E695-4767-A667-84C9BAC5591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F9</xm:sqref>
        </x14:conditionalFormatting>
        <x14:conditionalFormatting xmlns:xm="http://schemas.microsoft.com/office/excel/2006/main">
          <x14:cfRule type="iconSet" priority="11" id="{DE4673D2-742C-41A7-B959-35C34F1396A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F10</xm:sqref>
        </x14:conditionalFormatting>
        <x14:conditionalFormatting xmlns:xm="http://schemas.microsoft.com/office/excel/2006/main">
          <x14:cfRule type="iconSet" priority="10" id="{3483782B-BE70-44A3-83F3-4E168874FE9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F11</xm:sqref>
        </x14:conditionalFormatting>
        <x14:conditionalFormatting xmlns:xm="http://schemas.microsoft.com/office/excel/2006/main">
          <x14:cfRule type="iconSet" priority="9" id="{857DC872-B064-4284-B397-2F6764C9632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F12</xm:sqref>
        </x14:conditionalFormatting>
        <x14:conditionalFormatting xmlns:xm="http://schemas.microsoft.com/office/excel/2006/main">
          <x14:cfRule type="iconSet" priority="8" id="{0682103E-319B-4642-B18C-DF588BD9511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F13</xm:sqref>
        </x14:conditionalFormatting>
        <x14:conditionalFormatting xmlns:xm="http://schemas.microsoft.com/office/excel/2006/main">
          <x14:cfRule type="iconSet" priority="7" id="{F8BE8EA8-6B71-4223-A3A3-7B91D2BED8D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F14</xm:sqref>
        </x14:conditionalFormatting>
        <x14:conditionalFormatting xmlns:xm="http://schemas.microsoft.com/office/excel/2006/main">
          <x14:cfRule type="iconSet" priority="6" id="{B815F731-AEA7-4585-A303-86E73421A98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F15</xm:sqref>
        </x14:conditionalFormatting>
        <x14:conditionalFormatting xmlns:xm="http://schemas.microsoft.com/office/excel/2006/main">
          <x14:cfRule type="iconSet" priority="5" id="{D9AD7A5B-C8AA-4A1E-9D8F-3639DE6019C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F16</xm:sqref>
        </x14:conditionalFormatting>
        <x14:conditionalFormatting xmlns:xm="http://schemas.microsoft.com/office/excel/2006/main">
          <x14:cfRule type="iconSet" priority="4" id="{7D787156-CAAB-42F7-916C-02181C70BAE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F17</xm:sqref>
        </x14:conditionalFormatting>
        <x14:conditionalFormatting xmlns:xm="http://schemas.microsoft.com/office/excel/2006/main">
          <x14:cfRule type="iconSet" priority="3" id="{95AFE908-60CB-4B39-B329-5D283D58E86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F18</xm:sqref>
        </x14:conditionalFormatting>
        <x14:conditionalFormatting xmlns:xm="http://schemas.microsoft.com/office/excel/2006/main">
          <x14:cfRule type="iconSet" priority="2" id="{243B909B-8F4F-430E-8E16-A3F9AA57DD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F19</xm:sqref>
        </x14:conditionalFormatting>
        <x14:conditionalFormatting xmlns:xm="http://schemas.microsoft.com/office/excel/2006/main">
          <x14:cfRule type="iconSet" priority="1" id="{254B3C8C-C2A5-475B-A1AF-565F9CFD0FD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F20:F31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EED-1379-43B7-93CD-8B814345741C}">
  <dimension ref="B7:N17"/>
  <sheetViews>
    <sheetView showGridLines="0" workbookViewId="0">
      <pane ySplit="5" topLeftCell="A6" activePane="bottomLeft" state="frozen"/>
      <selection pane="bottomLeft" activeCell="C11" sqref="C11"/>
    </sheetView>
  </sheetViews>
  <sheetFormatPr defaultRowHeight="18"/>
  <cols>
    <col min="1" max="1" width="8.6640625" style="2"/>
    <col min="2" max="2" width="7.58203125" style="2" bestFit="1" customWidth="1"/>
    <col min="3" max="4" width="8.6640625" style="2"/>
    <col min="5" max="5" width="9" style="2" bestFit="1" customWidth="1"/>
    <col min="6" max="7" width="8.6640625" style="2"/>
    <col min="8" max="8" width="13" style="2" bestFit="1" customWidth="1"/>
    <col min="9" max="10" width="8.6640625" style="2"/>
    <col min="11" max="11" width="12.58203125" style="2" bestFit="1" customWidth="1"/>
    <col min="12" max="16384" width="8.6640625" style="2"/>
  </cols>
  <sheetData>
    <row r="7" spans="2:14">
      <c r="B7" s="2" t="s">
        <v>3</v>
      </c>
      <c r="E7" s="3" t="s">
        <v>6</v>
      </c>
      <c r="H7" s="3" t="s">
        <v>7</v>
      </c>
      <c r="K7" s="3" t="s">
        <v>8</v>
      </c>
      <c r="M7" s="6"/>
    </row>
    <row r="8" spans="2:14">
      <c r="B8" s="3" t="s">
        <v>4</v>
      </c>
      <c r="E8" s="2" t="s">
        <v>9</v>
      </c>
      <c r="H8" s="2" t="s">
        <v>12</v>
      </c>
      <c r="K8" s="2" t="s">
        <v>19</v>
      </c>
      <c r="M8" s="6"/>
    </row>
    <row r="9" spans="2:14">
      <c r="B9" s="3" t="s">
        <v>5</v>
      </c>
      <c r="E9" s="2" t="s">
        <v>10</v>
      </c>
      <c r="H9" s="2" t="s">
        <v>13</v>
      </c>
      <c r="K9" s="2" t="s">
        <v>20</v>
      </c>
      <c r="M9" s="6"/>
    </row>
    <row r="10" spans="2:14">
      <c r="E10" s="2" t="s">
        <v>11</v>
      </c>
      <c r="H10" s="2" t="s">
        <v>14</v>
      </c>
      <c r="K10" s="3" t="s">
        <v>17</v>
      </c>
      <c r="M10" s="11"/>
      <c r="N10" s="6"/>
    </row>
    <row r="11" spans="2:14">
      <c r="H11" s="2" t="s">
        <v>15</v>
      </c>
      <c r="K11" s="2" t="s">
        <v>18</v>
      </c>
    </row>
    <row r="12" spans="2:14">
      <c r="H12" s="2" t="s">
        <v>16</v>
      </c>
      <c r="M12" s="6"/>
    </row>
    <row r="13" spans="2:14">
      <c r="H13" s="2" t="s">
        <v>11</v>
      </c>
      <c r="M13" s="6"/>
    </row>
    <row r="14" spans="2:14">
      <c r="M14" s="6"/>
    </row>
    <row r="15" spans="2:14">
      <c r="M15" s="6"/>
    </row>
    <row r="16" spans="2:14">
      <c r="M16" s="6"/>
    </row>
    <row r="17" spans="13:13">
      <c r="M17" s="6"/>
    </row>
  </sheetData>
  <phoneticPr fontId="4"/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56F4-5C1D-451C-AA89-DE29CFC862AA}">
  <dimension ref="B2:Q17"/>
  <sheetViews>
    <sheetView tabSelected="1" zoomScale="145" zoomScaleNormal="145" workbookViewId="0">
      <selection activeCell="B17" sqref="B17"/>
    </sheetView>
  </sheetViews>
  <sheetFormatPr defaultColWidth="5.58203125" defaultRowHeight="14" customHeight="1"/>
  <sheetData>
    <row r="2" spans="2:17" ht="5" customHeight="1">
      <c r="B2" s="20"/>
      <c r="C2" s="20"/>
      <c r="D2" s="19"/>
      <c r="E2" s="19"/>
      <c r="F2" s="19"/>
      <c r="G2" s="19"/>
    </row>
    <row r="3" spans="2:17" ht="14" customHeight="1">
      <c r="B3" s="25" t="s">
        <v>0</v>
      </c>
      <c r="C3" s="24"/>
      <c r="D3" s="23" t="s">
        <v>1</v>
      </c>
      <c r="E3" s="23"/>
      <c r="F3" s="23" t="s">
        <v>2</v>
      </c>
      <c r="G3" s="23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4" customHeight="1">
      <c r="B4" s="24"/>
      <c r="C4" s="24"/>
      <c r="D4" s="23"/>
      <c r="E4" s="23"/>
      <c r="F4" s="23"/>
      <c r="G4" s="23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14" customHeight="1">
      <c r="B5" s="24"/>
      <c r="C5" s="24"/>
      <c r="D5" s="23"/>
      <c r="E5" s="23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21"/>
    </row>
    <row r="7" spans="2:17" ht="5" customHeight="1">
      <c r="B7" s="19"/>
      <c r="C7" s="19"/>
      <c r="D7" s="20"/>
      <c r="E7" s="20"/>
      <c r="F7" s="19"/>
      <c r="G7" s="19"/>
    </row>
    <row r="8" spans="2:17" ht="14" customHeight="1">
      <c r="B8" s="22" t="s">
        <v>0</v>
      </c>
      <c r="C8" s="23"/>
      <c r="D8" s="24" t="s">
        <v>1</v>
      </c>
      <c r="E8" s="24"/>
      <c r="F8" s="23" t="s">
        <v>2</v>
      </c>
      <c r="G8" s="23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2:17" ht="14" customHeight="1">
      <c r="B9" s="23"/>
      <c r="C9" s="23"/>
      <c r="D9" s="24"/>
      <c r="E9" s="24"/>
      <c r="F9" s="23"/>
      <c r="G9" s="23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2:17" ht="14" customHeight="1">
      <c r="B10" s="23"/>
      <c r="C10" s="23"/>
      <c r="D10" s="24"/>
      <c r="E10" s="24"/>
      <c r="F10" s="23"/>
      <c r="G10" s="23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2" spans="2:17" ht="5" customHeight="1">
      <c r="B12" s="19"/>
      <c r="C12" s="19"/>
      <c r="D12" s="19"/>
      <c r="E12" s="19"/>
      <c r="F12" s="20"/>
      <c r="G12" s="20"/>
    </row>
    <row r="13" spans="2:17" ht="14" customHeight="1">
      <c r="B13" s="22" t="s">
        <v>0</v>
      </c>
      <c r="C13" s="23"/>
      <c r="D13" s="23" t="s">
        <v>1</v>
      </c>
      <c r="E13" s="23"/>
      <c r="F13" s="24" t="s">
        <v>2</v>
      </c>
      <c r="G13" s="24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2:17" ht="14" customHeight="1">
      <c r="B14" s="23"/>
      <c r="C14" s="23"/>
      <c r="D14" s="23"/>
      <c r="E14" s="23"/>
      <c r="F14" s="24"/>
      <c r="G14" s="24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2:17" ht="14" customHeight="1">
      <c r="B15" s="23"/>
      <c r="C15" s="23"/>
      <c r="D15" s="23"/>
      <c r="E15" s="23"/>
      <c r="F15" s="24"/>
      <c r="G15" s="24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7" spans="2:2" ht="14" customHeight="1">
      <c r="B17" s="26" t="s">
        <v>48</v>
      </c>
    </row>
  </sheetData>
  <mergeCells count="21">
    <mergeCell ref="H13:Q15"/>
    <mergeCell ref="B13:C15"/>
    <mergeCell ref="D13:E15"/>
    <mergeCell ref="F13:G15"/>
    <mergeCell ref="B2:C2"/>
    <mergeCell ref="D2:E2"/>
    <mergeCell ref="F2:G2"/>
    <mergeCell ref="F7:G7"/>
    <mergeCell ref="D7:E7"/>
    <mergeCell ref="B7:C7"/>
    <mergeCell ref="B3:C5"/>
    <mergeCell ref="D3:E5"/>
    <mergeCell ref="F3:G5"/>
    <mergeCell ref="B8:C10"/>
    <mergeCell ref="D8:E10"/>
    <mergeCell ref="F8:G10"/>
    <mergeCell ref="B12:C12"/>
    <mergeCell ref="D12:E12"/>
    <mergeCell ref="F12:G12"/>
    <mergeCell ref="H3:Q5"/>
    <mergeCell ref="H8:Q10"/>
  </mergeCells>
  <phoneticPr fontId="4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111D-D34B-4311-A18D-F6AC5276E371}">
  <dimension ref="A1:W43"/>
  <sheetViews>
    <sheetView zoomScaleNormal="100" workbookViewId="0">
      <selection activeCell="C25" sqref="C25"/>
    </sheetView>
  </sheetViews>
  <sheetFormatPr defaultRowHeight="18"/>
  <cols>
    <col min="1" max="1" width="12.33203125" bestFit="1" customWidth="1"/>
    <col min="2" max="2" width="12" bestFit="1" customWidth="1"/>
    <col min="3" max="3" width="12.9140625" bestFit="1" customWidth="1"/>
    <col min="8" max="8" width="12.33203125" bestFit="1" customWidth="1"/>
    <col min="13" max="13" width="10.75" bestFit="1" customWidth="1"/>
  </cols>
  <sheetData>
    <row r="1" spans="1:13">
      <c r="A1" s="10" t="s">
        <v>29</v>
      </c>
    </row>
    <row r="2" spans="1:13" ht="18.5" thickBot="1"/>
    <row r="3" spans="1:13" ht="18.5" thickBot="1">
      <c r="A3" s="9" t="s">
        <v>28</v>
      </c>
      <c r="B3" s="8">
        <v>2020</v>
      </c>
    </row>
    <row r="4" spans="1:13">
      <c r="B4" t="s">
        <v>6</v>
      </c>
      <c r="C4" t="s">
        <v>7</v>
      </c>
      <c r="G4" s="7" t="s">
        <v>31</v>
      </c>
      <c r="H4" s="9" t="s">
        <v>6</v>
      </c>
      <c r="I4" s="9" t="s">
        <v>7</v>
      </c>
      <c r="J4" s="9" t="s">
        <v>32</v>
      </c>
      <c r="K4" s="9" t="s">
        <v>33</v>
      </c>
      <c r="L4" s="9" t="s">
        <v>34</v>
      </c>
      <c r="M4" s="12" t="s">
        <v>35</v>
      </c>
    </row>
    <row r="5" spans="1:13">
      <c r="A5">
        <v>1</v>
      </c>
      <c r="B5" cm="1">
        <f t="array" aca="1" ref="B5" ca="1">SUMPRODUCT(rngMoney*--(YEAR(rngDate)=$B$3)*--(MONTH(rngDate)=A5)*--(rngCategory="収入"))</f>
        <v>220000</v>
      </c>
      <c r="C5" cm="1">
        <f t="array" aca="1" ref="C5" ca="1">SUMPRODUCT(rngMoney*--(YEAR(rngDate)=$B$3)*--(MONTH(rngDate)=A5)*--(rngCategory="支出"))</f>
        <v>80300</v>
      </c>
      <c r="G5" t="str">
        <f>A5&amp;"月"</f>
        <v>1月</v>
      </c>
      <c r="H5">
        <f ca="1">B5</f>
        <v>220000</v>
      </c>
      <c r="I5" s="7">
        <f ca="1">C5</f>
        <v>80300</v>
      </c>
      <c r="J5">
        <f>IF($M$5=G5,H5,0)</f>
        <v>0</v>
      </c>
      <c r="K5">
        <f>IF($M$5=G5,I5,0)</f>
        <v>0</v>
      </c>
      <c r="L5">
        <f>IF($M$5=G5,A5,0)</f>
        <v>0</v>
      </c>
      <c r="M5" s="14" t="s">
        <v>40</v>
      </c>
    </row>
    <row r="6" spans="1:13">
      <c r="A6">
        <v>2</v>
      </c>
      <c r="B6" cm="1">
        <f t="array" aca="1" ref="B6" ca="1">SUMPRODUCT(rngMoney*--(YEAR(rngDate)=$B$3)*--(MONTH(rngDate)=A6)*--(rngCategory="収入"))</f>
        <v>220001</v>
      </c>
      <c r="C6" cm="1">
        <f t="array" aca="1" ref="C6" ca="1">SUMPRODUCT(rngMoney*--(YEAR(rngDate)=$B$3)*--(MONTH(rngDate)=A6)*--(rngCategory="支出"))</f>
        <v>80301</v>
      </c>
      <c r="G6" t="str">
        <f t="shared" ref="G6:G16" si="0">A6&amp;"月"</f>
        <v>2月</v>
      </c>
      <c r="H6">
        <f t="shared" ref="H6:H16" ca="1" si="1">B6</f>
        <v>220001</v>
      </c>
      <c r="I6" s="7">
        <f t="shared" ref="I6:I16" ca="1" si="2">C6</f>
        <v>80301</v>
      </c>
      <c r="J6">
        <f t="shared" ref="J6:J16" ca="1" si="3">IF($M$5=G6,H6,0)</f>
        <v>220001</v>
      </c>
      <c r="K6">
        <f t="shared" ref="K6:K16" ca="1" si="4">IF($M$5=G6,I6,0)</f>
        <v>80301</v>
      </c>
      <c r="L6">
        <f t="shared" ref="L6:L16" si="5">IF($M$5=G6,A6,0)</f>
        <v>2</v>
      </c>
      <c r="M6" s="14" t="s">
        <v>36</v>
      </c>
    </row>
    <row r="7" spans="1:13">
      <c r="A7">
        <v>3</v>
      </c>
      <c r="B7" cm="1">
        <f t="array" aca="1" ref="B7" ca="1">SUMPRODUCT(rngMoney*--(YEAR(rngDate)=$B$3)*--(MONTH(rngDate)=A7)*--(rngCategory="収入"))</f>
        <v>220002</v>
      </c>
      <c r="C7" cm="1">
        <f t="array" aca="1" ref="C7" ca="1">SUMPRODUCT(rngMoney*--(YEAR(rngDate)=$B$3)*--(MONTH(rngDate)=A7)*--(rngCategory="支出"))</f>
        <v>80302</v>
      </c>
      <c r="G7" t="str">
        <f t="shared" si="0"/>
        <v>3月</v>
      </c>
      <c r="H7">
        <f t="shared" ca="1" si="1"/>
        <v>220002</v>
      </c>
      <c r="I7" s="7">
        <f t="shared" ca="1" si="2"/>
        <v>80302</v>
      </c>
      <c r="J7">
        <f t="shared" si="3"/>
        <v>0</v>
      </c>
      <c r="K7">
        <f t="shared" si="4"/>
        <v>0</v>
      </c>
      <c r="L7">
        <f t="shared" si="5"/>
        <v>0</v>
      </c>
    </row>
    <row r="8" spans="1:13">
      <c r="A8">
        <v>4</v>
      </c>
      <c r="B8" cm="1">
        <f t="array" aca="1" ref="B8" ca="1">SUMPRODUCT(rngMoney*--(YEAR(rngDate)=$B$3)*--(MONTH(rngDate)=A8)*--(rngCategory="収入"))</f>
        <v>220003</v>
      </c>
      <c r="C8" cm="1">
        <f t="array" aca="1" ref="C8" ca="1">SUMPRODUCT(rngMoney*--(YEAR(rngDate)=$B$3)*--(MONTH(rngDate)=A8)*--(rngCategory="支出"))</f>
        <v>80303</v>
      </c>
      <c r="G8" t="str">
        <f t="shared" si="0"/>
        <v>4月</v>
      </c>
      <c r="H8">
        <f t="shared" ca="1" si="1"/>
        <v>220003</v>
      </c>
      <c r="I8" s="7">
        <f t="shared" ca="1" si="2"/>
        <v>80303</v>
      </c>
      <c r="J8">
        <f t="shared" si="3"/>
        <v>0</v>
      </c>
      <c r="K8">
        <f t="shared" si="4"/>
        <v>0</v>
      </c>
      <c r="L8">
        <f t="shared" si="5"/>
        <v>0</v>
      </c>
    </row>
    <row r="9" spans="1:13">
      <c r="A9">
        <v>5</v>
      </c>
      <c r="B9" cm="1">
        <f t="array" aca="1" ref="B9" ca="1">SUMPRODUCT(rngMoney*--(YEAR(rngDate)=$B$3)*--(MONTH(rngDate)=A9)*--(rngCategory="収入"))</f>
        <v>220004</v>
      </c>
      <c r="C9" cm="1">
        <f t="array" aca="1" ref="C9" ca="1">SUMPRODUCT(rngMoney*--(YEAR(rngDate)=$B$3)*--(MONTH(rngDate)=A9)*--(rngCategory="支出"))</f>
        <v>80304</v>
      </c>
      <c r="G9" t="str">
        <f t="shared" si="0"/>
        <v>5月</v>
      </c>
      <c r="H9">
        <f t="shared" ca="1" si="1"/>
        <v>220004</v>
      </c>
      <c r="I9" s="7">
        <f t="shared" ca="1" si="2"/>
        <v>80304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13">
      <c r="A10">
        <v>6</v>
      </c>
      <c r="B10" cm="1">
        <f t="array" aca="1" ref="B10" ca="1">SUMPRODUCT(rngMoney*--(YEAR(rngDate)=$B$3)*--(MONTH(rngDate)=A10)*--(rngCategory="収入"))</f>
        <v>220005</v>
      </c>
      <c r="C10" cm="1">
        <f t="array" aca="1" ref="C10" ca="1">SUMPRODUCT(rngMoney*--(YEAR(rngDate)=$B$3)*--(MONTH(rngDate)=A10)*--(rngCategory="支出"))</f>
        <v>80305</v>
      </c>
      <c r="G10" t="str">
        <f t="shared" si="0"/>
        <v>6月</v>
      </c>
      <c r="H10">
        <f t="shared" ca="1" si="1"/>
        <v>220005</v>
      </c>
      <c r="I10" s="7">
        <f t="shared" ca="1" si="2"/>
        <v>80305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13">
      <c r="A11">
        <v>7</v>
      </c>
      <c r="B11" cm="1">
        <f t="array" aca="1" ref="B11" ca="1">SUMPRODUCT(rngMoney*--(YEAR(rngDate)=$B$3)*--(MONTH(rngDate)=A11)*--(rngCategory="収入"))</f>
        <v>220000</v>
      </c>
      <c r="C11" cm="1">
        <f t="array" aca="1" ref="C11" ca="1">SUMPRODUCT(rngMoney*--(YEAR(rngDate)=$B$3)*--(MONTH(rngDate)=A11)*--(rngCategory="支出"))</f>
        <v>80306</v>
      </c>
      <c r="G11" t="str">
        <f t="shared" si="0"/>
        <v>7月</v>
      </c>
      <c r="H11">
        <f t="shared" ca="1" si="1"/>
        <v>220000</v>
      </c>
      <c r="I11" s="7">
        <f t="shared" ca="1" si="2"/>
        <v>80306</v>
      </c>
      <c r="J11">
        <f t="shared" si="3"/>
        <v>0</v>
      </c>
      <c r="K11">
        <f t="shared" si="4"/>
        <v>0</v>
      </c>
      <c r="L11">
        <f t="shared" si="5"/>
        <v>0</v>
      </c>
    </row>
    <row r="12" spans="1:13">
      <c r="A12">
        <v>8</v>
      </c>
      <c r="B12" cm="1">
        <f t="array" aca="1" ref="B12" ca="1">SUMPRODUCT(rngMoney*--(YEAR(rngDate)=$B$3)*--(MONTH(rngDate)=A12)*--(rngCategory="収入"))</f>
        <v>220000</v>
      </c>
      <c r="C12" cm="1">
        <f t="array" aca="1" ref="C12" ca="1">SUMPRODUCT(rngMoney*--(YEAR(rngDate)=$B$3)*--(MONTH(rngDate)=A12)*--(rngCategory="支出"))</f>
        <v>80307</v>
      </c>
      <c r="G12" t="str">
        <f t="shared" si="0"/>
        <v>8月</v>
      </c>
      <c r="H12">
        <f t="shared" ca="1" si="1"/>
        <v>220000</v>
      </c>
      <c r="I12" s="7">
        <f t="shared" ca="1" si="2"/>
        <v>80307</v>
      </c>
      <c r="J12">
        <f t="shared" si="3"/>
        <v>0</v>
      </c>
      <c r="K12">
        <f t="shared" si="4"/>
        <v>0</v>
      </c>
      <c r="L12">
        <f t="shared" si="5"/>
        <v>0</v>
      </c>
    </row>
    <row r="13" spans="1:13">
      <c r="A13">
        <v>9</v>
      </c>
      <c r="B13" cm="1">
        <f t="array" aca="1" ref="B13" ca="1">SUMPRODUCT(rngMoney*--(YEAR(rngDate)=$B$3)*--(MONTH(rngDate)=A13)*--(rngCategory="収入"))</f>
        <v>220000</v>
      </c>
      <c r="C13" cm="1">
        <f t="array" aca="1" ref="C13" ca="1">SUMPRODUCT(rngMoney*--(YEAR(rngDate)=$B$3)*--(MONTH(rngDate)=A13)*--(rngCategory="支出"))</f>
        <v>80308</v>
      </c>
      <c r="G13" t="str">
        <f t="shared" si="0"/>
        <v>9月</v>
      </c>
      <c r="H13">
        <f t="shared" ca="1" si="1"/>
        <v>220000</v>
      </c>
      <c r="I13" s="7">
        <f t="shared" ca="1" si="2"/>
        <v>80308</v>
      </c>
      <c r="J13">
        <f t="shared" si="3"/>
        <v>0</v>
      </c>
      <c r="K13">
        <f t="shared" si="4"/>
        <v>0</v>
      </c>
      <c r="L13">
        <f t="shared" si="5"/>
        <v>0</v>
      </c>
    </row>
    <row r="14" spans="1:13">
      <c r="A14">
        <v>10</v>
      </c>
      <c r="B14" cm="1">
        <f t="array" aca="1" ref="B14" ca="1">SUMPRODUCT(rngMoney*--(YEAR(rngDate)=$B$3)*--(MONTH(rngDate)=A14)*--(rngCategory="収入"))</f>
        <v>220000</v>
      </c>
      <c r="C14" cm="1">
        <f t="array" aca="1" ref="C14" ca="1">SUMPRODUCT(rngMoney*--(YEAR(rngDate)=$B$3)*--(MONTH(rngDate)=A14)*--(rngCategory="支出"))</f>
        <v>80309</v>
      </c>
      <c r="G14" t="str">
        <f t="shared" si="0"/>
        <v>10月</v>
      </c>
      <c r="H14">
        <f t="shared" ca="1" si="1"/>
        <v>220000</v>
      </c>
      <c r="I14" s="7">
        <f t="shared" ca="1" si="2"/>
        <v>80309</v>
      </c>
      <c r="J14">
        <f t="shared" si="3"/>
        <v>0</v>
      </c>
      <c r="K14">
        <f t="shared" si="4"/>
        <v>0</v>
      </c>
      <c r="L14">
        <f t="shared" si="5"/>
        <v>0</v>
      </c>
    </row>
    <row r="15" spans="1:13">
      <c r="A15">
        <v>11</v>
      </c>
      <c r="B15" cm="1">
        <f t="array" aca="1" ref="B15" ca="1">SUMPRODUCT(rngMoney*--(YEAR(rngDate)=$B$3)*--(MONTH(rngDate)=A15)*--(rngCategory="収入"))</f>
        <v>220000</v>
      </c>
      <c r="C15" cm="1">
        <f t="array" aca="1" ref="C15" ca="1">SUMPRODUCT(rngMoney*--(YEAR(rngDate)=$B$3)*--(MONTH(rngDate)=A15)*--(rngCategory="支出"))</f>
        <v>80310</v>
      </c>
      <c r="G15" t="str">
        <f t="shared" si="0"/>
        <v>11月</v>
      </c>
      <c r="H15">
        <f t="shared" ca="1" si="1"/>
        <v>220000</v>
      </c>
      <c r="I15" s="7">
        <f t="shared" ca="1" si="2"/>
        <v>80310</v>
      </c>
      <c r="J15">
        <f t="shared" si="3"/>
        <v>0</v>
      </c>
      <c r="K15">
        <f t="shared" si="4"/>
        <v>0</v>
      </c>
      <c r="L15">
        <f t="shared" si="5"/>
        <v>0</v>
      </c>
    </row>
    <row r="16" spans="1:13">
      <c r="A16">
        <v>12</v>
      </c>
      <c r="B16" cm="1">
        <f t="array" aca="1" ref="B16" ca="1">SUMPRODUCT(rngMoney*--(YEAR(rngDate)=$B$3)*--(MONTH(rngDate)=A16)*--(rngCategory="収入"))</f>
        <v>220000</v>
      </c>
      <c r="C16" cm="1">
        <f t="array" aca="1" ref="C16" ca="1">SUMPRODUCT(rngMoney*--(YEAR(rngDate)=$B$3)*--(MONTH(rngDate)=A16)*--(rngCategory="支出"))</f>
        <v>80311</v>
      </c>
      <c r="G16" t="str">
        <f t="shared" si="0"/>
        <v>12月</v>
      </c>
      <c r="H16">
        <f t="shared" ca="1" si="1"/>
        <v>220000</v>
      </c>
      <c r="I16" s="7">
        <f t="shared" ca="1" si="2"/>
        <v>80311</v>
      </c>
      <c r="J16">
        <f t="shared" si="3"/>
        <v>0</v>
      </c>
      <c r="K16">
        <f t="shared" si="4"/>
        <v>0</v>
      </c>
      <c r="L16">
        <f t="shared" si="5"/>
        <v>0</v>
      </c>
    </row>
    <row r="21" spans="1:8">
      <c r="A21" s="7" t="s">
        <v>41</v>
      </c>
    </row>
    <row r="22" spans="1:8">
      <c r="A22" s="12" t="s">
        <v>35</v>
      </c>
      <c r="C22" t="s">
        <v>23</v>
      </c>
      <c r="D22" t="s">
        <v>7</v>
      </c>
      <c r="E22" t="s">
        <v>43</v>
      </c>
    </row>
    <row r="23" spans="1:8">
      <c r="A23" s="14" t="s">
        <v>42</v>
      </c>
      <c r="C23" t="str">
        <f>A23</f>
        <v>家賃・通信費</v>
      </c>
      <c r="D23" cm="1">
        <f t="array" aca="1" ref="D23" ca="1">SUMPRODUCT(rngMoney*--(YEAR(rngDate)=$B$3)*--(MONTH(rngDate)=SUM($L$5:$L$16))*--(rngType=C23))</f>
        <v>80301</v>
      </c>
      <c r="E23">
        <f ca="1">IF($H$24=C23,D23,0)</f>
        <v>80301</v>
      </c>
      <c r="H23" s="2" t="s">
        <v>44</v>
      </c>
    </row>
    <row r="24" spans="1:8">
      <c r="A24" s="14" t="s">
        <v>36</v>
      </c>
      <c r="C24" t="str">
        <f t="shared" ref="C24:C29" si="6">A24</f>
        <v>総計</v>
      </c>
      <c r="D24" cm="1">
        <f t="array" aca="1" ref="D24" ca="1">SUMPRODUCT(rngMoney*--(YEAR(rngDate)=$B$3)*--(MONTH(rngDate)=SUM($L$5:$L$16))*--(rngType=C24))</f>
        <v>0</v>
      </c>
      <c r="E24">
        <f t="shared" ref="E24:E29" si="7">IF($H$24=C24,D24,0)</f>
        <v>0</v>
      </c>
      <c r="H24" s="2" t="s">
        <v>42</v>
      </c>
    </row>
    <row r="25" spans="1:8">
      <c r="C25">
        <f t="shared" si="6"/>
        <v>0</v>
      </c>
      <c r="D25" cm="1">
        <f t="array" aca="1" ref="D25" ca="1">SUMPRODUCT(rngMoney*--(YEAR(rngDate)=$B$3)*--(MONTH(rngDate)=SUM($L$5:$L$16))*--(rngType=C25))</f>
        <v>0</v>
      </c>
      <c r="E25">
        <f t="shared" si="7"/>
        <v>0</v>
      </c>
    </row>
    <row r="26" spans="1:8">
      <c r="C26">
        <f t="shared" si="6"/>
        <v>0</v>
      </c>
      <c r="D26" cm="1">
        <f t="array" aca="1" ref="D26" ca="1">SUMPRODUCT(rngMoney*--(YEAR(rngDate)=$B$3)*--(MONTH(rngDate)=SUM($L$5:$L$16))*--(rngType=C26))</f>
        <v>0</v>
      </c>
      <c r="E26">
        <f>IF($H$24=C26,D26,0)</f>
        <v>0</v>
      </c>
    </row>
    <row r="27" spans="1:8">
      <c r="C27">
        <f t="shared" si="6"/>
        <v>0</v>
      </c>
      <c r="D27" cm="1">
        <f t="array" aca="1" ref="D27" ca="1">SUMPRODUCT(rngMoney*--(YEAR(rngDate)=$B$3)*--(MONTH(rngDate)=SUM($L$5:$L$16))*--(rngType=C27))</f>
        <v>0</v>
      </c>
      <c r="E27">
        <f>IF($H$24=C27,D27,0)</f>
        <v>0</v>
      </c>
    </row>
    <row r="28" spans="1:8">
      <c r="C28">
        <f t="shared" si="6"/>
        <v>0</v>
      </c>
      <c r="D28" cm="1">
        <f t="array" aca="1" ref="D28" ca="1">SUMPRODUCT(rngMoney*--(YEAR(rngDate)=$B$3)*--(MONTH(rngDate)=SUM($L$5:$L$16))*--(rngType=C28))</f>
        <v>0</v>
      </c>
      <c r="E28">
        <f t="shared" si="7"/>
        <v>0</v>
      </c>
    </row>
    <row r="29" spans="1:8">
      <c r="C29">
        <f t="shared" si="6"/>
        <v>0</v>
      </c>
      <c r="D29" cm="1">
        <f t="array" aca="1" ref="D29" ca="1">SUMPRODUCT(rngMoney*--(YEAR(rngDate)=$B$3)*--(MONTH(rngDate)=SUM($L$5:$L$16))*--(rngType=C29))</f>
        <v>0</v>
      </c>
      <c r="E29">
        <f t="shared" si="7"/>
        <v>0</v>
      </c>
    </row>
    <row r="35" spans="1:23">
      <c r="A35" s="10" t="s">
        <v>45</v>
      </c>
    </row>
    <row r="36" spans="1:23">
      <c r="W36" s="7" t="s">
        <v>30</v>
      </c>
    </row>
    <row r="37" spans="1:23">
      <c r="B37" t="s">
        <v>46</v>
      </c>
      <c r="C37" s="15">
        <f ca="1">SUM(B5:B16)</f>
        <v>2640015</v>
      </c>
    </row>
    <row r="38" spans="1:23">
      <c r="B38" t="s">
        <v>47</v>
      </c>
      <c r="C38" s="15">
        <f ca="1">SUM(C6:C17)</f>
        <v>883366</v>
      </c>
    </row>
    <row r="41" spans="1:23">
      <c r="B41" t="str">
        <f>$M$5&amp;" 収入合計"</f>
        <v>2月 収入合計</v>
      </c>
      <c r="C41" s="15">
        <f ca="1">SUM(J5:J16)</f>
        <v>220001</v>
      </c>
    </row>
    <row r="42" spans="1:23">
      <c r="B42" t="str">
        <f>$M$5&amp;" 支出合計"</f>
        <v>2月 支出合計</v>
      </c>
      <c r="C42" s="15">
        <f ca="1">SUM(K5:K16)</f>
        <v>80301</v>
      </c>
    </row>
    <row r="43" spans="1:23">
      <c r="B43" t="str">
        <f>M5&amp;" 貯金合計"</f>
        <v>2月 貯金合計</v>
      </c>
      <c r="C43" s="15">
        <f ca="1">C41-C42</f>
        <v>139700</v>
      </c>
    </row>
  </sheetData>
  <phoneticPr fontId="4"/>
  <dataValidations count="1">
    <dataValidation type="list" allowBlank="1" showInputMessage="1" showErrorMessage="1" sqref="H24" xr:uid="{B11C2FA3-CEFC-4F7D-BB0B-5F76A0F1E22D}">
      <formula1>$C$23:$C$29</formula1>
    </dataValidation>
  </dataValidation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dashboard</vt:lpstr>
      <vt:lpstr>データ</vt:lpstr>
      <vt:lpstr>設定</vt:lpstr>
      <vt:lpstr>link</vt:lpstr>
      <vt:lpstr>チャートデータ</vt:lpstr>
      <vt:lpstr>移動</vt:lpstr>
      <vt:lpstr>支出</vt:lpstr>
      <vt:lpstr>収入</vt:lpstr>
      <vt:lpstr>通帳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양동화</dc:creator>
  <cp:lastModifiedBy>양동화</cp:lastModifiedBy>
  <dcterms:created xsi:type="dcterms:W3CDTF">2020-10-11T05:44:51Z</dcterms:created>
  <dcterms:modified xsi:type="dcterms:W3CDTF">2020-10-22T13:07:11Z</dcterms:modified>
</cp:coreProperties>
</file>