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<sst xmlns="http://schemas.openxmlformats.org/spreadsheetml/2006/main" count="27">
  <si>
    <t>武汉红十字会捐款收支情况</t>
  </si>
  <si>
    <t>时间：1月24日--2月2日    金额单位：元</t>
  </si>
  <si>
    <t>序号</t>
  </si>
  <si>
    <t>日期</t>
  </si>
  <si>
    <t>收到细目款项统计</t>
  </si>
  <si>
    <t>实际数额</t>
  </si>
  <si>
    <t>公示内容</t>
  </si>
  <si>
    <t>微信二维码及pos机</t>
  </si>
  <si>
    <t>现金</t>
  </si>
  <si>
    <t>交通银行</t>
  </si>
  <si>
    <t>农业银行</t>
  </si>
  <si>
    <t>支付宝</t>
  </si>
  <si>
    <t>pos单数</t>
  </si>
  <si>
    <t>金额</t>
  </si>
  <si>
    <t>人数</t>
  </si>
  <si>
    <t>现金小额汇总</t>
  </si>
  <si>
    <t>当日收到捐款</t>
  </si>
  <si>
    <t>当日捐款人次</t>
  </si>
  <si>
    <t>累计收到捐款</t>
  </si>
  <si>
    <t>应当剩余</t>
  </si>
  <si>
    <t>捐款人次</t>
  </si>
  <si>
    <t>累计收到捐款（美元）</t>
  </si>
  <si>
    <t>当日发放捐款</t>
  </si>
  <si>
    <t>累计发放捐款</t>
  </si>
  <si>
    <t>存在问题</t>
  </si>
  <si>
    <t>标红的地方是明现有问题的地方：
1、1月31日，仅交通银行加农业银行的金额就超过了官方公示的当日收款300万元；
2、28日官方公示了  22日至28日 的数据，此数据现实累计捐款为3.864亿，然而29日公布的累计数只有0.855亿；
3、官方公示的24日至28日累计捐款人次有明显错误，累计数越来越小，而且和事实不符合，故改为捐款人次；
4、29日、30日官方公示的累计数据，应该是算漏了28日以前的捐款，即使这样依然有问题，2月1日的公示就比应该有的累计数额少。</t>
  </si>
  <si>
    <t>目前数据最为可信的地方是，每天捐款的人数在明显减少，尤其是支付宝。
之后我们会在各个平台进行记名捐款，以验证数据来源的可靠性。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</si>
</sst>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2"/>
      <color rgb="FF228B22"/>
      <name val="黑体-简"/>
      <charset val="134"/>
    </font>
    <font>
      <b/>
      <sz val="12"/>
      <color theme="1"/>
      <name val="黑体-简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7.5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4" fillId="0" borderId="0">
      <alignment vertical="center"/>
    </xf>
    <xf numFmtId="0" fontId="13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6" fillId="22" borderId="16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4" fillId="6" borderId="16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6" borderId="15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0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6" fillId="0" borderId="1" xfId="1" applyNumberFormat="1" applyFont="1" applyFill="1" applyBorder="1" applyAlignment="1">
      <alignment vertical="center"/>
    </xf>
    <xf numFmtId="0" fontId="6" fillId="0" borderId="1" xfId="1" applyNumberFormat="1" applyFont="1" applyFill="1" applyBorder="1" applyAlignment="1">
      <alignment horizontal="center" vertical="center"/>
    </xf>
    <xf numFmtId="176" fontId="6" fillId="0" borderId="1" xfId="1" applyNumberFormat="1" applyFont="1" applyFill="1" applyBorder="1" applyAlignment="1">
      <alignment vertical="center"/>
    </xf>
    <xf numFmtId="0" fontId="4" fillId="0" borderId="1" xfId="1" applyNumberFormat="1" applyFont="1" applyBorder="1" applyAlignment="1">
      <alignment vertical="center"/>
    </xf>
    <xf numFmtId="176" fontId="6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6" fontId="8" fillId="0" borderId="1" xfId="1" applyNumberFormat="1" applyFont="1" applyBorder="1" applyAlignment="1">
      <alignment vertical="center"/>
    </xf>
    <xf numFmtId="176" fontId="8" fillId="0" borderId="1" xfId="1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176" fontId="8" fillId="0" borderId="1" xfId="1" applyNumberFormat="1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9"/>
  <sheetViews>
    <sheetView tabSelected="1" zoomScale="90" zoomScaleNormal="90" workbookViewId="0">
      <selection activeCell="H10" sqref="H10:M10"/>
    </sheetView>
  </sheetViews>
  <sheetFormatPr defaultColWidth="9.14285714285714" defaultRowHeight="17.6"/>
  <cols>
    <col min="1" max="1" width="3.86607142857143" customWidth="1"/>
    <col min="2" max="2" width="10.4107142857143" customWidth="1"/>
    <col min="3" max="13" width="11.5714285714286" customWidth="1"/>
    <col min="14" max="19" width="13.3839285714286" customWidth="1"/>
    <col min="20" max="20" width="14.7142857142857" customWidth="1"/>
    <col min="21" max="22" width="13.7142857142857" customWidth="1"/>
    <col min="23" max="23" width="13.3839285714286" customWidth="1"/>
  </cols>
  <sheetData>
    <row r="1" ht="23.2" spans="1:2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>
      <c r="A3" s="3" t="s">
        <v>2</v>
      </c>
      <c r="B3" s="4" t="s">
        <v>3</v>
      </c>
      <c r="C3" s="4" t="s">
        <v>4</v>
      </c>
      <c r="D3" s="4"/>
      <c r="E3" s="4"/>
      <c r="F3" s="4"/>
      <c r="G3" s="4"/>
      <c r="H3" s="4"/>
      <c r="I3" s="4"/>
      <c r="J3" s="4"/>
      <c r="K3" s="4"/>
      <c r="L3" s="4"/>
      <c r="M3" s="4"/>
      <c r="N3" s="27" t="s">
        <v>5</v>
      </c>
      <c r="O3" s="28"/>
      <c r="P3" s="28"/>
      <c r="Q3" s="28"/>
      <c r="R3" s="27" t="s">
        <v>6</v>
      </c>
      <c r="S3" s="28"/>
      <c r="T3" s="28"/>
      <c r="U3" s="28"/>
      <c r="V3" s="44"/>
      <c r="W3" s="45"/>
    </row>
    <row r="4" ht="22" customHeight="1" spans="1:23">
      <c r="A4" s="3"/>
      <c r="B4" s="4"/>
      <c r="C4" s="4" t="s">
        <v>7</v>
      </c>
      <c r="D4" s="4"/>
      <c r="E4" s="4" t="s">
        <v>8</v>
      </c>
      <c r="F4" s="4"/>
      <c r="G4" s="4" t="s">
        <v>9</v>
      </c>
      <c r="H4" s="4"/>
      <c r="I4" s="4"/>
      <c r="J4" s="4" t="s">
        <v>10</v>
      </c>
      <c r="K4" s="4"/>
      <c r="L4" s="4" t="s">
        <v>11</v>
      </c>
      <c r="M4" s="4"/>
      <c r="N4" s="29"/>
      <c r="O4" s="30"/>
      <c r="P4" s="30"/>
      <c r="Q4" s="30"/>
      <c r="R4" s="29"/>
      <c r="S4" s="30"/>
      <c r="T4" s="30"/>
      <c r="U4" s="30"/>
      <c r="V4" s="46"/>
      <c r="W4" s="47"/>
    </row>
    <row r="5" ht="38" customHeight="1" spans="1:23">
      <c r="A5" s="3"/>
      <c r="B5" s="4"/>
      <c r="C5" s="5" t="s">
        <v>12</v>
      </c>
      <c r="D5" s="5" t="s">
        <v>13</v>
      </c>
      <c r="E5" s="5" t="s">
        <v>14</v>
      </c>
      <c r="F5" s="5" t="s">
        <v>13</v>
      </c>
      <c r="G5" s="5" t="s">
        <v>15</v>
      </c>
      <c r="H5" s="5" t="s">
        <v>14</v>
      </c>
      <c r="I5" s="5" t="s">
        <v>13</v>
      </c>
      <c r="J5" s="5" t="s">
        <v>14</v>
      </c>
      <c r="K5" s="5" t="s">
        <v>13</v>
      </c>
      <c r="L5" s="5" t="s">
        <v>14</v>
      </c>
      <c r="M5" s="5" t="s">
        <v>13</v>
      </c>
      <c r="N5" s="4" t="s">
        <v>16</v>
      </c>
      <c r="O5" s="31" t="s">
        <v>17</v>
      </c>
      <c r="P5" s="31" t="s">
        <v>18</v>
      </c>
      <c r="Q5" s="31" t="s">
        <v>19</v>
      </c>
      <c r="R5" s="4" t="s">
        <v>16</v>
      </c>
      <c r="S5" s="31" t="s">
        <v>20</v>
      </c>
      <c r="T5" s="31" t="s">
        <v>18</v>
      </c>
      <c r="U5" s="48" t="s">
        <v>21</v>
      </c>
      <c r="V5" s="31" t="s">
        <v>22</v>
      </c>
      <c r="W5" s="31" t="s">
        <v>23</v>
      </c>
    </row>
    <row r="6" ht="27" customHeight="1" spans="1:23">
      <c r="A6" s="6">
        <v>1</v>
      </c>
      <c r="B6" s="7">
        <v>43854.1</v>
      </c>
      <c r="C6" s="5"/>
      <c r="D6" s="5"/>
      <c r="E6" s="5"/>
      <c r="F6" s="5"/>
      <c r="G6" s="5"/>
      <c r="H6" s="18"/>
      <c r="I6" s="18"/>
      <c r="J6" s="18"/>
      <c r="K6" s="18"/>
      <c r="L6" s="18"/>
      <c r="M6" s="18"/>
      <c r="N6" s="32"/>
      <c r="O6" s="32"/>
      <c r="P6" s="18"/>
      <c r="Q6" s="34"/>
      <c r="R6" s="4"/>
      <c r="S6" s="36">
        <v>11578</v>
      </c>
      <c r="T6" s="10">
        <v>13786152.9</v>
      </c>
      <c r="U6" s="48"/>
      <c r="V6" s="31"/>
      <c r="W6" s="49"/>
    </row>
    <row r="7" ht="27" customHeight="1" spans="1:23">
      <c r="A7" s="6">
        <v>2</v>
      </c>
      <c r="B7" s="7">
        <v>43855.1</v>
      </c>
      <c r="C7" s="8">
        <v>1207</v>
      </c>
      <c r="D7" s="9">
        <v>210783.19</v>
      </c>
      <c r="E7" s="5"/>
      <c r="F7" s="5"/>
      <c r="G7" s="5"/>
      <c r="H7" s="19"/>
      <c r="I7" s="21"/>
      <c r="J7" s="19"/>
      <c r="K7" s="21"/>
      <c r="L7" s="22"/>
      <c r="M7" s="33"/>
      <c r="N7" s="9"/>
      <c r="O7" s="8"/>
      <c r="P7" s="33"/>
      <c r="Q7" s="34"/>
      <c r="R7" s="4"/>
      <c r="S7" s="36">
        <v>16638</v>
      </c>
      <c r="T7" s="10">
        <v>19206664.41</v>
      </c>
      <c r="U7" s="48"/>
      <c r="V7" s="31"/>
      <c r="W7" s="49"/>
    </row>
    <row r="8" ht="27" customHeight="1" spans="1:23">
      <c r="A8" s="6">
        <v>3</v>
      </c>
      <c r="B8" s="7">
        <v>43856.1</v>
      </c>
      <c r="C8" s="8">
        <v>49691</v>
      </c>
      <c r="D8" s="10">
        <v>4761028.68</v>
      </c>
      <c r="E8" s="5"/>
      <c r="F8" s="5"/>
      <c r="G8" s="5"/>
      <c r="H8" s="19"/>
      <c r="I8" s="21"/>
      <c r="J8" s="19"/>
      <c r="K8" s="21"/>
      <c r="L8" s="22"/>
      <c r="M8" s="33"/>
      <c r="N8" s="10"/>
      <c r="O8" s="8"/>
      <c r="P8" s="33"/>
      <c r="Q8" s="34"/>
      <c r="R8" s="4"/>
      <c r="S8" s="36">
        <v>13896</v>
      </c>
      <c r="T8" s="10">
        <v>50837618.7</v>
      </c>
      <c r="U8" s="48"/>
      <c r="V8" s="31"/>
      <c r="W8" s="49"/>
    </row>
    <row r="9" ht="27" customHeight="1" spans="1:23">
      <c r="A9" s="6">
        <v>4</v>
      </c>
      <c r="B9" s="7">
        <v>43857.1</v>
      </c>
      <c r="C9" s="8">
        <v>23772</v>
      </c>
      <c r="D9" s="10">
        <v>2605009.45</v>
      </c>
      <c r="E9" s="5"/>
      <c r="F9" s="5"/>
      <c r="G9" s="5"/>
      <c r="H9" s="19"/>
      <c r="I9" s="21"/>
      <c r="J9" s="19"/>
      <c r="K9" s="21"/>
      <c r="L9" s="22"/>
      <c r="M9" s="33"/>
      <c r="N9" s="10"/>
      <c r="O9" s="8"/>
      <c r="P9" s="33"/>
      <c r="Q9" s="34"/>
      <c r="R9" s="4"/>
      <c r="S9" s="36">
        <v>8015</v>
      </c>
      <c r="T9" s="10">
        <v>53403774.88</v>
      </c>
      <c r="U9" s="48"/>
      <c r="V9" s="31"/>
      <c r="W9" s="49"/>
    </row>
    <row r="10" ht="27" customHeight="1" spans="1:23">
      <c r="A10" s="6">
        <v>5</v>
      </c>
      <c r="B10" s="7">
        <v>43858.1</v>
      </c>
      <c r="C10" s="8">
        <v>18893</v>
      </c>
      <c r="D10" s="10">
        <v>2300481.9</v>
      </c>
      <c r="E10" s="5"/>
      <c r="F10" s="5"/>
      <c r="G10" s="5"/>
      <c r="H10" s="20">
        <v>2856</v>
      </c>
      <c r="I10" s="23">
        <v>314540755.69</v>
      </c>
      <c r="J10" s="20">
        <v>746</v>
      </c>
      <c r="K10" s="23">
        <v>61609585.05</v>
      </c>
      <c r="L10" s="24">
        <v>48740</v>
      </c>
      <c r="M10" s="34">
        <v>10272810.33</v>
      </c>
      <c r="N10" s="10"/>
      <c r="O10" s="8"/>
      <c r="P10" s="33">
        <f>I10+K10+M10</f>
        <v>386423151.07</v>
      </c>
      <c r="Q10" s="37">
        <f>P10-V10</f>
        <v>332508551.07</v>
      </c>
      <c r="R10" s="4"/>
      <c r="S10" s="36">
        <v>3876</v>
      </c>
      <c r="T10" s="10">
        <v>80266415.44</v>
      </c>
      <c r="U10" s="10"/>
      <c r="V10" s="10">
        <v>53914600</v>
      </c>
      <c r="W10" s="49">
        <f>V10+W9</f>
        <v>53914600</v>
      </c>
    </row>
    <row r="11" ht="27" customHeight="1" spans="1:26">
      <c r="A11" s="6">
        <v>6</v>
      </c>
      <c r="B11" s="7">
        <v>43859.1</v>
      </c>
      <c r="C11" s="8">
        <v>13325</v>
      </c>
      <c r="D11" s="10">
        <v>2173942.33</v>
      </c>
      <c r="E11" s="8">
        <v>229</v>
      </c>
      <c r="F11" s="10">
        <v>145173.39</v>
      </c>
      <c r="G11" s="11">
        <v>70800</v>
      </c>
      <c r="H11" s="8">
        <v>1076</v>
      </c>
      <c r="I11" s="10">
        <v>64842370.64</v>
      </c>
      <c r="J11" s="8">
        <v>147</v>
      </c>
      <c r="K11" s="11">
        <v>12926076.11</v>
      </c>
      <c r="L11" s="8">
        <v>11666</v>
      </c>
      <c r="M11" s="10">
        <v>3774236</v>
      </c>
      <c r="N11" s="10">
        <f>D11+F11+G11+I11+K11+M11</f>
        <v>83932598.47</v>
      </c>
      <c r="O11" s="8">
        <f>E11+H11+J11+L11</f>
        <v>13118</v>
      </c>
      <c r="P11" s="10">
        <f>P10+N11</f>
        <v>470355749.54</v>
      </c>
      <c r="Q11" s="10">
        <f>P11-V6:V11</f>
        <v>470355749.54</v>
      </c>
      <c r="R11" s="10"/>
      <c r="S11" s="8"/>
      <c r="T11" s="38">
        <v>85501100</v>
      </c>
      <c r="U11" s="38"/>
      <c r="V11" s="10"/>
      <c r="W11" s="49">
        <f t="shared" ref="W11:W16" si="0">V11+W10</f>
        <v>53914600</v>
      </c>
      <c r="Z11" s="51"/>
    </row>
    <row r="12" ht="27" customHeight="1" spans="1:26">
      <c r="A12" s="6">
        <v>7</v>
      </c>
      <c r="B12" s="7">
        <v>43860.1</v>
      </c>
      <c r="C12" s="8">
        <v>9555</v>
      </c>
      <c r="D12" s="11">
        <v>1712639.86</v>
      </c>
      <c r="E12" s="8"/>
      <c r="F12" s="10"/>
      <c r="G12" s="10"/>
      <c r="H12" s="8">
        <v>1098</v>
      </c>
      <c r="I12" s="10">
        <v>125782294.95</v>
      </c>
      <c r="J12" s="8">
        <v>151</v>
      </c>
      <c r="K12" s="10">
        <v>5709030.14</v>
      </c>
      <c r="L12" s="8">
        <v>2941</v>
      </c>
      <c r="M12" s="10">
        <v>1486582</v>
      </c>
      <c r="N12" s="10">
        <f>D12+F12+G12+I12+K12+M12</f>
        <v>134690546.95</v>
      </c>
      <c r="O12" s="8">
        <f>E12+H12+J12+L12</f>
        <v>4190</v>
      </c>
      <c r="P12" s="10">
        <f>P11+N12</f>
        <v>605046296.49</v>
      </c>
      <c r="Q12" s="10">
        <f>P12-V6:V12</f>
        <v>500368396.49</v>
      </c>
      <c r="R12" s="39">
        <v>134690500</v>
      </c>
      <c r="S12" s="8"/>
      <c r="T12" s="40">
        <v>379055000</v>
      </c>
      <c r="U12" s="40"/>
      <c r="V12" s="10">
        <v>104677900</v>
      </c>
      <c r="W12" s="49">
        <f t="shared" si="0"/>
        <v>158592500</v>
      </c>
      <c r="Z12" s="51"/>
    </row>
    <row r="13" ht="27" customHeight="1" spans="1:26">
      <c r="A13" s="6">
        <v>8</v>
      </c>
      <c r="B13" s="7">
        <v>43861.1</v>
      </c>
      <c r="C13" s="8"/>
      <c r="D13" s="10"/>
      <c r="E13" s="8">
        <v>1</v>
      </c>
      <c r="F13" s="10">
        <v>5000</v>
      </c>
      <c r="G13" s="10"/>
      <c r="H13" s="8">
        <v>1343</v>
      </c>
      <c r="I13" s="10">
        <v>79369992.88</v>
      </c>
      <c r="J13" s="8">
        <v>111</v>
      </c>
      <c r="K13" s="10">
        <v>3786082.36</v>
      </c>
      <c r="L13" s="8">
        <v>1662</v>
      </c>
      <c r="M13" s="10">
        <v>912205.01</v>
      </c>
      <c r="N13" s="10">
        <f>D13+F13+G13+I13+K13+M13</f>
        <v>84073280.25</v>
      </c>
      <c r="O13" s="8">
        <f>E13+H13+J13+L13</f>
        <v>3117</v>
      </c>
      <c r="P13" s="10">
        <f>P12+N13</f>
        <v>689119576.74</v>
      </c>
      <c r="Q13" s="10">
        <f>P13-V8:V13</f>
        <v>485967176.74</v>
      </c>
      <c r="R13" s="38">
        <v>80622600</v>
      </c>
      <c r="S13" s="8"/>
      <c r="T13" s="40">
        <v>699531100</v>
      </c>
      <c r="U13" s="40"/>
      <c r="V13" s="10">
        <v>203152400</v>
      </c>
      <c r="W13" s="49">
        <f t="shared" si="0"/>
        <v>361744900</v>
      </c>
      <c r="Z13" s="51"/>
    </row>
    <row r="14" ht="27" customHeight="1" spans="1:26">
      <c r="A14" s="6">
        <v>9</v>
      </c>
      <c r="B14" s="7">
        <v>43862.1</v>
      </c>
      <c r="C14" s="8"/>
      <c r="D14" s="10"/>
      <c r="E14" s="8"/>
      <c r="F14" s="10"/>
      <c r="G14" s="10"/>
      <c r="H14" s="8">
        <v>623</v>
      </c>
      <c r="I14" s="10">
        <v>17380578.39</v>
      </c>
      <c r="J14" s="8">
        <v>63</v>
      </c>
      <c r="K14" s="10">
        <v>691209.17</v>
      </c>
      <c r="L14" s="8">
        <v>1216</v>
      </c>
      <c r="M14" s="10">
        <v>491540.2</v>
      </c>
      <c r="N14" s="10">
        <f>D14+F14+G14+I14+K14+M14</f>
        <v>18563327.76</v>
      </c>
      <c r="O14" s="8">
        <f>E14+H14+J14+L14</f>
        <v>1902</v>
      </c>
      <c r="P14" s="10">
        <f>P13+N14</f>
        <v>707682904.5</v>
      </c>
      <c r="Q14" s="10">
        <f>P14-V6:V14</f>
        <v>707682904.5</v>
      </c>
      <c r="R14" s="10">
        <v>19458100</v>
      </c>
      <c r="S14" s="8"/>
      <c r="T14" s="38">
        <v>718989200</v>
      </c>
      <c r="U14" s="38"/>
      <c r="V14" s="10"/>
      <c r="W14" s="49">
        <f t="shared" si="0"/>
        <v>361744900</v>
      </c>
      <c r="Z14" s="51"/>
    </row>
    <row r="15" ht="27" customHeight="1" spans="1:23">
      <c r="A15" s="6">
        <v>10</v>
      </c>
      <c r="B15" s="7">
        <v>43863.1</v>
      </c>
      <c r="C15" s="12"/>
      <c r="D15" s="12"/>
      <c r="E15" s="12"/>
      <c r="F15" s="12"/>
      <c r="G15" s="12"/>
      <c r="H15" s="12">
        <v>326</v>
      </c>
      <c r="I15" s="25">
        <v>144137445.3</v>
      </c>
      <c r="J15" s="12">
        <v>34</v>
      </c>
      <c r="K15" s="12">
        <v>233915.02</v>
      </c>
      <c r="L15" s="12">
        <v>502</v>
      </c>
      <c r="M15" s="25">
        <v>166548</v>
      </c>
      <c r="N15" s="10">
        <f>D15+F15+G15+I15+K15+M15+U15*7</f>
        <v>144769839.32</v>
      </c>
      <c r="O15" s="8">
        <f>E15+H15+J15+L15+2</f>
        <v>864</v>
      </c>
      <c r="P15" s="10">
        <f>P14+N15</f>
        <v>852452743.82</v>
      </c>
      <c r="Q15" s="10">
        <f>P15-V6:V15</f>
        <v>847352743.82</v>
      </c>
      <c r="R15" s="10">
        <v>144959800</v>
      </c>
      <c r="S15" s="41">
        <v>875</v>
      </c>
      <c r="T15" s="10">
        <v>863949000</v>
      </c>
      <c r="U15" s="11">
        <v>33133</v>
      </c>
      <c r="V15" s="10">
        <v>5100000</v>
      </c>
      <c r="W15" s="49">
        <f t="shared" si="0"/>
        <v>366844900</v>
      </c>
    </row>
    <row r="16" ht="27" customHeight="1" spans="1:23">
      <c r="A16" s="6">
        <v>11</v>
      </c>
      <c r="B16" s="7">
        <v>43864.1</v>
      </c>
      <c r="C16" s="13"/>
      <c r="D16" s="13"/>
      <c r="E16" s="13"/>
      <c r="F16" s="13"/>
      <c r="G16" s="13"/>
      <c r="H16" s="13">
        <v>195</v>
      </c>
      <c r="I16" s="26">
        <v>54402675.01</v>
      </c>
      <c r="J16" s="13">
        <v>47</v>
      </c>
      <c r="K16" s="26">
        <v>1255390.4</v>
      </c>
      <c r="L16" s="13">
        <v>450</v>
      </c>
      <c r="M16" s="26">
        <v>306562</v>
      </c>
      <c r="N16" s="35">
        <f>M16+K16+I16+G16+F16+D16</f>
        <v>55964627.41</v>
      </c>
      <c r="O16" s="8">
        <f>E16+H16+J16+L16+2</f>
        <v>694</v>
      </c>
      <c r="P16" s="10">
        <f>P15+N16</f>
        <v>908417371.23</v>
      </c>
      <c r="Q16" s="10">
        <f>P16-V7:V16</f>
        <v>723167371.23</v>
      </c>
      <c r="R16" s="35">
        <v>56259300</v>
      </c>
      <c r="S16" s="42">
        <v>802</v>
      </c>
      <c r="T16" s="43">
        <v>920440600</v>
      </c>
      <c r="U16" s="50"/>
      <c r="V16" s="35">
        <v>185250000</v>
      </c>
      <c r="W16" s="49">
        <f t="shared" si="0"/>
        <v>552094900</v>
      </c>
    </row>
    <row r="18" ht="89" customHeight="1" spans="1:23">
      <c r="A18" s="14" t="s">
        <v>24</v>
      </c>
      <c r="B18" s="15" t="s">
        <v>25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ht="41" customHeight="1" spans="1:23">
      <c r="A19" s="16"/>
      <c r="B19" s="15" t="s">
        <v>26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</sheetData>
  <mergeCells count="15">
    <mergeCell ref="A1:W1"/>
    <mergeCell ref="A2:W2"/>
    <mergeCell ref="C3:M3"/>
    <mergeCell ref="C4:D4"/>
    <mergeCell ref="E4:F4"/>
    <mergeCell ref="G4:I4"/>
    <mergeCell ref="J4:K4"/>
    <mergeCell ref="L4:M4"/>
    <mergeCell ref="B18:W18"/>
    <mergeCell ref="B19:W19"/>
    <mergeCell ref="A3:A5"/>
    <mergeCell ref="A18:A19"/>
    <mergeCell ref="B3:B5"/>
    <mergeCell ref="N3:Q4"/>
    <mergeCell ref="R3:W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azurini</dc:creator>
  <dcterms:created xsi:type="dcterms:W3CDTF">2020-02-03T17:24:00Z</dcterms:created>
  <dcterms:modified xsi:type="dcterms:W3CDTF">2020-02-05T21:34:28Z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