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2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<sst xmlns="http://schemas.openxmlformats.org/spreadsheetml/2006/main" count="27">
  <si>
    <t>武汉红十字会捐款收支情况</t>
  </si>
  <si>
    <t>时间：1月24日--2月4日    金额单位：元</t>
  </si>
  <si>
    <t>序号</t>
  </si>
  <si>
    <t>日期</t>
  </si>
  <si>
    <t>收到细目款项统计</t>
  </si>
  <si>
    <t>实际数额</t>
  </si>
  <si>
    <t>公示内容</t>
  </si>
  <si>
    <t>微信二维码及pos机</t>
  </si>
  <si>
    <t>现金</t>
  </si>
  <si>
    <t>交通银行</t>
  </si>
  <si>
    <t>农业银行</t>
  </si>
  <si>
    <t>支付宝</t>
  </si>
  <si>
    <t>pos单数</t>
  </si>
  <si>
    <t>金额</t>
  </si>
  <si>
    <t>人数</t>
  </si>
  <si>
    <t>云闪付</t>
  </si>
  <si>
    <t>当日收到捐款</t>
  </si>
  <si>
    <t>当日捐款人次</t>
  </si>
  <si>
    <t>累计收到捐款</t>
  </si>
  <si>
    <t>应当剩余</t>
  </si>
  <si>
    <t>捐款人次</t>
  </si>
  <si>
    <t>累计收到捐款（美元）</t>
  </si>
  <si>
    <t>当日发放捐款</t>
  </si>
  <si>
    <t>累计发放捐款</t>
  </si>
  <si>
    <t>存在问题</t>
  </si>
  <si>
    <t>标红的地方是明现有问题的地方：
1、1月31日，仅交通银行加农业银行的金额就超过了官方公示的当日收款300万元；
2、28日官方公示了  22日至28日 的数据，此数据现实累计捐款为3.864亿，然而29日公布的累计数只有0.855亿；
3、官方公示的24日至28日累计捐款人次有明显错误，累计数越来越小，而且和事实不符合，故改为捐款人次；
4、29日、30日官方公示的累计数据，应该是算漏了28日以前的捐款，即使这样依然有问题，2月1日的公示就比应该有的累计数额少。</t>
  </si>
  <si>
    <t>目前数据最为可信的地方是，每天捐款的人数在明显减少，尤其是支付宝。
之后我们会在各个平台进行记名捐款，以验证数据来源的可靠性。</t>
  </si>
</sst>
</file>

<file path=xl/styles.xml><?xml version="1.0" encoding="utf-8"?>
<styleSheet xmlns="http://schemas.openxmlformats.org/spreadsheetml/2006/main">
  <numFmts count="6">
    <numFmt numFmtId="176" formatCode="yyyy/m/d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_);[Red]\(0.00\)"/>
  </numFmts>
  <fonts count="31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2"/>
      <color rgb="FF228B22"/>
      <name val="黑体-简"/>
      <charset val="134"/>
    </font>
    <font>
      <b/>
      <sz val="12"/>
      <color theme="1"/>
      <name val="黑体-简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7.5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4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3" fillId="22" borderId="1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9" fillId="14" borderId="17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25" borderId="18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0" borderId="1" xfId="1" applyNumberFormat="1" applyFont="1" applyFill="1" applyBorder="1" applyAlignment="1">
      <alignment vertical="center"/>
    </xf>
    <xf numFmtId="0" fontId="6" fillId="0" borderId="1" xfId="1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77" fontId="6" fillId="0" borderId="1" xfId="1" applyNumberFormat="1" applyFont="1" applyFill="1" applyBorder="1" applyAlignment="1">
      <alignment vertical="center"/>
    </xf>
    <xf numFmtId="0" fontId="4" fillId="0" borderId="1" xfId="1" applyNumberFormat="1" applyFont="1" applyBorder="1" applyAlignment="1">
      <alignment vertical="center"/>
    </xf>
    <xf numFmtId="177" fontId="6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8" fillId="0" borderId="1" xfId="1" applyNumberFormat="1" applyFont="1" applyBorder="1" applyAlignment="1">
      <alignment vertical="center"/>
    </xf>
    <xf numFmtId="177" fontId="8" fillId="0" borderId="1" xfId="1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177" fontId="8" fillId="0" borderId="1" xfId="1" applyNumberFormat="1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1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1"/>
  <sheetViews>
    <sheetView tabSelected="1" zoomScale="90" zoomScaleNormal="90" topLeftCell="D1" workbookViewId="0">
      <selection activeCell="M7" sqref="M7"/>
    </sheetView>
  </sheetViews>
  <sheetFormatPr defaultColWidth="9.14285714285714" defaultRowHeight="17.6"/>
  <cols>
    <col min="1" max="1" width="3.86607142857143" customWidth="1"/>
    <col min="2" max="2" width="10.0803571428571" customWidth="1"/>
    <col min="3" max="8" width="9.58928571428571" customWidth="1"/>
    <col min="9" max="9" width="13.0535714285714" customWidth="1"/>
    <col min="10" max="10" width="9.58928571428571" customWidth="1"/>
    <col min="11" max="11" width="11.9017857142857" customWidth="1"/>
    <col min="12" max="12" width="9.58928571428571" customWidth="1"/>
    <col min="13" max="13" width="11.4017857142857" customWidth="1"/>
    <col min="14" max="18" width="13.3839285714286" customWidth="1"/>
    <col min="19" max="19" width="10.25" customWidth="1"/>
    <col min="20" max="20" width="14.7142857142857" customWidth="1"/>
    <col min="21" max="22" width="13.7142857142857" customWidth="1"/>
    <col min="23" max="23" width="13.3839285714286" customWidth="1"/>
  </cols>
  <sheetData>
    <row r="1" ht="23.2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>
      <c r="A3" s="3" t="s">
        <v>2</v>
      </c>
      <c r="B3" s="4" t="s">
        <v>3</v>
      </c>
      <c r="C3" s="4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35" t="s">
        <v>5</v>
      </c>
      <c r="O3" s="36"/>
      <c r="P3" s="36"/>
      <c r="Q3" s="36"/>
      <c r="R3" s="35" t="s">
        <v>6</v>
      </c>
      <c r="S3" s="36"/>
      <c r="T3" s="36"/>
      <c r="U3" s="36"/>
      <c r="V3" s="36"/>
      <c r="W3" s="55"/>
    </row>
    <row r="4" ht="22" customHeight="1" spans="1:23">
      <c r="A4" s="3"/>
      <c r="B4" s="4"/>
      <c r="C4" s="4" t="s">
        <v>7</v>
      </c>
      <c r="D4" s="4"/>
      <c r="E4" s="4" t="s">
        <v>8</v>
      </c>
      <c r="F4" s="4"/>
      <c r="H4" s="22" t="s">
        <v>9</v>
      </c>
      <c r="I4" s="30"/>
      <c r="J4" s="4" t="s">
        <v>10</v>
      </c>
      <c r="K4" s="4"/>
      <c r="L4" s="4" t="s">
        <v>11</v>
      </c>
      <c r="M4" s="4"/>
      <c r="N4" s="37"/>
      <c r="O4" s="38"/>
      <c r="P4" s="38"/>
      <c r="Q4" s="38"/>
      <c r="R4" s="37"/>
      <c r="S4" s="38"/>
      <c r="T4" s="38"/>
      <c r="U4" s="38"/>
      <c r="V4" s="38"/>
      <c r="W4" s="56"/>
    </row>
    <row r="5" ht="38" customHeight="1" spans="1:23">
      <c r="A5" s="3"/>
      <c r="B5" s="4"/>
      <c r="C5" s="5" t="s">
        <v>12</v>
      </c>
      <c r="D5" s="5" t="s">
        <v>13</v>
      </c>
      <c r="E5" s="5" t="s">
        <v>14</v>
      </c>
      <c r="F5" s="5" t="s">
        <v>13</v>
      </c>
      <c r="G5" s="5" t="s">
        <v>15</v>
      </c>
      <c r="H5" s="5" t="s">
        <v>14</v>
      </c>
      <c r="I5" s="5" t="s">
        <v>13</v>
      </c>
      <c r="J5" s="5" t="s">
        <v>14</v>
      </c>
      <c r="K5" s="5" t="s">
        <v>13</v>
      </c>
      <c r="L5" s="5" t="s">
        <v>14</v>
      </c>
      <c r="M5" s="5" t="s">
        <v>13</v>
      </c>
      <c r="N5" s="4" t="s">
        <v>16</v>
      </c>
      <c r="O5" s="39" t="s">
        <v>17</v>
      </c>
      <c r="P5" s="39" t="s">
        <v>18</v>
      </c>
      <c r="Q5" s="39" t="s">
        <v>19</v>
      </c>
      <c r="R5" s="4" t="s">
        <v>16</v>
      </c>
      <c r="S5" s="39" t="s">
        <v>20</v>
      </c>
      <c r="T5" s="39" t="s">
        <v>18</v>
      </c>
      <c r="U5" s="57" t="s">
        <v>21</v>
      </c>
      <c r="V5" s="39" t="s">
        <v>22</v>
      </c>
      <c r="W5" s="39" t="s">
        <v>23</v>
      </c>
    </row>
    <row r="6" ht="27" customHeight="1" spans="1:23">
      <c r="A6" s="6">
        <v>1</v>
      </c>
      <c r="B6" s="7">
        <v>43854.1</v>
      </c>
      <c r="C6" s="5"/>
      <c r="D6" s="5"/>
      <c r="E6" s="23"/>
      <c r="F6" s="5"/>
      <c r="G6" s="24"/>
      <c r="H6" s="25"/>
      <c r="I6" s="25"/>
      <c r="J6" s="25"/>
      <c r="K6" s="25"/>
      <c r="L6" s="25"/>
      <c r="M6" s="25"/>
      <c r="N6" s="10">
        <f>D6+F6+G6+I6+K6+M6</f>
        <v>0</v>
      </c>
      <c r="O6" s="8">
        <f>E6+H6+J6+L6</f>
        <v>0</v>
      </c>
      <c r="P6" s="25"/>
      <c r="Q6" s="41"/>
      <c r="R6" s="4"/>
      <c r="S6" s="44">
        <v>11578</v>
      </c>
      <c r="T6" s="10">
        <v>13786152.9</v>
      </c>
      <c r="U6" s="57"/>
      <c r="V6" s="39"/>
      <c r="W6" s="58"/>
    </row>
    <row r="7" ht="27" customHeight="1" spans="1:23">
      <c r="A7" s="6">
        <v>2</v>
      </c>
      <c r="B7" s="7">
        <v>43855.1</v>
      </c>
      <c r="C7" s="8">
        <v>1207</v>
      </c>
      <c r="D7" s="9">
        <v>210783.19</v>
      </c>
      <c r="E7" s="23"/>
      <c r="F7" s="5"/>
      <c r="G7" s="24"/>
      <c r="H7" s="26"/>
      <c r="I7" s="31"/>
      <c r="J7" s="26"/>
      <c r="K7" s="31"/>
      <c r="L7" s="32"/>
      <c r="M7" s="40"/>
      <c r="N7" s="10">
        <f>D7+F7+G7+I7+K7+M7</f>
        <v>210783.19</v>
      </c>
      <c r="O7" s="8">
        <f>E7+H7+J7+L7+C7</f>
        <v>1207</v>
      </c>
      <c r="P7" s="10">
        <f>P6+N7</f>
        <v>210783.19</v>
      </c>
      <c r="Q7" s="41"/>
      <c r="R7" s="4"/>
      <c r="S7" s="44">
        <v>16638</v>
      </c>
      <c r="T7" s="10">
        <v>19206664.41</v>
      </c>
      <c r="U7" s="57"/>
      <c r="V7" s="39"/>
      <c r="W7" s="58"/>
    </row>
    <row r="8" ht="27" customHeight="1" spans="1:23">
      <c r="A8" s="6">
        <v>3</v>
      </c>
      <c r="B8" s="7">
        <v>43856.1</v>
      </c>
      <c r="C8" s="8">
        <v>49691</v>
      </c>
      <c r="D8" s="10">
        <v>4761028.68</v>
      </c>
      <c r="E8" s="23">
        <v>6203</v>
      </c>
      <c r="F8" s="5"/>
      <c r="G8" s="24">
        <v>496345.95</v>
      </c>
      <c r="H8" s="26"/>
      <c r="I8" s="31"/>
      <c r="J8" s="26"/>
      <c r="K8" s="31"/>
      <c r="L8" s="32"/>
      <c r="M8" s="40"/>
      <c r="N8" s="10">
        <f>D8+F8+G8+I8+K8+M8</f>
        <v>5257374.63</v>
      </c>
      <c r="O8" s="8">
        <f>E8+H8+J8+L8+C8</f>
        <v>55894</v>
      </c>
      <c r="P8" s="10">
        <f>P7+N8</f>
        <v>5468157.82</v>
      </c>
      <c r="Q8" s="41"/>
      <c r="R8" s="4"/>
      <c r="S8" s="44">
        <v>13896</v>
      </c>
      <c r="T8" s="10">
        <v>50837618.7</v>
      </c>
      <c r="U8" s="57"/>
      <c r="V8" s="39"/>
      <c r="W8" s="58"/>
    </row>
    <row r="9" ht="27" customHeight="1" spans="1:23">
      <c r="A9" s="6">
        <v>4</v>
      </c>
      <c r="B9" s="7">
        <v>43857.1</v>
      </c>
      <c r="C9" s="8">
        <v>23772</v>
      </c>
      <c r="D9" s="10">
        <v>2605009.45</v>
      </c>
      <c r="E9" s="23">
        <v>8130</v>
      </c>
      <c r="F9" s="5"/>
      <c r="G9" s="24">
        <v>551987.09</v>
      </c>
      <c r="H9" s="26"/>
      <c r="I9" s="31"/>
      <c r="J9" s="26"/>
      <c r="K9" s="31"/>
      <c r="L9" s="32"/>
      <c r="M9" s="40"/>
      <c r="N9" s="10">
        <f>D9+F9+G9+I9+K9+M9</f>
        <v>3156996.54</v>
      </c>
      <c r="O9" s="8">
        <f>E9+H9+J9+L9+C9</f>
        <v>31902</v>
      </c>
      <c r="P9" s="10">
        <f>P8+N9</f>
        <v>8625154.36</v>
      </c>
      <c r="Q9" s="41"/>
      <c r="R9" s="4"/>
      <c r="S9" s="44">
        <v>8015</v>
      </c>
      <c r="T9" s="10">
        <v>53403774.88</v>
      </c>
      <c r="U9" s="57"/>
      <c r="V9" s="39"/>
      <c r="W9" s="58"/>
    </row>
    <row r="10" ht="27" customHeight="1" spans="1:23">
      <c r="A10" s="6">
        <v>5</v>
      </c>
      <c r="B10" s="7">
        <v>43858.1</v>
      </c>
      <c r="C10" s="8">
        <v>18893</v>
      </c>
      <c r="D10" s="10">
        <v>2300481.9</v>
      </c>
      <c r="E10" s="23">
        <v>5806</v>
      </c>
      <c r="F10" s="5"/>
      <c r="G10" s="24">
        <v>359960.01</v>
      </c>
      <c r="H10" s="27">
        <v>2856</v>
      </c>
      <c r="I10" s="33">
        <v>314540755.69</v>
      </c>
      <c r="J10" s="27">
        <v>746</v>
      </c>
      <c r="K10" s="33">
        <v>61609585.05</v>
      </c>
      <c r="L10" s="34">
        <v>48740</v>
      </c>
      <c r="M10" s="41">
        <v>10272810.33</v>
      </c>
      <c r="N10" s="10">
        <f>D10+F10+G10+I10+K10+M10</f>
        <v>389083592.98</v>
      </c>
      <c r="O10" s="8">
        <f>E10+H10+J10+L10+C10</f>
        <v>77041</v>
      </c>
      <c r="P10" s="10">
        <f>P9+N10</f>
        <v>397708747.34</v>
      </c>
      <c r="Q10" s="45">
        <f>P10-V10</f>
        <v>343794147.34</v>
      </c>
      <c r="R10" s="4"/>
      <c r="S10" s="44">
        <v>3876</v>
      </c>
      <c r="T10" s="10">
        <v>80266415.44</v>
      </c>
      <c r="U10" s="10"/>
      <c r="V10" s="10">
        <v>53914600</v>
      </c>
      <c r="W10" s="58">
        <f>V10+W9</f>
        <v>53914600</v>
      </c>
    </row>
    <row r="11" ht="27" customHeight="1" spans="1:26">
      <c r="A11" s="6">
        <v>6</v>
      </c>
      <c r="B11" s="7">
        <v>43859.1</v>
      </c>
      <c r="C11" s="8">
        <v>13325</v>
      </c>
      <c r="D11" s="10">
        <v>2173942.33</v>
      </c>
      <c r="E11" s="8">
        <v>4714</v>
      </c>
      <c r="F11" s="24">
        <v>215973.39</v>
      </c>
      <c r="G11" s="11">
        <v>275823.38</v>
      </c>
      <c r="H11" s="8">
        <v>1076</v>
      </c>
      <c r="I11" s="10">
        <v>64842370.64</v>
      </c>
      <c r="J11" s="8">
        <v>147</v>
      </c>
      <c r="K11" s="11">
        <v>12926076.11</v>
      </c>
      <c r="L11" s="8">
        <v>11666</v>
      </c>
      <c r="M11" s="10">
        <v>3774236</v>
      </c>
      <c r="N11" s="10">
        <f>D11+F11+G11+I11+K11+M11</f>
        <v>84208421.85</v>
      </c>
      <c r="O11" s="8">
        <f>E11+H11+J11+L11+C11</f>
        <v>30928</v>
      </c>
      <c r="P11" s="10">
        <f>P10+N11</f>
        <v>481917169.19</v>
      </c>
      <c r="Q11" s="10">
        <f>P11-V6:V11</f>
        <v>481917169.19</v>
      </c>
      <c r="R11" s="10"/>
      <c r="S11" s="8"/>
      <c r="T11" s="46">
        <v>85501100</v>
      </c>
      <c r="U11" s="46"/>
      <c r="V11" s="10"/>
      <c r="W11" s="58">
        <f t="shared" ref="W11:W16" si="0">V11+W10</f>
        <v>53914600</v>
      </c>
      <c r="Z11" s="60"/>
    </row>
    <row r="12" ht="27" customHeight="1" spans="1:26">
      <c r="A12" s="6">
        <v>7</v>
      </c>
      <c r="B12" s="7">
        <v>43860.1</v>
      </c>
      <c r="C12" s="8">
        <v>9555</v>
      </c>
      <c r="D12" s="11">
        <v>1712639.86</v>
      </c>
      <c r="E12" s="8">
        <v>4095</v>
      </c>
      <c r="F12" s="10"/>
      <c r="G12" s="10">
        <v>246705.33</v>
      </c>
      <c r="H12" s="8">
        <v>1098</v>
      </c>
      <c r="I12" s="10">
        <v>125782294.95</v>
      </c>
      <c r="J12" s="8">
        <v>151</v>
      </c>
      <c r="K12" s="10">
        <v>5709030.14</v>
      </c>
      <c r="L12" s="8">
        <v>2941</v>
      </c>
      <c r="M12" s="10">
        <v>1486582</v>
      </c>
      <c r="N12" s="10">
        <f>D12+F12+G12+I12+K12+M12</f>
        <v>134937252.28</v>
      </c>
      <c r="O12" s="8">
        <f>E12+H12+J12+L12+C12</f>
        <v>17840</v>
      </c>
      <c r="P12" s="10">
        <f t="shared" ref="P11:P16" si="1">P11+N12</f>
        <v>616854421.47</v>
      </c>
      <c r="Q12" s="10">
        <f>P12-V6:V12</f>
        <v>512176521.47</v>
      </c>
      <c r="R12" s="47">
        <v>134690500</v>
      </c>
      <c r="S12" s="8"/>
      <c r="T12" s="48">
        <v>379055000</v>
      </c>
      <c r="U12" s="48"/>
      <c r="V12" s="10">
        <v>104677900</v>
      </c>
      <c r="W12" s="58">
        <f t="shared" si="0"/>
        <v>158592500</v>
      </c>
      <c r="Z12" s="60"/>
    </row>
    <row r="13" ht="27" customHeight="1" spans="1:26">
      <c r="A13" s="6">
        <v>8</v>
      </c>
      <c r="B13" s="7">
        <v>43861.1</v>
      </c>
      <c r="C13" s="8">
        <v>3775</v>
      </c>
      <c r="D13" s="10">
        <v>421921.47</v>
      </c>
      <c r="E13" s="8">
        <v>3385</v>
      </c>
      <c r="F13" s="10">
        <v>5000</v>
      </c>
      <c r="G13" s="10">
        <v>185622.8</v>
      </c>
      <c r="H13" s="8">
        <v>1343</v>
      </c>
      <c r="I13" s="10">
        <v>79369992.88</v>
      </c>
      <c r="J13" s="8">
        <v>111</v>
      </c>
      <c r="K13" s="10">
        <v>3786082.36</v>
      </c>
      <c r="L13" s="8">
        <v>1662</v>
      </c>
      <c r="M13" s="10">
        <v>912205.01</v>
      </c>
      <c r="N13" s="10">
        <f>D13+F13+G13+I13+K13+M13</f>
        <v>84680824.52</v>
      </c>
      <c r="O13" s="8">
        <f>E13+H13+J13+L13+C13</f>
        <v>10276</v>
      </c>
      <c r="P13" s="10">
        <f t="shared" si="1"/>
        <v>701535245.99</v>
      </c>
      <c r="Q13" s="10">
        <f>P13-V8:V13</f>
        <v>498382845.99</v>
      </c>
      <c r="R13" s="46">
        <v>80622600</v>
      </c>
      <c r="S13" s="8"/>
      <c r="T13" s="48">
        <v>699531100</v>
      </c>
      <c r="U13" s="48"/>
      <c r="V13" s="10">
        <v>203152400</v>
      </c>
      <c r="W13" s="58">
        <f t="shared" si="0"/>
        <v>361744900</v>
      </c>
      <c r="Z13" s="60"/>
    </row>
    <row r="14" ht="27" customHeight="1" spans="1:26">
      <c r="A14" s="6">
        <v>9</v>
      </c>
      <c r="B14" s="7">
        <v>43862.1</v>
      </c>
      <c r="C14" s="12">
        <v>2721</v>
      </c>
      <c r="D14" s="12">
        <v>294683.27</v>
      </c>
      <c r="E14" s="8">
        <v>2151</v>
      </c>
      <c r="F14" s="10"/>
      <c r="G14" s="10">
        <v>105533.82</v>
      </c>
      <c r="H14" s="8">
        <v>623</v>
      </c>
      <c r="I14" s="10">
        <v>17380578.39</v>
      </c>
      <c r="J14" s="8">
        <v>63</v>
      </c>
      <c r="K14" s="10">
        <v>691209.17</v>
      </c>
      <c r="L14" s="8">
        <v>1216</v>
      </c>
      <c r="M14" s="10">
        <v>491540.2</v>
      </c>
      <c r="N14" s="10">
        <f>D13+F14+G14+I14+K14+M14</f>
        <v>19090783.05</v>
      </c>
      <c r="O14" s="8">
        <f>E14+H14+J14+L14+C13</f>
        <v>7828</v>
      </c>
      <c r="P14" s="10">
        <f t="shared" si="1"/>
        <v>720626029.04</v>
      </c>
      <c r="Q14" s="10">
        <f>P14-V6:V14</f>
        <v>720626029.04</v>
      </c>
      <c r="R14" s="10">
        <v>19458100</v>
      </c>
      <c r="S14" s="8"/>
      <c r="T14" s="46">
        <v>718989200</v>
      </c>
      <c r="U14" s="46"/>
      <c r="V14" s="10"/>
      <c r="W14" s="58">
        <f t="shared" si="0"/>
        <v>361744900</v>
      </c>
      <c r="Z14" s="60"/>
    </row>
    <row r="15" ht="27" customHeight="1" spans="1:23">
      <c r="A15" s="6">
        <v>10</v>
      </c>
      <c r="B15" s="7">
        <v>43863.1</v>
      </c>
      <c r="C15" s="12">
        <v>2195</v>
      </c>
      <c r="D15" s="12">
        <v>263681.17</v>
      </c>
      <c r="E15" s="12">
        <v>1496</v>
      </c>
      <c r="F15" s="12"/>
      <c r="G15" s="24">
        <v>68496.33</v>
      </c>
      <c r="H15" s="12">
        <v>326</v>
      </c>
      <c r="I15" s="24">
        <v>144137445.3</v>
      </c>
      <c r="J15" s="12">
        <v>34</v>
      </c>
      <c r="K15" s="12">
        <v>233915.02</v>
      </c>
      <c r="L15" s="12">
        <v>502</v>
      </c>
      <c r="M15" s="24">
        <v>166548</v>
      </c>
      <c r="N15" s="10">
        <f>D14+F15+G15+I15+K15+M15+U15*7</f>
        <v>145133018.92</v>
      </c>
      <c r="O15" s="8">
        <f>E15+H15+J15+L15+C14</f>
        <v>5079</v>
      </c>
      <c r="P15" s="10">
        <f t="shared" si="1"/>
        <v>865759047.96</v>
      </c>
      <c r="Q15" s="10">
        <f>P15-V6:V15</f>
        <v>860659047.96</v>
      </c>
      <c r="R15" s="10">
        <v>144959800</v>
      </c>
      <c r="S15" s="49">
        <v>875</v>
      </c>
      <c r="T15" s="10">
        <v>863949000</v>
      </c>
      <c r="U15" s="11">
        <v>33133</v>
      </c>
      <c r="V15" s="10">
        <v>5100000</v>
      </c>
      <c r="W15" s="58">
        <f t="shared" si="0"/>
        <v>366844900</v>
      </c>
    </row>
    <row r="16" ht="27" customHeight="1" spans="1:23">
      <c r="A16" s="6">
        <v>11</v>
      </c>
      <c r="B16" s="7">
        <v>43864.1</v>
      </c>
      <c r="C16" s="13"/>
      <c r="D16" s="13"/>
      <c r="E16" s="12"/>
      <c r="F16" s="12"/>
      <c r="G16" s="24"/>
      <c r="H16" s="12">
        <v>195</v>
      </c>
      <c r="I16" s="24">
        <v>54402675.01</v>
      </c>
      <c r="J16" s="12">
        <v>47</v>
      </c>
      <c r="K16" s="24">
        <v>1255390.4</v>
      </c>
      <c r="L16" s="12">
        <v>450</v>
      </c>
      <c r="M16" s="24">
        <v>306562</v>
      </c>
      <c r="N16" s="10">
        <f>M16+K16+I16+G16+F16+D15</f>
        <v>56228308.58</v>
      </c>
      <c r="O16" s="8">
        <f>E16+H16+J16+L16+C15</f>
        <v>2887</v>
      </c>
      <c r="P16" s="10">
        <f t="shared" si="1"/>
        <v>921987356.54</v>
      </c>
      <c r="Q16" s="10">
        <f>P16-V7:V16</f>
        <v>736737356.54</v>
      </c>
      <c r="R16" s="10">
        <v>56259300</v>
      </c>
      <c r="S16" s="49">
        <v>802</v>
      </c>
      <c r="T16" s="11">
        <v>920440600</v>
      </c>
      <c r="U16" s="11"/>
      <c r="V16" s="10">
        <v>185250000</v>
      </c>
      <c r="W16" s="58">
        <f t="shared" si="0"/>
        <v>552094900</v>
      </c>
    </row>
    <row r="17" ht="27" customHeight="1" spans="1:23">
      <c r="A17" s="6">
        <v>12</v>
      </c>
      <c r="B17" s="7">
        <v>43865.1</v>
      </c>
      <c r="C17" s="14"/>
      <c r="D17" s="14"/>
      <c r="E17" s="14"/>
      <c r="F17" s="14"/>
      <c r="G17" s="28"/>
      <c r="H17" s="14">
        <v>272</v>
      </c>
      <c r="I17" s="28">
        <v>62316505.61</v>
      </c>
      <c r="J17" s="14">
        <v>23</v>
      </c>
      <c r="K17" s="28">
        <v>163895.66</v>
      </c>
      <c r="L17" s="14">
        <v>496</v>
      </c>
      <c r="M17" s="28">
        <v>329348</v>
      </c>
      <c r="N17" s="10">
        <f>M17+K17+I17+G17+F17+D17</f>
        <v>62809749.27</v>
      </c>
      <c r="O17" s="8">
        <f>E17+H17+J17+L17+C17</f>
        <v>791</v>
      </c>
      <c r="P17" s="10">
        <f>P16+N17</f>
        <v>984797105.81</v>
      </c>
      <c r="Q17" s="10">
        <f>P17-V8:V17</f>
        <v>984797105.81</v>
      </c>
      <c r="R17" s="50">
        <v>63073400</v>
      </c>
      <c r="S17" s="51">
        <v>792</v>
      </c>
      <c r="T17" s="52">
        <v>983514000</v>
      </c>
      <c r="U17" s="52"/>
      <c r="V17" s="50"/>
      <c r="W17" s="58">
        <f>V17+W16</f>
        <v>552094900</v>
      </c>
    </row>
    <row r="18" ht="27" customHeight="1" spans="1:23">
      <c r="A18" s="15"/>
      <c r="B18" s="16"/>
      <c r="C18" s="17"/>
      <c r="D18" s="17"/>
      <c r="E18" s="17"/>
      <c r="F18" s="17"/>
      <c r="G18" s="29"/>
      <c r="H18" s="17"/>
      <c r="I18" s="29"/>
      <c r="J18" s="17"/>
      <c r="K18" s="29"/>
      <c r="L18" s="17"/>
      <c r="M18" s="29"/>
      <c r="N18" s="42"/>
      <c r="O18" s="43"/>
      <c r="P18" s="42"/>
      <c r="Q18" s="42"/>
      <c r="R18" s="42"/>
      <c r="S18" s="53"/>
      <c r="T18" s="54"/>
      <c r="U18" s="54"/>
      <c r="V18" s="42"/>
      <c r="W18" s="59"/>
    </row>
    <row r="20" ht="89" customHeight="1" spans="1:23">
      <c r="A20" s="18" t="s">
        <v>24</v>
      </c>
      <c r="B20" s="19" t="s">
        <v>25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ht="41" customHeight="1" spans="1:23">
      <c r="A21" s="20"/>
      <c r="B21" s="19" t="s">
        <v>26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</sheetData>
  <mergeCells count="15">
    <mergeCell ref="A1:W1"/>
    <mergeCell ref="A2:W2"/>
    <mergeCell ref="C3:M3"/>
    <mergeCell ref="C4:D4"/>
    <mergeCell ref="E4:F4"/>
    <mergeCell ref="H4:I4"/>
    <mergeCell ref="J4:K4"/>
    <mergeCell ref="L4:M4"/>
    <mergeCell ref="B20:W20"/>
    <mergeCell ref="B21:W21"/>
    <mergeCell ref="A3:A5"/>
    <mergeCell ref="A20:A21"/>
    <mergeCell ref="B3:B5"/>
    <mergeCell ref="N3:Q4"/>
    <mergeCell ref="R3:W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azurini</dc:creator>
  <dcterms:created xsi:type="dcterms:W3CDTF">2020-02-04T01:24:00Z</dcterms:created>
  <dcterms:modified xsi:type="dcterms:W3CDTF">2020-02-06T00:38:24Z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