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rocessing" sheetId="2" r:id="rId5"/>
  </sheets>
  <definedNames/>
  <calcPr/>
</workbook>
</file>

<file path=xl/sharedStrings.xml><?xml version="1.0" encoding="utf-8"?>
<sst xmlns="http://schemas.openxmlformats.org/spreadsheetml/2006/main" count="249" uniqueCount="248">
  <si>
    <t>,
4514
8009
6703
1811
4881
3905
3933
9436
4332
,
3059
15715
11597
10625
8486
,
4556
10613
4087
11287
12020
1412
,
5320
9757
10646
7373
1197
3486
4359
,
16319
22687
5272
,
6167
2478
4950
5513
6113
2739
6805
4488
6555
2752
,
2198
2528
3432
2218
3283
1400
1932
3438
1834
1050
4766
5218
3033
3410
,
3362
2773
6782
7416
5388
5419
4628
8877
,
2852
7531
6028
8068
3942
9388
8053
6334
6099
,
2086
3097
2914
3087
7500
1718
1482
6198
2057
7098
7464
,
4522
4306
1906
6692
1273
3851
6475
1186
6012
2456
2414
5740
,
12352
14613
4339
1259
3363
,
5505
5913
6539
4164
10864
8085
4962
,
5427
3232
6945
4536
6549
2299
4450
2130
3757
,
8546
3303
9097
2356
3155
1122
6978
3389
,
55471
,
3774
7631
2208
11171
5316
1342
5328
,
10879
9002
11257
3581
7878
10258
,
2577
1797
5983
11497
3851
,
4420
5333
4281
6978
2230
2658
4337
3238
7724
7813
7326
,
1907
1190
6038
6109
4484
5432
6124
7755
8056
7040
,
1782
1645
6918
3525
2147
6923
7008
9695
,
3026
5366
2607
6065
3997
2859
2836
5214
5599
3201
3666
1140
4597
5899
4111
,
9757
25752
21486
,
16745
,
3571
8001
7104
4253
1833
1393
6105
2036
7697
1066
6702
,
2358
4265
1826
5129
1598
1630
3271
2349
5261
3496
4495
6875
3404
,
13904
4223
10247
3708
,
8961
13101
6896
11053
6335
11459
,
3948
4739
4888
5918
6229
5056
3039
1030
4181
1801
3716
2410
6056
4574
,
5960
8186
3660
3278
3355
1016
6297
6688
7784
4939
,
5957
2549
3045
8425
6900
7677
1393
7579
3975
2936
,
3063
5296
3958
5551
3848
3588
3143
1488
3876
7298
3819
2234
,
6478
5440
3993
7207
6141
7936
2209
1456
6417
5250
7690
,
5275
11944
2501
4200
11512
13862
,
2941
3403
5950
8661
1801
2843
5444
7960
4143
8379
,
6659
5257
2225
5243
4003
2186
5857
3417
1960
3984
4876
1728
,
2105
4101
4754
5537
4265
4678
2571
7662
3726
7258
3696
,
16882
7724
3065
5176
,
1721
3594
5892
2019
6036
5556
4327
3334
1035
6942
4931
4084
4900
,
10773
10294
7417
1277
9771
8885
6845
,
5226
,
9212
2019
2943
11833
13491
,
4581
5217
4441
2337
7312
5529
2051
2388
5011
4581
6601
,
3491
3984
4322
5689
2555
1377
5654
6410
4639
5354
3402
4174
2210
3610
,
4130
3186
6120
1344
8012
4477
5849
7346
7418
3218
7778
,
10429
14053
10551
8502
1986
,
7470
7166
11309
5186
,
8940
10132
19723
15079
,
6791
5344
2331
2805
7742
,
2569
7224
5140
3158
5542
2395
2265
2922
5806
6338
6020
3443
,
14741
4547
1076
4543
10298
,
2753
4049
6701
2333
2433
4979
5514
3981
6046
2043
6719
3367
6532
,
6962
2222
5696
7206
5679
4041
3633
1043
1466
7205
4116
,
10280
17862
17944
,
8670
5423
3849
2444
5010
5564
7740
4000
7893
1137
,
10887
16819
7692
,
4397
12537
11166
1875
10936
,
6103
6781
5699
1667
6727
2974
5056
3145
6834
4884
6476
2464
2679
,
15428
9750
24018
,
2093
3411
4917
2102
3586
5310
2243
4541
4379
5443
6747
3656
1647
,
21030
,
2750
5391
1101
5197
2594
5370
4769
5508
3809
1349
5034
1757
,
7071
19487
9131
,
9010
6017
11580
10571
3779
3131
,
65413
,
1043
9178
8975
1666
8470
2231
8461
8254
2384
,
7499
2336
4819
6472
2467
2726
6179
7218
3422
6760
,
21611
4384
15789
,
13272
1281
4032
12189
3263
2092
,
18944
22554
,
47475
,
11288
12498
5455
8375
15372
,
3279
7755
8865
8027
2351
2164
6867
3546
,
2579
2302
5728
1820
5623
4980
1335
6355
5561
6707
3067
3355
5091
,
9430
2156
5053
4895
4751
6864
9518
7626
5000
,
7678
4309
2919
8319
7905
1656
6704
7666
5962
,
9153
1759
1344
8101
3844
9197
5987
,
19110
9492
13663
5459
,
4112
1162
3983
5407
3246
2129
1940
3455
6758
2091
3272
2441
2344
,
3735
3057
6874
4785
6497
5610
2273
6636
2762
4467
2209
7048
,
2947
4945
6535
8432
9028
5316
8208
3277
,
3333
6548
4928
1360
1432
5972
4575
4121
6787
6775
5400
5156
,
33497
,
4871
5442
6829
2711
7851
5936
4290
3963
1208
6115
3705
,
8801
1239
9742
7859
4868
6162
3990
2116
,
3147
5970
1028
2024
1904
5983
1455
1935
6031
4448
4915
3576
5433
4070
,
5581
6684
2338
6998
3365
5190
5551
6858
7120
5143
1078
1636
,
1765
8124
3621
5502
3924
7906
6155
5973
6596
8697
,
30733
19954
,
1227
7285
8294
6285
2505
7283
3286
4547
5292
,
4767
1039
3045
4567
5790
1224
6805
3689
3941
2191
2509
1020
3261
,
1212
2241
2926
5704
4259
2251
2437
3531
3456
5574
4056
6020
2898
5057
1712
,
4532
5547
2323
10119
4161
4809
8820
7200
,
7563
2845
1564
7468
3533
8051
6130
7713
6149
4930
5070
,
6145
5654
4039
5029
3369
1330
1739
3554
2637
6281
4225
1559
2998
2723
,
46446
,
8785
1461
11831
4977
8704
,
5982
7195
2298
6440
4355
7439
6837
1879
5288
3602
4337
,
4272
12891
6936
11964
4734
4828
,
1052
5579
5328
1640
5256
1318
1956
6453
6553
5963
2472
2892
3800
,
2898
6365
1775
7440
5182
2004
4704
3905
7436
3530
3931
,
4344
4992
3707
2214
3295
4764
2093
1942
6040
2393
2269
4681
6905
,
1051
4442
1254
5438
4390
3861
1951
4766
5814
6431
1181
2224
5036
1744
,
3493
5462
1194
3328
3332
6818
5102
6050
1621
3951
5062
1546
4304
,
16366
17043
12935
9439
,
8140
1185
8723
3441
1914
6665
3641
1010
5197
5249
,
4795
19775
1502
9970
,
14246
11998
12677
5554
,
6733
6173
4063
2994
4069
4907
3381
5065
3066
,
54029
,
6782
5629
3154
6967
11148
8169
4309
,
4985
2096
4220
6338
2578
6504
4693
2296
6020
1914
,
12080
7332
,
4018
5543
1011
5775
2445
4643
2569
4049
3815
7059
,
2221
5799
2865
3002
5123
4587
2616
2486
6544
3510
2072
5583
1202
,
20977
,
3908
1548
3974
3030
6060
5685
3743
3660
3953
3097
2451
5463
4462
4164
2274
,
3237
4155
3878
7280
6806
6805
7709
5390
4532
3508
,
13465
10177
12174
6555
1931
13866
,
1512
3659
5765
2869
6385
4182
5526
2050
4933
5630
3493
5995
1425
,
4335
8051
6448
6574
2379
2517
1438
4618
4844
7733
7984
,
1932
2692
1778
2317
2987
2215
4493
5474
1650
4271
4190
1644
5670
4252
5986
,
33522
20921
,
5651
4826
1265
10823
3532
1639
2232
,
2727
3843
4970
4981
1783
6192
5106
,
12982
10479
16306
13041
13679
,
4778
2726
1427
6216
5710
6500
5576
4088
5634
4158
4877
2578
1648
1329
,
5413
7572
2190
7615
3608
7678
3041
3741
6610
6334
1904
,
8421
5311
6287
9371
5937
2671
2911
,
18350
,
4656
2569
1655
4154
3594
6325
1829
3426
3380
2482
6305
5656
,
5623
17111
20624
,
6359
1958
6109
6287
10371
9097
5626
10542
,
12287
7358
12173
15289
1312
,
9307
12837
7109
3993
13645
9731
,
4890
5584
5799
5199
1682
3814
2759
2885
4446
4133
6358
5576
5748
1337
,
3017
4273
9032
6029
4492
5168
9962
7038
,
11137
12665
,
21501
32719
,
4835
4078
7345
7417
5831
9642
7545
5471
2139
,
1508
1647
8202
6437
10415
9614
1551
2297
,
10258
17370
7027
,
2258
10853
14703
3899
,
13138
18278
11380
11330
,
5362
12051
8062
11651
15184
,
7649
9430
5594
4730
4759
5352
11025
,
1001
2798
13426
11713
2081
13053
,
4407
1829
3318
1176
3629
5444
3213
6697
5679
6891
3961
6360
1441
,
7428
15180
14117
1510
12963
,
3321
3320
2099
2471
3159
1508
1542
4700
4859
1510
5183
2905
1609
5611
3370
,
8936
18333
18055
9369
,
7383
6409
1184
6878
7108
2568
5374
7258
5462
7207
2211
6164
,
3675
1118
6252
4861
6231
2161
5556
4454
5419
2729
5963
3351
3544
,
2060
7574
6969
2968
4316
5487
2261
1375
1796
7321
,
2708
10030
4543
2573
4708
1342
10369
10452
,
25141
19156
10265
,
2291
3072
6329
6608
6437
2654
5965
1873
6091
6377
3098
3708
3983
,
3047
8364
4720
1678
1720
8052
6597
2818
7694
7541
,
7453
7491
5792
4864
1486
2471
7657
5603
3222
5398
4459
,
3768
3173
1690
2872
4294
5843
5425
5110
1988
1660
6431
3632
4896
2094
,
2685
6829
6302
1294
5920
6517
6218
4705
4098
6474
2341
1907
,
5531
23363
22143
,
17140
13864
7305
13004
,
1924
2874
1231
4930
2131
3807
5767
5536
1716
1084
2675
3694
3267
2248
2655
,
9692
2588
6897
10903
2978
,
3149
8346
3871
1283
3229
7102
6218
8464
6478
6861
,
5967
3879
2451
3677
4833
3397
5966
2456
3384
6944
5076
,
14894
18504
14068
1686
,
3125
1927
1998
5447
1736
4314
3658
3604
3974
2081
5045
3374
3999
2334
1141
,
7064
13794
,
9500
2963
2683
7601
5231
1168
6598
8435
4459
,
1551
3535
5559
3981
2449
5891
1862
4689
6438
2998
5800
3080
3931
5084
,
2977
4986
1241
2931
5795
2783
2643
1917
1246
3664
1974
1619
5715
5610
3614
,
29617
32230
,
6879
11068
6443
7504
8107
13469
,
10186
22380
,
4308
5637
4183
5385
4857
2530
5744
5698
5974
1331
1545
1817
4727
,
15946
21142
16286
,
1355
4589
2441
4682
4249
7641
6701
7947
6846
3037
3281
,
2827
4389
15815
17784
,
5460
5000
18466
,
2896
7920
1294
3749
3284
11674
10546
,
9645
3616
5426
5033
6267
5149
2317
7252
,
11261
7599
7070
11079
12583
9632
,
5003
3675
2638
4788
6358
5844
3350
5636
1390
2913
2232
5648
5939
4955
,
12306
24639
21554
,
4949
7026
4490
2871
5707
1733
6263
3539
1017
3931
6667
7220
,
50107
,
1353
18516
16760
17546
,
17547
18508
12691
16655
,
10956
2619
3158
5111
4375
6522
8374
,
3719
2133
4951
6984
2470
6827
5425
2317
1196
1167
1082
5110
,
1780
4083
2628
1244
2630
1111
1212
4620
1361
4214
5617
1347
2713
5083
2211
,
6596
5657
3296
2932
1807
8779
7052
3786
4635
1777
,
1354
5299
6443
5523
4715
5121
7567
6337
5534
1844
4533
,
23322
1210
3150
,
2484
1722
8751
3583
3184
5899
1472
2242
2055
8239
,
6447
4108
6164
5512
3711
6093
3813
1251
6188
1785
4931
3077
,
9885
9867
5861
2405
6334
10881
3816
,
7650
4178
8336
8110
1777
7897
9552
6168
,
3208
5307
4567
1317
4974
5175
3512
3402
4728
5527
5545
3284
5596
4062
1904
,
6032
4154
3490
12546
5649
5270
,
6961
4013
4916
4179
1211
7349
4890
1517
4413
1651
2315
5808
,
7126
16312
18704
6831
,
2261
18391
6281
8852
,
1946
6964
8157
2974
5601
1525
3589
2946
,
5734
4359
5519
1372
4662
3645
5657
5662
2586
3218
,
3863
4000
1419
9581
7539
7915
2498
1755
7816
,
4417
8141
2738
2439
6030
8163
7689
2724
1714
4775
,
25107
23575
,
2326
4714
3260
2151
2626
3462
3721
2064
4631
5006
4407
3312
6082
5398
2887
,
15426
8430
8716
13178
9542
,
14059
12861
2877
,
29214
,
3226
2480
4432
4062
6295
6194
6685
6480
5192
4150
,
2195
3530
8899
6012
1369
1331
3203
3697
6926
,
10843
8715
8009
6756
4204
12089
,
2746
3205
5651
3786
6044
6925
6238
5885
3987
4287
1110
1508
6693
,
20460
11678
,
2887
2535
2228
7308
6658
3702
4383
4508
6215
3048
2140
,
25977
,
19958
20751
8435
,
8100
2237
2012
5688
6781
6579
7230
2736
8174
3292
,
4153
1026
2393
1798
4098
5538
5024
5596
5731
4619
5547
4523
1765
1443
1659
,
28275
14784
,
24558
17590
1011
,
1137
1609
3378
8204
1517
5949
1055
6075
1424
2625
,
1374
2356
4734
5102
5200
6172
4473
4267
2878
1711
1228
3968
2210
,
1584
7971
7179
4611
1451
1960
5043
5751
3128
6834
,
4158
5288
12009
2525
4308
6756
,
15397
14866
14231
,
2921
5355
4326
3965
6581
1724
6805
4925
6913
5527
,
6849
3614
6330
3612
5259
6735
1603
3153
5160
5526
5990
2125
,
3994
7956
1295
17255
,
48885
,
8156
10864
20472
,
12590
12826
3397
6956
10270
11191
,
6437
5402
5892
13043
7154
,
3074
5746
6941
4546
6483
6929
7339
3236
2521
1728
5400
,
5981
2368
2910
4789
4622
1146
2793
5396
5501
4040
4427
5061
4944
6396
,
3890
8736
7073
2115
2762
7470
9355
1754
,
10134
24611
20758
,
3021
4624
12109
10211
,
3813
2422
4148
1626
1124
6512
5130
4874
5287
5100
1147
,
6020
1121
6018
9226
2792
3706
,
8027
14155
14228
11648
14866
,
8839
15560
10935
2677
2764
,
6261
13041
5795
11615
9834
7578
,
5560
1044
5120
4165
4273
2333
2606
4919
2166
2723
2711
4169
1192
3290
3375
,
9912
13241
10389
6685
4808
1306
,
53747
,
13478
10567
,
14438
13430
18691
9087
,
3117
1338
5317
3267
2837
4002
4449
3199
2409
2922
2136
1663
4246
1331
3420</t>
  </si>
  <si>
    <t>Raw data in row 1, hidden</t>
  </si>
  <si>
    <t/>
  </si>
  <si>
    <t>4514
8009
6703
1811
4881
3905
3933
9436
4332</t>
  </si>
  <si>
    <t>3059
15715
11597
10625
8486</t>
  </si>
  <si>
    <t>4556
10613
4087
11287
12020
1412</t>
  </si>
  <si>
    <t>5320
9757
10646
7373
1197
3486
4359</t>
  </si>
  <si>
    <t>16319
22687
5272</t>
  </si>
  <si>
    <t>6167
2478
4950
5513
6113
2739
6805
4488
6555
2752</t>
  </si>
  <si>
    <t>2198
2528
3432
2218
3283
1400
1932
3438
1834
1050
4766
5218
3033
3410</t>
  </si>
  <si>
    <t>3362
2773
6782
7416
5388
5419
4628
8877</t>
  </si>
  <si>
    <t>2852
7531
6028
8068
3942
9388
8053
6334
6099</t>
  </si>
  <si>
    <t>2086
3097
2914
3087
7500
1718
1482
6198
2057
7098
7464</t>
  </si>
  <si>
    <t>4522
4306
1906
6692
1273
3851
6475
1186
6012
2456
2414
5740</t>
  </si>
  <si>
    <t>12352
14613
4339
1259
3363</t>
  </si>
  <si>
    <t>5505
5913
6539
4164
10864
8085
4962</t>
  </si>
  <si>
    <t>5427
3232
6945
4536
6549
2299
4450
2130
3757</t>
  </si>
  <si>
    <t>8546
3303
9097
2356
3155
1122
6978
3389</t>
  </si>
  <si>
    <t>3774
7631
2208
11171
5316
1342
5328</t>
  </si>
  <si>
    <t>10879
9002
11257
3581
7878
10258</t>
  </si>
  <si>
    <t>2577
1797
5983
11497
3851</t>
  </si>
  <si>
    <t>4420
5333
4281
6978
2230
2658
4337
3238
7724
7813
7326</t>
  </si>
  <si>
    <t>1907
1190
6038
6109
4484
5432
6124
7755
8056
7040</t>
  </si>
  <si>
    <t>1782
1645
6918
3525
2147
6923
7008
9695</t>
  </si>
  <si>
    <t>3026
5366
2607
6065
3997
2859
2836
5214
5599
3201
3666
1140
4597
5899
4111</t>
  </si>
  <si>
    <t>9757
25752
21486</t>
  </si>
  <si>
    <t>3571
8001
7104
4253
1833
1393
6105
2036
7697
1066
6702</t>
  </si>
  <si>
    <t>2358
4265
1826
5129
1598
1630
3271
2349
5261
3496
4495
6875
3404</t>
  </si>
  <si>
    <t>13904
4223
10247
3708</t>
  </si>
  <si>
    <t>8961
13101
6896
11053
6335
11459</t>
  </si>
  <si>
    <t>3948
4739
4888
5918
6229
5056
3039
1030
4181
1801
3716
2410
6056
4574</t>
  </si>
  <si>
    <t>5960
8186
3660
3278
3355
1016
6297
6688
7784
4939</t>
  </si>
  <si>
    <t>5957
2549
3045
8425
6900
7677
1393
7579
3975
2936</t>
  </si>
  <si>
    <t>3063
5296
3958
5551
3848
3588
3143
1488
3876
7298
3819
2234</t>
  </si>
  <si>
    <t>6478
5440
3993
7207
6141
7936
2209
1456
6417
5250
7690</t>
  </si>
  <si>
    <t>5275
11944
2501
4200
11512
13862</t>
  </si>
  <si>
    <t>2941
3403
5950
8661
1801
2843
5444
7960
4143
8379</t>
  </si>
  <si>
    <t>6659
5257
2225
5243
4003
2186
5857
3417
1960
3984
4876
1728</t>
  </si>
  <si>
    <t>2105
4101
4754
5537
4265
4678
2571
7662
3726
7258
3696</t>
  </si>
  <si>
    <t>16882
7724
3065
5176</t>
  </si>
  <si>
    <t>1721
3594
5892
2019
6036
5556
4327
3334
1035
6942
4931
4084
4900</t>
  </si>
  <si>
    <t>10773
10294
7417
1277
9771
8885
6845</t>
  </si>
  <si>
    <t>9212
2019
2943
11833
13491</t>
  </si>
  <si>
    <t>4581
5217
4441
2337
7312
5529
2051
2388
5011
4581
6601</t>
  </si>
  <si>
    <t>3491
3984
4322
5689
2555
1377
5654
6410
4639
5354
3402
4174
2210
3610</t>
  </si>
  <si>
    <t>4130
3186
6120
1344
8012
4477
5849
7346
7418
3218
7778</t>
  </si>
  <si>
    <t>10429
14053
10551
8502
1986</t>
  </si>
  <si>
    <t>7470
7166
11309
5186</t>
  </si>
  <si>
    <t>8940
10132
19723
15079</t>
  </si>
  <si>
    <t>6791
5344
2331
2805
7742</t>
  </si>
  <si>
    <t>2569
7224
5140
3158
5542
2395
2265
2922
5806
6338
6020
3443</t>
  </si>
  <si>
    <t>14741
4547
1076
4543
10298</t>
  </si>
  <si>
    <t>2753
4049
6701
2333
2433
4979
5514
3981
6046
2043
6719
3367
6532</t>
  </si>
  <si>
    <t>6962
2222
5696
7206
5679
4041
3633
1043
1466
7205
4116</t>
  </si>
  <si>
    <t>10280
17862
17944</t>
  </si>
  <si>
    <t>8670
5423
3849
2444
5010
5564
7740
4000
7893
1137</t>
  </si>
  <si>
    <t>10887
16819
7692</t>
  </si>
  <si>
    <t>4397
12537
11166
1875
10936</t>
  </si>
  <si>
    <t>6103
6781
5699
1667
6727
2974
5056
3145
6834
4884
6476
2464
2679</t>
  </si>
  <si>
    <t>15428
9750
24018</t>
  </si>
  <si>
    <t>2093
3411
4917
2102
3586
5310
2243
4541
4379
5443
6747
3656
1647</t>
  </si>
  <si>
    <t>2750
5391
1101
5197
2594
5370
4769
5508
3809
1349
5034
1757</t>
  </si>
  <si>
    <t>7071
19487
9131</t>
  </si>
  <si>
    <t>9010
6017
11580
10571
3779
3131</t>
  </si>
  <si>
    <t>1043
9178
8975
1666
8470
2231
8461
8254
2384</t>
  </si>
  <si>
    <t>7499
2336
4819
6472
2467
2726
6179
7218
3422
6760</t>
  </si>
  <si>
    <t>21611
4384
15789</t>
  </si>
  <si>
    <t>13272
1281
4032
12189
3263
2092</t>
  </si>
  <si>
    <t>18944
22554</t>
  </si>
  <si>
    <t>11288
12498
5455
8375
15372</t>
  </si>
  <si>
    <t>3279
7755
8865
8027
2351
2164
6867
3546</t>
  </si>
  <si>
    <t>2579
2302
5728
1820
5623
4980
1335
6355
5561
6707
3067
3355
5091</t>
  </si>
  <si>
    <t>9430
2156
5053
4895
4751
6864
9518
7626
5000</t>
  </si>
  <si>
    <t>7678
4309
2919
8319
7905
1656
6704
7666
5962</t>
  </si>
  <si>
    <t>9153
1759
1344
8101
3844
9197
5987</t>
  </si>
  <si>
    <t>19110
9492
13663
5459</t>
  </si>
  <si>
    <t>4112
1162
3983
5407
3246
2129
1940
3455
6758
2091
3272
2441
2344</t>
  </si>
  <si>
    <t>3735
3057
6874
4785
6497
5610
2273
6636
2762
4467
2209
7048</t>
  </si>
  <si>
    <t>2947
4945
6535
8432
9028
5316
8208
3277</t>
  </si>
  <si>
    <t>3333
6548
4928
1360
1432
5972
4575
4121
6787
6775
5400
5156</t>
  </si>
  <si>
    <t>4871
5442
6829
2711
7851
5936
4290
3963
1208
6115
3705</t>
  </si>
  <si>
    <t>8801
1239
9742
7859
4868
6162
3990
2116</t>
  </si>
  <si>
    <t>3147
5970
1028
2024
1904
5983
1455
1935
6031
4448
4915
3576
5433
4070</t>
  </si>
  <si>
    <t>5581
6684
2338
6998
3365
5190
5551
6858
7120
5143
1078
1636</t>
  </si>
  <si>
    <t>1765
8124
3621
5502
3924
7906
6155
5973
6596
8697</t>
  </si>
  <si>
    <t>30733
19954</t>
  </si>
  <si>
    <t>1227
7285
8294
6285
2505
7283
3286
4547
5292</t>
  </si>
  <si>
    <t>4767
1039
3045
4567
5790
1224
6805
3689
3941
2191
2509
1020
3261</t>
  </si>
  <si>
    <t>1212
2241
2926
5704
4259
2251
2437
3531
3456
5574
4056
6020
2898
5057
1712</t>
  </si>
  <si>
    <t>4532
5547
2323
10119
4161
4809
8820
7200</t>
  </si>
  <si>
    <t>7563
2845
1564
7468
3533
8051
6130
7713
6149
4930
5070</t>
  </si>
  <si>
    <t>6145
5654
4039
5029
3369
1330
1739
3554
2637
6281
4225
1559
2998
2723</t>
  </si>
  <si>
    <t>8785
1461
11831
4977
8704</t>
  </si>
  <si>
    <t>5982
7195
2298
6440
4355
7439
6837
1879
5288
3602
4337</t>
  </si>
  <si>
    <t>4272
12891
6936
11964
4734
4828</t>
  </si>
  <si>
    <t>1052
5579
5328
1640
5256
1318
1956
6453
6553
5963
2472
2892
3800</t>
  </si>
  <si>
    <t>2898
6365
1775
7440
5182
2004
4704
3905
7436
3530
3931</t>
  </si>
  <si>
    <t>4344
4992
3707
2214
3295
4764
2093
1942
6040
2393
2269
4681
6905</t>
  </si>
  <si>
    <t>1051
4442
1254
5438
4390
3861
1951
4766
5814
6431
1181
2224
5036
1744</t>
  </si>
  <si>
    <t>3493
5462
1194
3328
3332
6818
5102
6050
1621
3951
5062
1546
4304</t>
  </si>
  <si>
    <t>16366
17043
12935
9439</t>
  </si>
  <si>
    <t>8140
1185
8723
3441
1914
6665
3641
1010
5197
5249</t>
  </si>
  <si>
    <t>4795
19775
1502
9970</t>
  </si>
  <si>
    <t>14246
11998
12677
5554</t>
  </si>
  <si>
    <t>6733
6173
4063
2994
4069
4907
3381
5065
3066</t>
  </si>
  <si>
    <t>6782
5629
3154
6967
11148
8169
4309</t>
  </si>
  <si>
    <t>4985
2096
4220
6338
2578
6504
4693
2296
6020
1914</t>
  </si>
  <si>
    <t>12080
7332</t>
  </si>
  <si>
    <t>4018
5543
1011
5775
2445
4643
2569
4049
3815
7059</t>
  </si>
  <si>
    <t>2221
5799
2865
3002
5123
4587
2616
2486
6544
3510
2072
5583
1202</t>
  </si>
  <si>
    <t>3908
1548
3974
3030
6060
5685
3743
3660
3953
3097
2451
5463
4462
4164
2274</t>
  </si>
  <si>
    <t>3237
4155
3878
7280
6806
6805
7709
5390
4532
3508</t>
  </si>
  <si>
    <t>13465
10177
12174
6555
1931
13866</t>
  </si>
  <si>
    <t>1512
3659
5765
2869
6385
4182
5526
2050
4933
5630
3493
5995
1425</t>
  </si>
  <si>
    <t>4335
8051
6448
6574
2379
2517
1438
4618
4844
7733
7984</t>
  </si>
  <si>
    <t>1932
2692
1778
2317
2987
2215
4493
5474
1650
4271
4190
1644
5670
4252
5986</t>
  </si>
  <si>
    <t>33522
20921</t>
  </si>
  <si>
    <t>5651
4826
1265
10823
3532
1639
2232</t>
  </si>
  <si>
    <t>2727
3843
4970
4981
1783
6192
5106</t>
  </si>
  <si>
    <t>12982
10479
16306
13041
13679</t>
  </si>
  <si>
    <t>4778
2726
1427
6216
5710
6500
5576
4088
5634
4158
4877
2578
1648
1329</t>
  </si>
  <si>
    <t>5413
7572
2190
7615
3608
7678
3041
3741
6610
6334
1904</t>
  </si>
  <si>
    <t>8421
5311
6287
9371
5937
2671
2911</t>
  </si>
  <si>
    <t>4656
2569
1655
4154
3594
6325
1829
3426
3380
2482
6305
5656</t>
  </si>
  <si>
    <t>5623
17111
20624</t>
  </si>
  <si>
    <t>6359
1958
6109
6287
10371
9097
5626
10542</t>
  </si>
  <si>
    <t>12287
7358
12173
15289
1312</t>
  </si>
  <si>
    <t>9307
12837
7109
3993
13645
9731</t>
  </si>
  <si>
    <t>4890
5584
5799
5199
1682
3814
2759
2885
4446
4133
6358
5576
5748
1337</t>
  </si>
  <si>
    <t>3017
4273
9032
6029
4492
5168
9962
7038</t>
  </si>
  <si>
    <t>11137
12665</t>
  </si>
  <si>
    <t>21501
32719</t>
  </si>
  <si>
    <t>4835
4078
7345
7417
5831
9642
7545
5471
2139</t>
  </si>
  <si>
    <t>1508
1647
8202
6437
10415
9614
1551
2297</t>
  </si>
  <si>
    <t>10258
17370
7027</t>
  </si>
  <si>
    <t>2258
10853
14703
3899</t>
  </si>
  <si>
    <t>13138
18278
11380
11330</t>
  </si>
  <si>
    <t>5362
12051
8062
11651
15184</t>
  </si>
  <si>
    <t>7649
9430
5594
4730
4759
5352
11025</t>
  </si>
  <si>
    <t>1001
2798
13426
11713
2081
13053</t>
  </si>
  <si>
    <t>4407
1829
3318
1176
3629
5444
3213
6697
5679
6891
3961
6360
1441</t>
  </si>
  <si>
    <t>7428
15180
14117
1510
12963</t>
  </si>
  <si>
    <t>3321
3320
2099
2471
3159
1508
1542
4700
4859
1510
5183
2905
1609
5611
3370</t>
  </si>
  <si>
    <t>8936
18333
18055
9369</t>
  </si>
  <si>
    <t>7383
6409
1184
6878
7108
2568
5374
7258
5462
7207
2211
6164</t>
  </si>
  <si>
    <t>3675
1118
6252
4861
6231
2161
5556
4454
5419
2729
5963
3351
3544</t>
  </si>
  <si>
    <t>2060
7574
6969
2968
4316
5487
2261
1375
1796
7321</t>
  </si>
  <si>
    <t>2708
10030
4543
2573
4708
1342
10369
10452</t>
  </si>
  <si>
    <t>25141
19156
10265</t>
  </si>
  <si>
    <t>2291
3072
6329
6608
6437
2654
5965
1873
6091
6377
3098
3708
3983</t>
  </si>
  <si>
    <t>3047
8364
4720
1678
1720
8052
6597
2818
7694
7541</t>
  </si>
  <si>
    <t>7453
7491
5792
4864
1486
2471
7657
5603
3222
5398
4459</t>
  </si>
  <si>
    <t>3768
3173
1690
2872
4294
5843
5425
5110
1988
1660
6431
3632
4896
2094</t>
  </si>
  <si>
    <t>2685
6829
6302
1294
5920
6517
6218
4705
4098
6474
2341
1907</t>
  </si>
  <si>
    <t>5531
23363
22143</t>
  </si>
  <si>
    <t>17140
13864
7305
13004</t>
  </si>
  <si>
    <t>1924
2874
1231
4930
2131
3807
5767
5536
1716
1084
2675
3694
3267
2248
2655</t>
  </si>
  <si>
    <t>9692
2588
6897
10903
2978</t>
  </si>
  <si>
    <t>3149
8346
3871
1283
3229
7102
6218
8464
6478
6861</t>
  </si>
  <si>
    <t>5967
3879
2451
3677
4833
3397
5966
2456
3384
6944
5076</t>
  </si>
  <si>
    <t>14894
18504
14068
1686</t>
  </si>
  <si>
    <t>3125
1927
1998
5447
1736
4314
3658
3604
3974
2081
5045
3374
3999
2334
1141</t>
  </si>
  <si>
    <t>7064
13794</t>
  </si>
  <si>
    <t>9500
2963
2683
7601
5231
1168
6598
8435
4459</t>
  </si>
  <si>
    <t>1551
3535
5559
3981
2449
5891
1862
4689
6438
2998
5800
3080
3931
5084</t>
  </si>
  <si>
    <t>2977
4986
1241
2931
5795
2783
2643
1917
1246
3664
1974
1619
5715
5610
3614</t>
  </si>
  <si>
    <t>29617
32230</t>
  </si>
  <si>
    <t>6879
11068
6443
7504
8107
13469</t>
  </si>
  <si>
    <t>10186
22380</t>
  </si>
  <si>
    <t>4308
5637
4183
5385
4857
2530
5744
5698
5974
1331
1545
1817
4727</t>
  </si>
  <si>
    <t>15946
21142
16286</t>
  </si>
  <si>
    <t>1355
4589
2441
4682
4249
7641
6701
7947
6846
3037
3281</t>
  </si>
  <si>
    <t>2827
4389
15815
17784</t>
  </si>
  <si>
    <t>5460
5000
18466</t>
  </si>
  <si>
    <t>2896
7920
1294
3749
3284
11674
10546</t>
  </si>
  <si>
    <t>9645
3616
5426
5033
6267
5149
2317
7252</t>
  </si>
  <si>
    <t>11261
7599
7070
11079
12583
9632</t>
  </si>
  <si>
    <t>5003
3675
2638
4788
6358
5844
3350
5636
1390
2913
2232
5648
5939
4955</t>
  </si>
  <si>
    <t>12306
24639
21554</t>
  </si>
  <si>
    <t>4949
7026
4490
2871
5707
1733
6263
3539
1017
3931
6667
7220</t>
  </si>
  <si>
    <t>1353
18516
16760
17546</t>
  </si>
  <si>
    <t>17547
18508
12691
16655</t>
  </si>
  <si>
    <t>10956
2619
3158
5111
4375
6522
8374</t>
  </si>
  <si>
    <t>3719
2133
4951
6984
2470
6827
5425
2317
1196
1167
1082
5110</t>
  </si>
  <si>
    <t>1780
4083
2628
1244
2630
1111
1212
4620
1361
4214
5617
1347
2713
5083
2211</t>
  </si>
  <si>
    <t>6596
5657
3296
2932
1807
8779
7052
3786
4635
1777</t>
  </si>
  <si>
    <t>1354
5299
6443
5523
4715
5121
7567
6337
5534
1844
4533</t>
  </si>
  <si>
    <t>23322
1210
3150</t>
  </si>
  <si>
    <t>2484
1722
8751
3583
3184
5899
1472
2242
2055
8239</t>
  </si>
  <si>
    <t>6447
4108
6164
5512
3711
6093
3813
1251
6188
1785
4931
3077</t>
  </si>
  <si>
    <t>9885
9867
5861
2405
6334
10881
3816</t>
  </si>
  <si>
    <t>7650
4178
8336
8110
1777
7897
9552
6168</t>
  </si>
  <si>
    <t>3208
5307
4567
1317
4974
5175
3512
3402
4728
5527
5545
3284
5596
4062
1904</t>
  </si>
  <si>
    <t>6032
4154
3490
12546
5649
5270</t>
  </si>
  <si>
    <t>6961
4013
4916
4179
1211
7349
4890
1517
4413
1651
2315
5808</t>
  </si>
  <si>
    <t>7126
16312
18704
6831</t>
  </si>
  <si>
    <t>2261
18391
6281
8852</t>
  </si>
  <si>
    <t>1946
6964
8157
2974
5601
1525
3589
2946</t>
  </si>
  <si>
    <t>5734
4359
5519
1372
4662
3645
5657
5662
2586
3218</t>
  </si>
  <si>
    <t>3863
4000
1419
9581
7539
7915
2498
1755
7816</t>
  </si>
  <si>
    <t>4417
8141
2738
2439
6030
8163
7689
2724
1714
4775</t>
  </si>
  <si>
    <t>25107
23575</t>
  </si>
  <si>
    <t>2326
4714
3260
2151
2626
3462
3721
2064
4631
5006
4407
3312
6082
5398
2887</t>
  </si>
  <si>
    <t>15426
8430
8716
13178
9542</t>
  </si>
  <si>
    <t>14059
12861
2877</t>
  </si>
  <si>
    <t>3226
2480
4432
4062
6295
6194
6685
6480
5192
4150</t>
  </si>
  <si>
    <t>2195
3530
8899
6012
1369
1331
3203
3697
6926</t>
  </si>
  <si>
    <t>10843
8715
8009
6756
4204
12089</t>
  </si>
  <si>
    <t>2746
3205
5651
3786
6044
6925
6238
5885
3987
4287
1110
1508
6693</t>
  </si>
  <si>
    <t>20460
11678</t>
  </si>
  <si>
    <t>2887
2535
2228
7308
6658
3702
4383
4508
6215
3048
2140</t>
  </si>
  <si>
    <t>19958
20751
8435</t>
  </si>
  <si>
    <t>8100
2237
2012
5688
6781
6579
7230
2736
8174
3292</t>
  </si>
  <si>
    <t>4153
1026
2393
1798
4098
5538
5024
5596
5731
4619
5547
4523
1765
1443
1659</t>
  </si>
  <si>
    <t>28275
14784</t>
  </si>
  <si>
    <t>24558
17590
1011</t>
  </si>
  <si>
    <t>1137
1609
3378
8204
1517
5949
1055
6075
1424
2625</t>
  </si>
  <si>
    <t>1374
2356
4734
5102
5200
6172
4473
4267
2878
1711
1228
3968
2210</t>
  </si>
  <si>
    <t>1584
7971
7179
4611
1451
1960
5043
5751
3128
6834</t>
  </si>
  <si>
    <t>4158
5288
12009
2525
4308
6756</t>
  </si>
  <si>
    <t>15397
14866
14231</t>
  </si>
  <si>
    <t>2921
5355
4326
3965
6581
1724
6805
4925
6913
5527</t>
  </si>
  <si>
    <t>6849
3614
6330
3612
5259
6735
1603
3153
5160
5526
5990
2125</t>
  </si>
  <si>
    <t>3994
7956
1295
17255</t>
  </si>
  <si>
    <t>8156
10864
20472</t>
  </si>
  <si>
    <t>12590
12826
3397
6956
10270
11191</t>
  </si>
  <si>
    <t>6437
5402
5892
13043
7154</t>
  </si>
  <si>
    <t>3074
5746
6941
4546
6483
6929
7339
3236
2521
1728
5400</t>
  </si>
  <si>
    <t>5981
2368
2910
4789
4622
1146
2793
5396
5501
4040
4427
5061
4944
6396</t>
  </si>
  <si>
    <t>3890
8736
7073
2115
2762
7470
9355
1754</t>
  </si>
  <si>
    <t>10134
24611
20758</t>
  </si>
  <si>
    <t>3021
4624
12109
10211</t>
  </si>
  <si>
    <t>3813
2422
4148
1626
1124
6512
5130
4874
5287
5100
1147</t>
  </si>
  <si>
    <t>6020
1121
6018
9226
2792
3706</t>
  </si>
  <si>
    <t>8027
14155
14228
11648
14866</t>
  </si>
  <si>
    <t>8839
15560
10935
2677
2764</t>
  </si>
  <si>
    <t>6261
13041
5795
11615
9834
7578</t>
  </si>
  <si>
    <t>5560
1044
5120
4165
4273
2333
2606
4919
2166
2723
2711
4169
1192
3290
3375</t>
  </si>
  <si>
    <t>9912
13241
10389
6685
4808
1306</t>
  </si>
  <si>
    <t>13478
10567</t>
  </si>
  <si>
    <t>14438
13430
18691
9087</t>
  </si>
  <si>
    <t>3117
1338
5317
3267
2837
4002
4449
3199
2409
2922
2136
1663
4246
1331
3420</t>
  </si>
  <si>
    <t>(Row 1 hidden)</t>
  </si>
  <si>
    <t>Calorie Counts:</t>
  </si>
  <si>
    <t>Totals:</t>
  </si>
  <si>
    <t>Max:</t>
  </si>
  <si>
    <t>Top 3:</t>
  </si>
  <si>
    <t>Total of top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</si>
</sst>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b/>
      <color rgb="FF9900FF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25"/>
  </cols>
  <sheetData>
    <row r="1" hidden="1">
      <c r="B1" s="1" t="str">
        <f t="shared" ref="B1:B2260" si="1">IF(ISBLANK(A1),",",A1)</f>
        <v>,</v>
      </c>
      <c r="C1" s="2" t="s">
        <v>0</v>
      </c>
    </row>
    <row r="2">
      <c r="A2" s="3">
        <v>4514.0</v>
      </c>
      <c r="B2" s="1">
        <f t="shared" si="1"/>
        <v>4514</v>
      </c>
      <c r="D2" s="2" t="s">
        <v>1</v>
      </c>
    </row>
    <row r="3">
      <c r="A3" s="3">
        <v>8009.0</v>
      </c>
      <c r="B3" s="1">
        <f t="shared" si="1"/>
        <v>8009</v>
      </c>
    </row>
    <row r="4">
      <c r="A4" s="3">
        <v>6703.0</v>
      </c>
      <c r="B4" s="1">
        <f t="shared" si="1"/>
        <v>6703</v>
      </c>
    </row>
    <row r="5">
      <c r="A5" s="3">
        <v>1811.0</v>
      </c>
      <c r="B5" s="1">
        <f t="shared" si="1"/>
        <v>1811</v>
      </c>
    </row>
    <row r="6">
      <c r="A6" s="3">
        <v>4881.0</v>
      </c>
      <c r="B6" s="1">
        <f t="shared" si="1"/>
        <v>4881</v>
      </c>
    </row>
    <row r="7">
      <c r="A7" s="3">
        <v>3905.0</v>
      </c>
      <c r="B7" s="1">
        <f t="shared" si="1"/>
        <v>3905</v>
      </c>
    </row>
    <row r="8">
      <c r="A8" s="3">
        <v>3933.0</v>
      </c>
      <c r="B8" s="1">
        <f t="shared" si="1"/>
        <v>3933</v>
      </c>
    </row>
    <row r="9">
      <c r="A9" s="3">
        <v>9436.0</v>
      </c>
      <c r="B9" s="1">
        <f t="shared" si="1"/>
        <v>9436</v>
      </c>
    </row>
    <row r="10">
      <c r="A10" s="3">
        <v>4332.0</v>
      </c>
      <c r="B10" s="1">
        <f t="shared" si="1"/>
        <v>4332</v>
      </c>
    </row>
    <row r="11">
      <c r="A11" s="4"/>
      <c r="B11" s="1" t="str">
        <f t="shared" si="1"/>
        <v>,</v>
      </c>
    </row>
    <row r="12">
      <c r="A12" s="3">
        <v>3059.0</v>
      </c>
      <c r="B12" s="1">
        <f t="shared" si="1"/>
        <v>3059</v>
      </c>
    </row>
    <row r="13">
      <c r="A13" s="3">
        <v>15715.0</v>
      </c>
      <c r="B13" s="1">
        <f t="shared" si="1"/>
        <v>15715</v>
      </c>
    </row>
    <row r="14">
      <c r="A14" s="3">
        <v>11597.0</v>
      </c>
      <c r="B14" s="1">
        <f t="shared" si="1"/>
        <v>11597</v>
      </c>
    </row>
    <row r="15">
      <c r="A15" s="3">
        <v>10625.0</v>
      </c>
      <c r="B15" s="1">
        <f t="shared" si="1"/>
        <v>10625</v>
      </c>
    </row>
    <row r="16">
      <c r="A16" s="3">
        <v>8486.0</v>
      </c>
      <c r="B16" s="1">
        <f t="shared" si="1"/>
        <v>8486</v>
      </c>
    </row>
    <row r="17">
      <c r="A17" s="4"/>
      <c r="B17" s="1" t="str">
        <f t="shared" si="1"/>
        <v>,</v>
      </c>
    </row>
    <row r="18">
      <c r="A18" s="3">
        <v>4556.0</v>
      </c>
      <c r="B18" s="1">
        <f t="shared" si="1"/>
        <v>4556</v>
      </c>
    </row>
    <row r="19">
      <c r="A19" s="3">
        <v>10613.0</v>
      </c>
      <c r="B19" s="1">
        <f t="shared" si="1"/>
        <v>10613</v>
      </c>
    </row>
    <row r="20">
      <c r="A20" s="3">
        <v>4087.0</v>
      </c>
      <c r="B20" s="1">
        <f t="shared" si="1"/>
        <v>4087</v>
      </c>
    </row>
    <row r="21">
      <c r="A21" s="3">
        <v>11287.0</v>
      </c>
      <c r="B21" s="1">
        <f t="shared" si="1"/>
        <v>11287</v>
      </c>
    </row>
    <row r="22">
      <c r="A22" s="3">
        <v>12020.0</v>
      </c>
      <c r="B22" s="1">
        <f t="shared" si="1"/>
        <v>12020</v>
      </c>
    </row>
    <row r="23">
      <c r="A23" s="3">
        <v>1412.0</v>
      </c>
      <c r="B23" s="1">
        <f t="shared" si="1"/>
        <v>1412</v>
      </c>
    </row>
    <row r="24">
      <c r="A24" s="4"/>
      <c r="B24" s="1" t="str">
        <f t="shared" si="1"/>
        <v>,</v>
      </c>
    </row>
    <row r="25">
      <c r="A25" s="3">
        <v>5320.0</v>
      </c>
      <c r="B25" s="1">
        <f t="shared" si="1"/>
        <v>5320</v>
      </c>
    </row>
    <row r="26">
      <c r="A26" s="3">
        <v>9757.0</v>
      </c>
      <c r="B26" s="1">
        <f t="shared" si="1"/>
        <v>9757</v>
      </c>
    </row>
    <row r="27">
      <c r="A27" s="3">
        <v>10646.0</v>
      </c>
      <c r="B27" s="1">
        <f t="shared" si="1"/>
        <v>10646</v>
      </c>
    </row>
    <row r="28">
      <c r="A28" s="3">
        <v>7373.0</v>
      </c>
      <c r="B28" s="1">
        <f t="shared" si="1"/>
        <v>7373</v>
      </c>
    </row>
    <row r="29">
      <c r="A29" s="3">
        <v>1197.0</v>
      </c>
      <c r="B29" s="1">
        <f t="shared" si="1"/>
        <v>1197</v>
      </c>
    </row>
    <row r="30">
      <c r="A30" s="3">
        <v>3486.0</v>
      </c>
      <c r="B30" s="1">
        <f t="shared" si="1"/>
        <v>3486</v>
      </c>
    </row>
    <row r="31">
      <c r="A31" s="3">
        <v>4359.0</v>
      </c>
      <c r="B31" s="1">
        <f t="shared" si="1"/>
        <v>4359</v>
      </c>
    </row>
    <row r="32">
      <c r="A32" s="4"/>
      <c r="B32" s="1" t="str">
        <f t="shared" si="1"/>
        <v>,</v>
      </c>
    </row>
    <row r="33">
      <c r="A33" s="3">
        <v>16319.0</v>
      </c>
      <c r="B33" s="1">
        <f t="shared" si="1"/>
        <v>16319</v>
      </c>
    </row>
    <row r="34">
      <c r="A34" s="3">
        <v>22687.0</v>
      </c>
      <c r="B34" s="1">
        <f t="shared" si="1"/>
        <v>22687</v>
      </c>
    </row>
    <row r="35">
      <c r="A35" s="3">
        <v>5272.0</v>
      </c>
      <c r="B35" s="1">
        <f t="shared" si="1"/>
        <v>5272</v>
      </c>
    </row>
    <row r="36">
      <c r="A36" s="4"/>
      <c r="B36" s="1" t="str">
        <f t="shared" si="1"/>
        <v>,</v>
      </c>
    </row>
    <row r="37">
      <c r="A37" s="3">
        <v>6167.0</v>
      </c>
      <c r="B37" s="1">
        <f t="shared" si="1"/>
        <v>6167</v>
      </c>
    </row>
    <row r="38">
      <c r="A38" s="3">
        <v>2478.0</v>
      </c>
      <c r="B38" s="1">
        <f t="shared" si="1"/>
        <v>2478</v>
      </c>
    </row>
    <row r="39">
      <c r="A39" s="3">
        <v>4950.0</v>
      </c>
      <c r="B39" s="1">
        <f t="shared" si="1"/>
        <v>4950</v>
      </c>
    </row>
    <row r="40">
      <c r="A40" s="3">
        <v>5513.0</v>
      </c>
      <c r="B40" s="1">
        <f t="shared" si="1"/>
        <v>5513</v>
      </c>
    </row>
    <row r="41">
      <c r="A41" s="3">
        <v>6113.0</v>
      </c>
      <c r="B41" s="1">
        <f t="shared" si="1"/>
        <v>6113</v>
      </c>
    </row>
    <row r="42">
      <c r="A42" s="3">
        <v>2739.0</v>
      </c>
      <c r="B42" s="1">
        <f t="shared" si="1"/>
        <v>2739</v>
      </c>
    </row>
    <row r="43">
      <c r="A43" s="3">
        <v>6805.0</v>
      </c>
      <c r="B43" s="1">
        <f t="shared" si="1"/>
        <v>6805</v>
      </c>
    </row>
    <row r="44">
      <c r="A44" s="3">
        <v>4488.0</v>
      </c>
      <c r="B44" s="1">
        <f t="shared" si="1"/>
        <v>4488</v>
      </c>
    </row>
    <row r="45">
      <c r="A45" s="3">
        <v>6555.0</v>
      </c>
      <c r="B45" s="1">
        <f t="shared" si="1"/>
        <v>6555</v>
      </c>
    </row>
    <row r="46">
      <c r="A46" s="3">
        <v>2752.0</v>
      </c>
      <c r="B46" s="1">
        <f t="shared" si="1"/>
        <v>2752</v>
      </c>
    </row>
    <row r="47">
      <c r="A47" s="4"/>
      <c r="B47" s="1" t="str">
        <f t="shared" si="1"/>
        <v>,</v>
      </c>
    </row>
    <row r="48">
      <c r="A48" s="3">
        <v>2198.0</v>
      </c>
      <c r="B48" s="1">
        <f t="shared" si="1"/>
        <v>2198</v>
      </c>
    </row>
    <row r="49">
      <c r="A49" s="3">
        <v>2528.0</v>
      </c>
      <c r="B49" s="1">
        <f t="shared" si="1"/>
        <v>2528</v>
      </c>
    </row>
    <row r="50">
      <c r="A50" s="3">
        <v>3432.0</v>
      </c>
      <c r="B50" s="1">
        <f t="shared" si="1"/>
        <v>3432</v>
      </c>
    </row>
    <row r="51">
      <c r="A51" s="3">
        <v>2218.0</v>
      </c>
      <c r="B51" s="1">
        <f t="shared" si="1"/>
        <v>2218</v>
      </c>
    </row>
    <row r="52">
      <c r="A52" s="3">
        <v>3283.0</v>
      </c>
      <c r="B52" s="1">
        <f t="shared" si="1"/>
        <v>3283</v>
      </c>
    </row>
    <row r="53">
      <c r="A53" s="3">
        <v>1400.0</v>
      </c>
      <c r="B53" s="1">
        <f t="shared" si="1"/>
        <v>1400</v>
      </c>
    </row>
    <row r="54">
      <c r="A54" s="3">
        <v>1932.0</v>
      </c>
      <c r="B54" s="1">
        <f t="shared" si="1"/>
        <v>1932</v>
      </c>
    </row>
    <row r="55">
      <c r="A55" s="3">
        <v>3438.0</v>
      </c>
      <c r="B55" s="1">
        <f t="shared" si="1"/>
        <v>3438</v>
      </c>
    </row>
    <row r="56">
      <c r="A56" s="3">
        <v>1834.0</v>
      </c>
      <c r="B56" s="1">
        <f t="shared" si="1"/>
        <v>1834</v>
      </c>
    </row>
    <row r="57">
      <c r="A57" s="3">
        <v>1050.0</v>
      </c>
      <c r="B57" s="1">
        <f t="shared" si="1"/>
        <v>1050</v>
      </c>
    </row>
    <row r="58">
      <c r="A58" s="3">
        <v>4766.0</v>
      </c>
      <c r="B58" s="1">
        <f t="shared" si="1"/>
        <v>4766</v>
      </c>
    </row>
    <row r="59">
      <c r="A59" s="3">
        <v>5218.0</v>
      </c>
      <c r="B59" s="1">
        <f t="shared" si="1"/>
        <v>5218</v>
      </c>
    </row>
    <row r="60">
      <c r="A60" s="3">
        <v>3033.0</v>
      </c>
      <c r="B60" s="1">
        <f t="shared" si="1"/>
        <v>3033</v>
      </c>
    </row>
    <row r="61">
      <c r="A61" s="3">
        <v>3410.0</v>
      </c>
      <c r="B61" s="1">
        <f t="shared" si="1"/>
        <v>3410</v>
      </c>
    </row>
    <row r="62">
      <c r="A62" s="4"/>
      <c r="B62" s="1" t="str">
        <f t="shared" si="1"/>
        <v>,</v>
      </c>
    </row>
    <row r="63">
      <c r="A63" s="3">
        <v>3362.0</v>
      </c>
      <c r="B63" s="1">
        <f t="shared" si="1"/>
        <v>3362</v>
      </c>
    </row>
    <row r="64">
      <c r="A64" s="3">
        <v>2773.0</v>
      </c>
      <c r="B64" s="1">
        <f t="shared" si="1"/>
        <v>2773</v>
      </c>
    </row>
    <row r="65">
      <c r="A65" s="3">
        <v>6782.0</v>
      </c>
      <c r="B65" s="1">
        <f t="shared" si="1"/>
        <v>6782</v>
      </c>
    </row>
    <row r="66">
      <c r="A66" s="3">
        <v>7416.0</v>
      </c>
      <c r="B66" s="1">
        <f t="shared" si="1"/>
        <v>7416</v>
      </c>
    </row>
    <row r="67">
      <c r="A67" s="3">
        <v>5388.0</v>
      </c>
      <c r="B67" s="1">
        <f t="shared" si="1"/>
        <v>5388</v>
      </c>
    </row>
    <row r="68">
      <c r="A68" s="3">
        <v>5419.0</v>
      </c>
      <c r="B68" s="1">
        <f t="shared" si="1"/>
        <v>5419</v>
      </c>
    </row>
    <row r="69">
      <c r="A69" s="3">
        <v>4628.0</v>
      </c>
      <c r="B69" s="1">
        <f t="shared" si="1"/>
        <v>4628</v>
      </c>
    </row>
    <row r="70">
      <c r="A70" s="3">
        <v>8877.0</v>
      </c>
      <c r="B70" s="1">
        <f t="shared" si="1"/>
        <v>8877</v>
      </c>
    </row>
    <row r="71">
      <c r="A71" s="4"/>
      <c r="B71" s="1" t="str">
        <f t="shared" si="1"/>
        <v>,</v>
      </c>
    </row>
    <row r="72">
      <c r="A72" s="3">
        <v>2852.0</v>
      </c>
      <c r="B72" s="1">
        <f t="shared" si="1"/>
        <v>2852</v>
      </c>
    </row>
    <row r="73">
      <c r="A73" s="3">
        <v>7531.0</v>
      </c>
      <c r="B73" s="1">
        <f t="shared" si="1"/>
        <v>7531</v>
      </c>
    </row>
    <row r="74">
      <c r="A74" s="3">
        <v>6028.0</v>
      </c>
      <c r="B74" s="1">
        <f t="shared" si="1"/>
        <v>6028</v>
      </c>
    </row>
    <row r="75">
      <c r="A75" s="3">
        <v>8068.0</v>
      </c>
      <c r="B75" s="1">
        <f t="shared" si="1"/>
        <v>8068</v>
      </c>
    </row>
    <row r="76">
      <c r="A76" s="3">
        <v>3942.0</v>
      </c>
      <c r="B76" s="1">
        <f t="shared" si="1"/>
        <v>3942</v>
      </c>
    </row>
    <row r="77">
      <c r="A77" s="3">
        <v>9388.0</v>
      </c>
      <c r="B77" s="1">
        <f t="shared" si="1"/>
        <v>9388</v>
      </c>
    </row>
    <row r="78">
      <c r="A78" s="3">
        <v>8053.0</v>
      </c>
      <c r="B78" s="1">
        <f t="shared" si="1"/>
        <v>8053</v>
      </c>
    </row>
    <row r="79">
      <c r="A79" s="3">
        <v>6334.0</v>
      </c>
      <c r="B79" s="1">
        <f t="shared" si="1"/>
        <v>6334</v>
      </c>
    </row>
    <row r="80">
      <c r="A80" s="3">
        <v>6099.0</v>
      </c>
      <c r="B80" s="1">
        <f t="shared" si="1"/>
        <v>6099</v>
      </c>
    </row>
    <row r="81">
      <c r="A81" s="4"/>
      <c r="B81" s="1" t="str">
        <f t="shared" si="1"/>
        <v>,</v>
      </c>
    </row>
    <row r="82">
      <c r="A82" s="3">
        <v>2086.0</v>
      </c>
      <c r="B82" s="1">
        <f t="shared" si="1"/>
        <v>2086</v>
      </c>
    </row>
    <row r="83">
      <c r="A83" s="3">
        <v>3097.0</v>
      </c>
      <c r="B83" s="1">
        <f t="shared" si="1"/>
        <v>3097</v>
      </c>
    </row>
    <row r="84">
      <c r="A84" s="3">
        <v>2914.0</v>
      </c>
      <c r="B84" s="1">
        <f t="shared" si="1"/>
        <v>2914</v>
      </c>
    </row>
    <row r="85">
      <c r="A85" s="3">
        <v>3087.0</v>
      </c>
      <c r="B85" s="1">
        <f t="shared" si="1"/>
        <v>3087</v>
      </c>
    </row>
    <row r="86">
      <c r="A86" s="3">
        <v>7500.0</v>
      </c>
      <c r="B86" s="1">
        <f t="shared" si="1"/>
        <v>7500</v>
      </c>
    </row>
    <row r="87">
      <c r="A87" s="3">
        <v>1718.0</v>
      </c>
      <c r="B87" s="1">
        <f t="shared" si="1"/>
        <v>1718</v>
      </c>
    </row>
    <row r="88">
      <c r="A88" s="3">
        <v>1482.0</v>
      </c>
      <c r="B88" s="1">
        <f t="shared" si="1"/>
        <v>1482</v>
      </c>
    </row>
    <row r="89">
      <c r="A89" s="3">
        <v>6198.0</v>
      </c>
      <c r="B89" s="1">
        <f t="shared" si="1"/>
        <v>6198</v>
      </c>
    </row>
    <row r="90">
      <c r="A90" s="3">
        <v>2057.0</v>
      </c>
      <c r="B90" s="1">
        <f t="shared" si="1"/>
        <v>2057</v>
      </c>
    </row>
    <row r="91">
      <c r="A91" s="3">
        <v>7098.0</v>
      </c>
      <c r="B91" s="1">
        <f t="shared" si="1"/>
        <v>7098</v>
      </c>
    </row>
    <row r="92">
      <c r="A92" s="3">
        <v>7464.0</v>
      </c>
      <c r="B92" s="1">
        <f t="shared" si="1"/>
        <v>7464</v>
      </c>
    </row>
    <row r="93">
      <c r="A93" s="4"/>
      <c r="B93" s="1" t="str">
        <f t="shared" si="1"/>
        <v>,</v>
      </c>
    </row>
    <row r="94">
      <c r="A94" s="3">
        <v>4522.0</v>
      </c>
      <c r="B94" s="1">
        <f t="shared" si="1"/>
        <v>4522</v>
      </c>
    </row>
    <row r="95">
      <c r="A95" s="3">
        <v>4306.0</v>
      </c>
      <c r="B95" s="1">
        <f t="shared" si="1"/>
        <v>4306</v>
      </c>
    </row>
    <row r="96">
      <c r="A96" s="3">
        <v>1906.0</v>
      </c>
      <c r="B96" s="1">
        <f t="shared" si="1"/>
        <v>1906</v>
      </c>
    </row>
    <row r="97">
      <c r="A97" s="3">
        <v>6692.0</v>
      </c>
      <c r="B97" s="1">
        <f t="shared" si="1"/>
        <v>6692</v>
      </c>
    </row>
    <row r="98">
      <c r="A98" s="3">
        <v>1273.0</v>
      </c>
      <c r="B98" s="1">
        <f t="shared" si="1"/>
        <v>1273</v>
      </c>
    </row>
    <row r="99">
      <c r="A99" s="3">
        <v>3851.0</v>
      </c>
      <c r="B99" s="1">
        <f t="shared" si="1"/>
        <v>3851</v>
      </c>
    </row>
    <row r="100">
      <c r="A100" s="3">
        <v>6475.0</v>
      </c>
      <c r="B100" s="1">
        <f t="shared" si="1"/>
        <v>6475</v>
      </c>
    </row>
    <row r="101">
      <c r="A101" s="3">
        <v>1186.0</v>
      </c>
      <c r="B101" s="1">
        <f t="shared" si="1"/>
        <v>1186</v>
      </c>
    </row>
    <row r="102">
      <c r="A102" s="3">
        <v>6012.0</v>
      </c>
      <c r="B102" s="1">
        <f t="shared" si="1"/>
        <v>6012</v>
      </c>
    </row>
    <row r="103">
      <c r="A103" s="3">
        <v>2456.0</v>
      </c>
      <c r="B103" s="1">
        <f t="shared" si="1"/>
        <v>2456</v>
      </c>
    </row>
    <row r="104">
      <c r="A104" s="3">
        <v>2414.0</v>
      </c>
      <c r="B104" s="1">
        <f t="shared" si="1"/>
        <v>2414</v>
      </c>
    </row>
    <row r="105">
      <c r="A105" s="3">
        <v>5740.0</v>
      </c>
      <c r="B105" s="1">
        <f t="shared" si="1"/>
        <v>5740</v>
      </c>
    </row>
    <row r="106">
      <c r="A106" s="4"/>
      <c r="B106" s="1" t="str">
        <f t="shared" si="1"/>
        <v>,</v>
      </c>
    </row>
    <row r="107">
      <c r="A107" s="3">
        <v>12352.0</v>
      </c>
      <c r="B107" s="1">
        <f t="shared" si="1"/>
        <v>12352</v>
      </c>
    </row>
    <row r="108">
      <c r="A108" s="3">
        <v>14613.0</v>
      </c>
      <c r="B108" s="1">
        <f t="shared" si="1"/>
        <v>14613</v>
      </c>
    </row>
    <row r="109">
      <c r="A109" s="3">
        <v>4339.0</v>
      </c>
      <c r="B109" s="1">
        <f t="shared" si="1"/>
        <v>4339</v>
      </c>
    </row>
    <row r="110">
      <c r="A110" s="3">
        <v>1259.0</v>
      </c>
      <c r="B110" s="1">
        <f t="shared" si="1"/>
        <v>1259</v>
      </c>
    </row>
    <row r="111">
      <c r="A111" s="3">
        <v>3363.0</v>
      </c>
      <c r="B111" s="1">
        <f t="shared" si="1"/>
        <v>3363</v>
      </c>
    </row>
    <row r="112">
      <c r="A112" s="4"/>
      <c r="B112" s="1" t="str">
        <f t="shared" si="1"/>
        <v>,</v>
      </c>
    </row>
    <row r="113">
      <c r="A113" s="3">
        <v>5505.0</v>
      </c>
      <c r="B113" s="1">
        <f t="shared" si="1"/>
        <v>5505</v>
      </c>
    </row>
    <row r="114">
      <c r="A114" s="3">
        <v>5913.0</v>
      </c>
      <c r="B114" s="1">
        <f t="shared" si="1"/>
        <v>5913</v>
      </c>
    </row>
    <row r="115">
      <c r="A115" s="3">
        <v>6539.0</v>
      </c>
      <c r="B115" s="1">
        <f t="shared" si="1"/>
        <v>6539</v>
      </c>
    </row>
    <row r="116">
      <c r="A116" s="3">
        <v>4164.0</v>
      </c>
      <c r="B116" s="1">
        <f t="shared" si="1"/>
        <v>4164</v>
      </c>
    </row>
    <row r="117">
      <c r="A117" s="3">
        <v>10864.0</v>
      </c>
      <c r="B117" s="1">
        <f t="shared" si="1"/>
        <v>10864</v>
      </c>
    </row>
    <row r="118">
      <c r="A118" s="3">
        <v>8085.0</v>
      </c>
      <c r="B118" s="1">
        <f t="shared" si="1"/>
        <v>8085</v>
      </c>
    </row>
    <row r="119">
      <c r="A119" s="3">
        <v>4962.0</v>
      </c>
      <c r="B119" s="1">
        <f t="shared" si="1"/>
        <v>4962</v>
      </c>
    </row>
    <row r="120">
      <c r="A120" s="4"/>
      <c r="B120" s="1" t="str">
        <f t="shared" si="1"/>
        <v>,</v>
      </c>
    </row>
    <row r="121">
      <c r="A121" s="3">
        <v>5427.0</v>
      </c>
      <c r="B121" s="1">
        <f t="shared" si="1"/>
        <v>5427</v>
      </c>
    </row>
    <row r="122">
      <c r="A122" s="3">
        <v>3232.0</v>
      </c>
      <c r="B122" s="1">
        <f t="shared" si="1"/>
        <v>3232</v>
      </c>
    </row>
    <row r="123">
      <c r="A123" s="3">
        <v>6945.0</v>
      </c>
      <c r="B123" s="1">
        <f t="shared" si="1"/>
        <v>6945</v>
      </c>
    </row>
    <row r="124">
      <c r="A124" s="3">
        <v>4536.0</v>
      </c>
      <c r="B124" s="1">
        <f t="shared" si="1"/>
        <v>4536</v>
      </c>
    </row>
    <row r="125">
      <c r="A125" s="3">
        <v>6549.0</v>
      </c>
      <c r="B125" s="1">
        <f t="shared" si="1"/>
        <v>6549</v>
      </c>
    </row>
    <row r="126">
      <c r="A126" s="3">
        <v>2299.0</v>
      </c>
      <c r="B126" s="1">
        <f t="shared" si="1"/>
        <v>2299</v>
      </c>
    </row>
    <row r="127">
      <c r="A127" s="3">
        <v>4450.0</v>
      </c>
      <c r="B127" s="1">
        <f t="shared" si="1"/>
        <v>4450</v>
      </c>
    </row>
    <row r="128">
      <c r="A128" s="3">
        <v>2130.0</v>
      </c>
      <c r="B128" s="1">
        <f t="shared" si="1"/>
        <v>2130</v>
      </c>
    </row>
    <row r="129">
      <c r="A129" s="3">
        <v>3757.0</v>
      </c>
      <c r="B129" s="1">
        <f t="shared" si="1"/>
        <v>3757</v>
      </c>
    </row>
    <row r="130">
      <c r="A130" s="4"/>
      <c r="B130" s="1" t="str">
        <f t="shared" si="1"/>
        <v>,</v>
      </c>
    </row>
    <row r="131">
      <c r="A131" s="3">
        <v>8546.0</v>
      </c>
      <c r="B131" s="1">
        <f t="shared" si="1"/>
        <v>8546</v>
      </c>
    </row>
    <row r="132">
      <c r="A132" s="3">
        <v>3303.0</v>
      </c>
      <c r="B132" s="1">
        <f t="shared" si="1"/>
        <v>3303</v>
      </c>
    </row>
    <row r="133">
      <c r="A133" s="3">
        <v>9097.0</v>
      </c>
      <c r="B133" s="1">
        <f t="shared" si="1"/>
        <v>9097</v>
      </c>
    </row>
    <row r="134">
      <c r="A134" s="3">
        <v>2356.0</v>
      </c>
      <c r="B134" s="1">
        <f t="shared" si="1"/>
        <v>2356</v>
      </c>
    </row>
    <row r="135">
      <c r="A135" s="3">
        <v>3155.0</v>
      </c>
      <c r="B135" s="1">
        <f t="shared" si="1"/>
        <v>3155</v>
      </c>
    </row>
    <row r="136">
      <c r="A136" s="3">
        <v>1122.0</v>
      </c>
      <c r="B136" s="1">
        <f t="shared" si="1"/>
        <v>1122</v>
      </c>
    </row>
    <row r="137">
      <c r="A137" s="3">
        <v>6978.0</v>
      </c>
      <c r="B137" s="1">
        <f t="shared" si="1"/>
        <v>6978</v>
      </c>
    </row>
    <row r="138">
      <c r="A138" s="3">
        <v>3389.0</v>
      </c>
      <c r="B138" s="1">
        <f t="shared" si="1"/>
        <v>3389</v>
      </c>
    </row>
    <row r="139">
      <c r="A139" s="4"/>
      <c r="B139" s="1" t="str">
        <f t="shared" si="1"/>
        <v>,</v>
      </c>
    </row>
    <row r="140">
      <c r="A140" s="3">
        <v>55471.0</v>
      </c>
      <c r="B140" s="1">
        <f t="shared" si="1"/>
        <v>55471</v>
      </c>
    </row>
    <row r="141">
      <c r="A141" s="4"/>
      <c r="B141" s="1" t="str">
        <f t="shared" si="1"/>
        <v>,</v>
      </c>
    </row>
    <row r="142">
      <c r="A142" s="3">
        <v>3774.0</v>
      </c>
      <c r="B142" s="1">
        <f t="shared" si="1"/>
        <v>3774</v>
      </c>
    </row>
    <row r="143">
      <c r="A143" s="3">
        <v>7631.0</v>
      </c>
      <c r="B143" s="1">
        <f t="shared" si="1"/>
        <v>7631</v>
      </c>
    </row>
    <row r="144">
      <c r="A144" s="3">
        <v>2208.0</v>
      </c>
      <c r="B144" s="1">
        <f t="shared" si="1"/>
        <v>2208</v>
      </c>
    </row>
    <row r="145">
      <c r="A145" s="3">
        <v>11171.0</v>
      </c>
      <c r="B145" s="1">
        <f t="shared" si="1"/>
        <v>11171</v>
      </c>
    </row>
    <row r="146">
      <c r="A146" s="3">
        <v>5316.0</v>
      </c>
      <c r="B146" s="1">
        <f t="shared" si="1"/>
        <v>5316</v>
      </c>
    </row>
    <row r="147">
      <c r="A147" s="3">
        <v>1342.0</v>
      </c>
      <c r="B147" s="1">
        <f t="shared" si="1"/>
        <v>1342</v>
      </c>
    </row>
    <row r="148">
      <c r="A148" s="3">
        <v>5328.0</v>
      </c>
      <c r="B148" s="1">
        <f t="shared" si="1"/>
        <v>5328</v>
      </c>
    </row>
    <row r="149">
      <c r="A149" s="4"/>
      <c r="B149" s="1" t="str">
        <f t="shared" si="1"/>
        <v>,</v>
      </c>
    </row>
    <row r="150">
      <c r="A150" s="3">
        <v>10879.0</v>
      </c>
      <c r="B150" s="1">
        <f t="shared" si="1"/>
        <v>10879</v>
      </c>
    </row>
    <row r="151">
      <c r="A151" s="3">
        <v>9002.0</v>
      </c>
      <c r="B151" s="1">
        <f t="shared" si="1"/>
        <v>9002</v>
      </c>
    </row>
    <row r="152">
      <c r="A152" s="3">
        <v>11257.0</v>
      </c>
      <c r="B152" s="1">
        <f t="shared" si="1"/>
        <v>11257</v>
      </c>
    </row>
    <row r="153">
      <c r="A153" s="3">
        <v>3581.0</v>
      </c>
      <c r="B153" s="1">
        <f t="shared" si="1"/>
        <v>3581</v>
      </c>
    </row>
    <row r="154">
      <c r="A154" s="3">
        <v>7878.0</v>
      </c>
      <c r="B154" s="1">
        <f t="shared" si="1"/>
        <v>7878</v>
      </c>
    </row>
    <row r="155">
      <c r="A155" s="3">
        <v>10258.0</v>
      </c>
      <c r="B155" s="1">
        <f t="shared" si="1"/>
        <v>10258</v>
      </c>
    </row>
    <row r="156">
      <c r="A156" s="4"/>
      <c r="B156" s="1" t="str">
        <f t="shared" si="1"/>
        <v>,</v>
      </c>
    </row>
    <row r="157">
      <c r="A157" s="3">
        <v>2577.0</v>
      </c>
      <c r="B157" s="1">
        <f t="shared" si="1"/>
        <v>2577</v>
      </c>
    </row>
    <row r="158">
      <c r="A158" s="3">
        <v>1797.0</v>
      </c>
      <c r="B158" s="1">
        <f t="shared" si="1"/>
        <v>1797</v>
      </c>
    </row>
    <row r="159">
      <c r="A159" s="3">
        <v>5983.0</v>
      </c>
      <c r="B159" s="1">
        <f t="shared" si="1"/>
        <v>5983</v>
      </c>
    </row>
    <row r="160">
      <c r="A160" s="3">
        <v>11497.0</v>
      </c>
      <c r="B160" s="1">
        <f t="shared" si="1"/>
        <v>11497</v>
      </c>
    </row>
    <row r="161">
      <c r="A161" s="3">
        <v>3851.0</v>
      </c>
      <c r="B161" s="1">
        <f t="shared" si="1"/>
        <v>3851</v>
      </c>
    </row>
    <row r="162">
      <c r="A162" s="4"/>
      <c r="B162" s="1" t="str">
        <f t="shared" si="1"/>
        <v>,</v>
      </c>
    </row>
    <row r="163">
      <c r="A163" s="3">
        <v>4420.0</v>
      </c>
      <c r="B163" s="1">
        <f t="shared" si="1"/>
        <v>4420</v>
      </c>
    </row>
    <row r="164">
      <c r="A164" s="3">
        <v>5333.0</v>
      </c>
      <c r="B164" s="1">
        <f t="shared" si="1"/>
        <v>5333</v>
      </c>
    </row>
    <row r="165">
      <c r="A165" s="3">
        <v>4281.0</v>
      </c>
      <c r="B165" s="1">
        <f t="shared" si="1"/>
        <v>4281</v>
      </c>
    </row>
    <row r="166">
      <c r="A166" s="3">
        <v>6978.0</v>
      </c>
      <c r="B166" s="1">
        <f t="shared" si="1"/>
        <v>6978</v>
      </c>
    </row>
    <row r="167">
      <c r="A167" s="3">
        <v>2230.0</v>
      </c>
      <c r="B167" s="1">
        <f t="shared" si="1"/>
        <v>2230</v>
      </c>
    </row>
    <row r="168">
      <c r="A168" s="3">
        <v>2658.0</v>
      </c>
      <c r="B168" s="1">
        <f t="shared" si="1"/>
        <v>2658</v>
      </c>
    </row>
    <row r="169">
      <c r="A169" s="3">
        <v>4337.0</v>
      </c>
      <c r="B169" s="1">
        <f t="shared" si="1"/>
        <v>4337</v>
      </c>
    </row>
    <row r="170">
      <c r="A170" s="3">
        <v>3238.0</v>
      </c>
      <c r="B170" s="1">
        <f t="shared" si="1"/>
        <v>3238</v>
      </c>
    </row>
    <row r="171">
      <c r="A171" s="3">
        <v>7724.0</v>
      </c>
      <c r="B171" s="1">
        <f t="shared" si="1"/>
        <v>7724</v>
      </c>
    </row>
    <row r="172">
      <c r="A172" s="3">
        <v>7813.0</v>
      </c>
      <c r="B172" s="1">
        <f t="shared" si="1"/>
        <v>7813</v>
      </c>
    </row>
    <row r="173">
      <c r="A173" s="3">
        <v>7326.0</v>
      </c>
      <c r="B173" s="1">
        <f t="shared" si="1"/>
        <v>7326</v>
      </c>
    </row>
    <row r="174">
      <c r="A174" s="4"/>
      <c r="B174" s="1" t="str">
        <f t="shared" si="1"/>
        <v>,</v>
      </c>
    </row>
    <row r="175">
      <c r="A175" s="3">
        <v>1907.0</v>
      </c>
      <c r="B175" s="1">
        <f t="shared" si="1"/>
        <v>1907</v>
      </c>
    </row>
    <row r="176">
      <c r="A176" s="3">
        <v>1190.0</v>
      </c>
      <c r="B176" s="1">
        <f t="shared" si="1"/>
        <v>1190</v>
      </c>
    </row>
    <row r="177">
      <c r="A177" s="3">
        <v>6038.0</v>
      </c>
      <c r="B177" s="1">
        <f t="shared" si="1"/>
        <v>6038</v>
      </c>
    </row>
    <row r="178">
      <c r="A178" s="3">
        <v>6109.0</v>
      </c>
      <c r="B178" s="1">
        <f t="shared" si="1"/>
        <v>6109</v>
      </c>
    </row>
    <row r="179">
      <c r="A179" s="3">
        <v>4484.0</v>
      </c>
      <c r="B179" s="1">
        <f t="shared" si="1"/>
        <v>4484</v>
      </c>
    </row>
    <row r="180">
      <c r="A180" s="3">
        <v>5432.0</v>
      </c>
      <c r="B180" s="1">
        <f t="shared" si="1"/>
        <v>5432</v>
      </c>
    </row>
    <row r="181">
      <c r="A181" s="3">
        <v>6124.0</v>
      </c>
      <c r="B181" s="1">
        <f t="shared" si="1"/>
        <v>6124</v>
      </c>
    </row>
    <row r="182">
      <c r="A182" s="3">
        <v>7755.0</v>
      </c>
      <c r="B182" s="1">
        <f t="shared" si="1"/>
        <v>7755</v>
      </c>
    </row>
    <row r="183">
      <c r="A183" s="3">
        <v>8056.0</v>
      </c>
      <c r="B183" s="1">
        <f t="shared" si="1"/>
        <v>8056</v>
      </c>
    </row>
    <row r="184">
      <c r="A184" s="3">
        <v>7040.0</v>
      </c>
      <c r="B184" s="1">
        <f t="shared" si="1"/>
        <v>7040</v>
      </c>
    </row>
    <row r="185">
      <c r="A185" s="4"/>
      <c r="B185" s="1" t="str">
        <f t="shared" si="1"/>
        <v>,</v>
      </c>
    </row>
    <row r="186">
      <c r="A186" s="3">
        <v>1782.0</v>
      </c>
      <c r="B186" s="1">
        <f t="shared" si="1"/>
        <v>1782</v>
      </c>
    </row>
    <row r="187">
      <c r="A187" s="3">
        <v>1645.0</v>
      </c>
      <c r="B187" s="1">
        <f t="shared" si="1"/>
        <v>1645</v>
      </c>
    </row>
    <row r="188">
      <c r="A188" s="3">
        <v>6918.0</v>
      </c>
      <c r="B188" s="1">
        <f t="shared" si="1"/>
        <v>6918</v>
      </c>
    </row>
    <row r="189">
      <c r="A189" s="3">
        <v>3525.0</v>
      </c>
      <c r="B189" s="1">
        <f t="shared" si="1"/>
        <v>3525</v>
      </c>
    </row>
    <row r="190">
      <c r="A190" s="3">
        <v>2147.0</v>
      </c>
      <c r="B190" s="1">
        <f t="shared" si="1"/>
        <v>2147</v>
      </c>
    </row>
    <row r="191">
      <c r="A191" s="3">
        <v>6923.0</v>
      </c>
      <c r="B191" s="1">
        <f t="shared" si="1"/>
        <v>6923</v>
      </c>
    </row>
    <row r="192">
      <c r="A192" s="3">
        <v>7008.0</v>
      </c>
      <c r="B192" s="1">
        <f t="shared" si="1"/>
        <v>7008</v>
      </c>
    </row>
    <row r="193">
      <c r="A193" s="3">
        <v>9695.0</v>
      </c>
      <c r="B193" s="1">
        <f t="shared" si="1"/>
        <v>9695</v>
      </c>
    </row>
    <row r="194">
      <c r="A194" s="4"/>
      <c r="B194" s="1" t="str">
        <f t="shared" si="1"/>
        <v>,</v>
      </c>
    </row>
    <row r="195">
      <c r="A195" s="3">
        <v>3026.0</v>
      </c>
      <c r="B195" s="1">
        <f t="shared" si="1"/>
        <v>3026</v>
      </c>
    </row>
    <row r="196">
      <c r="A196" s="3">
        <v>5366.0</v>
      </c>
      <c r="B196" s="1">
        <f t="shared" si="1"/>
        <v>5366</v>
      </c>
    </row>
    <row r="197">
      <c r="A197" s="3">
        <v>2607.0</v>
      </c>
      <c r="B197" s="1">
        <f t="shared" si="1"/>
        <v>2607</v>
      </c>
    </row>
    <row r="198">
      <c r="A198" s="3">
        <v>6065.0</v>
      </c>
      <c r="B198" s="1">
        <f t="shared" si="1"/>
        <v>6065</v>
      </c>
    </row>
    <row r="199">
      <c r="A199" s="3">
        <v>3997.0</v>
      </c>
      <c r="B199" s="1">
        <f t="shared" si="1"/>
        <v>3997</v>
      </c>
    </row>
    <row r="200">
      <c r="A200" s="3">
        <v>2859.0</v>
      </c>
      <c r="B200" s="1">
        <f t="shared" si="1"/>
        <v>2859</v>
      </c>
    </row>
    <row r="201">
      <c r="A201" s="3">
        <v>2836.0</v>
      </c>
      <c r="B201" s="1">
        <f t="shared" si="1"/>
        <v>2836</v>
      </c>
    </row>
    <row r="202">
      <c r="A202" s="3">
        <v>5214.0</v>
      </c>
      <c r="B202" s="1">
        <f t="shared" si="1"/>
        <v>5214</v>
      </c>
    </row>
    <row r="203">
      <c r="A203" s="3">
        <v>5599.0</v>
      </c>
      <c r="B203" s="1">
        <f t="shared" si="1"/>
        <v>5599</v>
      </c>
    </row>
    <row r="204">
      <c r="A204" s="3">
        <v>3201.0</v>
      </c>
      <c r="B204" s="1">
        <f t="shared" si="1"/>
        <v>3201</v>
      </c>
    </row>
    <row r="205">
      <c r="A205" s="3">
        <v>3666.0</v>
      </c>
      <c r="B205" s="1">
        <f t="shared" si="1"/>
        <v>3666</v>
      </c>
    </row>
    <row r="206">
      <c r="A206" s="3">
        <v>1140.0</v>
      </c>
      <c r="B206" s="1">
        <f t="shared" si="1"/>
        <v>1140</v>
      </c>
    </row>
    <row r="207">
      <c r="A207" s="3">
        <v>4597.0</v>
      </c>
      <c r="B207" s="1">
        <f t="shared" si="1"/>
        <v>4597</v>
      </c>
    </row>
    <row r="208">
      <c r="A208" s="3">
        <v>5899.0</v>
      </c>
      <c r="B208" s="1">
        <f t="shared" si="1"/>
        <v>5899</v>
      </c>
    </row>
    <row r="209">
      <c r="A209" s="3">
        <v>4111.0</v>
      </c>
      <c r="B209" s="1">
        <f t="shared" si="1"/>
        <v>4111</v>
      </c>
    </row>
    <row r="210">
      <c r="A210" s="4"/>
      <c r="B210" s="1" t="str">
        <f t="shared" si="1"/>
        <v>,</v>
      </c>
    </row>
    <row r="211">
      <c r="A211" s="3">
        <v>9757.0</v>
      </c>
      <c r="B211" s="1">
        <f t="shared" si="1"/>
        <v>9757</v>
      </c>
    </row>
    <row r="212">
      <c r="A212" s="3">
        <v>25752.0</v>
      </c>
      <c r="B212" s="1">
        <f t="shared" si="1"/>
        <v>25752</v>
      </c>
    </row>
    <row r="213">
      <c r="A213" s="3">
        <v>21486.0</v>
      </c>
      <c r="B213" s="1">
        <f t="shared" si="1"/>
        <v>21486</v>
      </c>
    </row>
    <row r="214">
      <c r="A214" s="4"/>
      <c r="B214" s="1" t="str">
        <f t="shared" si="1"/>
        <v>,</v>
      </c>
    </row>
    <row r="215">
      <c r="A215" s="3">
        <v>16745.0</v>
      </c>
      <c r="B215" s="1">
        <f t="shared" si="1"/>
        <v>16745</v>
      </c>
    </row>
    <row r="216">
      <c r="A216" s="4"/>
      <c r="B216" s="1" t="str">
        <f t="shared" si="1"/>
        <v>,</v>
      </c>
    </row>
    <row r="217">
      <c r="A217" s="3">
        <v>3571.0</v>
      </c>
      <c r="B217" s="1">
        <f t="shared" si="1"/>
        <v>3571</v>
      </c>
    </row>
    <row r="218">
      <c r="A218" s="3">
        <v>8001.0</v>
      </c>
      <c r="B218" s="1">
        <f t="shared" si="1"/>
        <v>8001</v>
      </c>
    </row>
    <row r="219">
      <c r="A219" s="3">
        <v>7104.0</v>
      </c>
      <c r="B219" s="1">
        <f t="shared" si="1"/>
        <v>7104</v>
      </c>
    </row>
    <row r="220">
      <c r="A220" s="3">
        <v>4253.0</v>
      </c>
      <c r="B220" s="1">
        <f t="shared" si="1"/>
        <v>4253</v>
      </c>
    </row>
    <row r="221">
      <c r="A221" s="3">
        <v>1833.0</v>
      </c>
      <c r="B221" s="1">
        <f t="shared" si="1"/>
        <v>1833</v>
      </c>
    </row>
    <row r="222">
      <c r="A222" s="3">
        <v>1393.0</v>
      </c>
      <c r="B222" s="1">
        <f t="shared" si="1"/>
        <v>1393</v>
      </c>
    </row>
    <row r="223">
      <c r="A223" s="3">
        <v>6105.0</v>
      </c>
      <c r="B223" s="1">
        <f t="shared" si="1"/>
        <v>6105</v>
      </c>
    </row>
    <row r="224">
      <c r="A224" s="3">
        <v>2036.0</v>
      </c>
      <c r="B224" s="1">
        <f t="shared" si="1"/>
        <v>2036</v>
      </c>
    </row>
    <row r="225">
      <c r="A225" s="3">
        <v>7697.0</v>
      </c>
      <c r="B225" s="1">
        <f t="shared" si="1"/>
        <v>7697</v>
      </c>
    </row>
    <row r="226">
      <c r="A226" s="3">
        <v>1066.0</v>
      </c>
      <c r="B226" s="1">
        <f t="shared" si="1"/>
        <v>1066</v>
      </c>
    </row>
    <row r="227">
      <c r="A227" s="3">
        <v>6702.0</v>
      </c>
      <c r="B227" s="1">
        <f t="shared" si="1"/>
        <v>6702</v>
      </c>
    </row>
    <row r="228">
      <c r="A228" s="4"/>
      <c r="B228" s="1" t="str">
        <f t="shared" si="1"/>
        <v>,</v>
      </c>
    </row>
    <row r="229">
      <c r="A229" s="3">
        <v>2358.0</v>
      </c>
      <c r="B229" s="1">
        <f t="shared" si="1"/>
        <v>2358</v>
      </c>
    </row>
    <row r="230">
      <c r="A230" s="3">
        <v>4265.0</v>
      </c>
      <c r="B230" s="1">
        <f t="shared" si="1"/>
        <v>4265</v>
      </c>
    </row>
    <row r="231">
      <c r="A231" s="3">
        <v>1826.0</v>
      </c>
      <c r="B231" s="1">
        <f t="shared" si="1"/>
        <v>1826</v>
      </c>
    </row>
    <row r="232">
      <c r="A232" s="3">
        <v>5129.0</v>
      </c>
      <c r="B232" s="1">
        <f t="shared" si="1"/>
        <v>5129</v>
      </c>
    </row>
    <row r="233">
      <c r="A233" s="3">
        <v>1598.0</v>
      </c>
      <c r="B233" s="1">
        <f t="shared" si="1"/>
        <v>1598</v>
      </c>
    </row>
    <row r="234">
      <c r="A234" s="3">
        <v>1630.0</v>
      </c>
      <c r="B234" s="1">
        <f t="shared" si="1"/>
        <v>1630</v>
      </c>
    </row>
    <row r="235">
      <c r="A235" s="3">
        <v>3271.0</v>
      </c>
      <c r="B235" s="1">
        <f t="shared" si="1"/>
        <v>3271</v>
      </c>
    </row>
    <row r="236">
      <c r="A236" s="3">
        <v>2349.0</v>
      </c>
      <c r="B236" s="1">
        <f t="shared" si="1"/>
        <v>2349</v>
      </c>
    </row>
    <row r="237">
      <c r="A237" s="3">
        <v>5261.0</v>
      </c>
      <c r="B237" s="1">
        <f t="shared" si="1"/>
        <v>5261</v>
      </c>
    </row>
    <row r="238">
      <c r="A238" s="3">
        <v>3496.0</v>
      </c>
      <c r="B238" s="1">
        <f t="shared" si="1"/>
        <v>3496</v>
      </c>
    </row>
    <row r="239">
      <c r="A239" s="3">
        <v>4495.0</v>
      </c>
      <c r="B239" s="1">
        <f t="shared" si="1"/>
        <v>4495</v>
      </c>
    </row>
    <row r="240">
      <c r="A240" s="3">
        <v>6875.0</v>
      </c>
      <c r="B240" s="1">
        <f t="shared" si="1"/>
        <v>6875</v>
      </c>
    </row>
    <row r="241">
      <c r="A241" s="3">
        <v>3404.0</v>
      </c>
      <c r="B241" s="1">
        <f t="shared" si="1"/>
        <v>3404</v>
      </c>
    </row>
    <row r="242">
      <c r="A242" s="4"/>
      <c r="B242" s="1" t="str">
        <f t="shared" si="1"/>
        <v>,</v>
      </c>
    </row>
    <row r="243">
      <c r="A243" s="3">
        <v>13904.0</v>
      </c>
      <c r="B243" s="1">
        <f t="shared" si="1"/>
        <v>13904</v>
      </c>
    </row>
    <row r="244">
      <c r="A244" s="3">
        <v>4223.0</v>
      </c>
      <c r="B244" s="1">
        <f t="shared" si="1"/>
        <v>4223</v>
      </c>
    </row>
    <row r="245">
      <c r="A245" s="3">
        <v>10247.0</v>
      </c>
      <c r="B245" s="1">
        <f t="shared" si="1"/>
        <v>10247</v>
      </c>
    </row>
    <row r="246">
      <c r="A246" s="3">
        <v>3708.0</v>
      </c>
      <c r="B246" s="1">
        <f t="shared" si="1"/>
        <v>3708</v>
      </c>
    </row>
    <row r="247">
      <c r="A247" s="4"/>
      <c r="B247" s="1" t="str">
        <f t="shared" si="1"/>
        <v>,</v>
      </c>
    </row>
    <row r="248">
      <c r="A248" s="3">
        <v>8961.0</v>
      </c>
      <c r="B248" s="1">
        <f t="shared" si="1"/>
        <v>8961</v>
      </c>
    </row>
    <row r="249">
      <c r="A249" s="3">
        <v>13101.0</v>
      </c>
      <c r="B249" s="1">
        <f t="shared" si="1"/>
        <v>13101</v>
      </c>
    </row>
    <row r="250">
      <c r="A250" s="3">
        <v>6896.0</v>
      </c>
      <c r="B250" s="1">
        <f t="shared" si="1"/>
        <v>6896</v>
      </c>
    </row>
    <row r="251">
      <c r="A251" s="3">
        <v>11053.0</v>
      </c>
      <c r="B251" s="1">
        <f t="shared" si="1"/>
        <v>11053</v>
      </c>
    </row>
    <row r="252">
      <c r="A252" s="3">
        <v>6335.0</v>
      </c>
      <c r="B252" s="1">
        <f t="shared" si="1"/>
        <v>6335</v>
      </c>
    </row>
    <row r="253">
      <c r="A253" s="3">
        <v>11459.0</v>
      </c>
      <c r="B253" s="1">
        <f t="shared" si="1"/>
        <v>11459</v>
      </c>
    </row>
    <row r="254">
      <c r="A254" s="4"/>
      <c r="B254" s="1" t="str">
        <f t="shared" si="1"/>
        <v>,</v>
      </c>
    </row>
    <row r="255">
      <c r="A255" s="3">
        <v>3948.0</v>
      </c>
      <c r="B255" s="1">
        <f t="shared" si="1"/>
        <v>3948</v>
      </c>
    </row>
    <row r="256">
      <c r="A256" s="3">
        <v>4739.0</v>
      </c>
      <c r="B256" s="1">
        <f t="shared" si="1"/>
        <v>4739</v>
      </c>
    </row>
    <row r="257">
      <c r="A257" s="3">
        <v>4888.0</v>
      </c>
      <c r="B257" s="1">
        <f t="shared" si="1"/>
        <v>4888</v>
      </c>
    </row>
    <row r="258">
      <c r="A258" s="3">
        <v>5918.0</v>
      </c>
      <c r="B258" s="1">
        <f t="shared" si="1"/>
        <v>5918</v>
      </c>
    </row>
    <row r="259">
      <c r="A259" s="3">
        <v>6229.0</v>
      </c>
      <c r="B259" s="1">
        <f t="shared" si="1"/>
        <v>6229</v>
      </c>
    </row>
    <row r="260">
      <c r="A260" s="3">
        <v>5056.0</v>
      </c>
      <c r="B260" s="1">
        <f t="shared" si="1"/>
        <v>5056</v>
      </c>
    </row>
    <row r="261">
      <c r="A261" s="3">
        <v>3039.0</v>
      </c>
      <c r="B261" s="1">
        <f t="shared" si="1"/>
        <v>3039</v>
      </c>
    </row>
    <row r="262">
      <c r="A262" s="3">
        <v>1030.0</v>
      </c>
      <c r="B262" s="1">
        <f t="shared" si="1"/>
        <v>1030</v>
      </c>
    </row>
    <row r="263">
      <c r="A263" s="3">
        <v>4181.0</v>
      </c>
      <c r="B263" s="1">
        <f t="shared" si="1"/>
        <v>4181</v>
      </c>
    </row>
    <row r="264">
      <c r="A264" s="3">
        <v>1801.0</v>
      </c>
      <c r="B264" s="1">
        <f t="shared" si="1"/>
        <v>1801</v>
      </c>
    </row>
    <row r="265">
      <c r="A265" s="3">
        <v>3716.0</v>
      </c>
      <c r="B265" s="1">
        <f t="shared" si="1"/>
        <v>3716</v>
      </c>
    </row>
    <row r="266">
      <c r="A266" s="3">
        <v>2410.0</v>
      </c>
      <c r="B266" s="1">
        <f t="shared" si="1"/>
        <v>2410</v>
      </c>
    </row>
    <row r="267">
      <c r="A267" s="3">
        <v>6056.0</v>
      </c>
      <c r="B267" s="1">
        <f t="shared" si="1"/>
        <v>6056</v>
      </c>
    </row>
    <row r="268">
      <c r="A268" s="3">
        <v>4574.0</v>
      </c>
      <c r="B268" s="1">
        <f t="shared" si="1"/>
        <v>4574</v>
      </c>
    </row>
    <row r="269">
      <c r="A269" s="4"/>
      <c r="B269" s="1" t="str">
        <f t="shared" si="1"/>
        <v>,</v>
      </c>
    </row>
    <row r="270">
      <c r="A270" s="3">
        <v>5960.0</v>
      </c>
      <c r="B270" s="1">
        <f t="shared" si="1"/>
        <v>5960</v>
      </c>
    </row>
    <row r="271">
      <c r="A271" s="3">
        <v>8186.0</v>
      </c>
      <c r="B271" s="1">
        <f t="shared" si="1"/>
        <v>8186</v>
      </c>
    </row>
    <row r="272">
      <c r="A272" s="3">
        <v>3660.0</v>
      </c>
      <c r="B272" s="1">
        <f t="shared" si="1"/>
        <v>3660</v>
      </c>
    </row>
    <row r="273">
      <c r="A273" s="3">
        <v>3278.0</v>
      </c>
      <c r="B273" s="1">
        <f t="shared" si="1"/>
        <v>3278</v>
      </c>
    </row>
    <row r="274">
      <c r="A274" s="3">
        <v>3355.0</v>
      </c>
      <c r="B274" s="1">
        <f t="shared" si="1"/>
        <v>3355</v>
      </c>
    </row>
    <row r="275">
      <c r="A275" s="3">
        <v>1016.0</v>
      </c>
      <c r="B275" s="1">
        <f t="shared" si="1"/>
        <v>1016</v>
      </c>
    </row>
    <row r="276">
      <c r="A276" s="3">
        <v>6297.0</v>
      </c>
      <c r="B276" s="1">
        <f t="shared" si="1"/>
        <v>6297</v>
      </c>
    </row>
    <row r="277">
      <c r="A277" s="3">
        <v>6688.0</v>
      </c>
      <c r="B277" s="1">
        <f t="shared" si="1"/>
        <v>6688</v>
      </c>
    </row>
    <row r="278">
      <c r="A278" s="3">
        <v>7784.0</v>
      </c>
      <c r="B278" s="1">
        <f t="shared" si="1"/>
        <v>7784</v>
      </c>
    </row>
    <row r="279">
      <c r="A279" s="3">
        <v>4939.0</v>
      </c>
      <c r="B279" s="1">
        <f t="shared" si="1"/>
        <v>4939</v>
      </c>
    </row>
    <row r="280">
      <c r="A280" s="4"/>
      <c r="B280" s="1" t="str">
        <f t="shared" si="1"/>
        <v>,</v>
      </c>
    </row>
    <row r="281">
      <c r="A281" s="3">
        <v>5957.0</v>
      </c>
      <c r="B281" s="1">
        <f t="shared" si="1"/>
        <v>5957</v>
      </c>
    </row>
    <row r="282">
      <c r="A282" s="3">
        <v>2549.0</v>
      </c>
      <c r="B282" s="1">
        <f t="shared" si="1"/>
        <v>2549</v>
      </c>
    </row>
    <row r="283">
      <c r="A283" s="3">
        <v>3045.0</v>
      </c>
      <c r="B283" s="1">
        <f t="shared" si="1"/>
        <v>3045</v>
      </c>
    </row>
    <row r="284">
      <c r="A284" s="3">
        <v>8425.0</v>
      </c>
      <c r="B284" s="1">
        <f t="shared" si="1"/>
        <v>8425</v>
      </c>
    </row>
    <row r="285">
      <c r="A285" s="3">
        <v>6900.0</v>
      </c>
      <c r="B285" s="1">
        <f t="shared" si="1"/>
        <v>6900</v>
      </c>
    </row>
    <row r="286">
      <c r="A286" s="3">
        <v>7677.0</v>
      </c>
      <c r="B286" s="1">
        <f t="shared" si="1"/>
        <v>7677</v>
      </c>
    </row>
    <row r="287">
      <c r="A287" s="3">
        <v>1393.0</v>
      </c>
      <c r="B287" s="1">
        <f t="shared" si="1"/>
        <v>1393</v>
      </c>
    </row>
    <row r="288">
      <c r="A288" s="3">
        <v>7579.0</v>
      </c>
      <c r="B288" s="1">
        <f t="shared" si="1"/>
        <v>7579</v>
      </c>
    </row>
    <row r="289">
      <c r="A289" s="3">
        <v>3975.0</v>
      </c>
      <c r="B289" s="1">
        <f t="shared" si="1"/>
        <v>3975</v>
      </c>
    </row>
    <row r="290">
      <c r="A290" s="3">
        <v>2936.0</v>
      </c>
      <c r="B290" s="1">
        <f t="shared" si="1"/>
        <v>2936</v>
      </c>
    </row>
    <row r="291">
      <c r="A291" s="4"/>
      <c r="B291" s="1" t="str">
        <f t="shared" si="1"/>
        <v>,</v>
      </c>
    </row>
    <row r="292">
      <c r="A292" s="3">
        <v>3063.0</v>
      </c>
      <c r="B292" s="1">
        <f t="shared" si="1"/>
        <v>3063</v>
      </c>
    </row>
    <row r="293">
      <c r="A293" s="3">
        <v>5296.0</v>
      </c>
      <c r="B293" s="1">
        <f t="shared" si="1"/>
        <v>5296</v>
      </c>
    </row>
    <row r="294">
      <c r="A294" s="3">
        <v>3958.0</v>
      </c>
      <c r="B294" s="1">
        <f t="shared" si="1"/>
        <v>3958</v>
      </c>
    </row>
    <row r="295">
      <c r="A295" s="3">
        <v>5551.0</v>
      </c>
      <c r="B295" s="1">
        <f t="shared" si="1"/>
        <v>5551</v>
      </c>
    </row>
    <row r="296">
      <c r="A296" s="3">
        <v>3848.0</v>
      </c>
      <c r="B296" s="1">
        <f t="shared" si="1"/>
        <v>3848</v>
      </c>
    </row>
    <row r="297">
      <c r="A297" s="3">
        <v>3588.0</v>
      </c>
      <c r="B297" s="1">
        <f t="shared" si="1"/>
        <v>3588</v>
      </c>
    </row>
    <row r="298">
      <c r="A298" s="3">
        <v>3143.0</v>
      </c>
      <c r="B298" s="1">
        <f t="shared" si="1"/>
        <v>3143</v>
      </c>
    </row>
    <row r="299">
      <c r="A299" s="3">
        <v>1488.0</v>
      </c>
      <c r="B299" s="1">
        <f t="shared" si="1"/>
        <v>1488</v>
      </c>
    </row>
    <row r="300">
      <c r="A300" s="3">
        <v>3876.0</v>
      </c>
      <c r="B300" s="1">
        <f t="shared" si="1"/>
        <v>3876</v>
      </c>
    </row>
    <row r="301">
      <c r="A301" s="3">
        <v>7298.0</v>
      </c>
      <c r="B301" s="1">
        <f t="shared" si="1"/>
        <v>7298</v>
      </c>
    </row>
    <row r="302">
      <c r="A302" s="3">
        <v>3819.0</v>
      </c>
      <c r="B302" s="1">
        <f t="shared" si="1"/>
        <v>3819</v>
      </c>
    </row>
    <row r="303">
      <c r="A303" s="3">
        <v>2234.0</v>
      </c>
      <c r="B303" s="1">
        <f t="shared" si="1"/>
        <v>2234</v>
      </c>
    </row>
    <row r="304">
      <c r="A304" s="4"/>
      <c r="B304" s="1" t="str">
        <f t="shared" si="1"/>
        <v>,</v>
      </c>
    </row>
    <row r="305">
      <c r="A305" s="3">
        <v>6478.0</v>
      </c>
      <c r="B305" s="1">
        <f t="shared" si="1"/>
        <v>6478</v>
      </c>
    </row>
    <row r="306">
      <c r="A306" s="3">
        <v>5440.0</v>
      </c>
      <c r="B306" s="1">
        <f t="shared" si="1"/>
        <v>5440</v>
      </c>
    </row>
    <row r="307">
      <c r="A307" s="3">
        <v>3993.0</v>
      </c>
      <c r="B307" s="1">
        <f t="shared" si="1"/>
        <v>3993</v>
      </c>
    </row>
    <row r="308">
      <c r="A308" s="3">
        <v>7207.0</v>
      </c>
      <c r="B308" s="1">
        <f t="shared" si="1"/>
        <v>7207</v>
      </c>
    </row>
    <row r="309">
      <c r="A309" s="3">
        <v>6141.0</v>
      </c>
      <c r="B309" s="1">
        <f t="shared" si="1"/>
        <v>6141</v>
      </c>
    </row>
    <row r="310">
      <c r="A310" s="3">
        <v>7936.0</v>
      </c>
      <c r="B310" s="1">
        <f t="shared" si="1"/>
        <v>7936</v>
      </c>
    </row>
    <row r="311">
      <c r="A311" s="3">
        <v>2209.0</v>
      </c>
      <c r="B311" s="1">
        <f t="shared" si="1"/>
        <v>2209</v>
      </c>
    </row>
    <row r="312">
      <c r="A312" s="3">
        <v>1456.0</v>
      </c>
      <c r="B312" s="1">
        <f t="shared" si="1"/>
        <v>1456</v>
      </c>
    </row>
    <row r="313">
      <c r="A313" s="3">
        <v>6417.0</v>
      </c>
      <c r="B313" s="1">
        <f t="shared" si="1"/>
        <v>6417</v>
      </c>
    </row>
    <row r="314">
      <c r="A314" s="3">
        <v>5250.0</v>
      </c>
      <c r="B314" s="1">
        <f t="shared" si="1"/>
        <v>5250</v>
      </c>
    </row>
    <row r="315">
      <c r="A315" s="3">
        <v>7690.0</v>
      </c>
      <c r="B315" s="1">
        <f t="shared" si="1"/>
        <v>7690</v>
      </c>
    </row>
    <row r="316">
      <c r="A316" s="4"/>
      <c r="B316" s="1" t="str">
        <f t="shared" si="1"/>
        <v>,</v>
      </c>
    </row>
    <row r="317">
      <c r="A317" s="3">
        <v>5275.0</v>
      </c>
      <c r="B317" s="1">
        <f t="shared" si="1"/>
        <v>5275</v>
      </c>
    </row>
    <row r="318">
      <c r="A318" s="3">
        <v>11944.0</v>
      </c>
      <c r="B318" s="1">
        <f t="shared" si="1"/>
        <v>11944</v>
      </c>
    </row>
    <row r="319">
      <c r="A319" s="3">
        <v>2501.0</v>
      </c>
      <c r="B319" s="1">
        <f t="shared" si="1"/>
        <v>2501</v>
      </c>
    </row>
    <row r="320">
      <c r="A320" s="3">
        <v>4200.0</v>
      </c>
      <c r="B320" s="1">
        <f t="shared" si="1"/>
        <v>4200</v>
      </c>
    </row>
    <row r="321">
      <c r="A321" s="3">
        <v>11512.0</v>
      </c>
      <c r="B321" s="1">
        <f t="shared" si="1"/>
        <v>11512</v>
      </c>
    </row>
    <row r="322">
      <c r="A322" s="3">
        <v>13862.0</v>
      </c>
      <c r="B322" s="1">
        <f t="shared" si="1"/>
        <v>13862</v>
      </c>
    </row>
    <row r="323">
      <c r="A323" s="4"/>
      <c r="B323" s="1" t="str">
        <f t="shared" si="1"/>
        <v>,</v>
      </c>
    </row>
    <row r="324">
      <c r="A324" s="3">
        <v>2941.0</v>
      </c>
      <c r="B324" s="1">
        <f t="shared" si="1"/>
        <v>2941</v>
      </c>
    </row>
    <row r="325">
      <c r="A325" s="3">
        <v>3403.0</v>
      </c>
      <c r="B325" s="1">
        <f t="shared" si="1"/>
        <v>3403</v>
      </c>
    </row>
    <row r="326">
      <c r="A326" s="3">
        <v>5950.0</v>
      </c>
      <c r="B326" s="1">
        <f t="shared" si="1"/>
        <v>5950</v>
      </c>
    </row>
    <row r="327">
      <c r="A327" s="3">
        <v>8661.0</v>
      </c>
      <c r="B327" s="1">
        <f t="shared" si="1"/>
        <v>8661</v>
      </c>
    </row>
    <row r="328">
      <c r="A328" s="3">
        <v>1801.0</v>
      </c>
      <c r="B328" s="1">
        <f t="shared" si="1"/>
        <v>1801</v>
      </c>
    </row>
    <row r="329">
      <c r="A329" s="3">
        <v>2843.0</v>
      </c>
      <c r="B329" s="1">
        <f t="shared" si="1"/>
        <v>2843</v>
      </c>
    </row>
    <row r="330">
      <c r="A330" s="3">
        <v>5444.0</v>
      </c>
      <c r="B330" s="1">
        <f t="shared" si="1"/>
        <v>5444</v>
      </c>
    </row>
    <row r="331">
      <c r="A331" s="3">
        <v>7960.0</v>
      </c>
      <c r="B331" s="1">
        <f t="shared" si="1"/>
        <v>7960</v>
      </c>
    </row>
    <row r="332">
      <c r="A332" s="3">
        <v>4143.0</v>
      </c>
      <c r="B332" s="1">
        <f t="shared" si="1"/>
        <v>4143</v>
      </c>
    </row>
    <row r="333">
      <c r="A333" s="3">
        <v>8379.0</v>
      </c>
      <c r="B333" s="1">
        <f t="shared" si="1"/>
        <v>8379</v>
      </c>
    </row>
    <row r="334">
      <c r="A334" s="4"/>
      <c r="B334" s="1" t="str">
        <f t="shared" si="1"/>
        <v>,</v>
      </c>
    </row>
    <row r="335">
      <c r="A335" s="3">
        <v>6659.0</v>
      </c>
      <c r="B335" s="1">
        <f t="shared" si="1"/>
        <v>6659</v>
      </c>
    </row>
    <row r="336">
      <c r="A336" s="3">
        <v>5257.0</v>
      </c>
      <c r="B336" s="1">
        <f t="shared" si="1"/>
        <v>5257</v>
      </c>
    </row>
    <row r="337">
      <c r="A337" s="3">
        <v>2225.0</v>
      </c>
      <c r="B337" s="1">
        <f t="shared" si="1"/>
        <v>2225</v>
      </c>
    </row>
    <row r="338">
      <c r="A338" s="3">
        <v>5243.0</v>
      </c>
      <c r="B338" s="1">
        <f t="shared" si="1"/>
        <v>5243</v>
      </c>
    </row>
    <row r="339">
      <c r="A339" s="3">
        <v>4003.0</v>
      </c>
      <c r="B339" s="1">
        <f t="shared" si="1"/>
        <v>4003</v>
      </c>
    </row>
    <row r="340">
      <c r="A340" s="3">
        <v>2186.0</v>
      </c>
      <c r="B340" s="1">
        <f t="shared" si="1"/>
        <v>2186</v>
      </c>
    </row>
    <row r="341">
      <c r="A341" s="3">
        <v>5857.0</v>
      </c>
      <c r="B341" s="1">
        <f t="shared" si="1"/>
        <v>5857</v>
      </c>
    </row>
    <row r="342">
      <c r="A342" s="3">
        <v>3417.0</v>
      </c>
      <c r="B342" s="1">
        <f t="shared" si="1"/>
        <v>3417</v>
      </c>
    </row>
    <row r="343">
      <c r="A343" s="3">
        <v>1960.0</v>
      </c>
      <c r="B343" s="1">
        <f t="shared" si="1"/>
        <v>1960</v>
      </c>
    </row>
    <row r="344">
      <c r="A344" s="3">
        <v>3984.0</v>
      </c>
      <c r="B344" s="1">
        <f t="shared" si="1"/>
        <v>3984</v>
      </c>
    </row>
    <row r="345">
      <c r="A345" s="3">
        <v>4876.0</v>
      </c>
      <c r="B345" s="1">
        <f t="shared" si="1"/>
        <v>4876</v>
      </c>
    </row>
    <row r="346">
      <c r="A346" s="3">
        <v>1728.0</v>
      </c>
      <c r="B346" s="1">
        <f t="shared" si="1"/>
        <v>1728</v>
      </c>
    </row>
    <row r="347">
      <c r="A347" s="4"/>
      <c r="B347" s="1" t="str">
        <f t="shared" si="1"/>
        <v>,</v>
      </c>
    </row>
    <row r="348">
      <c r="A348" s="3">
        <v>2105.0</v>
      </c>
      <c r="B348" s="1">
        <f t="shared" si="1"/>
        <v>2105</v>
      </c>
    </row>
    <row r="349">
      <c r="A349" s="3">
        <v>4101.0</v>
      </c>
      <c r="B349" s="1">
        <f t="shared" si="1"/>
        <v>4101</v>
      </c>
    </row>
    <row r="350">
      <c r="A350" s="3">
        <v>4754.0</v>
      </c>
      <c r="B350" s="1">
        <f t="shared" si="1"/>
        <v>4754</v>
      </c>
    </row>
    <row r="351">
      <c r="A351" s="3">
        <v>5537.0</v>
      </c>
      <c r="B351" s="1">
        <f t="shared" si="1"/>
        <v>5537</v>
      </c>
    </row>
    <row r="352">
      <c r="A352" s="3">
        <v>4265.0</v>
      </c>
      <c r="B352" s="1">
        <f t="shared" si="1"/>
        <v>4265</v>
      </c>
    </row>
    <row r="353">
      <c r="A353" s="3">
        <v>4678.0</v>
      </c>
      <c r="B353" s="1">
        <f t="shared" si="1"/>
        <v>4678</v>
      </c>
    </row>
    <row r="354">
      <c r="A354" s="3">
        <v>2571.0</v>
      </c>
      <c r="B354" s="1">
        <f t="shared" si="1"/>
        <v>2571</v>
      </c>
    </row>
    <row r="355">
      <c r="A355" s="3">
        <v>7662.0</v>
      </c>
      <c r="B355" s="1">
        <f t="shared" si="1"/>
        <v>7662</v>
      </c>
    </row>
    <row r="356">
      <c r="A356" s="3">
        <v>3726.0</v>
      </c>
      <c r="B356" s="1">
        <f t="shared" si="1"/>
        <v>3726</v>
      </c>
    </row>
    <row r="357">
      <c r="A357" s="3">
        <v>7258.0</v>
      </c>
      <c r="B357" s="1">
        <f t="shared" si="1"/>
        <v>7258</v>
      </c>
    </row>
    <row r="358">
      <c r="A358" s="3">
        <v>3696.0</v>
      </c>
      <c r="B358" s="1">
        <f t="shared" si="1"/>
        <v>3696</v>
      </c>
    </row>
    <row r="359">
      <c r="A359" s="4"/>
      <c r="B359" s="1" t="str">
        <f t="shared" si="1"/>
        <v>,</v>
      </c>
    </row>
    <row r="360">
      <c r="A360" s="3">
        <v>16882.0</v>
      </c>
      <c r="B360" s="1">
        <f t="shared" si="1"/>
        <v>16882</v>
      </c>
    </row>
    <row r="361">
      <c r="A361" s="3">
        <v>7724.0</v>
      </c>
      <c r="B361" s="1">
        <f t="shared" si="1"/>
        <v>7724</v>
      </c>
    </row>
    <row r="362">
      <c r="A362" s="3">
        <v>3065.0</v>
      </c>
      <c r="B362" s="1">
        <f t="shared" si="1"/>
        <v>3065</v>
      </c>
    </row>
    <row r="363">
      <c r="A363" s="3">
        <v>5176.0</v>
      </c>
      <c r="B363" s="1">
        <f t="shared" si="1"/>
        <v>5176</v>
      </c>
    </row>
    <row r="364">
      <c r="A364" s="4"/>
      <c r="B364" s="1" t="str">
        <f t="shared" si="1"/>
        <v>,</v>
      </c>
    </row>
    <row r="365">
      <c r="A365" s="3">
        <v>1721.0</v>
      </c>
      <c r="B365" s="1">
        <f t="shared" si="1"/>
        <v>1721</v>
      </c>
    </row>
    <row r="366">
      <c r="A366" s="3">
        <v>3594.0</v>
      </c>
      <c r="B366" s="1">
        <f t="shared" si="1"/>
        <v>3594</v>
      </c>
    </row>
    <row r="367">
      <c r="A367" s="3">
        <v>5892.0</v>
      </c>
      <c r="B367" s="1">
        <f t="shared" si="1"/>
        <v>5892</v>
      </c>
    </row>
    <row r="368">
      <c r="A368" s="3">
        <v>2019.0</v>
      </c>
      <c r="B368" s="1">
        <f t="shared" si="1"/>
        <v>2019</v>
      </c>
    </row>
    <row r="369">
      <c r="A369" s="3">
        <v>6036.0</v>
      </c>
      <c r="B369" s="1">
        <f t="shared" si="1"/>
        <v>6036</v>
      </c>
    </row>
    <row r="370">
      <c r="A370" s="3">
        <v>5556.0</v>
      </c>
      <c r="B370" s="1">
        <f t="shared" si="1"/>
        <v>5556</v>
      </c>
    </row>
    <row r="371">
      <c r="A371" s="3">
        <v>4327.0</v>
      </c>
      <c r="B371" s="1">
        <f t="shared" si="1"/>
        <v>4327</v>
      </c>
    </row>
    <row r="372">
      <c r="A372" s="3">
        <v>3334.0</v>
      </c>
      <c r="B372" s="1">
        <f t="shared" si="1"/>
        <v>3334</v>
      </c>
    </row>
    <row r="373">
      <c r="A373" s="3">
        <v>1035.0</v>
      </c>
      <c r="B373" s="1">
        <f t="shared" si="1"/>
        <v>1035</v>
      </c>
    </row>
    <row r="374">
      <c r="A374" s="3">
        <v>6942.0</v>
      </c>
      <c r="B374" s="1">
        <f t="shared" si="1"/>
        <v>6942</v>
      </c>
    </row>
    <row r="375">
      <c r="A375" s="3">
        <v>4931.0</v>
      </c>
      <c r="B375" s="1">
        <f t="shared" si="1"/>
        <v>4931</v>
      </c>
    </row>
    <row r="376">
      <c r="A376" s="3">
        <v>4084.0</v>
      </c>
      <c r="B376" s="1">
        <f t="shared" si="1"/>
        <v>4084</v>
      </c>
    </row>
    <row r="377">
      <c r="A377" s="3">
        <v>4900.0</v>
      </c>
      <c r="B377" s="1">
        <f t="shared" si="1"/>
        <v>4900</v>
      </c>
    </row>
    <row r="378">
      <c r="A378" s="4"/>
      <c r="B378" s="1" t="str">
        <f t="shared" si="1"/>
        <v>,</v>
      </c>
    </row>
    <row r="379">
      <c r="A379" s="3">
        <v>10773.0</v>
      </c>
      <c r="B379" s="1">
        <f t="shared" si="1"/>
        <v>10773</v>
      </c>
    </row>
    <row r="380">
      <c r="A380" s="3">
        <v>10294.0</v>
      </c>
      <c r="B380" s="1">
        <f t="shared" si="1"/>
        <v>10294</v>
      </c>
    </row>
    <row r="381">
      <c r="A381" s="3">
        <v>7417.0</v>
      </c>
      <c r="B381" s="1">
        <f t="shared" si="1"/>
        <v>7417</v>
      </c>
    </row>
    <row r="382">
      <c r="A382" s="3">
        <v>1277.0</v>
      </c>
      <c r="B382" s="1">
        <f t="shared" si="1"/>
        <v>1277</v>
      </c>
    </row>
    <row r="383">
      <c r="A383" s="3">
        <v>9771.0</v>
      </c>
      <c r="B383" s="1">
        <f t="shared" si="1"/>
        <v>9771</v>
      </c>
    </row>
    <row r="384">
      <c r="A384" s="3">
        <v>8885.0</v>
      </c>
      <c r="B384" s="1">
        <f t="shared" si="1"/>
        <v>8885</v>
      </c>
    </row>
    <row r="385">
      <c r="A385" s="3">
        <v>6845.0</v>
      </c>
      <c r="B385" s="1">
        <f t="shared" si="1"/>
        <v>6845</v>
      </c>
    </row>
    <row r="386">
      <c r="A386" s="4"/>
      <c r="B386" s="1" t="str">
        <f t="shared" si="1"/>
        <v>,</v>
      </c>
    </row>
    <row r="387">
      <c r="A387" s="3">
        <v>5226.0</v>
      </c>
      <c r="B387" s="1">
        <f t="shared" si="1"/>
        <v>5226</v>
      </c>
    </row>
    <row r="388">
      <c r="A388" s="4"/>
      <c r="B388" s="1" t="str">
        <f t="shared" si="1"/>
        <v>,</v>
      </c>
    </row>
    <row r="389">
      <c r="A389" s="3">
        <v>9212.0</v>
      </c>
      <c r="B389" s="1">
        <f t="shared" si="1"/>
        <v>9212</v>
      </c>
    </row>
    <row r="390">
      <c r="A390" s="3">
        <v>2019.0</v>
      </c>
      <c r="B390" s="1">
        <f t="shared" si="1"/>
        <v>2019</v>
      </c>
    </row>
    <row r="391">
      <c r="A391" s="3">
        <v>2943.0</v>
      </c>
      <c r="B391" s="1">
        <f t="shared" si="1"/>
        <v>2943</v>
      </c>
    </row>
    <row r="392">
      <c r="A392" s="3">
        <v>11833.0</v>
      </c>
      <c r="B392" s="1">
        <f t="shared" si="1"/>
        <v>11833</v>
      </c>
    </row>
    <row r="393">
      <c r="A393" s="3">
        <v>13491.0</v>
      </c>
      <c r="B393" s="1">
        <f t="shared" si="1"/>
        <v>13491</v>
      </c>
    </row>
    <row r="394">
      <c r="A394" s="4"/>
      <c r="B394" s="1" t="str">
        <f t="shared" si="1"/>
        <v>,</v>
      </c>
    </row>
    <row r="395">
      <c r="A395" s="3">
        <v>4581.0</v>
      </c>
      <c r="B395" s="1">
        <f t="shared" si="1"/>
        <v>4581</v>
      </c>
    </row>
    <row r="396">
      <c r="A396" s="3">
        <v>5217.0</v>
      </c>
      <c r="B396" s="1">
        <f t="shared" si="1"/>
        <v>5217</v>
      </c>
    </row>
    <row r="397">
      <c r="A397" s="3">
        <v>4441.0</v>
      </c>
      <c r="B397" s="1">
        <f t="shared" si="1"/>
        <v>4441</v>
      </c>
    </row>
    <row r="398">
      <c r="A398" s="3">
        <v>2337.0</v>
      </c>
      <c r="B398" s="1">
        <f t="shared" si="1"/>
        <v>2337</v>
      </c>
    </row>
    <row r="399">
      <c r="A399" s="3">
        <v>7312.0</v>
      </c>
      <c r="B399" s="1">
        <f t="shared" si="1"/>
        <v>7312</v>
      </c>
    </row>
    <row r="400">
      <c r="A400" s="3">
        <v>5529.0</v>
      </c>
      <c r="B400" s="1">
        <f t="shared" si="1"/>
        <v>5529</v>
      </c>
    </row>
    <row r="401">
      <c r="A401" s="3">
        <v>2051.0</v>
      </c>
      <c r="B401" s="1">
        <f t="shared" si="1"/>
        <v>2051</v>
      </c>
    </row>
    <row r="402">
      <c r="A402" s="3">
        <v>2388.0</v>
      </c>
      <c r="B402" s="1">
        <f t="shared" si="1"/>
        <v>2388</v>
      </c>
    </row>
    <row r="403">
      <c r="A403" s="3">
        <v>5011.0</v>
      </c>
      <c r="B403" s="1">
        <f t="shared" si="1"/>
        <v>5011</v>
      </c>
    </row>
    <row r="404">
      <c r="A404" s="3">
        <v>4581.0</v>
      </c>
      <c r="B404" s="1">
        <f t="shared" si="1"/>
        <v>4581</v>
      </c>
    </row>
    <row r="405">
      <c r="A405" s="3">
        <v>6601.0</v>
      </c>
      <c r="B405" s="1">
        <f t="shared" si="1"/>
        <v>6601</v>
      </c>
    </row>
    <row r="406">
      <c r="A406" s="4"/>
      <c r="B406" s="1" t="str">
        <f t="shared" si="1"/>
        <v>,</v>
      </c>
    </row>
    <row r="407">
      <c r="A407" s="3">
        <v>3491.0</v>
      </c>
      <c r="B407" s="1">
        <f t="shared" si="1"/>
        <v>3491</v>
      </c>
    </row>
    <row r="408">
      <c r="A408" s="3">
        <v>3984.0</v>
      </c>
      <c r="B408" s="1">
        <f t="shared" si="1"/>
        <v>3984</v>
      </c>
    </row>
    <row r="409">
      <c r="A409" s="3">
        <v>4322.0</v>
      </c>
      <c r="B409" s="1">
        <f t="shared" si="1"/>
        <v>4322</v>
      </c>
    </row>
    <row r="410">
      <c r="A410" s="3">
        <v>5689.0</v>
      </c>
      <c r="B410" s="1">
        <f t="shared" si="1"/>
        <v>5689</v>
      </c>
    </row>
    <row r="411">
      <c r="A411" s="3">
        <v>2555.0</v>
      </c>
      <c r="B411" s="1">
        <f t="shared" si="1"/>
        <v>2555</v>
      </c>
    </row>
    <row r="412">
      <c r="A412" s="3">
        <v>1377.0</v>
      </c>
      <c r="B412" s="1">
        <f t="shared" si="1"/>
        <v>1377</v>
      </c>
    </row>
    <row r="413">
      <c r="A413" s="3">
        <v>5654.0</v>
      </c>
      <c r="B413" s="1">
        <f t="shared" si="1"/>
        <v>5654</v>
      </c>
    </row>
    <row r="414">
      <c r="A414" s="3">
        <v>6410.0</v>
      </c>
      <c r="B414" s="1">
        <f t="shared" si="1"/>
        <v>6410</v>
      </c>
    </row>
    <row r="415">
      <c r="A415" s="3">
        <v>4639.0</v>
      </c>
      <c r="B415" s="1">
        <f t="shared" si="1"/>
        <v>4639</v>
      </c>
    </row>
    <row r="416">
      <c r="A416" s="3">
        <v>5354.0</v>
      </c>
      <c r="B416" s="1">
        <f t="shared" si="1"/>
        <v>5354</v>
      </c>
    </row>
    <row r="417">
      <c r="A417" s="3">
        <v>3402.0</v>
      </c>
      <c r="B417" s="1">
        <f t="shared" si="1"/>
        <v>3402</v>
      </c>
    </row>
    <row r="418">
      <c r="A418" s="3">
        <v>4174.0</v>
      </c>
      <c r="B418" s="1">
        <f t="shared" si="1"/>
        <v>4174</v>
      </c>
    </row>
    <row r="419">
      <c r="A419" s="3">
        <v>2210.0</v>
      </c>
      <c r="B419" s="1">
        <f t="shared" si="1"/>
        <v>2210</v>
      </c>
    </row>
    <row r="420">
      <c r="A420" s="3">
        <v>3610.0</v>
      </c>
      <c r="B420" s="1">
        <f t="shared" si="1"/>
        <v>3610</v>
      </c>
    </row>
    <row r="421">
      <c r="A421" s="4"/>
      <c r="B421" s="1" t="str">
        <f t="shared" si="1"/>
        <v>,</v>
      </c>
    </row>
    <row r="422">
      <c r="A422" s="3">
        <v>4130.0</v>
      </c>
      <c r="B422" s="1">
        <f t="shared" si="1"/>
        <v>4130</v>
      </c>
    </row>
    <row r="423">
      <c r="A423" s="3">
        <v>3186.0</v>
      </c>
      <c r="B423" s="1">
        <f t="shared" si="1"/>
        <v>3186</v>
      </c>
    </row>
    <row r="424">
      <c r="A424" s="3">
        <v>6120.0</v>
      </c>
      <c r="B424" s="1">
        <f t="shared" si="1"/>
        <v>6120</v>
      </c>
    </row>
    <row r="425">
      <c r="A425" s="3">
        <v>1344.0</v>
      </c>
      <c r="B425" s="1">
        <f t="shared" si="1"/>
        <v>1344</v>
      </c>
    </row>
    <row r="426">
      <c r="A426" s="3">
        <v>8012.0</v>
      </c>
      <c r="B426" s="1">
        <f t="shared" si="1"/>
        <v>8012</v>
      </c>
    </row>
    <row r="427">
      <c r="A427" s="3">
        <v>4477.0</v>
      </c>
      <c r="B427" s="1">
        <f t="shared" si="1"/>
        <v>4477</v>
      </c>
    </row>
    <row r="428">
      <c r="A428" s="3">
        <v>5849.0</v>
      </c>
      <c r="B428" s="1">
        <f t="shared" si="1"/>
        <v>5849</v>
      </c>
    </row>
    <row r="429">
      <c r="A429" s="3">
        <v>7346.0</v>
      </c>
      <c r="B429" s="1">
        <f t="shared" si="1"/>
        <v>7346</v>
      </c>
    </row>
    <row r="430">
      <c r="A430" s="3">
        <v>7418.0</v>
      </c>
      <c r="B430" s="1">
        <f t="shared" si="1"/>
        <v>7418</v>
      </c>
    </row>
    <row r="431">
      <c r="A431" s="3">
        <v>3218.0</v>
      </c>
      <c r="B431" s="1">
        <f t="shared" si="1"/>
        <v>3218</v>
      </c>
    </row>
    <row r="432">
      <c r="A432" s="3">
        <v>7778.0</v>
      </c>
      <c r="B432" s="1">
        <f t="shared" si="1"/>
        <v>7778</v>
      </c>
    </row>
    <row r="433">
      <c r="A433" s="4"/>
      <c r="B433" s="1" t="str">
        <f t="shared" si="1"/>
        <v>,</v>
      </c>
    </row>
    <row r="434">
      <c r="A434" s="3">
        <v>10429.0</v>
      </c>
      <c r="B434" s="1">
        <f t="shared" si="1"/>
        <v>10429</v>
      </c>
    </row>
    <row r="435">
      <c r="A435" s="3">
        <v>14053.0</v>
      </c>
      <c r="B435" s="1">
        <f t="shared" si="1"/>
        <v>14053</v>
      </c>
    </row>
    <row r="436">
      <c r="A436" s="3">
        <v>10551.0</v>
      </c>
      <c r="B436" s="1">
        <f t="shared" si="1"/>
        <v>10551</v>
      </c>
    </row>
    <row r="437">
      <c r="A437" s="3">
        <v>8502.0</v>
      </c>
      <c r="B437" s="1">
        <f t="shared" si="1"/>
        <v>8502</v>
      </c>
    </row>
    <row r="438">
      <c r="A438" s="3">
        <v>1986.0</v>
      </c>
      <c r="B438" s="1">
        <f t="shared" si="1"/>
        <v>1986</v>
      </c>
    </row>
    <row r="439">
      <c r="A439" s="4"/>
      <c r="B439" s="1" t="str">
        <f t="shared" si="1"/>
        <v>,</v>
      </c>
    </row>
    <row r="440">
      <c r="A440" s="3">
        <v>7470.0</v>
      </c>
      <c r="B440" s="1">
        <f t="shared" si="1"/>
        <v>7470</v>
      </c>
    </row>
    <row r="441">
      <c r="A441" s="3">
        <v>7166.0</v>
      </c>
      <c r="B441" s="1">
        <f t="shared" si="1"/>
        <v>7166</v>
      </c>
    </row>
    <row r="442">
      <c r="A442" s="3">
        <v>11309.0</v>
      </c>
      <c r="B442" s="1">
        <f t="shared" si="1"/>
        <v>11309</v>
      </c>
    </row>
    <row r="443">
      <c r="A443" s="3">
        <v>5186.0</v>
      </c>
      <c r="B443" s="1">
        <f t="shared" si="1"/>
        <v>5186</v>
      </c>
    </row>
    <row r="444">
      <c r="A444" s="4"/>
      <c r="B444" s="1" t="str">
        <f t="shared" si="1"/>
        <v>,</v>
      </c>
    </row>
    <row r="445">
      <c r="A445" s="3">
        <v>8940.0</v>
      </c>
      <c r="B445" s="1">
        <f t="shared" si="1"/>
        <v>8940</v>
      </c>
    </row>
    <row r="446">
      <c r="A446" s="3">
        <v>10132.0</v>
      </c>
      <c r="B446" s="1">
        <f t="shared" si="1"/>
        <v>10132</v>
      </c>
    </row>
    <row r="447">
      <c r="A447" s="3">
        <v>19723.0</v>
      </c>
      <c r="B447" s="1">
        <f t="shared" si="1"/>
        <v>19723</v>
      </c>
    </row>
    <row r="448">
      <c r="A448" s="3">
        <v>15079.0</v>
      </c>
      <c r="B448" s="1">
        <f t="shared" si="1"/>
        <v>15079</v>
      </c>
    </row>
    <row r="449">
      <c r="A449" s="4"/>
      <c r="B449" s="1" t="str">
        <f t="shared" si="1"/>
        <v>,</v>
      </c>
    </row>
    <row r="450">
      <c r="A450" s="3">
        <v>6791.0</v>
      </c>
      <c r="B450" s="1">
        <f t="shared" si="1"/>
        <v>6791</v>
      </c>
    </row>
    <row r="451">
      <c r="A451" s="3">
        <v>5344.0</v>
      </c>
      <c r="B451" s="1">
        <f t="shared" si="1"/>
        <v>5344</v>
      </c>
    </row>
    <row r="452">
      <c r="A452" s="3">
        <v>2331.0</v>
      </c>
      <c r="B452" s="1">
        <f t="shared" si="1"/>
        <v>2331</v>
      </c>
    </row>
    <row r="453">
      <c r="A453" s="3">
        <v>2805.0</v>
      </c>
      <c r="B453" s="1">
        <f t="shared" si="1"/>
        <v>2805</v>
      </c>
    </row>
    <row r="454">
      <c r="A454" s="3">
        <v>7742.0</v>
      </c>
      <c r="B454" s="1">
        <f t="shared" si="1"/>
        <v>7742</v>
      </c>
    </row>
    <row r="455">
      <c r="A455" s="4"/>
      <c r="B455" s="1" t="str">
        <f t="shared" si="1"/>
        <v>,</v>
      </c>
    </row>
    <row r="456">
      <c r="A456" s="3">
        <v>2569.0</v>
      </c>
      <c r="B456" s="1">
        <f t="shared" si="1"/>
        <v>2569</v>
      </c>
    </row>
    <row r="457">
      <c r="A457" s="3">
        <v>7224.0</v>
      </c>
      <c r="B457" s="1">
        <f t="shared" si="1"/>
        <v>7224</v>
      </c>
    </row>
    <row r="458">
      <c r="A458" s="3">
        <v>5140.0</v>
      </c>
      <c r="B458" s="1">
        <f t="shared" si="1"/>
        <v>5140</v>
      </c>
    </row>
    <row r="459">
      <c r="A459" s="3">
        <v>3158.0</v>
      </c>
      <c r="B459" s="1">
        <f t="shared" si="1"/>
        <v>3158</v>
      </c>
    </row>
    <row r="460">
      <c r="A460" s="3">
        <v>5542.0</v>
      </c>
      <c r="B460" s="1">
        <f t="shared" si="1"/>
        <v>5542</v>
      </c>
    </row>
    <row r="461">
      <c r="A461" s="3">
        <v>2395.0</v>
      </c>
      <c r="B461" s="1">
        <f t="shared" si="1"/>
        <v>2395</v>
      </c>
    </row>
    <row r="462">
      <c r="A462" s="3">
        <v>2265.0</v>
      </c>
      <c r="B462" s="1">
        <f t="shared" si="1"/>
        <v>2265</v>
      </c>
    </row>
    <row r="463">
      <c r="A463" s="3">
        <v>2922.0</v>
      </c>
      <c r="B463" s="1">
        <f t="shared" si="1"/>
        <v>2922</v>
      </c>
    </row>
    <row r="464">
      <c r="A464" s="3">
        <v>5806.0</v>
      </c>
      <c r="B464" s="1">
        <f t="shared" si="1"/>
        <v>5806</v>
      </c>
    </row>
    <row r="465">
      <c r="A465" s="3">
        <v>6338.0</v>
      </c>
      <c r="B465" s="1">
        <f t="shared" si="1"/>
        <v>6338</v>
      </c>
    </row>
    <row r="466">
      <c r="A466" s="3">
        <v>6020.0</v>
      </c>
      <c r="B466" s="1">
        <f t="shared" si="1"/>
        <v>6020</v>
      </c>
    </row>
    <row r="467">
      <c r="A467" s="3">
        <v>3443.0</v>
      </c>
      <c r="B467" s="1">
        <f t="shared" si="1"/>
        <v>3443</v>
      </c>
    </row>
    <row r="468">
      <c r="A468" s="4"/>
      <c r="B468" s="1" t="str">
        <f t="shared" si="1"/>
        <v>,</v>
      </c>
    </row>
    <row r="469">
      <c r="A469" s="3">
        <v>14741.0</v>
      </c>
      <c r="B469" s="1">
        <f t="shared" si="1"/>
        <v>14741</v>
      </c>
    </row>
    <row r="470">
      <c r="A470" s="3">
        <v>4547.0</v>
      </c>
      <c r="B470" s="1">
        <f t="shared" si="1"/>
        <v>4547</v>
      </c>
    </row>
    <row r="471">
      <c r="A471" s="3">
        <v>1076.0</v>
      </c>
      <c r="B471" s="1">
        <f t="shared" si="1"/>
        <v>1076</v>
      </c>
    </row>
    <row r="472">
      <c r="A472" s="3">
        <v>4543.0</v>
      </c>
      <c r="B472" s="1">
        <f t="shared" si="1"/>
        <v>4543</v>
      </c>
    </row>
    <row r="473">
      <c r="A473" s="3">
        <v>10298.0</v>
      </c>
      <c r="B473" s="1">
        <f t="shared" si="1"/>
        <v>10298</v>
      </c>
    </row>
    <row r="474">
      <c r="A474" s="4"/>
      <c r="B474" s="1" t="str">
        <f t="shared" si="1"/>
        <v>,</v>
      </c>
    </row>
    <row r="475">
      <c r="A475" s="3">
        <v>2753.0</v>
      </c>
      <c r="B475" s="1">
        <f t="shared" si="1"/>
        <v>2753</v>
      </c>
    </row>
    <row r="476">
      <c r="A476" s="3">
        <v>4049.0</v>
      </c>
      <c r="B476" s="1">
        <f t="shared" si="1"/>
        <v>4049</v>
      </c>
    </row>
    <row r="477">
      <c r="A477" s="3">
        <v>6701.0</v>
      </c>
      <c r="B477" s="1">
        <f t="shared" si="1"/>
        <v>6701</v>
      </c>
    </row>
    <row r="478">
      <c r="A478" s="3">
        <v>2333.0</v>
      </c>
      <c r="B478" s="1">
        <f t="shared" si="1"/>
        <v>2333</v>
      </c>
    </row>
    <row r="479">
      <c r="A479" s="3">
        <v>2433.0</v>
      </c>
      <c r="B479" s="1">
        <f t="shared" si="1"/>
        <v>2433</v>
      </c>
    </row>
    <row r="480">
      <c r="A480" s="3">
        <v>4979.0</v>
      </c>
      <c r="B480" s="1">
        <f t="shared" si="1"/>
        <v>4979</v>
      </c>
    </row>
    <row r="481">
      <c r="A481" s="3">
        <v>5514.0</v>
      </c>
      <c r="B481" s="1">
        <f t="shared" si="1"/>
        <v>5514</v>
      </c>
    </row>
    <row r="482">
      <c r="A482" s="3">
        <v>3981.0</v>
      </c>
      <c r="B482" s="1">
        <f t="shared" si="1"/>
        <v>3981</v>
      </c>
    </row>
    <row r="483">
      <c r="A483" s="3">
        <v>6046.0</v>
      </c>
      <c r="B483" s="1">
        <f t="shared" si="1"/>
        <v>6046</v>
      </c>
    </row>
    <row r="484">
      <c r="A484" s="3">
        <v>2043.0</v>
      </c>
      <c r="B484" s="1">
        <f t="shared" si="1"/>
        <v>2043</v>
      </c>
    </row>
    <row r="485">
      <c r="A485" s="3">
        <v>6719.0</v>
      </c>
      <c r="B485" s="1">
        <f t="shared" si="1"/>
        <v>6719</v>
      </c>
    </row>
    <row r="486">
      <c r="A486" s="3">
        <v>3367.0</v>
      </c>
      <c r="B486" s="1">
        <f t="shared" si="1"/>
        <v>3367</v>
      </c>
    </row>
    <row r="487">
      <c r="A487" s="3">
        <v>6532.0</v>
      </c>
      <c r="B487" s="1">
        <f t="shared" si="1"/>
        <v>6532</v>
      </c>
    </row>
    <row r="488">
      <c r="A488" s="4"/>
      <c r="B488" s="1" t="str">
        <f t="shared" si="1"/>
        <v>,</v>
      </c>
    </row>
    <row r="489">
      <c r="A489" s="3">
        <v>6962.0</v>
      </c>
      <c r="B489" s="1">
        <f t="shared" si="1"/>
        <v>6962</v>
      </c>
    </row>
    <row r="490">
      <c r="A490" s="3">
        <v>2222.0</v>
      </c>
      <c r="B490" s="1">
        <f t="shared" si="1"/>
        <v>2222</v>
      </c>
    </row>
    <row r="491">
      <c r="A491" s="3">
        <v>5696.0</v>
      </c>
      <c r="B491" s="1">
        <f t="shared" si="1"/>
        <v>5696</v>
      </c>
    </row>
    <row r="492">
      <c r="A492" s="3">
        <v>7206.0</v>
      </c>
      <c r="B492" s="1">
        <f t="shared" si="1"/>
        <v>7206</v>
      </c>
    </row>
    <row r="493">
      <c r="A493" s="3">
        <v>5679.0</v>
      </c>
      <c r="B493" s="1">
        <f t="shared" si="1"/>
        <v>5679</v>
      </c>
    </row>
    <row r="494">
      <c r="A494" s="3">
        <v>4041.0</v>
      </c>
      <c r="B494" s="1">
        <f t="shared" si="1"/>
        <v>4041</v>
      </c>
    </row>
    <row r="495">
      <c r="A495" s="3">
        <v>3633.0</v>
      </c>
      <c r="B495" s="1">
        <f t="shared" si="1"/>
        <v>3633</v>
      </c>
    </row>
    <row r="496">
      <c r="A496" s="3">
        <v>1043.0</v>
      </c>
      <c r="B496" s="1">
        <f t="shared" si="1"/>
        <v>1043</v>
      </c>
    </row>
    <row r="497">
      <c r="A497" s="3">
        <v>1466.0</v>
      </c>
      <c r="B497" s="1">
        <f t="shared" si="1"/>
        <v>1466</v>
      </c>
    </row>
    <row r="498">
      <c r="A498" s="3">
        <v>7205.0</v>
      </c>
      <c r="B498" s="1">
        <f t="shared" si="1"/>
        <v>7205</v>
      </c>
    </row>
    <row r="499">
      <c r="A499" s="3">
        <v>4116.0</v>
      </c>
      <c r="B499" s="1">
        <f t="shared" si="1"/>
        <v>4116</v>
      </c>
    </row>
    <row r="500">
      <c r="A500" s="4"/>
      <c r="B500" s="1" t="str">
        <f t="shared" si="1"/>
        <v>,</v>
      </c>
    </row>
    <row r="501">
      <c r="A501" s="3">
        <v>10280.0</v>
      </c>
      <c r="B501" s="1">
        <f t="shared" si="1"/>
        <v>10280</v>
      </c>
    </row>
    <row r="502">
      <c r="A502" s="3">
        <v>17862.0</v>
      </c>
      <c r="B502" s="1">
        <f t="shared" si="1"/>
        <v>17862</v>
      </c>
    </row>
    <row r="503">
      <c r="A503" s="3">
        <v>17944.0</v>
      </c>
      <c r="B503" s="1">
        <f t="shared" si="1"/>
        <v>17944</v>
      </c>
    </row>
    <row r="504">
      <c r="A504" s="4"/>
      <c r="B504" s="1" t="str">
        <f t="shared" si="1"/>
        <v>,</v>
      </c>
    </row>
    <row r="505">
      <c r="A505" s="3">
        <v>8670.0</v>
      </c>
      <c r="B505" s="1">
        <f t="shared" si="1"/>
        <v>8670</v>
      </c>
    </row>
    <row r="506">
      <c r="A506" s="3">
        <v>5423.0</v>
      </c>
      <c r="B506" s="1">
        <f t="shared" si="1"/>
        <v>5423</v>
      </c>
    </row>
    <row r="507">
      <c r="A507" s="3">
        <v>3849.0</v>
      </c>
      <c r="B507" s="1">
        <f t="shared" si="1"/>
        <v>3849</v>
      </c>
    </row>
    <row r="508">
      <c r="A508" s="3">
        <v>2444.0</v>
      </c>
      <c r="B508" s="1">
        <f t="shared" si="1"/>
        <v>2444</v>
      </c>
    </row>
    <row r="509">
      <c r="A509" s="3">
        <v>5010.0</v>
      </c>
      <c r="B509" s="1">
        <f t="shared" si="1"/>
        <v>5010</v>
      </c>
    </row>
    <row r="510">
      <c r="A510" s="3">
        <v>5564.0</v>
      </c>
      <c r="B510" s="1">
        <f t="shared" si="1"/>
        <v>5564</v>
      </c>
    </row>
    <row r="511">
      <c r="A511" s="3">
        <v>7740.0</v>
      </c>
      <c r="B511" s="1">
        <f t="shared" si="1"/>
        <v>7740</v>
      </c>
    </row>
    <row r="512">
      <c r="A512" s="3">
        <v>4000.0</v>
      </c>
      <c r="B512" s="1">
        <f t="shared" si="1"/>
        <v>4000</v>
      </c>
    </row>
    <row r="513">
      <c r="A513" s="3">
        <v>7893.0</v>
      </c>
      <c r="B513" s="1">
        <f t="shared" si="1"/>
        <v>7893</v>
      </c>
    </row>
    <row r="514">
      <c r="A514" s="3">
        <v>1137.0</v>
      </c>
      <c r="B514" s="1">
        <f t="shared" si="1"/>
        <v>1137</v>
      </c>
    </row>
    <row r="515">
      <c r="A515" s="4"/>
      <c r="B515" s="1" t="str">
        <f t="shared" si="1"/>
        <v>,</v>
      </c>
    </row>
    <row r="516">
      <c r="A516" s="3">
        <v>10887.0</v>
      </c>
      <c r="B516" s="1">
        <f t="shared" si="1"/>
        <v>10887</v>
      </c>
    </row>
    <row r="517">
      <c r="A517" s="3">
        <v>16819.0</v>
      </c>
      <c r="B517" s="1">
        <f t="shared" si="1"/>
        <v>16819</v>
      </c>
    </row>
    <row r="518">
      <c r="A518" s="3">
        <v>7692.0</v>
      </c>
      <c r="B518" s="1">
        <f t="shared" si="1"/>
        <v>7692</v>
      </c>
    </row>
    <row r="519">
      <c r="A519" s="4"/>
      <c r="B519" s="1" t="str">
        <f t="shared" si="1"/>
        <v>,</v>
      </c>
    </row>
    <row r="520">
      <c r="A520" s="3">
        <v>4397.0</v>
      </c>
      <c r="B520" s="1">
        <f t="shared" si="1"/>
        <v>4397</v>
      </c>
    </row>
    <row r="521">
      <c r="A521" s="3">
        <v>12537.0</v>
      </c>
      <c r="B521" s="1">
        <f t="shared" si="1"/>
        <v>12537</v>
      </c>
    </row>
    <row r="522">
      <c r="A522" s="3">
        <v>11166.0</v>
      </c>
      <c r="B522" s="1">
        <f t="shared" si="1"/>
        <v>11166</v>
      </c>
    </row>
    <row r="523">
      <c r="A523" s="3">
        <v>1875.0</v>
      </c>
      <c r="B523" s="1">
        <f t="shared" si="1"/>
        <v>1875</v>
      </c>
    </row>
    <row r="524">
      <c r="A524" s="3">
        <v>10936.0</v>
      </c>
      <c r="B524" s="1">
        <f t="shared" si="1"/>
        <v>10936</v>
      </c>
    </row>
    <row r="525">
      <c r="A525" s="4"/>
      <c r="B525" s="1" t="str">
        <f t="shared" si="1"/>
        <v>,</v>
      </c>
    </row>
    <row r="526">
      <c r="A526" s="3">
        <v>6103.0</v>
      </c>
      <c r="B526" s="1">
        <f t="shared" si="1"/>
        <v>6103</v>
      </c>
    </row>
    <row r="527">
      <c r="A527" s="3">
        <v>6781.0</v>
      </c>
      <c r="B527" s="1">
        <f t="shared" si="1"/>
        <v>6781</v>
      </c>
    </row>
    <row r="528">
      <c r="A528" s="3">
        <v>5699.0</v>
      </c>
      <c r="B528" s="1">
        <f t="shared" si="1"/>
        <v>5699</v>
      </c>
    </row>
    <row r="529">
      <c r="A529" s="3">
        <v>1667.0</v>
      </c>
      <c r="B529" s="1">
        <f t="shared" si="1"/>
        <v>1667</v>
      </c>
    </row>
    <row r="530">
      <c r="A530" s="3">
        <v>6727.0</v>
      </c>
      <c r="B530" s="1">
        <f t="shared" si="1"/>
        <v>6727</v>
      </c>
    </row>
    <row r="531">
      <c r="A531" s="3">
        <v>2974.0</v>
      </c>
      <c r="B531" s="1">
        <f t="shared" si="1"/>
        <v>2974</v>
      </c>
    </row>
    <row r="532">
      <c r="A532" s="3">
        <v>5056.0</v>
      </c>
      <c r="B532" s="1">
        <f t="shared" si="1"/>
        <v>5056</v>
      </c>
    </row>
    <row r="533">
      <c r="A533" s="3">
        <v>3145.0</v>
      </c>
      <c r="B533" s="1">
        <f t="shared" si="1"/>
        <v>3145</v>
      </c>
    </row>
    <row r="534">
      <c r="A534" s="3">
        <v>6834.0</v>
      </c>
      <c r="B534" s="1">
        <f t="shared" si="1"/>
        <v>6834</v>
      </c>
    </row>
    <row r="535">
      <c r="A535" s="3">
        <v>4884.0</v>
      </c>
      <c r="B535" s="1">
        <f t="shared" si="1"/>
        <v>4884</v>
      </c>
    </row>
    <row r="536">
      <c r="A536" s="3">
        <v>6476.0</v>
      </c>
      <c r="B536" s="1">
        <f t="shared" si="1"/>
        <v>6476</v>
      </c>
    </row>
    <row r="537">
      <c r="A537" s="3">
        <v>2464.0</v>
      </c>
      <c r="B537" s="1">
        <f t="shared" si="1"/>
        <v>2464</v>
      </c>
    </row>
    <row r="538">
      <c r="A538" s="3">
        <v>2679.0</v>
      </c>
      <c r="B538" s="1">
        <f t="shared" si="1"/>
        <v>2679</v>
      </c>
    </row>
    <row r="539">
      <c r="A539" s="4"/>
      <c r="B539" s="1" t="str">
        <f t="shared" si="1"/>
        <v>,</v>
      </c>
    </row>
    <row r="540">
      <c r="A540" s="3">
        <v>15428.0</v>
      </c>
      <c r="B540" s="1">
        <f t="shared" si="1"/>
        <v>15428</v>
      </c>
    </row>
    <row r="541">
      <c r="A541" s="3">
        <v>9750.0</v>
      </c>
      <c r="B541" s="1">
        <f t="shared" si="1"/>
        <v>9750</v>
      </c>
    </row>
    <row r="542">
      <c r="A542" s="3">
        <v>24018.0</v>
      </c>
      <c r="B542" s="1">
        <f t="shared" si="1"/>
        <v>24018</v>
      </c>
    </row>
    <row r="543">
      <c r="A543" s="4"/>
      <c r="B543" s="1" t="str">
        <f t="shared" si="1"/>
        <v>,</v>
      </c>
    </row>
    <row r="544">
      <c r="A544" s="3">
        <v>2093.0</v>
      </c>
      <c r="B544" s="1">
        <f t="shared" si="1"/>
        <v>2093</v>
      </c>
    </row>
    <row r="545">
      <c r="A545" s="3">
        <v>3411.0</v>
      </c>
      <c r="B545" s="1">
        <f t="shared" si="1"/>
        <v>3411</v>
      </c>
    </row>
    <row r="546">
      <c r="A546" s="3">
        <v>4917.0</v>
      </c>
      <c r="B546" s="1">
        <f t="shared" si="1"/>
        <v>4917</v>
      </c>
    </row>
    <row r="547">
      <c r="A547" s="3">
        <v>2102.0</v>
      </c>
      <c r="B547" s="1">
        <f t="shared" si="1"/>
        <v>2102</v>
      </c>
    </row>
    <row r="548">
      <c r="A548" s="3">
        <v>3586.0</v>
      </c>
      <c r="B548" s="1">
        <f t="shared" si="1"/>
        <v>3586</v>
      </c>
    </row>
    <row r="549">
      <c r="A549" s="3">
        <v>5310.0</v>
      </c>
      <c r="B549" s="1">
        <f t="shared" si="1"/>
        <v>5310</v>
      </c>
    </row>
    <row r="550">
      <c r="A550" s="3">
        <v>2243.0</v>
      </c>
      <c r="B550" s="1">
        <f t="shared" si="1"/>
        <v>2243</v>
      </c>
    </row>
    <row r="551">
      <c r="A551" s="3">
        <v>4541.0</v>
      </c>
      <c r="B551" s="1">
        <f t="shared" si="1"/>
        <v>4541</v>
      </c>
    </row>
    <row r="552">
      <c r="A552" s="3">
        <v>4379.0</v>
      </c>
      <c r="B552" s="1">
        <f t="shared" si="1"/>
        <v>4379</v>
      </c>
    </row>
    <row r="553">
      <c r="A553" s="3">
        <v>5443.0</v>
      </c>
      <c r="B553" s="1">
        <f t="shared" si="1"/>
        <v>5443</v>
      </c>
    </row>
    <row r="554">
      <c r="A554" s="3">
        <v>6747.0</v>
      </c>
      <c r="B554" s="1">
        <f t="shared" si="1"/>
        <v>6747</v>
      </c>
    </row>
    <row r="555">
      <c r="A555" s="3">
        <v>3656.0</v>
      </c>
      <c r="B555" s="1">
        <f t="shared" si="1"/>
        <v>3656</v>
      </c>
    </row>
    <row r="556">
      <c r="A556" s="3">
        <v>1647.0</v>
      </c>
      <c r="B556" s="1">
        <f t="shared" si="1"/>
        <v>1647</v>
      </c>
    </row>
    <row r="557">
      <c r="A557" s="4"/>
      <c r="B557" s="1" t="str">
        <f t="shared" si="1"/>
        <v>,</v>
      </c>
    </row>
    <row r="558">
      <c r="A558" s="3">
        <v>21030.0</v>
      </c>
      <c r="B558" s="1">
        <f t="shared" si="1"/>
        <v>21030</v>
      </c>
    </row>
    <row r="559">
      <c r="A559" s="4"/>
      <c r="B559" s="1" t="str">
        <f t="shared" si="1"/>
        <v>,</v>
      </c>
    </row>
    <row r="560">
      <c r="A560" s="3">
        <v>2750.0</v>
      </c>
      <c r="B560" s="1">
        <f t="shared" si="1"/>
        <v>2750</v>
      </c>
    </row>
    <row r="561">
      <c r="A561" s="3">
        <v>5391.0</v>
      </c>
      <c r="B561" s="1">
        <f t="shared" si="1"/>
        <v>5391</v>
      </c>
    </row>
    <row r="562">
      <c r="A562" s="3">
        <v>1101.0</v>
      </c>
      <c r="B562" s="1">
        <f t="shared" si="1"/>
        <v>1101</v>
      </c>
    </row>
    <row r="563">
      <c r="A563" s="3">
        <v>5197.0</v>
      </c>
      <c r="B563" s="1">
        <f t="shared" si="1"/>
        <v>5197</v>
      </c>
    </row>
    <row r="564">
      <c r="A564" s="3">
        <v>2594.0</v>
      </c>
      <c r="B564" s="1">
        <f t="shared" si="1"/>
        <v>2594</v>
      </c>
    </row>
    <row r="565">
      <c r="A565" s="3">
        <v>5370.0</v>
      </c>
      <c r="B565" s="1">
        <f t="shared" si="1"/>
        <v>5370</v>
      </c>
    </row>
    <row r="566">
      <c r="A566" s="3">
        <v>4769.0</v>
      </c>
      <c r="B566" s="1">
        <f t="shared" si="1"/>
        <v>4769</v>
      </c>
    </row>
    <row r="567">
      <c r="A567" s="3">
        <v>5508.0</v>
      </c>
      <c r="B567" s="1">
        <f t="shared" si="1"/>
        <v>5508</v>
      </c>
    </row>
    <row r="568">
      <c r="A568" s="3">
        <v>3809.0</v>
      </c>
      <c r="B568" s="1">
        <f t="shared" si="1"/>
        <v>3809</v>
      </c>
    </row>
    <row r="569">
      <c r="A569" s="3">
        <v>1349.0</v>
      </c>
      <c r="B569" s="1">
        <f t="shared" si="1"/>
        <v>1349</v>
      </c>
    </row>
    <row r="570">
      <c r="A570" s="3">
        <v>5034.0</v>
      </c>
      <c r="B570" s="1">
        <f t="shared" si="1"/>
        <v>5034</v>
      </c>
    </row>
    <row r="571">
      <c r="A571" s="3">
        <v>1757.0</v>
      </c>
      <c r="B571" s="1">
        <f t="shared" si="1"/>
        <v>1757</v>
      </c>
    </row>
    <row r="572">
      <c r="A572" s="4"/>
      <c r="B572" s="1" t="str">
        <f t="shared" si="1"/>
        <v>,</v>
      </c>
    </row>
    <row r="573">
      <c r="A573" s="3">
        <v>7071.0</v>
      </c>
      <c r="B573" s="1">
        <f t="shared" si="1"/>
        <v>7071</v>
      </c>
    </row>
    <row r="574">
      <c r="A574" s="3">
        <v>19487.0</v>
      </c>
      <c r="B574" s="1">
        <f t="shared" si="1"/>
        <v>19487</v>
      </c>
    </row>
    <row r="575">
      <c r="A575" s="3">
        <v>9131.0</v>
      </c>
      <c r="B575" s="1">
        <f t="shared" si="1"/>
        <v>9131</v>
      </c>
    </row>
    <row r="576">
      <c r="A576" s="4"/>
      <c r="B576" s="1" t="str">
        <f t="shared" si="1"/>
        <v>,</v>
      </c>
    </row>
    <row r="577">
      <c r="A577" s="3">
        <v>9010.0</v>
      </c>
      <c r="B577" s="1">
        <f t="shared" si="1"/>
        <v>9010</v>
      </c>
    </row>
    <row r="578">
      <c r="A578" s="3">
        <v>6017.0</v>
      </c>
      <c r="B578" s="1">
        <f t="shared" si="1"/>
        <v>6017</v>
      </c>
    </row>
    <row r="579">
      <c r="A579" s="3">
        <v>11580.0</v>
      </c>
      <c r="B579" s="1">
        <f t="shared" si="1"/>
        <v>11580</v>
      </c>
    </row>
    <row r="580">
      <c r="A580" s="3">
        <v>10571.0</v>
      </c>
      <c r="B580" s="1">
        <f t="shared" si="1"/>
        <v>10571</v>
      </c>
    </row>
    <row r="581">
      <c r="A581" s="3">
        <v>3779.0</v>
      </c>
      <c r="B581" s="1">
        <f t="shared" si="1"/>
        <v>3779</v>
      </c>
    </row>
    <row r="582">
      <c r="A582" s="3">
        <v>3131.0</v>
      </c>
      <c r="B582" s="1">
        <f t="shared" si="1"/>
        <v>3131</v>
      </c>
    </row>
    <row r="583">
      <c r="A583" s="4"/>
      <c r="B583" s="1" t="str">
        <f t="shared" si="1"/>
        <v>,</v>
      </c>
    </row>
    <row r="584">
      <c r="A584" s="3">
        <v>65413.0</v>
      </c>
      <c r="B584" s="1">
        <f t="shared" si="1"/>
        <v>65413</v>
      </c>
    </row>
    <row r="585">
      <c r="A585" s="4"/>
      <c r="B585" s="1" t="str">
        <f t="shared" si="1"/>
        <v>,</v>
      </c>
    </row>
    <row r="586">
      <c r="A586" s="3">
        <v>1043.0</v>
      </c>
      <c r="B586" s="1">
        <f t="shared" si="1"/>
        <v>1043</v>
      </c>
    </row>
    <row r="587">
      <c r="A587" s="3">
        <v>9178.0</v>
      </c>
      <c r="B587" s="1">
        <f t="shared" si="1"/>
        <v>9178</v>
      </c>
    </row>
    <row r="588">
      <c r="A588" s="3">
        <v>8975.0</v>
      </c>
      <c r="B588" s="1">
        <f t="shared" si="1"/>
        <v>8975</v>
      </c>
    </row>
    <row r="589">
      <c r="A589" s="3">
        <v>1666.0</v>
      </c>
      <c r="B589" s="1">
        <f t="shared" si="1"/>
        <v>1666</v>
      </c>
    </row>
    <row r="590">
      <c r="A590" s="3">
        <v>8470.0</v>
      </c>
      <c r="B590" s="1">
        <f t="shared" si="1"/>
        <v>8470</v>
      </c>
    </row>
    <row r="591">
      <c r="A591" s="3">
        <v>2231.0</v>
      </c>
      <c r="B591" s="1">
        <f t="shared" si="1"/>
        <v>2231</v>
      </c>
    </row>
    <row r="592">
      <c r="A592" s="3">
        <v>8461.0</v>
      </c>
      <c r="B592" s="1">
        <f t="shared" si="1"/>
        <v>8461</v>
      </c>
    </row>
    <row r="593">
      <c r="A593" s="3">
        <v>8254.0</v>
      </c>
      <c r="B593" s="1">
        <f t="shared" si="1"/>
        <v>8254</v>
      </c>
    </row>
    <row r="594">
      <c r="A594" s="3">
        <v>2384.0</v>
      </c>
      <c r="B594" s="1">
        <f t="shared" si="1"/>
        <v>2384</v>
      </c>
    </row>
    <row r="595">
      <c r="A595" s="4"/>
      <c r="B595" s="1" t="str">
        <f t="shared" si="1"/>
        <v>,</v>
      </c>
    </row>
    <row r="596">
      <c r="A596" s="3">
        <v>7499.0</v>
      </c>
      <c r="B596" s="1">
        <f t="shared" si="1"/>
        <v>7499</v>
      </c>
    </row>
    <row r="597">
      <c r="A597" s="3">
        <v>2336.0</v>
      </c>
      <c r="B597" s="1">
        <f t="shared" si="1"/>
        <v>2336</v>
      </c>
    </row>
    <row r="598">
      <c r="A598" s="3">
        <v>4819.0</v>
      </c>
      <c r="B598" s="1">
        <f t="shared" si="1"/>
        <v>4819</v>
      </c>
    </row>
    <row r="599">
      <c r="A599" s="3">
        <v>6472.0</v>
      </c>
      <c r="B599" s="1">
        <f t="shared" si="1"/>
        <v>6472</v>
      </c>
    </row>
    <row r="600">
      <c r="A600" s="3">
        <v>2467.0</v>
      </c>
      <c r="B600" s="1">
        <f t="shared" si="1"/>
        <v>2467</v>
      </c>
    </row>
    <row r="601">
      <c r="A601" s="3">
        <v>2726.0</v>
      </c>
      <c r="B601" s="1">
        <f t="shared" si="1"/>
        <v>2726</v>
      </c>
    </row>
    <row r="602">
      <c r="A602" s="3">
        <v>6179.0</v>
      </c>
      <c r="B602" s="1">
        <f t="shared" si="1"/>
        <v>6179</v>
      </c>
    </row>
    <row r="603">
      <c r="A603" s="3">
        <v>7218.0</v>
      </c>
      <c r="B603" s="1">
        <f t="shared" si="1"/>
        <v>7218</v>
      </c>
    </row>
    <row r="604">
      <c r="A604" s="3">
        <v>3422.0</v>
      </c>
      <c r="B604" s="1">
        <f t="shared" si="1"/>
        <v>3422</v>
      </c>
    </row>
    <row r="605">
      <c r="A605" s="3">
        <v>6760.0</v>
      </c>
      <c r="B605" s="1">
        <f t="shared" si="1"/>
        <v>6760</v>
      </c>
    </row>
    <row r="606">
      <c r="A606" s="4"/>
      <c r="B606" s="1" t="str">
        <f t="shared" si="1"/>
        <v>,</v>
      </c>
    </row>
    <row r="607">
      <c r="A607" s="3">
        <v>21611.0</v>
      </c>
      <c r="B607" s="1">
        <f t="shared" si="1"/>
        <v>21611</v>
      </c>
    </row>
    <row r="608">
      <c r="A608" s="3">
        <v>4384.0</v>
      </c>
      <c r="B608" s="1">
        <f t="shared" si="1"/>
        <v>4384</v>
      </c>
    </row>
    <row r="609">
      <c r="A609" s="3">
        <v>15789.0</v>
      </c>
      <c r="B609" s="1">
        <f t="shared" si="1"/>
        <v>15789</v>
      </c>
    </row>
    <row r="610">
      <c r="A610" s="4"/>
      <c r="B610" s="1" t="str">
        <f t="shared" si="1"/>
        <v>,</v>
      </c>
    </row>
    <row r="611">
      <c r="A611" s="3">
        <v>13272.0</v>
      </c>
      <c r="B611" s="1">
        <f t="shared" si="1"/>
        <v>13272</v>
      </c>
    </row>
    <row r="612">
      <c r="A612" s="3">
        <v>1281.0</v>
      </c>
      <c r="B612" s="1">
        <f t="shared" si="1"/>
        <v>1281</v>
      </c>
    </row>
    <row r="613">
      <c r="A613" s="3">
        <v>4032.0</v>
      </c>
      <c r="B613" s="1">
        <f t="shared" si="1"/>
        <v>4032</v>
      </c>
    </row>
    <row r="614">
      <c r="A614" s="3">
        <v>12189.0</v>
      </c>
      <c r="B614" s="1">
        <f t="shared" si="1"/>
        <v>12189</v>
      </c>
    </row>
    <row r="615">
      <c r="A615" s="3">
        <v>3263.0</v>
      </c>
      <c r="B615" s="1">
        <f t="shared" si="1"/>
        <v>3263</v>
      </c>
    </row>
    <row r="616">
      <c r="A616" s="3">
        <v>2092.0</v>
      </c>
      <c r="B616" s="1">
        <f t="shared" si="1"/>
        <v>2092</v>
      </c>
    </row>
    <row r="617">
      <c r="A617" s="4"/>
      <c r="B617" s="1" t="str">
        <f t="shared" si="1"/>
        <v>,</v>
      </c>
    </row>
    <row r="618">
      <c r="A618" s="3">
        <v>18944.0</v>
      </c>
      <c r="B618" s="1">
        <f t="shared" si="1"/>
        <v>18944</v>
      </c>
    </row>
    <row r="619">
      <c r="A619" s="3">
        <v>22554.0</v>
      </c>
      <c r="B619" s="1">
        <f t="shared" si="1"/>
        <v>22554</v>
      </c>
    </row>
    <row r="620">
      <c r="A620" s="4"/>
      <c r="B620" s="1" t="str">
        <f t="shared" si="1"/>
        <v>,</v>
      </c>
    </row>
    <row r="621">
      <c r="A621" s="3">
        <v>47475.0</v>
      </c>
      <c r="B621" s="1">
        <f t="shared" si="1"/>
        <v>47475</v>
      </c>
    </row>
    <row r="622">
      <c r="A622" s="4"/>
      <c r="B622" s="1" t="str">
        <f t="shared" si="1"/>
        <v>,</v>
      </c>
    </row>
    <row r="623">
      <c r="A623" s="3">
        <v>11288.0</v>
      </c>
      <c r="B623" s="1">
        <f t="shared" si="1"/>
        <v>11288</v>
      </c>
    </row>
    <row r="624">
      <c r="A624" s="3">
        <v>12498.0</v>
      </c>
      <c r="B624" s="1">
        <f t="shared" si="1"/>
        <v>12498</v>
      </c>
    </row>
    <row r="625">
      <c r="A625" s="3">
        <v>5455.0</v>
      </c>
      <c r="B625" s="1">
        <f t="shared" si="1"/>
        <v>5455</v>
      </c>
    </row>
    <row r="626">
      <c r="A626" s="3">
        <v>8375.0</v>
      </c>
      <c r="B626" s="1">
        <f t="shared" si="1"/>
        <v>8375</v>
      </c>
    </row>
    <row r="627">
      <c r="A627" s="3">
        <v>15372.0</v>
      </c>
      <c r="B627" s="1">
        <f t="shared" si="1"/>
        <v>15372</v>
      </c>
    </row>
    <row r="628">
      <c r="A628" s="4"/>
      <c r="B628" s="1" t="str">
        <f t="shared" si="1"/>
        <v>,</v>
      </c>
    </row>
    <row r="629">
      <c r="A629" s="3">
        <v>3279.0</v>
      </c>
      <c r="B629" s="1">
        <f t="shared" si="1"/>
        <v>3279</v>
      </c>
    </row>
    <row r="630">
      <c r="A630" s="3">
        <v>7755.0</v>
      </c>
      <c r="B630" s="1">
        <f t="shared" si="1"/>
        <v>7755</v>
      </c>
    </row>
    <row r="631">
      <c r="A631" s="3">
        <v>8865.0</v>
      </c>
      <c r="B631" s="1">
        <f t="shared" si="1"/>
        <v>8865</v>
      </c>
    </row>
    <row r="632">
      <c r="A632" s="3">
        <v>8027.0</v>
      </c>
      <c r="B632" s="1">
        <f t="shared" si="1"/>
        <v>8027</v>
      </c>
    </row>
    <row r="633">
      <c r="A633" s="3">
        <v>2351.0</v>
      </c>
      <c r="B633" s="1">
        <f t="shared" si="1"/>
        <v>2351</v>
      </c>
    </row>
    <row r="634">
      <c r="A634" s="3">
        <v>2164.0</v>
      </c>
      <c r="B634" s="1">
        <f t="shared" si="1"/>
        <v>2164</v>
      </c>
    </row>
    <row r="635">
      <c r="A635" s="3">
        <v>6867.0</v>
      </c>
      <c r="B635" s="1">
        <f t="shared" si="1"/>
        <v>6867</v>
      </c>
    </row>
    <row r="636">
      <c r="A636" s="3">
        <v>3546.0</v>
      </c>
      <c r="B636" s="1">
        <f t="shared" si="1"/>
        <v>3546</v>
      </c>
    </row>
    <row r="637">
      <c r="A637" s="4"/>
      <c r="B637" s="1" t="str">
        <f t="shared" si="1"/>
        <v>,</v>
      </c>
    </row>
    <row r="638">
      <c r="A638" s="3">
        <v>2579.0</v>
      </c>
      <c r="B638" s="1">
        <f t="shared" si="1"/>
        <v>2579</v>
      </c>
    </row>
    <row r="639">
      <c r="A639" s="3">
        <v>2302.0</v>
      </c>
      <c r="B639" s="1">
        <f t="shared" si="1"/>
        <v>2302</v>
      </c>
    </row>
    <row r="640">
      <c r="A640" s="3">
        <v>5728.0</v>
      </c>
      <c r="B640" s="1">
        <f t="shared" si="1"/>
        <v>5728</v>
      </c>
    </row>
    <row r="641">
      <c r="A641" s="3">
        <v>1820.0</v>
      </c>
      <c r="B641" s="1">
        <f t="shared" si="1"/>
        <v>1820</v>
      </c>
    </row>
    <row r="642">
      <c r="A642" s="3">
        <v>5623.0</v>
      </c>
      <c r="B642" s="1">
        <f t="shared" si="1"/>
        <v>5623</v>
      </c>
    </row>
    <row r="643">
      <c r="A643" s="3">
        <v>4980.0</v>
      </c>
      <c r="B643" s="1">
        <f t="shared" si="1"/>
        <v>4980</v>
      </c>
    </row>
    <row r="644">
      <c r="A644" s="3">
        <v>1335.0</v>
      </c>
      <c r="B644" s="1">
        <f t="shared" si="1"/>
        <v>1335</v>
      </c>
    </row>
    <row r="645">
      <c r="A645" s="3">
        <v>6355.0</v>
      </c>
      <c r="B645" s="1">
        <f t="shared" si="1"/>
        <v>6355</v>
      </c>
    </row>
    <row r="646">
      <c r="A646" s="3">
        <v>5561.0</v>
      </c>
      <c r="B646" s="1">
        <f t="shared" si="1"/>
        <v>5561</v>
      </c>
    </row>
    <row r="647">
      <c r="A647" s="3">
        <v>6707.0</v>
      </c>
      <c r="B647" s="1">
        <f t="shared" si="1"/>
        <v>6707</v>
      </c>
    </row>
    <row r="648">
      <c r="A648" s="3">
        <v>3067.0</v>
      </c>
      <c r="B648" s="1">
        <f t="shared" si="1"/>
        <v>3067</v>
      </c>
    </row>
    <row r="649">
      <c r="A649" s="3">
        <v>3355.0</v>
      </c>
      <c r="B649" s="1">
        <f t="shared" si="1"/>
        <v>3355</v>
      </c>
    </row>
    <row r="650">
      <c r="A650" s="3">
        <v>5091.0</v>
      </c>
      <c r="B650" s="1">
        <f t="shared" si="1"/>
        <v>5091</v>
      </c>
    </row>
    <row r="651">
      <c r="A651" s="4"/>
      <c r="B651" s="1" t="str">
        <f t="shared" si="1"/>
        <v>,</v>
      </c>
    </row>
    <row r="652">
      <c r="A652" s="3">
        <v>9430.0</v>
      </c>
      <c r="B652" s="1">
        <f t="shared" si="1"/>
        <v>9430</v>
      </c>
    </row>
    <row r="653">
      <c r="A653" s="3">
        <v>2156.0</v>
      </c>
      <c r="B653" s="1">
        <f t="shared" si="1"/>
        <v>2156</v>
      </c>
    </row>
    <row r="654">
      <c r="A654" s="3">
        <v>5053.0</v>
      </c>
      <c r="B654" s="1">
        <f t="shared" si="1"/>
        <v>5053</v>
      </c>
    </row>
    <row r="655">
      <c r="A655" s="3">
        <v>4895.0</v>
      </c>
      <c r="B655" s="1">
        <f t="shared" si="1"/>
        <v>4895</v>
      </c>
    </row>
    <row r="656">
      <c r="A656" s="3">
        <v>4751.0</v>
      </c>
      <c r="B656" s="1">
        <f t="shared" si="1"/>
        <v>4751</v>
      </c>
    </row>
    <row r="657">
      <c r="A657" s="3">
        <v>6864.0</v>
      </c>
      <c r="B657" s="1">
        <f t="shared" si="1"/>
        <v>6864</v>
      </c>
    </row>
    <row r="658">
      <c r="A658" s="3">
        <v>9518.0</v>
      </c>
      <c r="B658" s="1">
        <f t="shared" si="1"/>
        <v>9518</v>
      </c>
    </row>
    <row r="659">
      <c r="A659" s="3">
        <v>7626.0</v>
      </c>
      <c r="B659" s="1">
        <f t="shared" si="1"/>
        <v>7626</v>
      </c>
    </row>
    <row r="660">
      <c r="A660" s="3">
        <v>5000.0</v>
      </c>
      <c r="B660" s="1">
        <f t="shared" si="1"/>
        <v>5000</v>
      </c>
    </row>
    <row r="661">
      <c r="A661" s="4"/>
      <c r="B661" s="1" t="str">
        <f t="shared" si="1"/>
        <v>,</v>
      </c>
    </row>
    <row r="662">
      <c r="A662" s="3">
        <v>7678.0</v>
      </c>
      <c r="B662" s="1">
        <f t="shared" si="1"/>
        <v>7678</v>
      </c>
    </row>
    <row r="663">
      <c r="A663" s="3">
        <v>4309.0</v>
      </c>
      <c r="B663" s="1">
        <f t="shared" si="1"/>
        <v>4309</v>
      </c>
    </row>
    <row r="664">
      <c r="A664" s="3">
        <v>2919.0</v>
      </c>
      <c r="B664" s="1">
        <f t="shared" si="1"/>
        <v>2919</v>
      </c>
    </row>
    <row r="665">
      <c r="A665" s="3">
        <v>8319.0</v>
      </c>
      <c r="B665" s="1">
        <f t="shared" si="1"/>
        <v>8319</v>
      </c>
    </row>
    <row r="666">
      <c r="A666" s="3">
        <v>7905.0</v>
      </c>
      <c r="B666" s="1">
        <f t="shared" si="1"/>
        <v>7905</v>
      </c>
    </row>
    <row r="667">
      <c r="A667" s="3">
        <v>1656.0</v>
      </c>
      <c r="B667" s="1">
        <f t="shared" si="1"/>
        <v>1656</v>
      </c>
    </row>
    <row r="668">
      <c r="A668" s="3">
        <v>6704.0</v>
      </c>
      <c r="B668" s="1">
        <f t="shared" si="1"/>
        <v>6704</v>
      </c>
    </row>
    <row r="669">
      <c r="A669" s="3">
        <v>7666.0</v>
      </c>
      <c r="B669" s="1">
        <f t="shared" si="1"/>
        <v>7666</v>
      </c>
    </row>
    <row r="670">
      <c r="A670" s="3">
        <v>5962.0</v>
      </c>
      <c r="B670" s="1">
        <f t="shared" si="1"/>
        <v>5962</v>
      </c>
    </row>
    <row r="671">
      <c r="A671" s="4"/>
      <c r="B671" s="1" t="str">
        <f t="shared" si="1"/>
        <v>,</v>
      </c>
    </row>
    <row r="672">
      <c r="A672" s="3">
        <v>9153.0</v>
      </c>
      <c r="B672" s="1">
        <f t="shared" si="1"/>
        <v>9153</v>
      </c>
    </row>
    <row r="673">
      <c r="A673" s="3">
        <v>1759.0</v>
      </c>
      <c r="B673" s="1">
        <f t="shared" si="1"/>
        <v>1759</v>
      </c>
    </row>
    <row r="674">
      <c r="A674" s="3">
        <v>1344.0</v>
      </c>
      <c r="B674" s="1">
        <f t="shared" si="1"/>
        <v>1344</v>
      </c>
    </row>
    <row r="675">
      <c r="A675" s="3">
        <v>8101.0</v>
      </c>
      <c r="B675" s="1">
        <f t="shared" si="1"/>
        <v>8101</v>
      </c>
    </row>
    <row r="676">
      <c r="A676" s="3">
        <v>3844.0</v>
      </c>
      <c r="B676" s="1">
        <f t="shared" si="1"/>
        <v>3844</v>
      </c>
    </row>
    <row r="677">
      <c r="A677" s="3">
        <v>9197.0</v>
      </c>
      <c r="B677" s="1">
        <f t="shared" si="1"/>
        <v>9197</v>
      </c>
    </row>
    <row r="678">
      <c r="A678" s="3">
        <v>5987.0</v>
      </c>
      <c r="B678" s="1">
        <f t="shared" si="1"/>
        <v>5987</v>
      </c>
    </row>
    <row r="679">
      <c r="A679" s="4"/>
      <c r="B679" s="1" t="str">
        <f t="shared" si="1"/>
        <v>,</v>
      </c>
    </row>
    <row r="680">
      <c r="A680" s="3">
        <v>19110.0</v>
      </c>
      <c r="B680" s="1">
        <f t="shared" si="1"/>
        <v>19110</v>
      </c>
    </row>
    <row r="681">
      <c r="A681" s="3">
        <v>9492.0</v>
      </c>
      <c r="B681" s="1">
        <f t="shared" si="1"/>
        <v>9492</v>
      </c>
    </row>
    <row r="682">
      <c r="A682" s="3">
        <v>13663.0</v>
      </c>
      <c r="B682" s="1">
        <f t="shared" si="1"/>
        <v>13663</v>
      </c>
    </row>
    <row r="683">
      <c r="A683" s="3">
        <v>5459.0</v>
      </c>
      <c r="B683" s="1">
        <f t="shared" si="1"/>
        <v>5459</v>
      </c>
    </row>
    <row r="684">
      <c r="A684" s="4"/>
      <c r="B684" s="1" t="str">
        <f t="shared" si="1"/>
        <v>,</v>
      </c>
    </row>
    <row r="685">
      <c r="A685" s="3">
        <v>4112.0</v>
      </c>
      <c r="B685" s="1">
        <f t="shared" si="1"/>
        <v>4112</v>
      </c>
    </row>
    <row r="686">
      <c r="A686" s="3">
        <v>1162.0</v>
      </c>
      <c r="B686" s="1">
        <f t="shared" si="1"/>
        <v>1162</v>
      </c>
    </row>
    <row r="687">
      <c r="A687" s="3">
        <v>3983.0</v>
      </c>
      <c r="B687" s="1">
        <f t="shared" si="1"/>
        <v>3983</v>
      </c>
    </row>
    <row r="688">
      <c r="A688" s="3">
        <v>5407.0</v>
      </c>
      <c r="B688" s="1">
        <f t="shared" si="1"/>
        <v>5407</v>
      </c>
    </row>
    <row r="689">
      <c r="A689" s="3">
        <v>3246.0</v>
      </c>
      <c r="B689" s="1">
        <f t="shared" si="1"/>
        <v>3246</v>
      </c>
    </row>
    <row r="690">
      <c r="A690" s="3">
        <v>2129.0</v>
      </c>
      <c r="B690" s="1">
        <f t="shared" si="1"/>
        <v>2129</v>
      </c>
    </row>
    <row r="691">
      <c r="A691" s="3">
        <v>1940.0</v>
      </c>
      <c r="B691" s="1">
        <f t="shared" si="1"/>
        <v>1940</v>
      </c>
    </row>
    <row r="692">
      <c r="A692" s="3">
        <v>3455.0</v>
      </c>
      <c r="B692" s="1">
        <f t="shared" si="1"/>
        <v>3455</v>
      </c>
    </row>
    <row r="693">
      <c r="A693" s="3">
        <v>6758.0</v>
      </c>
      <c r="B693" s="1">
        <f t="shared" si="1"/>
        <v>6758</v>
      </c>
    </row>
    <row r="694">
      <c r="A694" s="3">
        <v>2091.0</v>
      </c>
      <c r="B694" s="1">
        <f t="shared" si="1"/>
        <v>2091</v>
      </c>
    </row>
    <row r="695">
      <c r="A695" s="3">
        <v>3272.0</v>
      </c>
      <c r="B695" s="1">
        <f t="shared" si="1"/>
        <v>3272</v>
      </c>
    </row>
    <row r="696">
      <c r="A696" s="3">
        <v>2441.0</v>
      </c>
      <c r="B696" s="1">
        <f t="shared" si="1"/>
        <v>2441</v>
      </c>
    </row>
    <row r="697">
      <c r="A697" s="3">
        <v>2344.0</v>
      </c>
      <c r="B697" s="1">
        <f t="shared" si="1"/>
        <v>2344</v>
      </c>
    </row>
    <row r="698">
      <c r="A698" s="4"/>
      <c r="B698" s="1" t="str">
        <f t="shared" si="1"/>
        <v>,</v>
      </c>
    </row>
    <row r="699">
      <c r="A699" s="3">
        <v>3735.0</v>
      </c>
      <c r="B699" s="1">
        <f t="shared" si="1"/>
        <v>3735</v>
      </c>
    </row>
    <row r="700">
      <c r="A700" s="3">
        <v>3057.0</v>
      </c>
      <c r="B700" s="1">
        <f t="shared" si="1"/>
        <v>3057</v>
      </c>
    </row>
    <row r="701">
      <c r="A701" s="3">
        <v>6874.0</v>
      </c>
      <c r="B701" s="1">
        <f t="shared" si="1"/>
        <v>6874</v>
      </c>
    </row>
    <row r="702">
      <c r="A702" s="3">
        <v>4785.0</v>
      </c>
      <c r="B702" s="1">
        <f t="shared" si="1"/>
        <v>4785</v>
      </c>
    </row>
    <row r="703">
      <c r="A703" s="3">
        <v>6497.0</v>
      </c>
      <c r="B703" s="1">
        <f t="shared" si="1"/>
        <v>6497</v>
      </c>
    </row>
    <row r="704">
      <c r="A704" s="3">
        <v>5610.0</v>
      </c>
      <c r="B704" s="1">
        <f t="shared" si="1"/>
        <v>5610</v>
      </c>
    </row>
    <row r="705">
      <c r="A705" s="3">
        <v>2273.0</v>
      </c>
      <c r="B705" s="1">
        <f t="shared" si="1"/>
        <v>2273</v>
      </c>
    </row>
    <row r="706">
      <c r="A706" s="3">
        <v>6636.0</v>
      </c>
      <c r="B706" s="1">
        <f t="shared" si="1"/>
        <v>6636</v>
      </c>
    </row>
    <row r="707">
      <c r="A707" s="3">
        <v>2762.0</v>
      </c>
      <c r="B707" s="1">
        <f t="shared" si="1"/>
        <v>2762</v>
      </c>
    </row>
    <row r="708">
      <c r="A708" s="3">
        <v>4467.0</v>
      </c>
      <c r="B708" s="1">
        <f t="shared" si="1"/>
        <v>4467</v>
      </c>
    </row>
    <row r="709">
      <c r="A709" s="3">
        <v>2209.0</v>
      </c>
      <c r="B709" s="1">
        <f t="shared" si="1"/>
        <v>2209</v>
      </c>
    </row>
    <row r="710">
      <c r="A710" s="3">
        <v>7048.0</v>
      </c>
      <c r="B710" s="1">
        <f t="shared" si="1"/>
        <v>7048</v>
      </c>
    </row>
    <row r="711">
      <c r="A711" s="4"/>
      <c r="B711" s="1" t="str">
        <f t="shared" si="1"/>
        <v>,</v>
      </c>
    </row>
    <row r="712">
      <c r="A712" s="3">
        <v>2947.0</v>
      </c>
      <c r="B712" s="1">
        <f t="shared" si="1"/>
        <v>2947</v>
      </c>
    </row>
    <row r="713">
      <c r="A713" s="3">
        <v>4945.0</v>
      </c>
      <c r="B713" s="1">
        <f t="shared" si="1"/>
        <v>4945</v>
      </c>
    </row>
    <row r="714">
      <c r="A714" s="3">
        <v>6535.0</v>
      </c>
      <c r="B714" s="1">
        <f t="shared" si="1"/>
        <v>6535</v>
      </c>
    </row>
    <row r="715">
      <c r="A715" s="3">
        <v>8432.0</v>
      </c>
      <c r="B715" s="1">
        <f t="shared" si="1"/>
        <v>8432</v>
      </c>
    </row>
    <row r="716">
      <c r="A716" s="3">
        <v>9028.0</v>
      </c>
      <c r="B716" s="1">
        <f t="shared" si="1"/>
        <v>9028</v>
      </c>
    </row>
    <row r="717">
      <c r="A717" s="3">
        <v>5316.0</v>
      </c>
      <c r="B717" s="1">
        <f t="shared" si="1"/>
        <v>5316</v>
      </c>
    </row>
    <row r="718">
      <c r="A718" s="3">
        <v>8208.0</v>
      </c>
      <c r="B718" s="1">
        <f t="shared" si="1"/>
        <v>8208</v>
      </c>
    </row>
    <row r="719">
      <c r="A719" s="3">
        <v>3277.0</v>
      </c>
      <c r="B719" s="1">
        <f t="shared" si="1"/>
        <v>3277</v>
      </c>
    </row>
    <row r="720">
      <c r="A720" s="4"/>
      <c r="B720" s="1" t="str">
        <f t="shared" si="1"/>
        <v>,</v>
      </c>
    </row>
    <row r="721">
      <c r="A721" s="3">
        <v>3333.0</v>
      </c>
      <c r="B721" s="1">
        <f t="shared" si="1"/>
        <v>3333</v>
      </c>
    </row>
    <row r="722">
      <c r="A722" s="3">
        <v>6548.0</v>
      </c>
      <c r="B722" s="1">
        <f t="shared" si="1"/>
        <v>6548</v>
      </c>
    </row>
    <row r="723">
      <c r="A723" s="3">
        <v>4928.0</v>
      </c>
      <c r="B723" s="1">
        <f t="shared" si="1"/>
        <v>4928</v>
      </c>
    </row>
    <row r="724">
      <c r="A724" s="3">
        <v>1360.0</v>
      </c>
      <c r="B724" s="1">
        <f t="shared" si="1"/>
        <v>1360</v>
      </c>
    </row>
    <row r="725">
      <c r="A725" s="3">
        <v>1432.0</v>
      </c>
      <c r="B725" s="1">
        <f t="shared" si="1"/>
        <v>1432</v>
      </c>
    </row>
    <row r="726">
      <c r="A726" s="3">
        <v>5972.0</v>
      </c>
      <c r="B726" s="1">
        <f t="shared" si="1"/>
        <v>5972</v>
      </c>
    </row>
    <row r="727">
      <c r="A727" s="3">
        <v>4575.0</v>
      </c>
      <c r="B727" s="1">
        <f t="shared" si="1"/>
        <v>4575</v>
      </c>
    </row>
    <row r="728">
      <c r="A728" s="3">
        <v>4121.0</v>
      </c>
      <c r="B728" s="1">
        <f t="shared" si="1"/>
        <v>4121</v>
      </c>
    </row>
    <row r="729">
      <c r="A729" s="3">
        <v>6787.0</v>
      </c>
      <c r="B729" s="1">
        <f t="shared" si="1"/>
        <v>6787</v>
      </c>
    </row>
    <row r="730">
      <c r="A730" s="3">
        <v>6775.0</v>
      </c>
      <c r="B730" s="1">
        <f t="shared" si="1"/>
        <v>6775</v>
      </c>
    </row>
    <row r="731">
      <c r="A731" s="3">
        <v>5400.0</v>
      </c>
      <c r="B731" s="1">
        <f t="shared" si="1"/>
        <v>5400</v>
      </c>
    </row>
    <row r="732">
      <c r="A732" s="3">
        <v>5156.0</v>
      </c>
      <c r="B732" s="1">
        <f t="shared" si="1"/>
        <v>5156</v>
      </c>
    </row>
    <row r="733">
      <c r="A733" s="4"/>
      <c r="B733" s="1" t="str">
        <f t="shared" si="1"/>
        <v>,</v>
      </c>
    </row>
    <row r="734">
      <c r="A734" s="3">
        <v>33497.0</v>
      </c>
      <c r="B734" s="1">
        <f t="shared" si="1"/>
        <v>33497</v>
      </c>
    </row>
    <row r="735">
      <c r="A735" s="4"/>
      <c r="B735" s="1" t="str">
        <f t="shared" si="1"/>
        <v>,</v>
      </c>
    </row>
    <row r="736">
      <c r="A736" s="3">
        <v>4871.0</v>
      </c>
      <c r="B736" s="1">
        <f t="shared" si="1"/>
        <v>4871</v>
      </c>
    </row>
    <row r="737">
      <c r="A737" s="3">
        <v>5442.0</v>
      </c>
      <c r="B737" s="1">
        <f t="shared" si="1"/>
        <v>5442</v>
      </c>
    </row>
    <row r="738">
      <c r="A738" s="3">
        <v>6829.0</v>
      </c>
      <c r="B738" s="1">
        <f t="shared" si="1"/>
        <v>6829</v>
      </c>
    </row>
    <row r="739">
      <c r="A739" s="3">
        <v>2711.0</v>
      </c>
      <c r="B739" s="1">
        <f t="shared" si="1"/>
        <v>2711</v>
      </c>
    </row>
    <row r="740">
      <c r="A740" s="3">
        <v>7851.0</v>
      </c>
      <c r="B740" s="1">
        <f t="shared" si="1"/>
        <v>7851</v>
      </c>
    </row>
    <row r="741">
      <c r="A741" s="3">
        <v>5936.0</v>
      </c>
      <c r="B741" s="1">
        <f t="shared" si="1"/>
        <v>5936</v>
      </c>
    </row>
    <row r="742">
      <c r="A742" s="3">
        <v>4290.0</v>
      </c>
      <c r="B742" s="1">
        <f t="shared" si="1"/>
        <v>4290</v>
      </c>
    </row>
    <row r="743">
      <c r="A743" s="3">
        <v>3963.0</v>
      </c>
      <c r="B743" s="1">
        <f t="shared" si="1"/>
        <v>3963</v>
      </c>
    </row>
    <row r="744">
      <c r="A744" s="3">
        <v>1208.0</v>
      </c>
      <c r="B744" s="1">
        <f t="shared" si="1"/>
        <v>1208</v>
      </c>
    </row>
    <row r="745">
      <c r="A745" s="3">
        <v>6115.0</v>
      </c>
      <c r="B745" s="1">
        <f t="shared" si="1"/>
        <v>6115</v>
      </c>
    </row>
    <row r="746">
      <c r="A746" s="3">
        <v>3705.0</v>
      </c>
      <c r="B746" s="1">
        <f t="shared" si="1"/>
        <v>3705</v>
      </c>
    </row>
    <row r="747">
      <c r="A747" s="4"/>
      <c r="B747" s="1" t="str">
        <f t="shared" si="1"/>
        <v>,</v>
      </c>
    </row>
    <row r="748">
      <c r="A748" s="3">
        <v>8801.0</v>
      </c>
      <c r="B748" s="1">
        <f t="shared" si="1"/>
        <v>8801</v>
      </c>
    </row>
    <row r="749">
      <c r="A749" s="3">
        <v>1239.0</v>
      </c>
      <c r="B749" s="1">
        <f t="shared" si="1"/>
        <v>1239</v>
      </c>
    </row>
    <row r="750">
      <c r="A750" s="3">
        <v>9742.0</v>
      </c>
      <c r="B750" s="1">
        <f t="shared" si="1"/>
        <v>9742</v>
      </c>
    </row>
    <row r="751">
      <c r="A751" s="3">
        <v>7859.0</v>
      </c>
      <c r="B751" s="1">
        <f t="shared" si="1"/>
        <v>7859</v>
      </c>
    </row>
    <row r="752">
      <c r="A752" s="3">
        <v>4868.0</v>
      </c>
      <c r="B752" s="1">
        <f t="shared" si="1"/>
        <v>4868</v>
      </c>
    </row>
    <row r="753">
      <c r="A753" s="3">
        <v>6162.0</v>
      </c>
      <c r="B753" s="1">
        <f t="shared" si="1"/>
        <v>6162</v>
      </c>
    </row>
    <row r="754">
      <c r="A754" s="3">
        <v>3990.0</v>
      </c>
      <c r="B754" s="1">
        <f t="shared" si="1"/>
        <v>3990</v>
      </c>
    </row>
    <row r="755">
      <c r="A755" s="3">
        <v>2116.0</v>
      </c>
      <c r="B755" s="1">
        <f t="shared" si="1"/>
        <v>2116</v>
      </c>
    </row>
    <row r="756">
      <c r="A756" s="4"/>
      <c r="B756" s="1" t="str">
        <f t="shared" si="1"/>
        <v>,</v>
      </c>
    </row>
    <row r="757">
      <c r="A757" s="3">
        <v>3147.0</v>
      </c>
      <c r="B757" s="1">
        <f t="shared" si="1"/>
        <v>3147</v>
      </c>
    </row>
    <row r="758">
      <c r="A758" s="3">
        <v>5970.0</v>
      </c>
      <c r="B758" s="1">
        <f t="shared" si="1"/>
        <v>5970</v>
      </c>
    </row>
    <row r="759">
      <c r="A759" s="3">
        <v>1028.0</v>
      </c>
      <c r="B759" s="1">
        <f t="shared" si="1"/>
        <v>1028</v>
      </c>
    </row>
    <row r="760">
      <c r="A760" s="3">
        <v>2024.0</v>
      </c>
      <c r="B760" s="1">
        <f t="shared" si="1"/>
        <v>2024</v>
      </c>
    </row>
    <row r="761">
      <c r="A761" s="3">
        <v>1904.0</v>
      </c>
      <c r="B761" s="1">
        <f t="shared" si="1"/>
        <v>1904</v>
      </c>
    </row>
    <row r="762">
      <c r="A762" s="3">
        <v>5983.0</v>
      </c>
      <c r="B762" s="1">
        <f t="shared" si="1"/>
        <v>5983</v>
      </c>
    </row>
    <row r="763">
      <c r="A763" s="3">
        <v>1455.0</v>
      </c>
      <c r="B763" s="1">
        <f t="shared" si="1"/>
        <v>1455</v>
      </c>
    </row>
    <row r="764">
      <c r="A764" s="3">
        <v>1935.0</v>
      </c>
      <c r="B764" s="1">
        <f t="shared" si="1"/>
        <v>1935</v>
      </c>
    </row>
    <row r="765">
      <c r="A765" s="3">
        <v>6031.0</v>
      </c>
      <c r="B765" s="1">
        <f t="shared" si="1"/>
        <v>6031</v>
      </c>
    </row>
    <row r="766">
      <c r="A766" s="3">
        <v>4448.0</v>
      </c>
      <c r="B766" s="1">
        <f t="shared" si="1"/>
        <v>4448</v>
      </c>
    </row>
    <row r="767">
      <c r="A767" s="3">
        <v>4915.0</v>
      </c>
      <c r="B767" s="1">
        <f t="shared" si="1"/>
        <v>4915</v>
      </c>
    </row>
    <row r="768">
      <c r="A768" s="3">
        <v>3576.0</v>
      </c>
      <c r="B768" s="1">
        <f t="shared" si="1"/>
        <v>3576</v>
      </c>
    </row>
    <row r="769">
      <c r="A769" s="3">
        <v>5433.0</v>
      </c>
      <c r="B769" s="1">
        <f t="shared" si="1"/>
        <v>5433</v>
      </c>
    </row>
    <row r="770">
      <c r="A770" s="3">
        <v>4070.0</v>
      </c>
      <c r="B770" s="1">
        <f t="shared" si="1"/>
        <v>4070</v>
      </c>
    </row>
    <row r="771">
      <c r="A771" s="4"/>
      <c r="B771" s="1" t="str">
        <f t="shared" si="1"/>
        <v>,</v>
      </c>
    </row>
    <row r="772">
      <c r="A772" s="3">
        <v>5581.0</v>
      </c>
      <c r="B772" s="1">
        <f t="shared" si="1"/>
        <v>5581</v>
      </c>
    </row>
    <row r="773">
      <c r="A773" s="3">
        <v>6684.0</v>
      </c>
      <c r="B773" s="1">
        <f t="shared" si="1"/>
        <v>6684</v>
      </c>
    </row>
    <row r="774">
      <c r="A774" s="3">
        <v>2338.0</v>
      </c>
      <c r="B774" s="1">
        <f t="shared" si="1"/>
        <v>2338</v>
      </c>
    </row>
    <row r="775">
      <c r="A775" s="3">
        <v>6998.0</v>
      </c>
      <c r="B775" s="1">
        <f t="shared" si="1"/>
        <v>6998</v>
      </c>
    </row>
    <row r="776">
      <c r="A776" s="3">
        <v>3365.0</v>
      </c>
      <c r="B776" s="1">
        <f t="shared" si="1"/>
        <v>3365</v>
      </c>
    </row>
    <row r="777">
      <c r="A777" s="3">
        <v>5190.0</v>
      </c>
      <c r="B777" s="1">
        <f t="shared" si="1"/>
        <v>5190</v>
      </c>
    </row>
    <row r="778">
      <c r="A778" s="3">
        <v>5551.0</v>
      </c>
      <c r="B778" s="1">
        <f t="shared" si="1"/>
        <v>5551</v>
      </c>
    </row>
    <row r="779">
      <c r="A779" s="3">
        <v>6858.0</v>
      </c>
      <c r="B779" s="1">
        <f t="shared" si="1"/>
        <v>6858</v>
      </c>
    </row>
    <row r="780">
      <c r="A780" s="3">
        <v>7120.0</v>
      </c>
      <c r="B780" s="1">
        <f t="shared" si="1"/>
        <v>7120</v>
      </c>
    </row>
    <row r="781">
      <c r="A781" s="3">
        <v>5143.0</v>
      </c>
      <c r="B781" s="1">
        <f t="shared" si="1"/>
        <v>5143</v>
      </c>
    </row>
    <row r="782">
      <c r="A782" s="3">
        <v>1078.0</v>
      </c>
      <c r="B782" s="1">
        <f t="shared" si="1"/>
        <v>1078</v>
      </c>
    </row>
    <row r="783">
      <c r="A783" s="3">
        <v>1636.0</v>
      </c>
      <c r="B783" s="1">
        <f t="shared" si="1"/>
        <v>1636</v>
      </c>
    </row>
    <row r="784">
      <c r="A784" s="4"/>
      <c r="B784" s="1" t="str">
        <f t="shared" si="1"/>
        <v>,</v>
      </c>
    </row>
    <row r="785">
      <c r="A785" s="3">
        <v>1765.0</v>
      </c>
      <c r="B785" s="1">
        <f t="shared" si="1"/>
        <v>1765</v>
      </c>
    </row>
    <row r="786">
      <c r="A786" s="3">
        <v>8124.0</v>
      </c>
      <c r="B786" s="1">
        <f t="shared" si="1"/>
        <v>8124</v>
      </c>
    </row>
    <row r="787">
      <c r="A787" s="3">
        <v>3621.0</v>
      </c>
      <c r="B787" s="1">
        <f t="shared" si="1"/>
        <v>3621</v>
      </c>
    </row>
    <row r="788">
      <c r="A788" s="3">
        <v>5502.0</v>
      </c>
      <c r="B788" s="1">
        <f t="shared" si="1"/>
        <v>5502</v>
      </c>
    </row>
    <row r="789">
      <c r="A789" s="3">
        <v>3924.0</v>
      </c>
      <c r="B789" s="1">
        <f t="shared" si="1"/>
        <v>3924</v>
      </c>
    </row>
    <row r="790">
      <c r="A790" s="3">
        <v>7906.0</v>
      </c>
      <c r="B790" s="1">
        <f t="shared" si="1"/>
        <v>7906</v>
      </c>
    </row>
    <row r="791">
      <c r="A791" s="3">
        <v>6155.0</v>
      </c>
      <c r="B791" s="1">
        <f t="shared" si="1"/>
        <v>6155</v>
      </c>
    </row>
    <row r="792">
      <c r="A792" s="3">
        <v>5973.0</v>
      </c>
      <c r="B792" s="1">
        <f t="shared" si="1"/>
        <v>5973</v>
      </c>
    </row>
    <row r="793">
      <c r="A793" s="3">
        <v>6596.0</v>
      </c>
      <c r="B793" s="1">
        <f t="shared" si="1"/>
        <v>6596</v>
      </c>
    </row>
    <row r="794">
      <c r="A794" s="3">
        <v>8697.0</v>
      </c>
      <c r="B794" s="1">
        <f t="shared" si="1"/>
        <v>8697</v>
      </c>
    </row>
    <row r="795">
      <c r="A795" s="4"/>
      <c r="B795" s="1" t="str">
        <f t="shared" si="1"/>
        <v>,</v>
      </c>
    </row>
    <row r="796">
      <c r="A796" s="3">
        <v>30733.0</v>
      </c>
      <c r="B796" s="1">
        <f t="shared" si="1"/>
        <v>30733</v>
      </c>
    </row>
    <row r="797">
      <c r="A797" s="3">
        <v>19954.0</v>
      </c>
      <c r="B797" s="1">
        <f t="shared" si="1"/>
        <v>19954</v>
      </c>
    </row>
    <row r="798">
      <c r="A798" s="4"/>
      <c r="B798" s="1" t="str">
        <f t="shared" si="1"/>
        <v>,</v>
      </c>
    </row>
    <row r="799">
      <c r="A799" s="3">
        <v>1227.0</v>
      </c>
      <c r="B799" s="1">
        <f t="shared" si="1"/>
        <v>1227</v>
      </c>
    </row>
    <row r="800">
      <c r="A800" s="3">
        <v>7285.0</v>
      </c>
      <c r="B800" s="1">
        <f t="shared" si="1"/>
        <v>7285</v>
      </c>
    </row>
    <row r="801">
      <c r="A801" s="3">
        <v>8294.0</v>
      </c>
      <c r="B801" s="1">
        <f t="shared" si="1"/>
        <v>8294</v>
      </c>
    </row>
    <row r="802">
      <c r="A802" s="3">
        <v>6285.0</v>
      </c>
      <c r="B802" s="1">
        <f t="shared" si="1"/>
        <v>6285</v>
      </c>
    </row>
    <row r="803">
      <c r="A803" s="3">
        <v>2505.0</v>
      </c>
      <c r="B803" s="1">
        <f t="shared" si="1"/>
        <v>2505</v>
      </c>
    </row>
    <row r="804">
      <c r="A804" s="3">
        <v>7283.0</v>
      </c>
      <c r="B804" s="1">
        <f t="shared" si="1"/>
        <v>7283</v>
      </c>
    </row>
    <row r="805">
      <c r="A805" s="3">
        <v>3286.0</v>
      </c>
      <c r="B805" s="1">
        <f t="shared" si="1"/>
        <v>3286</v>
      </c>
    </row>
    <row r="806">
      <c r="A806" s="3">
        <v>4547.0</v>
      </c>
      <c r="B806" s="1">
        <f t="shared" si="1"/>
        <v>4547</v>
      </c>
    </row>
    <row r="807">
      <c r="A807" s="3">
        <v>5292.0</v>
      </c>
      <c r="B807" s="1">
        <f t="shared" si="1"/>
        <v>5292</v>
      </c>
    </row>
    <row r="808">
      <c r="A808" s="4"/>
      <c r="B808" s="1" t="str">
        <f t="shared" si="1"/>
        <v>,</v>
      </c>
    </row>
    <row r="809">
      <c r="A809" s="3">
        <v>4767.0</v>
      </c>
      <c r="B809" s="1">
        <f t="shared" si="1"/>
        <v>4767</v>
      </c>
    </row>
    <row r="810">
      <c r="A810" s="3">
        <v>1039.0</v>
      </c>
      <c r="B810" s="1">
        <f t="shared" si="1"/>
        <v>1039</v>
      </c>
    </row>
    <row r="811">
      <c r="A811" s="3">
        <v>3045.0</v>
      </c>
      <c r="B811" s="1">
        <f t="shared" si="1"/>
        <v>3045</v>
      </c>
    </row>
    <row r="812">
      <c r="A812" s="3">
        <v>4567.0</v>
      </c>
      <c r="B812" s="1">
        <f t="shared" si="1"/>
        <v>4567</v>
      </c>
    </row>
    <row r="813">
      <c r="A813" s="3">
        <v>5790.0</v>
      </c>
      <c r="B813" s="1">
        <f t="shared" si="1"/>
        <v>5790</v>
      </c>
    </row>
    <row r="814">
      <c r="A814" s="3">
        <v>1224.0</v>
      </c>
      <c r="B814" s="1">
        <f t="shared" si="1"/>
        <v>1224</v>
      </c>
    </row>
    <row r="815">
      <c r="A815" s="3">
        <v>6805.0</v>
      </c>
      <c r="B815" s="1">
        <f t="shared" si="1"/>
        <v>6805</v>
      </c>
    </row>
    <row r="816">
      <c r="A816" s="3">
        <v>3689.0</v>
      </c>
      <c r="B816" s="1">
        <f t="shared" si="1"/>
        <v>3689</v>
      </c>
    </row>
    <row r="817">
      <c r="A817" s="3">
        <v>3941.0</v>
      </c>
      <c r="B817" s="1">
        <f t="shared" si="1"/>
        <v>3941</v>
      </c>
    </row>
    <row r="818">
      <c r="A818" s="3">
        <v>2191.0</v>
      </c>
      <c r="B818" s="1">
        <f t="shared" si="1"/>
        <v>2191</v>
      </c>
    </row>
    <row r="819">
      <c r="A819" s="3">
        <v>2509.0</v>
      </c>
      <c r="B819" s="1">
        <f t="shared" si="1"/>
        <v>2509</v>
      </c>
    </row>
    <row r="820">
      <c r="A820" s="3">
        <v>1020.0</v>
      </c>
      <c r="B820" s="1">
        <f t="shared" si="1"/>
        <v>1020</v>
      </c>
    </row>
    <row r="821">
      <c r="A821" s="3">
        <v>3261.0</v>
      </c>
      <c r="B821" s="1">
        <f t="shared" si="1"/>
        <v>3261</v>
      </c>
    </row>
    <row r="822">
      <c r="A822" s="4"/>
      <c r="B822" s="1" t="str">
        <f t="shared" si="1"/>
        <v>,</v>
      </c>
    </row>
    <row r="823">
      <c r="A823" s="3">
        <v>1212.0</v>
      </c>
      <c r="B823" s="1">
        <f t="shared" si="1"/>
        <v>1212</v>
      </c>
    </row>
    <row r="824">
      <c r="A824" s="3">
        <v>2241.0</v>
      </c>
      <c r="B824" s="1">
        <f t="shared" si="1"/>
        <v>2241</v>
      </c>
    </row>
    <row r="825">
      <c r="A825" s="3">
        <v>2926.0</v>
      </c>
      <c r="B825" s="1">
        <f t="shared" si="1"/>
        <v>2926</v>
      </c>
    </row>
    <row r="826">
      <c r="A826" s="3">
        <v>5704.0</v>
      </c>
      <c r="B826" s="1">
        <f t="shared" si="1"/>
        <v>5704</v>
      </c>
    </row>
    <row r="827">
      <c r="A827" s="3">
        <v>4259.0</v>
      </c>
      <c r="B827" s="1">
        <f t="shared" si="1"/>
        <v>4259</v>
      </c>
    </row>
    <row r="828">
      <c r="A828" s="3">
        <v>2251.0</v>
      </c>
      <c r="B828" s="1">
        <f t="shared" si="1"/>
        <v>2251</v>
      </c>
    </row>
    <row r="829">
      <c r="A829" s="3">
        <v>2437.0</v>
      </c>
      <c r="B829" s="1">
        <f t="shared" si="1"/>
        <v>2437</v>
      </c>
    </row>
    <row r="830">
      <c r="A830" s="3">
        <v>3531.0</v>
      </c>
      <c r="B830" s="1">
        <f t="shared" si="1"/>
        <v>3531</v>
      </c>
    </row>
    <row r="831">
      <c r="A831" s="3">
        <v>3456.0</v>
      </c>
      <c r="B831" s="1">
        <f t="shared" si="1"/>
        <v>3456</v>
      </c>
    </row>
    <row r="832">
      <c r="A832" s="3">
        <v>5574.0</v>
      </c>
      <c r="B832" s="1">
        <f t="shared" si="1"/>
        <v>5574</v>
      </c>
    </row>
    <row r="833">
      <c r="A833" s="3">
        <v>4056.0</v>
      </c>
      <c r="B833" s="1">
        <f t="shared" si="1"/>
        <v>4056</v>
      </c>
    </row>
    <row r="834">
      <c r="A834" s="3">
        <v>6020.0</v>
      </c>
      <c r="B834" s="1">
        <f t="shared" si="1"/>
        <v>6020</v>
      </c>
    </row>
    <row r="835">
      <c r="A835" s="3">
        <v>2898.0</v>
      </c>
      <c r="B835" s="1">
        <f t="shared" si="1"/>
        <v>2898</v>
      </c>
    </row>
    <row r="836">
      <c r="A836" s="3">
        <v>5057.0</v>
      </c>
      <c r="B836" s="1">
        <f t="shared" si="1"/>
        <v>5057</v>
      </c>
    </row>
    <row r="837">
      <c r="A837" s="3">
        <v>1712.0</v>
      </c>
      <c r="B837" s="1">
        <f t="shared" si="1"/>
        <v>1712</v>
      </c>
    </row>
    <row r="838">
      <c r="A838" s="4"/>
      <c r="B838" s="1" t="str">
        <f t="shared" si="1"/>
        <v>,</v>
      </c>
    </row>
    <row r="839">
      <c r="A839" s="3">
        <v>4532.0</v>
      </c>
      <c r="B839" s="1">
        <f t="shared" si="1"/>
        <v>4532</v>
      </c>
    </row>
    <row r="840">
      <c r="A840" s="3">
        <v>5547.0</v>
      </c>
      <c r="B840" s="1">
        <f t="shared" si="1"/>
        <v>5547</v>
      </c>
    </row>
    <row r="841">
      <c r="A841" s="3">
        <v>2323.0</v>
      </c>
      <c r="B841" s="1">
        <f t="shared" si="1"/>
        <v>2323</v>
      </c>
    </row>
    <row r="842">
      <c r="A842" s="3">
        <v>10119.0</v>
      </c>
      <c r="B842" s="1">
        <f t="shared" si="1"/>
        <v>10119</v>
      </c>
    </row>
    <row r="843">
      <c r="A843" s="3">
        <v>4161.0</v>
      </c>
      <c r="B843" s="1">
        <f t="shared" si="1"/>
        <v>4161</v>
      </c>
    </row>
    <row r="844">
      <c r="A844" s="3">
        <v>4809.0</v>
      </c>
      <c r="B844" s="1">
        <f t="shared" si="1"/>
        <v>4809</v>
      </c>
    </row>
    <row r="845">
      <c r="A845" s="3">
        <v>8820.0</v>
      </c>
      <c r="B845" s="1">
        <f t="shared" si="1"/>
        <v>8820</v>
      </c>
    </row>
    <row r="846">
      <c r="A846" s="3">
        <v>7200.0</v>
      </c>
      <c r="B846" s="1">
        <f t="shared" si="1"/>
        <v>7200</v>
      </c>
    </row>
    <row r="847">
      <c r="A847" s="4"/>
      <c r="B847" s="1" t="str">
        <f t="shared" si="1"/>
        <v>,</v>
      </c>
    </row>
    <row r="848">
      <c r="A848" s="3">
        <v>7563.0</v>
      </c>
      <c r="B848" s="1">
        <f t="shared" si="1"/>
        <v>7563</v>
      </c>
    </row>
    <row r="849">
      <c r="A849" s="3">
        <v>2845.0</v>
      </c>
      <c r="B849" s="1">
        <f t="shared" si="1"/>
        <v>2845</v>
      </c>
    </row>
    <row r="850">
      <c r="A850" s="3">
        <v>1564.0</v>
      </c>
      <c r="B850" s="1">
        <f t="shared" si="1"/>
        <v>1564</v>
      </c>
    </row>
    <row r="851">
      <c r="A851" s="3">
        <v>7468.0</v>
      </c>
      <c r="B851" s="1">
        <f t="shared" si="1"/>
        <v>7468</v>
      </c>
    </row>
    <row r="852">
      <c r="A852" s="3">
        <v>3533.0</v>
      </c>
      <c r="B852" s="1">
        <f t="shared" si="1"/>
        <v>3533</v>
      </c>
    </row>
    <row r="853">
      <c r="A853" s="3">
        <v>8051.0</v>
      </c>
      <c r="B853" s="1">
        <f t="shared" si="1"/>
        <v>8051</v>
      </c>
    </row>
    <row r="854">
      <c r="A854" s="3">
        <v>6130.0</v>
      </c>
      <c r="B854" s="1">
        <f t="shared" si="1"/>
        <v>6130</v>
      </c>
    </row>
    <row r="855">
      <c r="A855" s="3">
        <v>7713.0</v>
      </c>
      <c r="B855" s="1">
        <f t="shared" si="1"/>
        <v>7713</v>
      </c>
    </row>
    <row r="856">
      <c r="A856" s="3">
        <v>6149.0</v>
      </c>
      <c r="B856" s="1">
        <f t="shared" si="1"/>
        <v>6149</v>
      </c>
    </row>
    <row r="857">
      <c r="A857" s="3">
        <v>4930.0</v>
      </c>
      <c r="B857" s="1">
        <f t="shared" si="1"/>
        <v>4930</v>
      </c>
    </row>
    <row r="858">
      <c r="A858" s="3">
        <v>5070.0</v>
      </c>
      <c r="B858" s="1">
        <f t="shared" si="1"/>
        <v>5070</v>
      </c>
    </row>
    <row r="859">
      <c r="A859" s="4"/>
      <c r="B859" s="1" t="str">
        <f t="shared" si="1"/>
        <v>,</v>
      </c>
    </row>
    <row r="860">
      <c r="A860" s="3">
        <v>6145.0</v>
      </c>
      <c r="B860" s="1">
        <f t="shared" si="1"/>
        <v>6145</v>
      </c>
    </row>
    <row r="861">
      <c r="A861" s="3">
        <v>5654.0</v>
      </c>
      <c r="B861" s="1">
        <f t="shared" si="1"/>
        <v>5654</v>
      </c>
    </row>
    <row r="862">
      <c r="A862" s="3">
        <v>4039.0</v>
      </c>
      <c r="B862" s="1">
        <f t="shared" si="1"/>
        <v>4039</v>
      </c>
    </row>
    <row r="863">
      <c r="A863" s="3">
        <v>5029.0</v>
      </c>
      <c r="B863" s="1">
        <f t="shared" si="1"/>
        <v>5029</v>
      </c>
    </row>
    <row r="864">
      <c r="A864" s="3">
        <v>3369.0</v>
      </c>
      <c r="B864" s="1">
        <f t="shared" si="1"/>
        <v>3369</v>
      </c>
    </row>
    <row r="865">
      <c r="A865" s="3">
        <v>1330.0</v>
      </c>
      <c r="B865" s="1">
        <f t="shared" si="1"/>
        <v>1330</v>
      </c>
    </row>
    <row r="866">
      <c r="A866" s="3">
        <v>1739.0</v>
      </c>
      <c r="B866" s="1">
        <f t="shared" si="1"/>
        <v>1739</v>
      </c>
    </row>
    <row r="867">
      <c r="A867" s="3">
        <v>3554.0</v>
      </c>
      <c r="B867" s="1">
        <f t="shared" si="1"/>
        <v>3554</v>
      </c>
    </row>
    <row r="868">
      <c r="A868" s="3">
        <v>2637.0</v>
      </c>
      <c r="B868" s="1">
        <f t="shared" si="1"/>
        <v>2637</v>
      </c>
    </row>
    <row r="869">
      <c r="A869" s="3">
        <v>6281.0</v>
      </c>
      <c r="B869" s="1">
        <f t="shared" si="1"/>
        <v>6281</v>
      </c>
    </row>
    <row r="870">
      <c r="A870" s="3">
        <v>4225.0</v>
      </c>
      <c r="B870" s="1">
        <f t="shared" si="1"/>
        <v>4225</v>
      </c>
    </row>
    <row r="871">
      <c r="A871" s="3">
        <v>1559.0</v>
      </c>
      <c r="B871" s="1">
        <f t="shared" si="1"/>
        <v>1559</v>
      </c>
    </row>
    <row r="872">
      <c r="A872" s="3">
        <v>2998.0</v>
      </c>
      <c r="B872" s="1">
        <f t="shared" si="1"/>
        <v>2998</v>
      </c>
    </row>
    <row r="873">
      <c r="A873" s="3">
        <v>2723.0</v>
      </c>
      <c r="B873" s="1">
        <f t="shared" si="1"/>
        <v>2723</v>
      </c>
    </row>
    <row r="874">
      <c r="A874" s="4"/>
      <c r="B874" s="1" t="str">
        <f t="shared" si="1"/>
        <v>,</v>
      </c>
    </row>
    <row r="875">
      <c r="A875" s="3">
        <v>46446.0</v>
      </c>
      <c r="B875" s="1">
        <f t="shared" si="1"/>
        <v>46446</v>
      </c>
    </row>
    <row r="876">
      <c r="A876" s="4"/>
      <c r="B876" s="1" t="str">
        <f t="shared" si="1"/>
        <v>,</v>
      </c>
    </row>
    <row r="877">
      <c r="A877" s="3">
        <v>8785.0</v>
      </c>
      <c r="B877" s="1">
        <f t="shared" si="1"/>
        <v>8785</v>
      </c>
    </row>
    <row r="878">
      <c r="A878" s="3">
        <v>1461.0</v>
      </c>
      <c r="B878" s="1">
        <f t="shared" si="1"/>
        <v>1461</v>
      </c>
    </row>
    <row r="879">
      <c r="A879" s="3">
        <v>11831.0</v>
      </c>
      <c r="B879" s="1">
        <f t="shared" si="1"/>
        <v>11831</v>
      </c>
    </row>
    <row r="880">
      <c r="A880" s="3">
        <v>4977.0</v>
      </c>
      <c r="B880" s="1">
        <f t="shared" si="1"/>
        <v>4977</v>
      </c>
    </row>
    <row r="881">
      <c r="A881" s="3">
        <v>8704.0</v>
      </c>
      <c r="B881" s="1">
        <f t="shared" si="1"/>
        <v>8704</v>
      </c>
    </row>
    <row r="882">
      <c r="A882" s="4"/>
      <c r="B882" s="1" t="str">
        <f t="shared" si="1"/>
        <v>,</v>
      </c>
    </row>
    <row r="883">
      <c r="A883" s="3">
        <v>5982.0</v>
      </c>
      <c r="B883" s="1">
        <f t="shared" si="1"/>
        <v>5982</v>
      </c>
    </row>
    <row r="884">
      <c r="A884" s="3">
        <v>7195.0</v>
      </c>
      <c r="B884" s="1">
        <f t="shared" si="1"/>
        <v>7195</v>
      </c>
    </row>
    <row r="885">
      <c r="A885" s="3">
        <v>2298.0</v>
      </c>
      <c r="B885" s="1">
        <f t="shared" si="1"/>
        <v>2298</v>
      </c>
    </row>
    <row r="886">
      <c r="A886" s="3">
        <v>6440.0</v>
      </c>
      <c r="B886" s="1">
        <f t="shared" si="1"/>
        <v>6440</v>
      </c>
    </row>
    <row r="887">
      <c r="A887" s="3">
        <v>4355.0</v>
      </c>
      <c r="B887" s="1">
        <f t="shared" si="1"/>
        <v>4355</v>
      </c>
    </row>
    <row r="888">
      <c r="A888" s="3">
        <v>7439.0</v>
      </c>
      <c r="B888" s="1">
        <f t="shared" si="1"/>
        <v>7439</v>
      </c>
    </row>
    <row r="889">
      <c r="A889" s="3">
        <v>6837.0</v>
      </c>
      <c r="B889" s="1">
        <f t="shared" si="1"/>
        <v>6837</v>
      </c>
    </row>
    <row r="890">
      <c r="A890" s="3">
        <v>1879.0</v>
      </c>
      <c r="B890" s="1">
        <f t="shared" si="1"/>
        <v>1879</v>
      </c>
    </row>
    <row r="891">
      <c r="A891" s="3">
        <v>5288.0</v>
      </c>
      <c r="B891" s="1">
        <f t="shared" si="1"/>
        <v>5288</v>
      </c>
    </row>
    <row r="892">
      <c r="A892" s="3">
        <v>3602.0</v>
      </c>
      <c r="B892" s="1">
        <f t="shared" si="1"/>
        <v>3602</v>
      </c>
    </row>
    <row r="893">
      <c r="A893" s="3">
        <v>4337.0</v>
      </c>
      <c r="B893" s="1">
        <f t="shared" si="1"/>
        <v>4337</v>
      </c>
    </row>
    <row r="894">
      <c r="A894" s="4"/>
      <c r="B894" s="1" t="str">
        <f t="shared" si="1"/>
        <v>,</v>
      </c>
    </row>
    <row r="895">
      <c r="A895" s="3">
        <v>4272.0</v>
      </c>
      <c r="B895" s="1">
        <f t="shared" si="1"/>
        <v>4272</v>
      </c>
    </row>
    <row r="896">
      <c r="A896" s="3">
        <v>12891.0</v>
      </c>
      <c r="B896" s="1">
        <f t="shared" si="1"/>
        <v>12891</v>
      </c>
    </row>
    <row r="897">
      <c r="A897" s="3">
        <v>6936.0</v>
      </c>
      <c r="B897" s="1">
        <f t="shared" si="1"/>
        <v>6936</v>
      </c>
    </row>
    <row r="898">
      <c r="A898" s="3">
        <v>11964.0</v>
      </c>
      <c r="B898" s="1">
        <f t="shared" si="1"/>
        <v>11964</v>
      </c>
    </row>
    <row r="899">
      <c r="A899" s="3">
        <v>4734.0</v>
      </c>
      <c r="B899" s="1">
        <f t="shared" si="1"/>
        <v>4734</v>
      </c>
    </row>
    <row r="900">
      <c r="A900" s="3">
        <v>4828.0</v>
      </c>
      <c r="B900" s="1">
        <f t="shared" si="1"/>
        <v>4828</v>
      </c>
    </row>
    <row r="901">
      <c r="A901" s="4"/>
      <c r="B901" s="1" t="str">
        <f t="shared" si="1"/>
        <v>,</v>
      </c>
    </row>
    <row r="902">
      <c r="A902" s="3">
        <v>1052.0</v>
      </c>
      <c r="B902" s="1">
        <f t="shared" si="1"/>
        <v>1052</v>
      </c>
    </row>
    <row r="903">
      <c r="A903" s="3">
        <v>5579.0</v>
      </c>
      <c r="B903" s="1">
        <f t="shared" si="1"/>
        <v>5579</v>
      </c>
    </row>
    <row r="904">
      <c r="A904" s="3">
        <v>5328.0</v>
      </c>
      <c r="B904" s="1">
        <f t="shared" si="1"/>
        <v>5328</v>
      </c>
    </row>
    <row r="905">
      <c r="A905" s="3">
        <v>1640.0</v>
      </c>
      <c r="B905" s="1">
        <f t="shared" si="1"/>
        <v>1640</v>
      </c>
    </row>
    <row r="906">
      <c r="A906" s="3">
        <v>5256.0</v>
      </c>
      <c r="B906" s="1">
        <f t="shared" si="1"/>
        <v>5256</v>
      </c>
    </row>
    <row r="907">
      <c r="A907" s="3">
        <v>1318.0</v>
      </c>
      <c r="B907" s="1">
        <f t="shared" si="1"/>
        <v>1318</v>
      </c>
    </row>
    <row r="908">
      <c r="A908" s="3">
        <v>1956.0</v>
      </c>
      <c r="B908" s="1">
        <f t="shared" si="1"/>
        <v>1956</v>
      </c>
    </row>
    <row r="909">
      <c r="A909" s="3">
        <v>6453.0</v>
      </c>
      <c r="B909" s="1">
        <f t="shared" si="1"/>
        <v>6453</v>
      </c>
    </row>
    <row r="910">
      <c r="A910" s="3">
        <v>6553.0</v>
      </c>
      <c r="B910" s="1">
        <f t="shared" si="1"/>
        <v>6553</v>
      </c>
    </row>
    <row r="911">
      <c r="A911" s="3">
        <v>5963.0</v>
      </c>
      <c r="B911" s="1">
        <f t="shared" si="1"/>
        <v>5963</v>
      </c>
    </row>
    <row r="912">
      <c r="A912" s="3">
        <v>2472.0</v>
      </c>
      <c r="B912" s="1">
        <f t="shared" si="1"/>
        <v>2472</v>
      </c>
    </row>
    <row r="913">
      <c r="A913" s="3">
        <v>2892.0</v>
      </c>
      <c r="B913" s="1">
        <f t="shared" si="1"/>
        <v>2892</v>
      </c>
    </row>
    <row r="914">
      <c r="A914" s="3">
        <v>3800.0</v>
      </c>
      <c r="B914" s="1">
        <f t="shared" si="1"/>
        <v>3800</v>
      </c>
    </row>
    <row r="915">
      <c r="A915" s="4"/>
      <c r="B915" s="1" t="str">
        <f t="shared" si="1"/>
        <v>,</v>
      </c>
    </row>
    <row r="916">
      <c r="A916" s="3">
        <v>2898.0</v>
      </c>
      <c r="B916" s="1">
        <f t="shared" si="1"/>
        <v>2898</v>
      </c>
    </row>
    <row r="917">
      <c r="A917" s="3">
        <v>6365.0</v>
      </c>
      <c r="B917" s="1">
        <f t="shared" si="1"/>
        <v>6365</v>
      </c>
    </row>
    <row r="918">
      <c r="A918" s="3">
        <v>1775.0</v>
      </c>
      <c r="B918" s="1">
        <f t="shared" si="1"/>
        <v>1775</v>
      </c>
    </row>
    <row r="919">
      <c r="A919" s="3">
        <v>7440.0</v>
      </c>
      <c r="B919" s="1">
        <f t="shared" si="1"/>
        <v>7440</v>
      </c>
    </row>
    <row r="920">
      <c r="A920" s="3">
        <v>5182.0</v>
      </c>
      <c r="B920" s="1">
        <f t="shared" si="1"/>
        <v>5182</v>
      </c>
    </row>
    <row r="921">
      <c r="A921" s="3">
        <v>2004.0</v>
      </c>
      <c r="B921" s="1">
        <f t="shared" si="1"/>
        <v>2004</v>
      </c>
    </row>
    <row r="922">
      <c r="A922" s="3">
        <v>4704.0</v>
      </c>
      <c r="B922" s="1">
        <f t="shared" si="1"/>
        <v>4704</v>
      </c>
    </row>
    <row r="923">
      <c r="A923" s="3">
        <v>3905.0</v>
      </c>
      <c r="B923" s="1">
        <f t="shared" si="1"/>
        <v>3905</v>
      </c>
    </row>
    <row r="924">
      <c r="A924" s="3">
        <v>7436.0</v>
      </c>
      <c r="B924" s="1">
        <f t="shared" si="1"/>
        <v>7436</v>
      </c>
    </row>
    <row r="925">
      <c r="A925" s="3">
        <v>3530.0</v>
      </c>
      <c r="B925" s="1">
        <f t="shared" si="1"/>
        <v>3530</v>
      </c>
    </row>
    <row r="926">
      <c r="A926" s="3">
        <v>3931.0</v>
      </c>
      <c r="B926" s="1">
        <f t="shared" si="1"/>
        <v>3931</v>
      </c>
    </row>
    <row r="927">
      <c r="A927" s="4"/>
      <c r="B927" s="1" t="str">
        <f t="shared" si="1"/>
        <v>,</v>
      </c>
    </row>
    <row r="928">
      <c r="A928" s="3">
        <v>4344.0</v>
      </c>
      <c r="B928" s="1">
        <f t="shared" si="1"/>
        <v>4344</v>
      </c>
    </row>
    <row r="929">
      <c r="A929" s="3">
        <v>4992.0</v>
      </c>
      <c r="B929" s="1">
        <f t="shared" si="1"/>
        <v>4992</v>
      </c>
    </row>
    <row r="930">
      <c r="A930" s="3">
        <v>3707.0</v>
      </c>
      <c r="B930" s="1">
        <f t="shared" si="1"/>
        <v>3707</v>
      </c>
    </row>
    <row r="931">
      <c r="A931" s="3">
        <v>2214.0</v>
      </c>
      <c r="B931" s="1">
        <f t="shared" si="1"/>
        <v>2214</v>
      </c>
    </row>
    <row r="932">
      <c r="A932" s="3">
        <v>3295.0</v>
      </c>
      <c r="B932" s="1">
        <f t="shared" si="1"/>
        <v>3295</v>
      </c>
    </row>
    <row r="933">
      <c r="A933" s="3">
        <v>4764.0</v>
      </c>
      <c r="B933" s="1">
        <f t="shared" si="1"/>
        <v>4764</v>
      </c>
    </row>
    <row r="934">
      <c r="A934" s="3">
        <v>2093.0</v>
      </c>
      <c r="B934" s="1">
        <f t="shared" si="1"/>
        <v>2093</v>
      </c>
    </row>
    <row r="935">
      <c r="A935" s="3">
        <v>1942.0</v>
      </c>
      <c r="B935" s="1">
        <f t="shared" si="1"/>
        <v>1942</v>
      </c>
    </row>
    <row r="936">
      <c r="A936" s="3">
        <v>6040.0</v>
      </c>
      <c r="B936" s="1">
        <f t="shared" si="1"/>
        <v>6040</v>
      </c>
    </row>
    <row r="937">
      <c r="A937" s="3">
        <v>2393.0</v>
      </c>
      <c r="B937" s="1">
        <f t="shared" si="1"/>
        <v>2393</v>
      </c>
    </row>
    <row r="938">
      <c r="A938" s="3">
        <v>2269.0</v>
      </c>
      <c r="B938" s="1">
        <f t="shared" si="1"/>
        <v>2269</v>
      </c>
    </row>
    <row r="939">
      <c r="A939" s="3">
        <v>4681.0</v>
      </c>
      <c r="B939" s="1">
        <f t="shared" si="1"/>
        <v>4681</v>
      </c>
    </row>
    <row r="940">
      <c r="A940" s="3">
        <v>6905.0</v>
      </c>
      <c r="B940" s="1">
        <f t="shared" si="1"/>
        <v>6905</v>
      </c>
    </row>
    <row r="941">
      <c r="A941" s="4"/>
      <c r="B941" s="1" t="str">
        <f t="shared" si="1"/>
        <v>,</v>
      </c>
    </row>
    <row r="942">
      <c r="A942" s="3">
        <v>1051.0</v>
      </c>
      <c r="B942" s="1">
        <f t="shared" si="1"/>
        <v>1051</v>
      </c>
    </row>
    <row r="943">
      <c r="A943" s="3">
        <v>4442.0</v>
      </c>
      <c r="B943" s="1">
        <f t="shared" si="1"/>
        <v>4442</v>
      </c>
    </row>
    <row r="944">
      <c r="A944" s="3">
        <v>1254.0</v>
      </c>
      <c r="B944" s="1">
        <f t="shared" si="1"/>
        <v>1254</v>
      </c>
    </row>
    <row r="945">
      <c r="A945" s="3">
        <v>5438.0</v>
      </c>
      <c r="B945" s="1">
        <f t="shared" si="1"/>
        <v>5438</v>
      </c>
    </row>
    <row r="946">
      <c r="A946" s="3">
        <v>4390.0</v>
      </c>
      <c r="B946" s="1">
        <f t="shared" si="1"/>
        <v>4390</v>
      </c>
    </row>
    <row r="947">
      <c r="A947" s="3">
        <v>3861.0</v>
      </c>
      <c r="B947" s="1">
        <f t="shared" si="1"/>
        <v>3861</v>
      </c>
    </row>
    <row r="948">
      <c r="A948" s="3">
        <v>1951.0</v>
      </c>
      <c r="B948" s="1">
        <f t="shared" si="1"/>
        <v>1951</v>
      </c>
    </row>
    <row r="949">
      <c r="A949" s="3">
        <v>4766.0</v>
      </c>
      <c r="B949" s="1">
        <f t="shared" si="1"/>
        <v>4766</v>
      </c>
    </row>
    <row r="950">
      <c r="A950" s="3">
        <v>5814.0</v>
      </c>
      <c r="B950" s="1">
        <f t="shared" si="1"/>
        <v>5814</v>
      </c>
    </row>
    <row r="951">
      <c r="A951" s="3">
        <v>6431.0</v>
      </c>
      <c r="B951" s="1">
        <f t="shared" si="1"/>
        <v>6431</v>
      </c>
    </row>
    <row r="952">
      <c r="A952" s="3">
        <v>1181.0</v>
      </c>
      <c r="B952" s="1">
        <f t="shared" si="1"/>
        <v>1181</v>
      </c>
    </row>
    <row r="953">
      <c r="A953" s="3">
        <v>2224.0</v>
      </c>
      <c r="B953" s="1">
        <f t="shared" si="1"/>
        <v>2224</v>
      </c>
    </row>
    <row r="954">
      <c r="A954" s="3">
        <v>5036.0</v>
      </c>
      <c r="B954" s="1">
        <f t="shared" si="1"/>
        <v>5036</v>
      </c>
    </row>
    <row r="955">
      <c r="A955" s="3">
        <v>1744.0</v>
      </c>
      <c r="B955" s="1">
        <f t="shared" si="1"/>
        <v>1744</v>
      </c>
    </row>
    <row r="956">
      <c r="A956" s="4"/>
      <c r="B956" s="1" t="str">
        <f t="shared" si="1"/>
        <v>,</v>
      </c>
    </row>
    <row r="957">
      <c r="A957" s="3">
        <v>3493.0</v>
      </c>
      <c r="B957" s="1">
        <f t="shared" si="1"/>
        <v>3493</v>
      </c>
    </row>
    <row r="958">
      <c r="A958" s="3">
        <v>5462.0</v>
      </c>
      <c r="B958" s="1">
        <f t="shared" si="1"/>
        <v>5462</v>
      </c>
    </row>
    <row r="959">
      <c r="A959" s="3">
        <v>1194.0</v>
      </c>
      <c r="B959" s="1">
        <f t="shared" si="1"/>
        <v>1194</v>
      </c>
    </row>
    <row r="960">
      <c r="A960" s="3">
        <v>3328.0</v>
      </c>
      <c r="B960" s="1">
        <f t="shared" si="1"/>
        <v>3328</v>
      </c>
    </row>
    <row r="961">
      <c r="A961" s="3">
        <v>3332.0</v>
      </c>
      <c r="B961" s="1">
        <f t="shared" si="1"/>
        <v>3332</v>
      </c>
    </row>
    <row r="962">
      <c r="A962" s="3">
        <v>6818.0</v>
      </c>
      <c r="B962" s="1">
        <f t="shared" si="1"/>
        <v>6818</v>
      </c>
    </row>
    <row r="963">
      <c r="A963" s="3">
        <v>5102.0</v>
      </c>
      <c r="B963" s="1">
        <f t="shared" si="1"/>
        <v>5102</v>
      </c>
    </row>
    <row r="964">
      <c r="A964" s="3">
        <v>6050.0</v>
      </c>
      <c r="B964" s="1">
        <f t="shared" si="1"/>
        <v>6050</v>
      </c>
    </row>
    <row r="965">
      <c r="A965" s="3">
        <v>1621.0</v>
      </c>
      <c r="B965" s="1">
        <f t="shared" si="1"/>
        <v>1621</v>
      </c>
    </row>
    <row r="966">
      <c r="A966" s="3">
        <v>3951.0</v>
      </c>
      <c r="B966" s="1">
        <f t="shared" si="1"/>
        <v>3951</v>
      </c>
    </row>
    <row r="967">
      <c r="A967" s="3">
        <v>5062.0</v>
      </c>
      <c r="B967" s="1">
        <f t="shared" si="1"/>
        <v>5062</v>
      </c>
    </row>
    <row r="968">
      <c r="A968" s="3">
        <v>1546.0</v>
      </c>
      <c r="B968" s="1">
        <f t="shared" si="1"/>
        <v>1546</v>
      </c>
    </row>
    <row r="969">
      <c r="A969" s="3">
        <v>4304.0</v>
      </c>
      <c r="B969" s="1">
        <f t="shared" si="1"/>
        <v>4304</v>
      </c>
    </row>
    <row r="970">
      <c r="A970" s="4"/>
      <c r="B970" s="1" t="str">
        <f t="shared" si="1"/>
        <v>,</v>
      </c>
    </row>
    <row r="971">
      <c r="A971" s="3">
        <v>16366.0</v>
      </c>
      <c r="B971" s="1">
        <f t="shared" si="1"/>
        <v>16366</v>
      </c>
    </row>
    <row r="972">
      <c r="A972" s="3">
        <v>17043.0</v>
      </c>
      <c r="B972" s="1">
        <f t="shared" si="1"/>
        <v>17043</v>
      </c>
    </row>
    <row r="973">
      <c r="A973" s="3">
        <v>12935.0</v>
      </c>
      <c r="B973" s="1">
        <f t="shared" si="1"/>
        <v>12935</v>
      </c>
    </row>
    <row r="974">
      <c r="A974" s="3">
        <v>9439.0</v>
      </c>
      <c r="B974" s="1">
        <f t="shared" si="1"/>
        <v>9439</v>
      </c>
    </row>
    <row r="975">
      <c r="A975" s="4"/>
      <c r="B975" s="1" t="str">
        <f t="shared" si="1"/>
        <v>,</v>
      </c>
    </row>
    <row r="976">
      <c r="A976" s="3">
        <v>8140.0</v>
      </c>
      <c r="B976" s="1">
        <f t="shared" si="1"/>
        <v>8140</v>
      </c>
    </row>
    <row r="977">
      <c r="A977" s="3">
        <v>1185.0</v>
      </c>
      <c r="B977" s="1">
        <f t="shared" si="1"/>
        <v>1185</v>
      </c>
    </row>
    <row r="978">
      <c r="A978" s="3">
        <v>8723.0</v>
      </c>
      <c r="B978" s="1">
        <f t="shared" si="1"/>
        <v>8723</v>
      </c>
    </row>
    <row r="979">
      <c r="A979" s="3">
        <v>3441.0</v>
      </c>
      <c r="B979" s="1">
        <f t="shared" si="1"/>
        <v>3441</v>
      </c>
    </row>
    <row r="980">
      <c r="A980" s="3">
        <v>1914.0</v>
      </c>
      <c r="B980" s="1">
        <f t="shared" si="1"/>
        <v>1914</v>
      </c>
    </row>
    <row r="981">
      <c r="A981" s="3">
        <v>6665.0</v>
      </c>
      <c r="B981" s="1">
        <f t="shared" si="1"/>
        <v>6665</v>
      </c>
    </row>
    <row r="982">
      <c r="A982" s="3">
        <v>3641.0</v>
      </c>
      <c r="B982" s="1">
        <f t="shared" si="1"/>
        <v>3641</v>
      </c>
    </row>
    <row r="983">
      <c r="A983" s="3">
        <v>1010.0</v>
      </c>
      <c r="B983" s="1">
        <f t="shared" si="1"/>
        <v>1010</v>
      </c>
    </row>
    <row r="984">
      <c r="A984" s="3">
        <v>5197.0</v>
      </c>
      <c r="B984" s="1">
        <f t="shared" si="1"/>
        <v>5197</v>
      </c>
    </row>
    <row r="985">
      <c r="A985" s="3">
        <v>5249.0</v>
      </c>
      <c r="B985" s="1">
        <f t="shared" si="1"/>
        <v>5249</v>
      </c>
    </row>
    <row r="986">
      <c r="A986" s="4"/>
      <c r="B986" s="1" t="str">
        <f t="shared" si="1"/>
        <v>,</v>
      </c>
    </row>
    <row r="987">
      <c r="A987" s="3">
        <v>4795.0</v>
      </c>
      <c r="B987" s="1">
        <f t="shared" si="1"/>
        <v>4795</v>
      </c>
    </row>
    <row r="988">
      <c r="A988" s="3">
        <v>19775.0</v>
      </c>
      <c r="B988" s="1">
        <f t="shared" si="1"/>
        <v>19775</v>
      </c>
    </row>
    <row r="989">
      <c r="A989" s="3">
        <v>1502.0</v>
      </c>
      <c r="B989" s="1">
        <f t="shared" si="1"/>
        <v>1502</v>
      </c>
    </row>
    <row r="990">
      <c r="A990" s="3">
        <v>9970.0</v>
      </c>
      <c r="B990" s="1">
        <f t="shared" si="1"/>
        <v>9970</v>
      </c>
    </row>
    <row r="991">
      <c r="A991" s="4"/>
      <c r="B991" s="1" t="str">
        <f t="shared" si="1"/>
        <v>,</v>
      </c>
    </row>
    <row r="992">
      <c r="A992" s="3">
        <v>14246.0</v>
      </c>
      <c r="B992" s="1">
        <f t="shared" si="1"/>
        <v>14246</v>
      </c>
    </row>
    <row r="993">
      <c r="A993" s="3">
        <v>11998.0</v>
      </c>
      <c r="B993" s="1">
        <f t="shared" si="1"/>
        <v>11998</v>
      </c>
    </row>
    <row r="994">
      <c r="A994" s="3">
        <v>12677.0</v>
      </c>
      <c r="B994" s="1">
        <f t="shared" si="1"/>
        <v>12677</v>
      </c>
    </row>
    <row r="995">
      <c r="A995" s="3">
        <v>5554.0</v>
      </c>
      <c r="B995" s="1">
        <f t="shared" si="1"/>
        <v>5554</v>
      </c>
    </row>
    <row r="996">
      <c r="A996" s="4"/>
      <c r="B996" s="1" t="str">
        <f t="shared" si="1"/>
        <v>,</v>
      </c>
    </row>
    <row r="997">
      <c r="A997" s="3">
        <v>6733.0</v>
      </c>
      <c r="B997" s="1">
        <f t="shared" si="1"/>
        <v>6733</v>
      </c>
    </row>
    <row r="998">
      <c r="A998" s="3">
        <v>6173.0</v>
      </c>
      <c r="B998" s="1">
        <f t="shared" si="1"/>
        <v>6173</v>
      </c>
    </row>
    <row r="999">
      <c r="A999" s="3">
        <v>4063.0</v>
      </c>
      <c r="B999" s="1">
        <f t="shared" si="1"/>
        <v>4063</v>
      </c>
    </row>
    <row r="1000">
      <c r="A1000" s="3">
        <v>2994.0</v>
      </c>
      <c r="B1000" s="1">
        <f t="shared" si="1"/>
        <v>2994</v>
      </c>
    </row>
    <row r="1001">
      <c r="A1001" s="3">
        <v>4069.0</v>
      </c>
      <c r="B1001" s="1">
        <f t="shared" si="1"/>
        <v>4069</v>
      </c>
    </row>
    <row r="1002">
      <c r="A1002" s="3">
        <v>4907.0</v>
      </c>
      <c r="B1002" s="1">
        <f t="shared" si="1"/>
        <v>4907</v>
      </c>
    </row>
    <row r="1003">
      <c r="A1003" s="3">
        <v>3381.0</v>
      </c>
      <c r="B1003" s="1">
        <f t="shared" si="1"/>
        <v>3381</v>
      </c>
    </row>
    <row r="1004">
      <c r="A1004" s="3">
        <v>5065.0</v>
      </c>
      <c r="B1004" s="1">
        <f t="shared" si="1"/>
        <v>5065</v>
      </c>
    </row>
    <row r="1005">
      <c r="A1005" s="3">
        <v>3066.0</v>
      </c>
      <c r="B1005" s="1">
        <f t="shared" si="1"/>
        <v>3066</v>
      </c>
    </row>
    <row r="1006">
      <c r="A1006" s="4"/>
      <c r="B1006" s="1" t="str">
        <f t="shared" si="1"/>
        <v>,</v>
      </c>
    </row>
    <row r="1007">
      <c r="A1007" s="3">
        <v>54029.0</v>
      </c>
      <c r="B1007" s="1">
        <f t="shared" si="1"/>
        <v>54029</v>
      </c>
    </row>
    <row r="1008">
      <c r="A1008" s="4"/>
      <c r="B1008" s="1" t="str">
        <f t="shared" si="1"/>
        <v>,</v>
      </c>
    </row>
    <row r="1009">
      <c r="A1009" s="3">
        <v>6782.0</v>
      </c>
      <c r="B1009" s="1">
        <f t="shared" si="1"/>
        <v>6782</v>
      </c>
    </row>
    <row r="1010">
      <c r="A1010" s="3">
        <v>5629.0</v>
      </c>
      <c r="B1010" s="1">
        <f t="shared" si="1"/>
        <v>5629</v>
      </c>
    </row>
    <row r="1011">
      <c r="A1011" s="3">
        <v>3154.0</v>
      </c>
      <c r="B1011" s="1">
        <f t="shared" si="1"/>
        <v>3154</v>
      </c>
    </row>
    <row r="1012">
      <c r="A1012" s="3">
        <v>6967.0</v>
      </c>
      <c r="B1012" s="1">
        <f t="shared" si="1"/>
        <v>6967</v>
      </c>
    </row>
    <row r="1013">
      <c r="A1013" s="3">
        <v>11148.0</v>
      </c>
      <c r="B1013" s="1">
        <f t="shared" si="1"/>
        <v>11148</v>
      </c>
    </row>
    <row r="1014">
      <c r="A1014" s="3">
        <v>8169.0</v>
      </c>
      <c r="B1014" s="1">
        <f t="shared" si="1"/>
        <v>8169</v>
      </c>
    </row>
    <row r="1015">
      <c r="A1015" s="3">
        <v>4309.0</v>
      </c>
      <c r="B1015" s="1">
        <f t="shared" si="1"/>
        <v>4309</v>
      </c>
    </row>
    <row r="1016">
      <c r="A1016" s="4"/>
      <c r="B1016" s="1" t="str">
        <f t="shared" si="1"/>
        <v>,</v>
      </c>
    </row>
    <row r="1017">
      <c r="A1017" s="3">
        <v>4985.0</v>
      </c>
      <c r="B1017" s="1">
        <f t="shared" si="1"/>
        <v>4985</v>
      </c>
    </row>
    <row r="1018">
      <c r="A1018" s="3">
        <v>2096.0</v>
      </c>
      <c r="B1018" s="1">
        <f t="shared" si="1"/>
        <v>2096</v>
      </c>
    </row>
    <row r="1019">
      <c r="A1019" s="3">
        <v>4220.0</v>
      </c>
      <c r="B1019" s="1">
        <f t="shared" si="1"/>
        <v>4220</v>
      </c>
    </row>
    <row r="1020">
      <c r="A1020" s="3">
        <v>6338.0</v>
      </c>
      <c r="B1020" s="1">
        <f t="shared" si="1"/>
        <v>6338</v>
      </c>
    </row>
    <row r="1021">
      <c r="A1021" s="3">
        <v>2578.0</v>
      </c>
      <c r="B1021" s="1">
        <f t="shared" si="1"/>
        <v>2578</v>
      </c>
    </row>
    <row r="1022">
      <c r="A1022" s="3">
        <v>6504.0</v>
      </c>
      <c r="B1022" s="1">
        <f t="shared" si="1"/>
        <v>6504</v>
      </c>
    </row>
    <row r="1023">
      <c r="A1023" s="3">
        <v>4693.0</v>
      </c>
      <c r="B1023" s="1">
        <f t="shared" si="1"/>
        <v>4693</v>
      </c>
    </row>
    <row r="1024">
      <c r="A1024" s="3">
        <v>2296.0</v>
      </c>
      <c r="B1024" s="1">
        <f t="shared" si="1"/>
        <v>2296</v>
      </c>
    </row>
    <row r="1025">
      <c r="A1025" s="3">
        <v>6020.0</v>
      </c>
      <c r="B1025" s="1">
        <f t="shared" si="1"/>
        <v>6020</v>
      </c>
    </row>
    <row r="1026">
      <c r="A1026" s="3">
        <v>1914.0</v>
      </c>
      <c r="B1026" s="1">
        <f t="shared" si="1"/>
        <v>1914</v>
      </c>
    </row>
    <row r="1027">
      <c r="A1027" s="4"/>
      <c r="B1027" s="1" t="str">
        <f t="shared" si="1"/>
        <v>,</v>
      </c>
    </row>
    <row r="1028">
      <c r="A1028" s="3">
        <v>12080.0</v>
      </c>
      <c r="B1028" s="1">
        <f t="shared" si="1"/>
        <v>12080</v>
      </c>
    </row>
    <row r="1029">
      <c r="A1029" s="3">
        <v>7332.0</v>
      </c>
      <c r="B1029" s="1">
        <f t="shared" si="1"/>
        <v>7332</v>
      </c>
    </row>
    <row r="1030">
      <c r="A1030" s="4"/>
      <c r="B1030" s="1" t="str">
        <f t="shared" si="1"/>
        <v>,</v>
      </c>
    </row>
    <row r="1031">
      <c r="A1031" s="3">
        <v>4018.0</v>
      </c>
      <c r="B1031" s="1">
        <f t="shared" si="1"/>
        <v>4018</v>
      </c>
    </row>
    <row r="1032">
      <c r="A1032" s="3">
        <v>5543.0</v>
      </c>
      <c r="B1032" s="1">
        <f t="shared" si="1"/>
        <v>5543</v>
      </c>
    </row>
    <row r="1033">
      <c r="A1033" s="3">
        <v>1011.0</v>
      </c>
      <c r="B1033" s="1">
        <f t="shared" si="1"/>
        <v>1011</v>
      </c>
    </row>
    <row r="1034">
      <c r="A1034" s="3">
        <v>5775.0</v>
      </c>
      <c r="B1034" s="1">
        <f t="shared" si="1"/>
        <v>5775</v>
      </c>
    </row>
    <row r="1035">
      <c r="A1035" s="3">
        <v>2445.0</v>
      </c>
      <c r="B1035" s="1">
        <f t="shared" si="1"/>
        <v>2445</v>
      </c>
    </row>
    <row r="1036">
      <c r="A1036" s="3">
        <v>4643.0</v>
      </c>
      <c r="B1036" s="1">
        <f t="shared" si="1"/>
        <v>4643</v>
      </c>
    </row>
    <row r="1037">
      <c r="A1037" s="3">
        <v>2569.0</v>
      </c>
      <c r="B1037" s="1">
        <f t="shared" si="1"/>
        <v>2569</v>
      </c>
    </row>
    <row r="1038">
      <c r="A1038" s="3">
        <v>4049.0</v>
      </c>
      <c r="B1038" s="1">
        <f t="shared" si="1"/>
        <v>4049</v>
      </c>
    </row>
    <row r="1039">
      <c r="A1039" s="3">
        <v>3815.0</v>
      </c>
      <c r="B1039" s="1">
        <f t="shared" si="1"/>
        <v>3815</v>
      </c>
    </row>
    <row r="1040">
      <c r="A1040" s="3">
        <v>7059.0</v>
      </c>
      <c r="B1040" s="1">
        <f t="shared" si="1"/>
        <v>7059</v>
      </c>
    </row>
    <row r="1041">
      <c r="A1041" s="4"/>
      <c r="B1041" s="1" t="str">
        <f t="shared" si="1"/>
        <v>,</v>
      </c>
    </row>
    <row r="1042">
      <c r="A1042" s="3">
        <v>2221.0</v>
      </c>
      <c r="B1042" s="1">
        <f t="shared" si="1"/>
        <v>2221</v>
      </c>
    </row>
    <row r="1043">
      <c r="A1043" s="3">
        <v>5799.0</v>
      </c>
      <c r="B1043" s="1">
        <f t="shared" si="1"/>
        <v>5799</v>
      </c>
    </row>
    <row r="1044">
      <c r="A1044" s="3">
        <v>2865.0</v>
      </c>
      <c r="B1044" s="1">
        <f t="shared" si="1"/>
        <v>2865</v>
      </c>
    </row>
    <row r="1045">
      <c r="A1045" s="3">
        <v>3002.0</v>
      </c>
      <c r="B1045" s="1">
        <f t="shared" si="1"/>
        <v>3002</v>
      </c>
    </row>
    <row r="1046">
      <c r="A1046" s="3">
        <v>5123.0</v>
      </c>
      <c r="B1046" s="1">
        <f t="shared" si="1"/>
        <v>5123</v>
      </c>
    </row>
    <row r="1047">
      <c r="A1047" s="3">
        <v>4587.0</v>
      </c>
      <c r="B1047" s="1">
        <f t="shared" si="1"/>
        <v>4587</v>
      </c>
    </row>
    <row r="1048">
      <c r="A1048" s="3">
        <v>2616.0</v>
      </c>
      <c r="B1048" s="1">
        <f t="shared" si="1"/>
        <v>2616</v>
      </c>
    </row>
    <row r="1049">
      <c r="A1049" s="3">
        <v>2486.0</v>
      </c>
      <c r="B1049" s="1">
        <f t="shared" si="1"/>
        <v>2486</v>
      </c>
    </row>
    <row r="1050">
      <c r="A1050" s="3">
        <v>6544.0</v>
      </c>
      <c r="B1050" s="1">
        <f t="shared" si="1"/>
        <v>6544</v>
      </c>
    </row>
    <row r="1051">
      <c r="A1051" s="3">
        <v>3510.0</v>
      </c>
      <c r="B1051" s="1">
        <f t="shared" si="1"/>
        <v>3510</v>
      </c>
    </row>
    <row r="1052">
      <c r="A1052" s="3">
        <v>2072.0</v>
      </c>
      <c r="B1052" s="1">
        <f t="shared" si="1"/>
        <v>2072</v>
      </c>
    </row>
    <row r="1053">
      <c r="A1053" s="3">
        <v>5583.0</v>
      </c>
      <c r="B1053" s="1">
        <f t="shared" si="1"/>
        <v>5583</v>
      </c>
    </row>
    <row r="1054">
      <c r="A1054" s="3">
        <v>1202.0</v>
      </c>
      <c r="B1054" s="1">
        <f t="shared" si="1"/>
        <v>1202</v>
      </c>
    </row>
    <row r="1055">
      <c r="A1055" s="4"/>
      <c r="B1055" s="1" t="str">
        <f t="shared" si="1"/>
        <v>,</v>
      </c>
    </row>
    <row r="1056">
      <c r="A1056" s="3">
        <v>20977.0</v>
      </c>
      <c r="B1056" s="1">
        <f t="shared" si="1"/>
        <v>20977</v>
      </c>
    </row>
    <row r="1057">
      <c r="A1057" s="4"/>
      <c r="B1057" s="1" t="str">
        <f t="shared" si="1"/>
        <v>,</v>
      </c>
    </row>
    <row r="1058">
      <c r="A1058" s="3">
        <v>3908.0</v>
      </c>
      <c r="B1058" s="1">
        <f t="shared" si="1"/>
        <v>3908</v>
      </c>
    </row>
    <row r="1059">
      <c r="A1059" s="3">
        <v>1548.0</v>
      </c>
      <c r="B1059" s="1">
        <f t="shared" si="1"/>
        <v>1548</v>
      </c>
    </row>
    <row r="1060">
      <c r="A1060" s="3">
        <v>3974.0</v>
      </c>
      <c r="B1060" s="1">
        <f t="shared" si="1"/>
        <v>3974</v>
      </c>
    </row>
    <row r="1061">
      <c r="A1061" s="3">
        <v>3030.0</v>
      </c>
      <c r="B1061" s="1">
        <f t="shared" si="1"/>
        <v>3030</v>
      </c>
    </row>
    <row r="1062">
      <c r="A1062" s="3">
        <v>6060.0</v>
      </c>
      <c r="B1062" s="1">
        <f t="shared" si="1"/>
        <v>6060</v>
      </c>
    </row>
    <row r="1063">
      <c r="A1063" s="3">
        <v>5685.0</v>
      </c>
      <c r="B1063" s="1">
        <f t="shared" si="1"/>
        <v>5685</v>
      </c>
    </row>
    <row r="1064">
      <c r="A1064" s="3">
        <v>3743.0</v>
      </c>
      <c r="B1064" s="1">
        <f t="shared" si="1"/>
        <v>3743</v>
      </c>
    </row>
    <row r="1065">
      <c r="A1065" s="3">
        <v>3660.0</v>
      </c>
      <c r="B1065" s="1">
        <f t="shared" si="1"/>
        <v>3660</v>
      </c>
    </row>
    <row r="1066">
      <c r="A1066" s="3">
        <v>3953.0</v>
      </c>
      <c r="B1066" s="1">
        <f t="shared" si="1"/>
        <v>3953</v>
      </c>
    </row>
    <row r="1067">
      <c r="A1067" s="3">
        <v>3097.0</v>
      </c>
      <c r="B1067" s="1">
        <f t="shared" si="1"/>
        <v>3097</v>
      </c>
    </row>
    <row r="1068">
      <c r="A1068" s="3">
        <v>2451.0</v>
      </c>
      <c r="B1068" s="1">
        <f t="shared" si="1"/>
        <v>2451</v>
      </c>
    </row>
    <row r="1069">
      <c r="A1069" s="3">
        <v>5463.0</v>
      </c>
      <c r="B1069" s="1">
        <f t="shared" si="1"/>
        <v>5463</v>
      </c>
    </row>
    <row r="1070">
      <c r="A1070" s="3">
        <v>4462.0</v>
      </c>
      <c r="B1070" s="1">
        <f t="shared" si="1"/>
        <v>4462</v>
      </c>
    </row>
    <row r="1071">
      <c r="A1071" s="3">
        <v>4164.0</v>
      </c>
      <c r="B1071" s="1">
        <f t="shared" si="1"/>
        <v>4164</v>
      </c>
    </row>
    <row r="1072">
      <c r="A1072" s="3">
        <v>2274.0</v>
      </c>
      <c r="B1072" s="1">
        <f t="shared" si="1"/>
        <v>2274</v>
      </c>
    </row>
    <row r="1073">
      <c r="A1073" s="4"/>
      <c r="B1073" s="1" t="str">
        <f t="shared" si="1"/>
        <v>,</v>
      </c>
    </row>
    <row r="1074">
      <c r="A1074" s="3">
        <v>3237.0</v>
      </c>
      <c r="B1074" s="1">
        <f t="shared" si="1"/>
        <v>3237</v>
      </c>
    </row>
    <row r="1075">
      <c r="A1075" s="3">
        <v>4155.0</v>
      </c>
      <c r="B1075" s="1">
        <f t="shared" si="1"/>
        <v>4155</v>
      </c>
    </row>
    <row r="1076">
      <c r="A1076" s="3">
        <v>3878.0</v>
      </c>
      <c r="B1076" s="1">
        <f t="shared" si="1"/>
        <v>3878</v>
      </c>
    </row>
    <row r="1077">
      <c r="A1077" s="3">
        <v>7280.0</v>
      </c>
      <c r="B1077" s="1">
        <f t="shared" si="1"/>
        <v>7280</v>
      </c>
    </row>
    <row r="1078">
      <c r="A1078" s="3">
        <v>6806.0</v>
      </c>
      <c r="B1078" s="1">
        <f t="shared" si="1"/>
        <v>6806</v>
      </c>
    </row>
    <row r="1079">
      <c r="A1079" s="3">
        <v>6805.0</v>
      </c>
      <c r="B1079" s="1">
        <f t="shared" si="1"/>
        <v>6805</v>
      </c>
    </row>
    <row r="1080">
      <c r="A1080" s="3">
        <v>7709.0</v>
      </c>
      <c r="B1080" s="1">
        <f t="shared" si="1"/>
        <v>7709</v>
      </c>
    </row>
    <row r="1081">
      <c r="A1081" s="3">
        <v>5390.0</v>
      </c>
      <c r="B1081" s="1">
        <f t="shared" si="1"/>
        <v>5390</v>
      </c>
    </row>
    <row r="1082">
      <c r="A1082" s="3">
        <v>4532.0</v>
      </c>
      <c r="B1082" s="1">
        <f t="shared" si="1"/>
        <v>4532</v>
      </c>
    </row>
    <row r="1083">
      <c r="A1083" s="3">
        <v>3508.0</v>
      </c>
      <c r="B1083" s="1">
        <f t="shared" si="1"/>
        <v>3508</v>
      </c>
    </row>
    <row r="1084">
      <c r="A1084" s="4"/>
      <c r="B1084" s="1" t="str">
        <f t="shared" si="1"/>
        <v>,</v>
      </c>
    </row>
    <row r="1085">
      <c r="A1085" s="3">
        <v>13465.0</v>
      </c>
      <c r="B1085" s="1">
        <f t="shared" si="1"/>
        <v>13465</v>
      </c>
    </row>
    <row r="1086">
      <c r="A1086" s="3">
        <v>10177.0</v>
      </c>
      <c r="B1086" s="1">
        <f t="shared" si="1"/>
        <v>10177</v>
      </c>
    </row>
    <row r="1087">
      <c r="A1087" s="3">
        <v>12174.0</v>
      </c>
      <c r="B1087" s="1">
        <f t="shared" si="1"/>
        <v>12174</v>
      </c>
    </row>
    <row r="1088">
      <c r="A1088" s="3">
        <v>6555.0</v>
      </c>
      <c r="B1088" s="1">
        <f t="shared" si="1"/>
        <v>6555</v>
      </c>
    </row>
    <row r="1089">
      <c r="A1089" s="3">
        <v>1931.0</v>
      </c>
      <c r="B1089" s="1">
        <f t="shared" si="1"/>
        <v>1931</v>
      </c>
    </row>
    <row r="1090">
      <c r="A1090" s="3">
        <v>13866.0</v>
      </c>
      <c r="B1090" s="1">
        <f t="shared" si="1"/>
        <v>13866</v>
      </c>
    </row>
    <row r="1091">
      <c r="A1091" s="4"/>
      <c r="B1091" s="1" t="str">
        <f t="shared" si="1"/>
        <v>,</v>
      </c>
    </row>
    <row r="1092">
      <c r="A1092" s="3">
        <v>1512.0</v>
      </c>
      <c r="B1092" s="1">
        <f t="shared" si="1"/>
        <v>1512</v>
      </c>
    </row>
    <row r="1093">
      <c r="A1093" s="3">
        <v>3659.0</v>
      </c>
      <c r="B1093" s="1">
        <f t="shared" si="1"/>
        <v>3659</v>
      </c>
    </row>
    <row r="1094">
      <c r="A1094" s="3">
        <v>5765.0</v>
      </c>
      <c r="B1094" s="1">
        <f t="shared" si="1"/>
        <v>5765</v>
      </c>
    </row>
    <row r="1095">
      <c r="A1095" s="3">
        <v>2869.0</v>
      </c>
      <c r="B1095" s="1">
        <f t="shared" si="1"/>
        <v>2869</v>
      </c>
    </row>
    <row r="1096">
      <c r="A1096" s="3">
        <v>6385.0</v>
      </c>
      <c r="B1096" s="1">
        <f t="shared" si="1"/>
        <v>6385</v>
      </c>
    </row>
    <row r="1097">
      <c r="A1097" s="3">
        <v>4182.0</v>
      </c>
      <c r="B1097" s="1">
        <f t="shared" si="1"/>
        <v>4182</v>
      </c>
    </row>
    <row r="1098">
      <c r="A1098" s="3">
        <v>5526.0</v>
      </c>
      <c r="B1098" s="1">
        <f t="shared" si="1"/>
        <v>5526</v>
      </c>
    </row>
    <row r="1099">
      <c r="A1099" s="3">
        <v>2050.0</v>
      </c>
      <c r="B1099" s="1">
        <f t="shared" si="1"/>
        <v>2050</v>
      </c>
    </row>
    <row r="1100">
      <c r="A1100" s="3">
        <v>4933.0</v>
      </c>
      <c r="B1100" s="1">
        <f t="shared" si="1"/>
        <v>4933</v>
      </c>
    </row>
    <row r="1101">
      <c r="A1101" s="3">
        <v>5630.0</v>
      </c>
      <c r="B1101" s="1">
        <f t="shared" si="1"/>
        <v>5630</v>
      </c>
    </row>
    <row r="1102">
      <c r="A1102" s="3">
        <v>3493.0</v>
      </c>
      <c r="B1102" s="1">
        <f t="shared" si="1"/>
        <v>3493</v>
      </c>
    </row>
    <row r="1103">
      <c r="A1103" s="3">
        <v>5995.0</v>
      </c>
      <c r="B1103" s="1">
        <f t="shared" si="1"/>
        <v>5995</v>
      </c>
    </row>
    <row r="1104">
      <c r="A1104" s="3">
        <v>1425.0</v>
      </c>
      <c r="B1104" s="1">
        <f t="shared" si="1"/>
        <v>1425</v>
      </c>
    </row>
    <row r="1105">
      <c r="A1105" s="4"/>
      <c r="B1105" s="1" t="str">
        <f t="shared" si="1"/>
        <v>,</v>
      </c>
    </row>
    <row r="1106">
      <c r="A1106" s="3">
        <v>4335.0</v>
      </c>
      <c r="B1106" s="1">
        <f t="shared" si="1"/>
        <v>4335</v>
      </c>
    </row>
    <row r="1107">
      <c r="A1107" s="3">
        <v>8051.0</v>
      </c>
      <c r="B1107" s="1">
        <f t="shared" si="1"/>
        <v>8051</v>
      </c>
    </row>
    <row r="1108">
      <c r="A1108" s="3">
        <v>6448.0</v>
      </c>
      <c r="B1108" s="1">
        <f t="shared" si="1"/>
        <v>6448</v>
      </c>
    </row>
    <row r="1109">
      <c r="A1109" s="3">
        <v>6574.0</v>
      </c>
      <c r="B1109" s="1">
        <f t="shared" si="1"/>
        <v>6574</v>
      </c>
    </row>
    <row r="1110">
      <c r="A1110" s="3">
        <v>2379.0</v>
      </c>
      <c r="B1110" s="1">
        <f t="shared" si="1"/>
        <v>2379</v>
      </c>
    </row>
    <row r="1111">
      <c r="A1111" s="3">
        <v>2517.0</v>
      </c>
      <c r="B1111" s="1">
        <f t="shared" si="1"/>
        <v>2517</v>
      </c>
    </row>
    <row r="1112">
      <c r="A1112" s="3">
        <v>1438.0</v>
      </c>
      <c r="B1112" s="1">
        <f t="shared" si="1"/>
        <v>1438</v>
      </c>
    </row>
    <row r="1113">
      <c r="A1113" s="3">
        <v>4618.0</v>
      </c>
      <c r="B1113" s="1">
        <f t="shared" si="1"/>
        <v>4618</v>
      </c>
    </row>
    <row r="1114">
      <c r="A1114" s="3">
        <v>4844.0</v>
      </c>
      <c r="B1114" s="1">
        <f t="shared" si="1"/>
        <v>4844</v>
      </c>
    </row>
    <row r="1115">
      <c r="A1115" s="3">
        <v>7733.0</v>
      </c>
      <c r="B1115" s="1">
        <f t="shared" si="1"/>
        <v>7733</v>
      </c>
    </row>
    <row r="1116">
      <c r="A1116" s="3">
        <v>7984.0</v>
      </c>
      <c r="B1116" s="1">
        <f t="shared" si="1"/>
        <v>7984</v>
      </c>
    </row>
    <row r="1117">
      <c r="A1117" s="4"/>
      <c r="B1117" s="1" t="str">
        <f t="shared" si="1"/>
        <v>,</v>
      </c>
    </row>
    <row r="1118">
      <c r="A1118" s="3">
        <v>1932.0</v>
      </c>
      <c r="B1118" s="1">
        <f t="shared" si="1"/>
        <v>1932</v>
      </c>
    </row>
    <row r="1119">
      <c r="A1119" s="3">
        <v>2692.0</v>
      </c>
      <c r="B1119" s="1">
        <f t="shared" si="1"/>
        <v>2692</v>
      </c>
    </row>
    <row r="1120">
      <c r="A1120" s="3">
        <v>1778.0</v>
      </c>
      <c r="B1120" s="1">
        <f t="shared" si="1"/>
        <v>1778</v>
      </c>
    </row>
    <row r="1121">
      <c r="A1121" s="3">
        <v>2317.0</v>
      </c>
      <c r="B1121" s="1">
        <f t="shared" si="1"/>
        <v>2317</v>
      </c>
    </row>
    <row r="1122">
      <c r="A1122" s="3">
        <v>2987.0</v>
      </c>
      <c r="B1122" s="1">
        <f t="shared" si="1"/>
        <v>2987</v>
      </c>
    </row>
    <row r="1123">
      <c r="A1123" s="3">
        <v>2215.0</v>
      </c>
      <c r="B1123" s="1">
        <f t="shared" si="1"/>
        <v>2215</v>
      </c>
    </row>
    <row r="1124">
      <c r="A1124" s="3">
        <v>4493.0</v>
      </c>
      <c r="B1124" s="1">
        <f t="shared" si="1"/>
        <v>4493</v>
      </c>
    </row>
    <row r="1125">
      <c r="A1125" s="3">
        <v>5474.0</v>
      </c>
      <c r="B1125" s="1">
        <f t="shared" si="1"/>
        <v>5474</v>
      </c>
    </row>
    <row r="1126">
      <c r="A1126" s="3">
        <v>1650.0</v>
      </c>
      <c r="B1126" s="1">
        <f t="shared" si="1"/>
        <v>1650</v>
      </c>
    </row>
    <row r="1127">
      <c r="A1127" s="3">
        <v>4271.0</v>
      </c>
      <c r="B1127" s="1">
        <f t="shared" si="1"/>
        <v>4271</v>
      </c>
    </row>
    <row r="1128">
      <c r="A1128" s="3">
        <v>4190.0</v>
      </c>
      <c r="B1128" s="1">
        <f t="shared" si="1"/>
        <v>4190</v>
      </c>
    </row>
    <row r="1129">
      <c r="A1129" s="3">
        <v>1644.0</v>
      </c>
      <c r="B1129" s="1">
        <f t="shared" si="1"/>
        <v>1644</v>
      </c>
    </row>
    <row r="1130">
      <c r="A1130" s="3">
        <v>5670.0</v>
      </c>
      <c r="B1130" s="1">
        <f t="shared" si="1"/>
        <v>5670</v>
      </c>
    </row>
    <row r="1131">
      <c r="A1131" s="3">
        <v>4252.0</v>
      </c>
      <c r="B1131" s="1">
        <f t="shared" si="1"/>
        <v>4252</v>
      </c>
    </row>
    <row r="1132">
      <c r="A1132" s="3">
        <v>5986.0</v>
      </c>
      <c r="B1132" s="1">
        <f t="shared" si="1"/>
        <v>5986</v>
      </c>
    </row>
    <row r="1133">
      <c r="A1133" s="4"/>
      <c r="B1133" s="1" t="str">
        <f t="shared" si="1"/>
        <v>,</v>
      </c>
    </row>
    <row r="1134">
      <c r="A1134" s="3">
        <v>33522.0</v>
      </c>
      <c r="B1134" s="1">
        <f t="shared" si="1"/>
        <v>33522</v>
      </c>
    </row>
    <row r="1135">
      <c r="A1135" s="3">
        <v>20921.0</v>
      </c>
      <c r="B1135" s="1">
        <f t="shared" si="1"/>
        <v>20921</v>
      </c>
    </row>
    <row r="1136">
      <c r="A1136" s="4"/>
      <c r="B1136" s="1" t="str">
        <f t="shared" si="1"/>
        <v>,</v>
      </c>
    </row>
    <row r="1137">
      <c r="A1137" s="3">
        <v>5651.0</v>
      </c>
      <c r="B1137" s="1">
        <f t="shared" si="1"/>
        <v>5651</v>
      </c>
    </row>
    <row r="1138">
      <c r="A1138" s="3">
        <v>4826.0</v>
      </c>
      <c r="B1138" s="1">
        <f t="shared" si="1"/>
        <v>4826</v>
      </c>
    </row>
    <row r="1139">
      <c r="A1139" s="3">
        <v>1265.0</v>
      </c>
      <c r="B1139" s="1">
        <f t="shared" si="1"/>
        <v>1265</v>
      </c>
    </row>
    <row r="1140">
      <c r="A1140" s="3">
        <v>10823.0</v>
      </c>
      <c r="B1140" s="1">
        <f t="shared" si="1"/>
        <v>10823</v>
      </c>
    </row>
    <row r="1141">
      <c r="A1141" s="3">
        <v>3532.0</v>
      </c>
      <c r="B1141" s="1">
        <f t="shared" si="1"/>
        <v>3532</v>
      </c>
    </row>
    <row r="1142">
      <c r="A1142" s="3">
        <v>1639.0</v>
      </c>
      <c r="B1142" s="1">
        <f t="shared" si="1"/>
        <v>1639</v>
      </c>
    </row>
    <row r="1143">
      <c r="A1143" s="3">
        <v>2232.0</v>
      </c>
      <c r="B1143" s="1">
        <f t="shared" si="1"/>
        <v>2232</v>
      </c>
    </row>
    <row r="1144">
      <c r="A1144" s="4"/>
      <c r="B1144" s="1" t="str">
        <f t="shared" si="1"/>
        <v>,</v>
      </c>
    </row>
    <row r="1145">
      <c r="A1145" s="3">
        <v>2727.0</v>
      </c>
      <c r="B1145" s="1">
        <f t="shared" si="1"/>
        <v>2727</v>
      </c>
    </row>
    <row r="1146">
      <c r="A1146" s="3">
        <v>3843.0</v>
      </c>
      <c r="B1146" s="1">
        <f t="shared" si="1"/>
        <v>3843</v>
      </c>
    </row>
    <row r="1147">
      <c r="A1147" s="3">
        <v>4970.0</v>
      </c>
      <c r="B1147" s="1">
        <f t="shared" si="1"/>
        <v>4970</v>
      </c>
    </row>
    <row r="1148">
      <c r="A1148" s="3">
        <v>4981.0</v>
      </c>
      <c r="B1148" s="1">
        <f t="shared" si="1"/>
        <v>4981</v>
      </c>
    </row>
    <row r="1149">
      <c r="A1149" s="3">
        <v>1783.0</v>
      </c>
      <c r="B1149" s="1">
        <f t="shared" si="1"/>
        <v>1783</v>
      </c>
    </row>
    <row r="1150">
      <c r="A1150" s="3">
        <v>6192.0</v>
      </c>
      <c r="B1150" s="1">
        <f t="shared" si="1"/>
        <v>6192</v>
      </c>
    </row>
    <row r="1151">
      <c r="A1151" s="3">
        <v>5106.0</v>
      </c>
      <c r="B1151" s="1">
        <f t="shared" si="1"/>
        <v>5106</v>
      </c>
    </row>
    <row r="1152">
      <c r="A1152" s="4"/>
      <c r="B1152" s="1" t="str">
        <f t="shared" si="1"/>
        <v>,</v>
      </c>
    </row>
    <row r="1153">
      <c r="A1153" s="3">
        <v>12982.0</v>
      </c>
      <c r="B1153" s="1">
        <f t="shared" si="1"/>
        <v>12982</v>
      </c>
    </row>
    <row r="1154">
      <c r="A1154" s="3">
        <v>10479.0</v>
      </c>
      <c r="B1154" s="1">
        <f t="shared" si="1"/>
        <v>10479</v>
      </c>
    </row>
    <row r="1155">
      <c r="A1155" s="3">
        <v>16306.0</v>
      </c>
      <c r="B1155" s="1">
        <f t="shared" si="1"/>
        <v>16306</v>
      </c>
    </row>
    <row r="1156">
      <c r="A1156" s="3">
        <v>13041.0</v>
      </c>
      <c r="B1156" s="1">
        <f t="shared" si="1"/>
        <v>13041</v>
      </c>
    </row>
    <row r="1157">
      <c r="A1157" s="3">
        <v>13679.0</v>
      </c>
      <c r="B1157" s="1">
        <f t="shared" si="1"/>
        <v>13679</v>
      </c>
    </row>
    <row r="1158">
      <c r="A1158" s="4"/>
      <c r="B1158" s="1" t="str">
        <f t="shared" si="1"/>
        <v>,</v>
      </c>
    </row>
    <row r="1159">
      <c r="A1159" s="3">
        <v>4778.0</v>
      </c>
      <c r="B1159" s="1">
        <f t="shared" si="1"/>
        <v>4778</v>
      </c>
    </row>
    <row r="1160">
      <c r="A1160" s="3">
        <v>2726.0</v>
      </c>
      <c r="B1160" s="1">
        <f t="shared" si="1"/>
        <v>2726</v>
      </c>
    </row>
    <row r="1161">
      <c r="A1161" s="3">
        <v>1427.0</v>
      </c>
      <c r="B1161" s="1">
        <f t="shared" si="1"/>
        <v>1427</v>
      </c>
    </row>
    <row r="1162">
      <c r="A1162" s="3">
        <v>6216.0</v>
      </c>
      <c r="B1162" s="1">
        <f t="shared" si="1"/>
        <v>6216</v>
      </c>
    </row>
    <row r="1163">
      <c r="A1163" s="3">
        <v>5710.0</v>
      </c>
      <c r="B1163" s="1">
        <f t="shared" si="1"/>
        <v>5710</v>
      </c>
    </row>
    <row r="1164">
      <c r="A1164" s="3">
        <v>6500.0</v>
      </c>
      <c r="B1164" s="1">
        <f t="shared" si="1"/>
        <v>6500</v>
      </c>
    </row>
    <row r="1165">
      <c r="A1165" s="3">
        <v>5576.0</v>
      </c>
      <c r="B1165" s="1">
        <f t="shared" si="1"/>
        <v>5576</v>
      </c>
    </row>
    <row r="1166">
      <c r="A1166" s="3">
        <v>4088.0</v>
      </c>
      <c r="B1166" s="1">
        <f t="shared" si="1"/>
        <v>4088</v>
      </c>
    </row>
    <row r="1167">
      <c r="A1167" s="3">
        <v>5634.0</v>
      </c>
      <c r="B1167" s="1">
        <f t="shared" si="1"/>
        <v>5634</v>
      </c>
    </row>
    <row r="1168">
      <c r="A1168" s="3">
        <v>4158.0</v>
      </c>
      <c r="B1168" s="1">
        <f t="shared" si="1"/>
        <v>4158</v>
      </c>
    </row>
    <row r="1169">
      <c r="A1169" s="3">
        <v>4877.0</v>
      </c>
      <c r="B1169" s="1">
        <f t="shared" si="1"/>
        <v>4877</v>
      </c>
    </row>
    <row r="1170">
      <c r="A1170" s="3">
        <v>2578.0</v>
      </c>
      <c r="B1170" s="1">
        <f t="shared" si="1"/>
        <v>2578</v>
      </c>
    </row>
    <row r="1171">
      <c r="A1171" s="3">
        <v>1648.0</v>
      </c>
      <c r="B1171" s="1">
        <f t="shared" si="1"/>
        <v>1648</v>
      </c>
    </row>
    <row r="1172">
      <c r="A1172" s="3">
        <v>1329.0</v>
      </c>
      <c r="B1172" s="1">
        <f t="shared" si="1"/>
        <v>1329</v>
      </c>
    </row>
    <row r="1173">
      <c r="A1173" s="4"/>
      <c r="B1173" s="1" t="str">
        <f t="shared" si="1"/>
        <v>,</v>
      </c>
    </row>
    <row r="1174">
      <c r="A1174" s="3">
        <v>5413.0</v>
      </c>
      <c r="B1174" s="1">
        <f t="shared" si="1"/>
        <v>5413</v>
      </c>
    </row>
    <row r="1175">
      <c r="A1175" s="3">
        <v>7572.0</v>
      </c>
      <c r="B1175" s="1">
        <f t="shared" si="1"/>
        <v>7572</v>
      </c>
    </row>
    <row r="1176">
      <c r="A1176" s="3">
        <v>2190.0</v>
      </c>
      <c r="B1176" s="1">
        <f t="shared" si="1"/>
        <v>2190</v>
      </c>
    </row>
    <row r="1177">
      <c r="A1177" s="3">
        <v>7615.0</v>
      </c>
      <c r="B1177" s="1">
        <f t="shared" si="1"/>
        <v>7615</v>
      </c>
    </row>
    <row r="1178">
      <c r="A1178" s="3">
        <v>3608.0</v>
      </c>
      <c r="B1178" s="1">
        <f t="shared" si="1"/>
        <v>3608</v>
      </c>
    </row>
    <row r="1179">
      <c r="A1179" s="3">
        <v>7678.0</v>
      </c>
      <c r="B1179" s="1">
        <f t="shared" si="1"/>
        <v>7678</v>
      </c>
    </row>
    <row r="1180">
      <c r="A1180" s="3">
        <v>3041.0</v>
      </c>
      <c r="B1180" s="1">
        <f t="shared" si="1"/>
        <v>3041</v>
      </c>
    </row>
    <row r="1181">
      <c r="A1181" s="3">
        <v>3741.0</v>
      </c>
      <c r="B1181" s="1">
        <f t="shared" si="1"/>
        <v>3741</v>
      </c>
    </row>
    <row r="1182">
      <c r="A1182" s="3">
        <v>6610.0</v>
      </c>
      <c r="B1182" s="1">
        <f t="shared" si="1"/>
        <v>6610</v>
      </c>
    </row>
    <row r="1183">
      <c r="A1183" s="3">
        <v>6334.0</v>
      </c>
      <c r="B1183" s="1">
        <f t="shared" si="1"/>
        <v>6334</v>
      </c>
    </row>
    <row r="1184">
      <c r="A1184" s="3">
        <v>1904.0</v>
      </c>
      <c r="B1184" s="1">
        <f t="shared" si="1"/>
        <v>1904</v>
      </c>
    </row>
    <row r="1185">
      <c r="A1185" s="4"/>
      <c r="B1185" s="1" t="str">
        <f t="shared" si="1"/>
        <v>,</v>
      </c>
    </row>
    <row r="1186">
      <c r="A1186" s="3">
        <v>8421.0</v>
      </c>
      <c r="B1186" s="1">
        <f t="shared" si="1"/>
        <v>8421</v>
      </c>
    </row>
    <row r="1187">
      <c r="A1187" s="3">
        <v>5311.0</v>
      </c>
      <c r="B1187" s="1">
        <f t="shared" si="1"/>
        <v>5311</v>
      </c>
    </row>
    <row r="1188">
      <c r="A1188" s="3">
        <v>6287.0</v>
      </c>
      <c r="B1188" s="1">
        <f t="shared" si="1"/>
        <v>6287</v>
      </c>
    </row>
    <row r="1189">
      <c r="A1189" s="3">
        <v>9371.0</v>
      </c>
      <c r="B1189" s="1">
        <f t="shared" si="1"/>
        <v>9371</v>
      </c>
    </row>
    <row r="1190">
      <c r="A1190" s="3">
        <v>5937.0</v>
      </c>
      <c r="B1190" s="1">
        <f t="shared" si="1"/>
        <v>5937</v>
      </c>
    </row>
    <row r="1191">
      <c r="A1191" s="3">
        <v>2671.0</v>
      </c>
      <c r="B1191" s="1">
        <f t="shared" si="1"/>
        <v>2671</v>
      </c>
    </row>
    <row r="1192">
      <c r="A1192" s="3">
        <v>2911.0</v>
      </c>
      <c r="B1192" s="1">
        <f t="shared" si="1"/>
        <v>2911</v>
      </c>
    </row>
    <row r="1193">
      <c r="A1193" s="4"/>
      <c r="B1193" s="1" t="str">
        <f t="shared" si="1"/>
        <v>,</v>
      </c>
    </row>
    <row r="1194">
      <c r="A1194" s="3">
        <v>18350.0</v>
      </c>
      <c r="B1194" s="1">
        <f t="shared" si="1"/>
        <v>18350</v>
      </c>
    </row>
    <row r="1195">
      <c r="A1195" s="4"/>
      <c r="B1195" s="1" t="str">
        <f t="shared" si="1"/>
        <v>,</v>
      </c>
    </row>
    <row r="1196">
      <c r="A1196" s="3">
        <v>4656.0</v>
      </c>
      <c r="B1196" s="1">
        <f t="shared" si="1"/>
        <v>4656</v>
      </c>
    </row>
    <row r="1197">
      <c r="A1197" s="3">
        <v>2569.0</v>
      </c>
      <c r="B1197" s="1">
        <f t="shared" si="1"/>
        <v>2569</v>
      </c>
    </row>
    <row r="1198">
      <c r="A1198" s="3">
        <v>1655.0</v>
      </c>
      <c r="B1198" s="1">
        <f t="shared" si="1"/>
        <v>1655</v>
      </c>
    </row>
    <row r="1199">
      <c r="A1199" s="3">
        <v>4154.0</v>
      </c>
      <c r="B1199" s="1">
        <f t="shared" si="1"/>
        <v>4154</v>
      </c>
    </row>
    <row r="1200">
      <c r="A1200" s="3">
        <v>3594.0</v>
      </c>
      <c r="B1200" s="1">
        <f t="shared" si="1"/>
        <v>3594</v>
      </c>
    </row>
    <row r="1201">
      <c r="A1201" s="3">
        <v>6325.0</v>
      </c>
      <c r="B1201" s="1">
        <f t="shared" si="1"/>
        <v>6325</v>
      </c>
    </row>
    <row r="1202">
      <c r="A1202" s="3">
        <v>1829.0</v>
      </c>
      <c r="B1202" s="1">
        <f t="shared" si="1"/>
        <v>1829</v>
      </c>
    </row>
    <row r="1203">
      <c r="A1203" s="3">
        <v>3426.0</v>
      </c>
      <c r="B1203" s="1">
        <f t="shared" si="1"/>
        <v>3426</v>
      </c>
    </row>
    <row r="1204">
      <c r="A1204" s="3">
        <v>3380.0</v>
      </c>
      <c r="B1204" s="1">
        <f t="shared" si="1"/>
        <v>3380</v>
      </c>
    </row>
    <row r="1205">
      <c r="A1205" s="3">
        <v>2482.0</v>
      </c>
      <c r="B1205" s="1">
        <f t="shared" si="1"/>
        <v>2482</v>
      </c>
    </row>
    <row r="1206">
      <c r="A1206" s="3">
        <v>6305.0</v>
      </c>
      <c r="B1206" s="1">
        <f t="shared" si="1"/>
        <v>6305</v>
      </c>
    </row>
    <row r="1207">
      <c r="A1207" s="3">
        <v>5656.0</v>
      </c>
      <c r="B1207" s="1">
        <f t="shared" si="1"/>
        <v>5656</v>
      </c>
    </row>
    <row r="1208">
      <c r="A1208" s="4"/>
      <c r="B1208" s="1" t="str">
        <f t="shared" si="1"/>
        <v>,</v>
      </c>
    </row>
    <row r="1209">
      <c r="A1209" s="3">
        <v>5623.0</v>
      </c>
      <c r="B1209" s="1">
        <f t="shared" si="1"/>
        <v>5623</v>
      </c>
    </row>
    <row r="1210">
      <c r="A1210" s="3">
        <v>17111.0</v>
      </c>
      <c r="B1210" s="1">
        <f t="shared" si="1"/>
        <v>17111</v>
      </c>
    </row>
    <row r="1211">
      <c r="A1211" s="3">
        <v>20624.0</v>
      </c>
      <c r="B1211" s="1">
        <f t="shared" si="1"/>
        <v>20624</v>
      </c>
    </row>
    <row r="1212">
      <c r="A1212" s="4"/>
      <c r="B1212" s="1" t="str">
        <f t="shared" si="1"/>
        <v>,</v>
      </c>
    </row>
    <row r="1213">
      <c r="A1213" s="3">
        <v>6359.0</v>
      </c>
      <c r="B1213" s="1">
        <f t="shared" si="1"/>
        <v>6359</v>
      </c>
    </row>
    <row r="1214">
      <c r="A1214" s="3">
        <v>1958.0</v>
      </c>
      <c r="B1214" s="1">
        <f t="shared" si="1"/>
        <v>1958</v>
      </c>
    </row>
    <row r="1215">
      <c r="A1215" s="3">
        <v>6109.0</v>
      </c>
      <c r="B1215" s="1">
        <f t="shared" si="1"/>
        <v>6109</v>
      </c>
    </row>
    <row r="1216">
      <c r="A1216" s="3">
        <v>6287.0</v>
      </c>
      <c r="B1216" s="1">
        <f t="shared" si="1"/>
        <v>6287</v>
      </c>
    </row>
    <row r="1217">
      <c r="A1217" s="3">
        <v>10371.0</v>
      </c>
      <c r="B1217" s="1">
        <f t="shared" si="1"/>
        <v>10371</v>
      </c>
    </row>
    <row r="1218">
      <c r="A1218" s="3">
        <v>9097.0</v>
      </c>
      <c r="B1218" s="1">
        <f t="shared" si="1"/>
        <v>9097</v>
      </c>
    </row>
    <row r="1219">
      <c r="A1219" s="3">
        <v>5626.0</v>
      </c>
      <c r="B1219" s="1">
        <f t="shared" si="1"/>
        <v>5626</v>
      </c>
    </row>
    <row r="1220">
      <c r="A1220" s="3">
        <v>10542.0</v>
      </c>
      <c r="B1220" s="1">
        <f t="shared" si="1"/>
        <v>10542</v>
      </c>
    </row>
    <row r="1221">
      <c r="A1221" s="4"/>
      <c r="B1221" s="1" t="str">
        <f t="shared" si="1"/>
        <v>,</v>
      </c>
    </row>
    <row r="1222">
      <c r="A1222" s="3">
        <v>12287.0</v>
      </c>
      <c r="B1222" s="1">
        <f t="shared" si="1"/>
        <v>12287</v>
      </c>
    </row>
    <row r="1223">
      <c r="A1223" s="3">
        <v>7358.0</v>
      </c>
      <c r="B1223" s="1">
        <f t="shared" si="1"/>
        <v>7358</v>
      </c>
    </row>
    <row r="1224">
      <c r="A1224" s="3">
        <v>12173.0</v>
      </c>
      <c r="B1224" s="1">
        <f t="shared" si="1"/>
        <v>12173</v>
      </c>
    </row>
    <row r="1225">
      <c r="A1225" s="3">
        <v>15289.0</v>
      </c>
      <c r="B1225" s="1">
        <f t="shared" si="1"/>
        <v>15289</v>
      </c>
    </row>
    <row r="1226">
      <c r="A1226" s="3">
        <v>1312.0</v>
      </c>
      <c r="B1226" s="1">
        <f t="shared" si="1"/>
        <v>1312</v>
      </c>
    </row>
    <row r="1227">
      <c r="A1227" s="4"/>
      <c r="B1227" s="1" t="str">
        <f t="shared" si="1"/>
        <v>,</v>
      </c>
    </row>
    <row r="1228">
      <c r="A1228" s="3">
        <v>9307.0</v>
      </c>
      <c r="B1228" s="1">
        <f t="shared" si="1"/>
        <v>9307</v>
      </c>
    </row>
    <row r="1229">
      <c r="A1229" s="3">
        <v>12837.0</v>
      </c>
      <c r="B1229" s="1">
        <f t="shared" si="1"/>
        <v>12837</v>
      </c>
    </row>
    <row r="1230">
      <c r="A1230" s="3">
        <v>7109.0</v>
      </c>
      <c r="B1230" s="1">
        <f t="shared" si="1"/>
        <v>7109</v>
      </c>
    </row>
    <row r="1231">
      <c r="A1231" s="3">
        <v>3993.0</v>
      </c>
      <c r="B1231" s="1">
        <f t="shared" si="1"/>
        <v>3993</v>
      </c>
    </row>
    <row r="1232">
      <c r="A1232" s="3">
        <v>13645.0</v>
      </c>
      <c r="B1232" s="1">
        <f t="shared" si="1"/>
        <v>13645</v>
      </c>
    </row>
    <row r="1233">
      <c r="A1233" s="3">
        <v>9731.0</v>
      </c>
      <c r="B1233" s="1">
        <f t="shared" si="1"/>
        <v>9731</v>
      </c>
    </row>
    <row r="1234">
      <c r="A1234" s="4"/>
      <c r="B1234" s="1" t="str">
        <f t="shared" si="1"/>
        <v>,</v>
      </c>
    </row>
    <row r="1235">
      <c r="A1235" s="3">
        <v>4890.0</v>
      </c>
      <c r="B1235" s="1">
        <f t="shared" si="1"/>
        <v>4890</v>
      </c>
    </row>
    <row r="1236">
      <c r="A1236" s="3">
        <v>5584.0</v>
      </c>
      <c r="B1236" s="1">
        <f t="shared" si="1"/>
        <v>5584</v>
      </c>
    </row>
    <row r="1237">
      <c r="A1237" s="3">
        <v>5799.0</v>
      </c>
      <c r="B1237" s="1">
        <f t="shared" si="1"/>
        <v>5799</v>
      </c>
    </row>
    <row r="1238">
      <c r="A1238" s="3">
        <v>5199.0</v>
      </c>
      <c r="B1238" s="1">
        <f t="shared" si="1"/>
        <v>5199</v>
      </c>
    </row>
    <row r="1239">
      <c r="A1239" s="3">
        <v>1682.0</v>
      </c>
      <c r="B1239" s="1">
        <f t="shared" si="1"/>
        <v>1682</v>
      </c>
    </row>
    <row r="1240">
      <c r="A1240" s="3">
        <v>3814.0</v>
      </c>
      <c r="B1240" s="1">
        <f t="shared" si="1"/>
        <v>3814</v>
      </c>
    </row>
    <row r="1241">
      <c r="A1241" s="3">
        <v>2759.0</v>
      </c>
      <c r="B1241" s="1">
        <f t="shared" si="1"/>
        <v>2759</v>
      </c>
    </row>
    <row r="1242">
      <c r="A1242" s="3">
        <v>2885.0</v>
      </c>
      <c r="B1242" s="1">
        <f t="shared" si="1"/>
        <v>2885</v>
      </c>
    </row>
    <row r="1243">
      <c r="A1243" s="3">
        <v>4446.0</v>
      </c>
      <c r="B1243" s="1">
        <f t="shared" si="1"/>
        <v>4446</v>
      </c>
    </row>
    <row r="1244">
      <c r="A1244" s="3">
        <v>4133.0</v>
      </c>
      <c r="B1244" s="1">
        <f t="shared" si="1"/>
        <v>4133</v>
      </c>
    </row>
    <row r="1245">
      <c r="A1245" s="3">
        <v>6358.0</v>
      </c>
      <c r="B1245" s="1">
        <f t="shared" si="1"/>
        <v>6358</v>
      </c>
    </row>
    <row r="1246">
      <c r="A1246" s="3">
        <v>5576.0</v>
      </c>
      <c r="B1246" s="1">
        <f t="shared" si="1"/>
        <v>5576</v>
      </c>
    </row>
    <row r="1247">
      <c r="A1247" s="3">
        <v>5748.0</v>
      </c>
      <c r="B1247" s="1">
        <f t="shared" si="1"/>
        <v>5748</v>
      </c>
    </row>
    <row r="1248">
      <c r="A1248" s="3">
        <v>1337.0</v>
      </c>
      <c r="B1248" s="1">
        <f t="shared" si="1"/>
        <v>1337</v>
      </c>
    </row>
    <row r="1249">
      <c r="A1249" s="4"/>
      <c r="B1249" s="1" t="str">
        <f t="shared" si="1"/>
        <v>,</v>
      </c>
    </row>
    <row r="1250">
      <c r="A1250" s="3">
        <v>3017.0</v>
      </c>
      <c r="B1250" s="1">
        <f t="shared" si="1"/>
        <v>3017</v>
      </c>
    </row>
    <row r="1251">
      <c r="A1251" s="3">
        <v>4273.0</v>
      </c>
      <c r="B1251" s="1">
        <f t="shared" si="1"/>
        <v>4273</v>
      </c>
    </row>
    <row r="1252">
      <c r="A1252" s="3">
        <v>9032.0</v>
      </c>
      <c r="B1252" s="1">
        <f t="shared" si="1"/>
        <v>9032</v>
      </c>
    </row>
    <row r="1253">
      <c r="A1253" s="3">
        <v>6029.0</v>
      </c>
      <c r="B1253" s="1">
        <f t="shared" si="1"/>
        <v>6029</v>
      </c>
    </row>
    <row r="1254">
      <c r="A1254" s="3">
        <v>4492.0</v>
      </c>
      <c r="B1254" s="1">
        <f t="shared" si="1"/>
        <v>4492</v>
      </c>
    </row>
    <row r="1255">
      <c r="A1255" s="3">
        <v>5168.0</v>
      </c>
      <c r="B1255" s="1">
        <f t="shared" si="1"/>
        <v>5168</v>
      </c>
    </row>
    <row r="1256">
      <c r="A1256" s="3">
        <v>9962.0</v>
      </c>
      <c r="B1256" s="1">
        <f t="shared" si="1"/>
        <v>9962</v>
      </c>
    </row>
    <row r="1257">
      <c r="A1257" s="3">
        <v>7038.0</v>
      </c>
      <c r="B1257" s="1">
        <f t="shared" si="1"/>
        <v>7038</v>
      </c>
    </row>
    <row r="1258">
      <c r="A1258" s="4"/>
      <c r="B1258" s="1" t="str">
        <f t="shared" si="1"/>
        <v>,</v>
      </c>
    </row>
    <row r="1259">
      <c r="A1259" s="3">
        <v>11137.0</v>
      </c>
      <c r="B1259" s="1">
        <f t="shared" si="1"/>
        <v>11137</v>
      </c>
    </row>
    <row r="1260">
      <c r="A1260" s="3">
        <v>12665.0</v>
      </c>
      <c r="B1260" s="1">
        <f t="shared" si="1"/>
        <v>12665</v>
      </c>
    </row>
    <row r="1261">
      <c r="A1261" s="4"/>
      <c r="B1261" s="1" t="str">
        <f t="shared" si="1"/>
        <v>,</v>
      </c>
    </row>
    <row r="1262">
      <c r="A1262" s="3">
        <v>21501.0</v>
      </c>
      <c r="B1262" s="1">
        <f t="shared" si="1"/>
        <v>21501</v>
      </c>
    </row>
    <row r="1263">
      <c r="A1263" s="3">
        <v>32719.0</v>
      </c>
      <c r="B1263" s="1">
        <f t="shared" si="1"/>
        <v>32719</v>
      </c>
    </row>
    <row r="1264">
      <c r="A1264" s="4"/>
      <c r="B1264" s="1" t="str">
        <f t="shared" si="1"/>
        <v>,</v>
      </c>
    </row>
    <row r="1265">
      <c r="A1265" s="3">
        <v>4835.0</v>
      </c>
      <c r="B1265" s="1">
        <f t="shared" si="1"/>
        <v>4835</v>
      </c>
    </row>
    <row r="1266">
      <c r="A1266" s="3">
        <v>4078.0</v>
      </c>
      <c r="B1266" s="1">
        <f t="shared" si="1"/>
        <v>4078</v>
      </c>
    </row>
    <row r="1267">
      <c r="A1267" s="3">
        <v>7345.0</v>
      </c>
      <c r="B1267" s="1">
        <f t="shared" si="1"/>
        <v>7345</v>
      </c>
    </row>
    <row r="1268">
      <c r="A1268" s="3">
        <v>7417.0</v>
      </c>
      <c r="B1268" s="1">
        <f t="shared" si="1"/>
        <v>7417</v>
      </c>
    </row>
    <row r="1269">
      <c r="A1269" s="3">
        <v>5831.0</v>
      </c>
      <c r="B1269" s="1">
        <f t="shared" si="1"/>
        <v>5831</v>
      </c>
    </row>
    <row r="1270">
      <c r="A1270" s="3">
        <v>9642.0</v>
      </c>
      <c r="B1270" s="1">
        <f t="shared" si="1"/>
        <v>9642</v>
      </c>
    </row>
    <row r="1271">
      <c r="A1271" s="3">
        <v>7545.0</v>
      </c>
      <c r="B1271" s="1">
        <f t="shared" si="1"/>
        <v>7545</v>
      </c>
    </row>
    <row r="1272">
      <c r="A1272" s="3">
        <v>5471.0</v>
      </c>
      <c r="B1272" s="1">
        <f t="shared" si="1"/>
        <v>5471</v>
      </c>
    </row>
    <row r="1273">
      <c r="A1273" s="3">
        <v>2139.0</v>
      </c>
      <c r="B1273" s="1">
        <f t="shared" si="1"/>
        <v>2139</v>
      </c>
    </row>
    <row r="1274">
      <c r="A1274" s="4"/>
      <c r="B1274" s="1" t="str">
        <f t="shared" si="1"/>
        <v>,</v>
      </c>
    </row>
    <row r="1275">
      <c r="A1275" s="3">
        <v>1508.0</v>
      </c>
      <c r="B1275" s="1">
        <f t="shared" si="1"/>
        <v>1508</v>
      </c>
    </row>
    <row r="1276">
      <c r="A1276" s="3">
        <v>1647.0</v>
      </c>
      <c r="B1276" s="1">
        <f t="shared" si="1"/>
        <v>1647</v>
      </c>
    </row>
    <row r="1277">
      <c r="A1277" s="3">
        <v>8202.0</v>
      </c>
      <c r="B1277" s="1">
        <f t="shared" si="1"/>
        <v>8202</v>
      </c>
    </row>
    <row r="1278">
      <c r="A1278" s="3">
        <v>6437.0</v>
      </c>
      <c r="B1278" s="1">
        <f t="shared" si="1"/>
        <v>6437</v>
      </c>
    </row>
    <row r="1279">
      <c r="A1279" s="3">
        <v>10415.0</v>
      </c>
      <c r="B1279" s="1">
        <f t="shared" si="1"/>
        <v>10415</v>
      </c>
    </row>
    <row r="1280">
      <c r="A1280" s="3">
        <v>9614.0</v>
      </c>
      <c r="B1280" s="1">
        <f t="shared" si="1"/>
        <v>9614</v>
      </c>
    </row>
    <row r="1281">
      <c r="A1281" s="3">
        <v>1551.0</v>
      </c>
      <c r="B1281" s="1">
        <f t="shared" si="1"/>
        <v>1551</v>
      </c>
    </row>
    <row r="1282">
      <c r="A1282" s="3">
        <v>2297.0</v>
      </c>
      <c r="B1282" s="1">
        <f t="shared" si="1"/>
        <v>2297</v>
      </c>
    </row>
    <row r="1283">
      <c r="A1283" s="4"/>
      <c r="B1283" s="1" t="str">
        <f t="shared" si="1"/>
        <v>,</v>
      </c>
    </row>
    <row r="1284">
      <c r="A1284" s="3">
        <v>10258.0</v>
      </c>
      <c r="B1284" s="1">
        <f t="shared" si="1"/>
        <v>10258</v>
      </c>
    </row>
    <row r="1285">
      <c r="A1285" s="3">
        <v>17370.0</v>
      </c>
      <c r="B1285" s="1">
        <f t="shared" si="1"/>
        <v>17370</v>
      </c>
    </row>
    <row r="1286">
      <c r="A1286" s="3">
        <v>7027.0</v>
      </c>
      <c r="B1286" s="1">
        <f t="shared" si="1"/>
        <v>7027</v>
      </c>
    </row>
    <row r="1287">
      <c r="A1287" s="4"/>
      <c r="B1287" s="1" t="str">
        <f t="shared" si="1"/>
        <v>,</v>
      </c>
    </row>
    <row r="1288">
      <c r="A1288" s="3">
        <v>2258.0</v>
      </c>
      <c r="B1288" s="1">
        <f t="shared" si="1"/>
        <v>2258</v>
      </c>
    </row>
    <row r="1289">
      <c r="A1289" s="3">
        <v>10853.0</v>
      </c>
      <c r="B1289" s="1">
        <f t="shared" si="1"/>
        <v>10853</v>
      </c>
    </row>
    <row r="1290">
      <c r="A1290" s="3">
        <v>14703.0</v>
      </c>
      <c r="B1290" s="1">
        <f t="shared" si="1"/>
        <v>14703</v>
      </c>
    </row>
    <row r="1291">
      <c r="A1291" s="3">
        <v>3899.0</v>
      </c>
      <c r="B1291" s="1">
        <f t="shared" si="1"/>
        <v>3899</v>
      </c>
    </row>
    <row r="1292">
      <c r="A1292" s="4"/>
      <c r="B1292" s="1" t="str">
        <f t="shared" si="1"/>
        <v>,</v>
      </c>
    </row>
    <row r="1293">
      <c r="A1293" s="3">
        <v>13138.0</v>
      </c>
      <c r="B1293" s="1">
        <f t="shared" si="1"/>
        <v>13138</v>
      </c>
    </row>
    <row r="1294">
      <c r="A1294" s="3">
        <v>18278.0</v>
      </c>
      <c r="B1294" s="1">
        <f t="shared" si="1"/>
        <v>18278</v>
      </c>
    </row>
    <row r="1295">
      <c r="A1295" s="3">
        <v>11380.0</v>
      </c>
      <c r="B1295" s="1">
        <f t="shared" si="1"/>
        <v>11380</v>
      </c>
    </row>
    <row r="1296">
      <c r="A1296" s="3">
        <v>11330.0</v>
      </c>
      <c r="B1296" s="1">
        <f t="shared" si="1"/>
        <v>11330</v>
      </c>
    </row>
    <row r="1297">
      <c r="A1297" s="4"/>
      <c r="B1297" s="1" t="str">
        <f t="shared" si="1"/>
        <v>,</v>
      </c>
    </row>
    <row r="1298">
      <c r="A1298" s="3">
        <v>5362.0</v>
      </c>
      <c r="B1298" s="1">
        <f t="shared" si="1"/>
        <v>5362</v>
      </c>
    </row>
    <row r="1299">
      <c r="A1299" s="3">
        <v>12051.0</v>
      </c>
      <c r="B1299" s="1">
        <f t="shared" si="1"/>
        <v>12051</v>
      </c>
    </row>
    <row r="1300">
      <c r="A1300" s="3">
        <v>8062.0</v>
      </c>
      <c r="B1300" s="1">
        <f t="shared" si="1"/>
        <v>8062</v>
      </c>
    </row>
    <row r="1301">
      <c r="A1301" s="3">
        <v>11651.0</v>
      </c>
      <c r="B1301" s="1">
        <f t="shared" si="1"/>
        <v>11651</v>
      </c>
    </row>
    <row r="1302">
      <c r="A1302" s="3">
        <v>15184.0</v>
      </c>
      <c r="B1302" s="1">
        <f t="shared" si="1"/>
        <v>15184</v>
      </c>
    </row>
    <row r="1303">
      <c r="A1303" s="4"/>
      <c r="B1303" s="1" t="str">
        <f t="shared" si="1"/>
        <v>,</v>
      </c>
    </row>
    <row r="1304">
      <c r="A1304" s="3">
        <v>7649.0</v>
      </c>
      <c r="B1304" s="1">
        <f t="shared" si="1"/>
        <v>7649</v>
      </c>
    </row>
    <row r="1305">
      <c r="A1305" s="3">
        <v>9430.0</v>
      </c>
      <c r="B1305" s="1">
        <f t="shared" si="1"/>
        <v>9430</v>
      </c>
    </row>
    <row r="1306">
      <c r="A1306" s="3">
        <v>5594.0</v>
      </c>
      <c r="B1306" s="1">
        <f t="shared" si="1"/>
        <v>5594</v>
      </c>
    </row>
    <row r="1307">
      <c r="A1307" s="3">
        <v>4730.0</v>
      </c>
      <c r="B1307" s="1">
        <f t="shared" si="1"/>
        <v>4730</v>
      </c>
    </row>
    <row r="1308">
      <c r="A1308" s="3">
        <v>4759.0</v>
      </c>
      <c r="B1308" s="1">
        <f t="shared" si="1"/>
        <v>4759</v>
      </c>
    </row>
    <row r="1309">
      <c r="A1309" s="3">
        <v>5352.0</v>
      </c>
      <c r="B1309" s="1">
        <f t="shared" si="1"/>
        <v>5352</v>
      </c>
    </row>
    <row r="1310">
      <c r="A1310" s="3">
        <v>11025.0</v>
      </c>
      <c r="B1310" s="1">
        <f t="shared" si="1"/>
        <v>11025</v>
      </c>
    </row>
    <row r="1311">
      <c r="A1311" s="4"/>
      <c r="B1311" s="1" t="str">
        <f t="shared" si="1"/>
        <v>,</v>
      </c>
    </row>
    <row r="1312">
      <c r="A1312" s="3">
        <v>1001.0</v>
      </c>
      <c r="B1312" s="1">
        <f t="shared" si="1"/>
        <v>1001</v>
      </c>
    </row>
    <row r="1313">
      <c r="A1313" s="3">
        <v>2798.0</v>
      </c>
      <c r="B1313" s="1">
        <f t="shared" si="1"/>
        <v>2798</v>
      </c>
    </row>
    <row r="1314">
      <c r="A1314" s="3">
        <v>13426.0</v>
      </c>
      <c r="B1314" s="1">
        <f t="shared" si="1"/>
        <v>13426</v>
      </c>
    </row>
    <row r="1315">
      <c r="A1315" s="3">
        <v>11713.0</v>
      </c>
      <c r="B1315" s="1">
        <f t="shared" si="1"/>
        <v>11713</v>
      </c>
    </row>
    <row r="1316">
      <c r="A1316" s="3">
        <v>2081.0</v>
      </c>
      <c r="B1316" s="1">
        <f t="shared" si="1"/>
        <v>2081</v>
      </c>
    </row>
    <row r="1317">
      <c r="A1317" s="3">
        <v>13053.0</v>
      </c>
      <c r="B1317" s="1">
        <f t="shared" si="1"/>
        <v>13053</v>
      </c>
    </row>
    <row r="1318">
      <c r="A1318" s="4"/>
      <c r="B1318" s="1" t="str">
        <f t="shared" si="1"/>
        <v>,</v>
      </c>
    </row>
    <row r="1319">
      <c r="A1319" s="3">
        <v>4407.0</v>
      </c>
      <c r="B1319" s="1">
        <f t="shared" si="1"/>
        <v>4407</v>
      </c>
    </row>
    <row r="1320">
      <c r="A1320" s="3">
        <v>1829.0</v>
      </c>
      <c r="B1320" s="1">
        <f t="shared" si="1"/>
        <v>1829</v>
      </c>
    </row>
    <row r="1321">
      <c r="A1321" s="3">
        <v>3318.0</v>
      </c>
      <c r="B1321" s="1">
        <f t="shared" si="1"/>
        <v>3318</v>
      </c>
    </row>
    <row r="1322">
      <c r="A1322" s="3">
        <v>1176.0</v>
      </c>
      <c r="B1322" s="1">
        <f t="shared" si="1"/>
        <v>1176</v>
      </c>
    </row>
    <row r="1323">
      <c r="A1323" s="3">
        <v>3629.0</v>
      </c>
      <c r="B1323" s="1">
        <f t="shared" si="1"/>
        <v>3629</v>
      </c>
    </row>
    <row r="1324">
      <c r="A1324" s="3">
        <v>5444.0</v>
      </c>
      <c r="B1324" s="1">
        <f t="shared" si="1"/>
        <v>5444</v>
      </c>
    </row>
    <row r="1325">
      <c r="A1325" s="3">
        <v>3213.0</v>
      </c>
      <c r="B1325" s="1">
        <f t="shared" si="1"/>
        <v>3213</v>
      </c>
    </row>
    <row r="1326">
      <c r="A1326" s="3">
        <v>6697.0</v>
      </c>
      <c r="B1326" s="1">
        <f t="shared" si="1"/>
        <v>6697</v>
      </c>
    </row>
    <row r="1327">
      <c r="A1327" s="3">
        <v>5679.0</v>
      </c>
      <c r="B1327" s="1">
        <f t="shared" si="1"/>
        <v>5679</v>
      </c>
    </row>
    <row r="1328">
      <c r="A1328" s="3">
        <v>6891.0</v>
      </c>
      <c r="B1328" s="1">
        <f t="shared" si="1"/>
        <v>6891</v>
      </c>
    </row>
    <row r="1329">
      <c r="A1329" s="3">
        <v>3961.0</v>
      </c>
      <c r="B1329" s="1">
        <f t="shared" si="1"/>
        <v>3961</v>
      </c>
    </row>
    <row r="1330">
      <c r="A1330" s="3">
        <v>6360.0</v>
      </c>
      <c r="B1330" s="1">
        <f t="shared" si="1"/>
        <v>6360</v>
      </c>
    </row>
    <row r="1331">
      <c r="A1331" s="3">
        <v>1441.0</v>
      </c>
      <c r="B1331" s="1">
        <f t="shared" si="1"/>
        <v>1441</v>
      </c>
    </row>
    <row r="1332">
      <c r="A1332" s="4"/>
      <c r="B1332" s="1" t="str">
        <f t="shared" si="1"/>
        <v>,</v>
      </c>
    </row>
    <row r="1333">
      <c r="A1333" s="3">
        <v>7428.0</v>
      </c>
      <c r="B1333" s="1">
        <f t="shared" si="1"/>
        <v>7428</v>
      </c>
    </row>
    <row r="1334">
      <c r="A1334" s="3">
        <v>15180.0</v>
      </c>
      <c r="B1334" s="1">
        <f t="shared" si="1"/>
        <v>15180</v>
      </c>
    </row>
    <row r="1335">
      <c r="A1335" s="3">
        <v>14117.0</v>
      </c>
      <c r="B1335" s="1">
        <f t="shared" si="1"/>
        <v>14117</v>
      </c>
    </row>
    <row r="1336">
      <c r="A1336" s="3">
        <v>1510.0</v>
      </c>
      <c r="B1336" s="1">
        <f t="shared" si="1"/>
        <v>1510</v>
      </c>
    </row>
    <row r="1337">
      <c r="A1337" s="3">
        <v>12963.0</v>
      </c>
      <c r="B1337" s="1">
        <f t="shared" si="1"/>
        <v>12963</v>
      </c>
    </row>
    <row r="1338">
      <c r="A1338" s="4"/>
      <c r="B1338" s="1" t="str">
        <f t="shared" si="1"/>
        <v>,</v>
      </c>
    </row>
    <row r="1339">
      <c r="A1339" s="3">
        <v>3321.0</v>
      </c>
      <c r="B1339" s="1">
        <f t="shared" si="1"/>
        <v>3321</v>
      </c>
    </row>
    <row r="1340">
      <c r="A1340" s="3">
        <v>3320.0</v>
      </c>
      <c r="B1340" s="1">
        <f t="shared" si="1"/>
        <v>3320</v>
      </c>
    </row>
    <row r="1341">
      <c r="A1341" s="3">
        <v>2099.0</v>
      </c>
      <c r="B1341" s="1">
        <f t="shared" si="1"/>
        <v>2099</v>
      </c>
    </row>
    <row r="1342">
      <c r="A1342" s="3">
        <v>2471.0</v>
      </c>
      <c r="B1342" s="1">
        <f t="shared" si="1"/>
        <v>2471</v>
      </c>
    </row>
    <row r="1343">
      <c r="A1343" s="3">
        <v>3159.0</v>
      </c>
      <c r="B1343" s="1">
        <f t="shared" si="1"/>
        <v>3159</v>
      </c>
    </row>
    <row r="1344">
      <c r="A1344" s="3">
        <v>1508.0</v>
      </c>
      <c r="B1344" s="1">
        <f t="shared" si="1"/>
        <v>1508</v>
      </c>
    </row>
    <row r="1345">
      <c r="A1345" s="3">
        <v>1542.0</v>
      </c>
      <c r="B1345" s="1">
        <f t="shared" si="1"/>
        <v>1542</v>
      </c>
    </row>
    <row r="1346">
      <c r="A1346" s="3">
        <v>4700.0</v>
      </c>
      <c r="B1346" s="1">
        <f t="shared" si="1"/>
        <v>4700</v>
      </c>
    </row>
    <row r="1347">
      <c r="A1347" s="3">
        <v>4859.0</v>
      </c>
      <c r="B1347" s="1">
        <f t="shared" si="1"/>
        <v>4859</v>
      </c>
    </row>
    <row r="1348">
      <c r="A1348" s="3">
        <v>1510.0</v>
      </c>
      <c r="B1348" s="1">
        <f t="shared" si="1"/>
        <v>1510</v>
      </c>
    </row>
    <row r="1349">
      <c r="A1349" s="3">
        <v>5183.0</v>
      </c>
      <c r="B1349" s="1">
        <f t="shared" si="1"/>
        <v>5183</v>
      </c>
    </row>
    <row r="1350">
      <c r="A1350" s="3">
        <v>2905.0</v>
      </c>
      <c r="B1350" s="1">
        <f t="shared" si="1"/>
        <v>2905</v>
      </c>
    </row>
    <row r="1351">
      <c r="A1351" s="3">
        <v>1609.0</v>
      </c>
      <c r="B1351" s="1">
        <f t="shared" si="1"/>
        <v>1609</v>
      </c>
    </row>
    <row r="1352">
      <c r="A1352" s="3">
        <v>5611.0</v>
      </c>
      <c r="B1352" s="1">
        <f t="shared" si="1"/>
        <v>5611</v>
      </c>
    </row>
    <row r="1353">
      <c r="A1353" s="3">
        <v>3370.0</v>
      </c>
      <c r="B1353" s="1">
        <f t="shared" si="1"/>
        <v>3370</v>
      </c>
    </row>
    <row r="1354">
      <c r="A1354" s="4"/>
      <c r="B1354" s="1" t="str">
        <f t="shared" si="1"/>
        <v>,</v>
      </c>
    </row>
    <row r="1355">
      <c r="A1355" s="3">
        <v>8936.0</v>
      </c>
      <c r="B1355" s="1">
        <f t="shared" si="1"/>
        <v>8936</v>
      </c>
    </row>
    <row r="1356">
      <c r="A1356" s="3">
        <v>18333.0</v>
      </c>
      <c r="B1356" s="1">
        <f t="shared" si="1"/>
        <v>18333</v>
      </c>
    </row>
    <row r="1357">
      <c r="A1357" s="3">
        <v>18055.0</v>
      </c>
      <c r="B1357" s="1">
        <f t="shared" si="1"/>
        <v>18055</v>
      </c>
    </row>
    <row r="1358">
      <c r="A1358" s="3">
        <v>9369.0</v>
      </c>
      <c r="B1358" s="1">
        <f t="shared" si="1"/>
        <v>9369</v>
      </c>
    </row>
    <row r="1359">
      <c r="A1359" s="4"/>
      <c r="B1359" s="1" t="str">
        <f t="shared" si="1"/>
        <v>,</v>
      </c>
    </row>
    <row r="1360">
      <c r="A1360" s="3">
        <v>7383.0</v>
      </c>
      <c r="B1360" s="1">
        <f t="shared" si="1"/>
        <v>7383</v>
      </c>
    </row>
    <row r="1361">
      <c r="A1361" s="3">
        <v>6409.0</v>
      </c>
      <c r="B1361" s="1">
        <f t="shared" si="1"/>
        <v>6409</v>
      </c>
    </row>
    <row r="1362">
      <c r="A1362" s="3">
        <v>1184.0</v>
      </c>
      <c r="B1362" s="1">
        <f t="shared" si="1"/>
        <v>1184</v>
      </c>
    </row>
    <row r="1363">
      <c r="A1363" s="3">
        <v>6878.0</v>
      </c>
      <c r="B1363" s="1">
        <f t="shared" si="1"/>
        <v>6878</v>
      </c>
    </row>
    <row r="1364">
      <c r="A1364" s="3">
        <v>7108.0</v>
      </c>
      <c r="B1364" s="1">
        <f t="shared" si="1"/>
        <v>7108</v>
      </c>
    </row>
    <row r="1365">
      <c r="A1365" s="3">
        <v>2568.0</v>
      </c>
      <c r="B1365" s="1">
        <f t="shared" si="1"/>
        <v>2568</v>
      </c>
    </row>
    <row r="1366">
      <c r="A1366" s="3">
        <v>5374.0</v>
      </c>
      <c r="B1366" s="1">
        <f t="shared" si="1"/>
        <v>5374</v>
      </c>
    </row>
    <row r="1367">
      <c r="A1367" s="3">
        <v>7258.0</v>
      </c>
      <c r="B1367" s="1">
        <f t="shared" si="1"/>
        <v>7258</v>
      </c>
    </row>
    <row r="1368">
      <c r="A1368" s="3">
        <v>5462.0</v>
      </c>
      <c r="B1368" s="1">
        <f t="shared" si="1"/>
        <v>5462</v>
      </c>
    </row>
    <row r="1369">
      <c r="A1369" s="3">
        <v>7207.0</v>
      </c>
      <c r="B1369" s="1">
        <f t="shared" si="1"/>
        <v>7207</v>
      </c>
    </row>
    <row r="1370">
      <c r="A1370" s="3">
        <v>2211.0</v>
      </c>
      <c r="B1370" s="1">
        <f t="shared" si="1"/>
        <v>2211</v>
      </c>
    </row>
    <row r="1371">
      <c r="A1371" s="3">
        <v>6164.0</v>
      </c>
      <c r="B1371" s="1">
        <f t="shared" si="1"/>
        <v>6164</v>
      </c>
    </row>
    <row r="1372">
      <c r="A1372" s="4"/>
      <c r="B1372" s="1" t="str">
        <f t="shared" si="1"/>
        <v>,</v>
      </c>
    </row>
    <row r="1373">
      <c r="A1373" s="3">
        <v>3675.0</v>
      </c>
      <c r="B1373" s="1">
        <f t="shared" si="1"/>
        <v>3675</v>
      </c>
    </row>
    <row r="1374">
      <c r="A1374" s="3">
        <v>1118.0</v>
      </c>
      <c r="B1374" s="1">
        <f t="shared" si="1"/>
        <v>1118</v>
      </c>
    </row>
    <row r="1375">
      <c r="A1375" s="3">
        <v>6252.0</v>
      </c>
      <c r="B1375" s="1">
        <f t="shared" si="1"/>
        <v>6252</v>
      </c>
    </row>
    <row r="1376">
      <c r="A1376" s="3">
        <v>4861.0</v>
      </c>
      <c r="B1376" s="1">
        <f t="shared" si="1"/>
        <v>4861</v>
      </c>
    </row>
    <row r="1377">
      <c r="A1377" s="3">
        <v>6231.0</v>
      </c>
      <c r="B1377" s="1">
        <f t="shared" si="1"/>
        <v>6231</v>
      </c>
    </row>
    <row r="1378">
      <c r="A1378" s="3">
        <v>2161.0</v>
      </c>
      <c r="B1378" s="1">
        <f t="shared" si="1"/>
        <v>2161</v>
      </c>
    </row>
    <row r="1379">
      <c r="A1379" s="3">
        <v>5556.0</v>
      </c>
      <c r="B1379" s="1">
        <f t="shared" si="1"/>
        <v>5556</v>
      </c>
    </row>
    <row r="1380">
      <c r="A1380" s="3">
        <v>4454.0</v>
      </c>
      <c r="B1380" s="1">
        <f t="shared" si="1"/>
        <v>4454</v>
      </c>
    </row>
    <row r="1381">
      <c r="A1381" s="3">
        <v>5419.0</v>
      </c>
      <c r="B1381" s="1">
        <f t="shared" si="1"/>
        <v>5419</v>
      </c>
    </row>
    <row r="1382">
      <c r="A1382" s="3">
        <v>2729.0</v>
      </c>
      <c r="B1382" s="1">
        <f t="shared" si="1"/>
        <v>2729</v>
      </c>
    </row>
    <row r="1383">
      <c r="A1383" s="3">
        <v>5963.0</v>
      </c>
      <c r="B1383" s="1">
        <f t="shared" si="1"/>
        <v>5963</v>
      </c>
    </row>
    <row r="1384">
      <c r="A1384" s="3">
        <v>3351.0</v>
      </c>
      <c r="B1384" s="1">
        <f t="shared" si="1"/>
        <v>3351</v>
      </c>
    </row>
    <row r="1385">
      <c r="A1385" s="3">
        <v>3544.0</v>
      </c>
      <c r="B1385" s="1">
        <f t="shared" si="1"/>
        <v>3544</v>
      </c>
    </row>
    <row r="1386">
      <c r="A1386" s="4"/>
      <c r="B1386" s="1" t="str">
        <f t="shared" si="1"/>
        <v>,</v>
      </c>
    </row>
    <row r="1387">
      <c r="A1387" s="3">
        <v>2060.0</v>
      </c>
      <c r="B1387" s="1">
        <f t="shared" si="1"/>
        <v>2060</v>
      </c>
    </row>
    <row r="1388">
      <c r="A1388" s="3">
        <v>7574.0</v>
      </c>
      <c r="B1388" s="1">
        <f t="shared" si="1"/>
        <v>7574</v>
      </c>
    </row>
    <row r="1389">
      <c r="A1389" s="3">
        <v>6969.0</v>
      </c>
      <c r="B1389" s="1">
        <f t="shared" si="1"/>
        <v>6969</v>
      </c>
    </row>
    <row r="1390">
      <c r="A1390" s="3">
        <v>2968.0</v>
      </c>
      <c r="B1390" s="1">
        <f t="shared" si="1"/>
        <v>2968</v>
      </c>
    </row>
    <row r="1391">
      <c r="A1391" s="3">
        <v>4316.0</v>
      </c>
      <c r="B1391" s="1">
        <f t="shared" si="1"/>
        <v>4316</v>
      </c>
    </row>
    <row r="1392">
      <c r="A1392" s="3">
        <v>5487.0</v>
      </c>
      <c r="B1392" s="1">
        <f t="shared" si="1"/>
        <v>5487</v>
      </c>
    </row>
    <row r="1393">
      <c r="A1393" s="3">
        <v>2261.0</v>
      </c>
      <c r="B1393" s="1">
        <f t="shared" si="1"/>
        <v>2261</v>
      </c>
    </row>
    <row r="1394">
      <c r="A1394" s="3">
        <v>1375.0</v>
      </c>
      <c r="B1394" s="1">
        <f t="shared" si="1"/>
        <v>1375</v>
      </c>
    </row>
    <row r="1395">
      <c r="A1395" s="3">
        <v>1796.0</v>
      </c>
      <c r="B1395" s="1">
        <f t="shared" si="1"/>
        <v>1796</v>
      </c>
    </row>
    <row r="1396">
      <c r="A1396" s="3">
        <v>7321.0</v>
      </c>
      <c r="B1396" s="1">
        <f t="shared" si="1"/>
        <v>7321</v>
      </c>
    </row>
    <row r="1397">
      <c r="A1397" s="4"/>
      <c r="B1397" s="1" t="str">
        <f t="shared" si="1"/>
        <v>,</v>
      </c>
    </row>
    <row r="1398">
      <c r="A1398" s="3">
        <v>2708.0</v>
      </c>
      <c r="B1398" s="1">
        <f t="shared" si="1"/>
        <v>2708</v>
      </c>
    </row>
    <row r="1399">
      <c r="A1399" s="3">
        <v>10030.0</v>
      </c>
      <c r="B1399" s="1">
        <f t="shared" si="1"/>
        <v>10030</v>
      </c>
    </row>
    <row r="1400">
      <c r="A1400" s="3">
        <v>4543.0</v>
      </c>
      <c r="B1400" s="1">
        <f t="shared" si="1"/>
        <v>4543</v>
      </c>
    </row>
    <row r="1401">
      <c r="A1401" s="3">
        <v>2573.0</v>
      </c>
      <c r="B1401" s="1">
        <f t="shared" si="1"/>
        <v>2573</v>
      </c>
    </row>
    <row r="1402">
      <c r="A1402" s="3">
        <v>4708.0</v>
      </c>
      <c r="B1402" s="1">
        <f t="shared" si="1"/>
        <v>4708</v>
      </c>
    </row>
    <row r="1403">
      <c r="A1403" s="3">
        <v>1342.0</v>
      </c>
      <c r="B1403" s="1">
        <f t="shared" si="1"/>
        <v>1342</v>
      </c>
    </row>
    <row r="1404">
      <c r="A1404" s="3">
        <v>10369.0</v>
      </c>
      <c r="B1404" s="1">
        <f t="shared" si="1"/>
        <v>10369</v>
      </c>
    </row>
    <row r="1405">
      <c r="A1405" s="3">
        <v>10452.0</v>
      </c>
      <c r="B1405" s="1">
        <f t="shared" si="1"/>
        <v>10452</v>
      </c>
    </row>
    <row r="1406">
      <c r="A1406" s="4"/>
      <c r="B1406" s="1" t="str">
        <f t="shared" si="1"/>
        <v>,</v>
      </c>
    </row>
    <row r="1407">
      <c r="A1407" s="3">
        <v>25141.0</v>
      </c>
      <c r="B1407" s="1">
        <f t="shared" si="1"/>
        <v>25141</v>
      </c>
    </row>
    <row r="1408">
      <c r="A1408" s="3">
        <v>19156.0</v>
      </c>
      <c r="B1408" s="1">
        <f t="shared" si="1"/>
        <v>19156</v>
      </c>
    </row>
    <row r="1409">
      <c r="A1409" s="3">
        <v>10265.0</v>
      </c>
      <c r="B1409" s="1">
        <f t="shared" si="1"/>
        <v>10265</v>
      </c>
    </row>
    <row r="1410">
      <c r="A1410" s="4"/>
      <c r="B1410" s="1" t="str">
        <f t="shared" si="1"/>
        <v>,</v>
      </c>
    </row>
    <row r="1411">
      <c r="A1411" s="3">
        <v>2291.0</v>
      </c>
      <c r="B1411" s="1">
        <f t="shared" si="1"/>
        <v>2291</v>
      </c>
    </row>
    <row r="1412">
      <c r="A1412" s="3">
        <v>3072.0</v>
      </c>
      <c r="B1412" s="1">
        <f t="shared" si="1"/>
        <v>3072</v>
      </c>
    </row>
    <row r="1413">
      <c r="A1413" s="3">
        <v>6329.0</v>
      </c>
      <c r="B1413" s="1">
        <f t="shared" si="1"/>
        <v>6329</v>
      </c>
    </row>
    <row r="1414">
      <c r="A1414" s="3">
        <v>6608.0</v>
      </c>
      <c r="B1414" s="1">
        <f t="shared" si="1"/>
        <v>6608</v>
      </c>
    </row>
    <row r="1415">
      <c r="A1415" s="3">
        <v>6437.0</v>
      </c>
      <c r="B1415" s="1">
        <f t="shared" si="1"/>
        <v>6437</v>
      </c>
    </row>
    <row r="1416">
      <c r="A1416" s="3">
        <v>2654.0</v>
      </c>
      <c r="B1416" s="1">
        <f t="shared" si="1"/>
        <v>2654</v>
      </c>
    </row>
    <row r="1417">
      <c r="A1417" s="3">
        <v>5965.0</v>
      </c>
      <c r="B1417" s="1">
        <f t="shared" si="1"/>
        <v>5965</v>
      </c>
    </row>
    <row r="1418">
      <c r="A1418" s="3">
        <v>1873.0</v>
      </c>
      <c r="B1418" s="1">
        <f t="shared" si="1"/>
        <v>1873</v>
      </c>
    </row>
    <row r="1419">
      <c r="A1419" s="3">
        <v>6091.0</v>
      </c>
      <c r="B1419" s="1">
        <f t="shared" si="1"/>
        <v>6091</v>
      </c>
    </row>
    <row r="1420">
      <c r="A1420" s="3">
        <v>6377.0</v>
      </c>
      <c r="B1420" s="1">
        <f t="shared" si="1"/>
        <v>6377</v>
      </c>
    </row>
    <row r="1421">
      <c r="A1421" s="3">
        <v>3098.0</v>
      </c>
      <c r="B1421" s="1">
        <f t="shared" si="1"/>
        <v>3098</v>
      </c>
    </row>
    <row r="1422">
      <c r="A1422" s="3">
        <v>3708.0</v>
      </c>
      <c r="B1422" s="1">
        <f t="shared" si="1"/>
        <v>3708</v>
      </c>
    </row>
    <row r="1423">
      <c r="A1423" s="3">
        <v>3983.0</v>
      </c>
      <c r="B1423" s="1">
        <f t="shared" si="1"/>
        <v>3983</v>
      </c>
    </row>
    <row r="1424">
      <c r="A1424" s="4"/>
      <c r="B1424" s="1" t="str">
        <f t="shared" si="1"/>
        <v>,</v>
      </c>
    </row>
    <row r="1425">
      <c r="A1425" s="3">
        <v>3047.0</v>
      </c>
      <c r="B1425" s="1">
        <f t="shared" si="1"/>
        <v>3047</v>
      </c>
    </row>
    <row r="1426">
      <c r="A1426" s="3">
        <v>8364.0</v>
      </c>
      <c r="B1426" s="1">
        <f t="shared" si="1"/>
        <v>8364</v>
      </c>
    </row>
    <row r="1427">
      <c r="A1427" s="3">
        <v>4720.0</v>
      </c>
      <c r="B1427" s="1">
        <f t="shared" si="1"/>
        <v>4720</v>
      </c>
    </row>
    <row r="1428">
      <c r="A1428" s="3">
        <v>1678.0</v>
      </c>
      <c r="B1428" s="1">
        <f t="shared" si="1"/>
        <v>1678</v>
      </c>
    </row>
    <row r="1429">
      <c r="A1429" s="3">
        <v>1720.0</v>
      </c>
      <c r="B1429" s="1">
        <f t="shared" si="1"/>
        <v>1720</v>
      </c>
    </row>
    <row r="1430">
      <c r="A1430" s="3">
        <v>8052.0</v>
      </c>
      <c r="B1430" s="1">
        <f t="shared" si="1"/>
        <v>8052</v>
      </c>
    </row>
    <row r="1431">
      <c r="A1431" s="3">
        <v>6597.0</v>
      </c>
      <c r="B1431" s="1">
        <f t="shared" si="1"/>
        <v>6597</v>
      </c>
    </row>
    <row r="1432">
      <c r="A1432" s="3">
        <v>2818.0</v>
      </c>
      <c r="B1432" s="1">
        <f t="shared" si="1"/>
        <v>2818</v>
      </c>
    </row>
    <row r="1433">
      <c r="A1433" s="3">
        <v>7694.0</v>
      </c>
      <c r="B1433" s="1">
        <f t="shared" si="1"/>
        <v>7694</v>
      </c>
    </row>
    <row r="1434">
      <c r="A1434" s="3">
        <v>7541.0</v>
      </c>
      <c r="B1434" s="1">
        <f t="shared" si="1"/>
        <v>7541</v>
      </c>
    </row>
    <row r="1435">
      <c r="A1435" s="4"/>
      <c r="B1435" s="1" t="str">
        <f t="shared" si="1"/>
        <v>,</v>
      </c>
    </row>
    <row r="1436">
      <c r="A1436" s="3">
        <v>7453.0</v>
      </c>
      <c r="B1436" s="1">
        <f t="shared" si="1"/>
        <v>7453</v>
      </c>
    </row>
    <row r="1437">
      <c r="A1437" s="3">
        <v>7491.0</v>
      </c>
      <c r="B1437" s="1">
        <f t="shared" si="1"/>
        <v>7491</v>
      </c>
    </row>
    <row r="1438">
      <c r="A1438" s="3">
        <v>5792.0</v>
      </c>
      <c r="B1438" s="1">
        <f t="shared" si="1"/>
        <v>5792</v>
      </c>
    </row>
    <row r="1439">
      <c r="A1439" s="3">
        <v>4864.0</v>
      </c>
      <c r="B1439" s="1">
        <f t="shared" si="1"/>
        <v>4864</v>
      </c>
    </row>
    <row r="1440">
      <c r="A1440" s="3">
        <v>1486.0</v>
      </c>
      <c r="B1440" s="1">
        <f t="shared" si="1"/>
        <v>1486</v>
      </c>
    </row>
    <row r="1441">
      <c r="A1441" s="3">
        <v>2471.0</v>
      </c>
      <c r="B1441" s="1">
        <f t="shared" si="1"/>
        <v>2471</v>
      </c>
    </row>
    <row r="1442">
      <c r="A1442" s="3">
        <v>7657.0</v>
      </c>
      <c r="B1442" s="1">
        <f t="shared" si="1"/>
        <v>7657</v>
      </c>
    </row>
    <row r="1443">
      <c r="A1443" s="3">
        <v>5603.0</v>
      </c>
      <c r="B1443" s="1">
        <f t="shared" si="1"/>
        <v>5603</v>
      </c>
    </row>
    <row r="1444">
      <c r="A1444" s="3">
        <v>3222.0</v>
      </c>
      <c r="B1444" s="1">
        <f t="shared" si="1"/>
        <v>3222</v>
      </c>
    </row>
    <row r="1445">
      <c r="A1445" s="3">
        <v>5398.0</v>
      </c>
      <c r="B1445" s="1">
        <f t="shared" si="1"/>
        <v>5398</v>
      </c>
    </row>
    <row r="1446">
      <c r="A1446" s="3">
        <v>4459.0</v>
      </c>
      <c r="B1446" s="1">
        <f t="shared" si="1"/>
        <v>4459</v>
      </c>
    </row>
    <row r="1447">
      <c r="A1447" s="4"/>
      <c r="B1447" s="1" t="str">
        <f t="shared" si="1"/>
        <v>,</v>
      </c>
    </row>
    <row r="1448">
      <c r="A1448" s="3">
        <v>3768.0</v>
      </c>
      <c r="B1448" s="1">
        <f t="shared" si="1"/>
        <v>3768</v>
      </c>
    </row>
    <row r="1449">
      <c r="A1449" s="3">
        <v>3173.0</v>
      </c>
      <c r="B1449" s="1">
        <f t="shared" si="1"/>
        <v>3173</v>
      </c>
    </row>
    <row r="1450">
      <c r="A1450" s="3">
        <v>1690.0</v>
      </c>
      <c r="B1450" s="1">
        <f t="shared" si="1"/>
        <v>1690</v>
      </c>
    </row>
    <row r="1451">
      <c r="A1451" s="3">
        <v>2872.0</v>
      </c>
      <c r="B1451" s="1">
        <f t="shared" si="1"/>
        <v>2872</v>
      </c>
    </row>
    <row r="1452">
      <c r="A1452" s="3">
        <v>4294.0</v>
      </c>
      <c r="B1452" s="1">
        <f t="shared" si="1"/>
        <v>4294</v>
      </c>
    </row>
    <row r="1453">
      <c r="A1453" s="3">
        <v>5843.0</v>
      </c>
      <c r="B1453" s="1">
        <f t="shared" si="1"/>
        <v>5843</v>
      </c>
    </row>
    <row r="1454">
      <c r="A1454" s="3">
        <v>5425.0</v>
      </c>
      <c r="B1454" s="1">
        <f t="shared" si="1"/>
        <v>5425</v>
      </c>
    </row>
    <row r="1455">
      <c r="A1455" s="3">
        <v>5110.0</v>
      </c>
      <c r="B1455" s="1">
        <f t="shared" si="1"/>
        <v>5110</v>
      </c>
    </row>
    <row r="1456">
      <c r="A1456" s="3">
        <v>1988.0</v>
      </c>
      <c r="B1456" s="1">
        <f t="shared" si="1"/>
        <v>1988</v>
      </c>
    </row>
    <row r="1457">
      <c r="A1457" s="3">
        <v>1660.0</v>
      </c>
      <c r="B1457" s="1">
        <f t="shared" si="1"/>
        <v>1660</v>
      </c>
    </row>
    <row r="1458">
      <c r="A1458" s="3">
        <v>6431.0</v>
      </c>
      <c r="B1458" s="1">
        <f t="shared" si="1"/>
        <v>6431</v>
      </c>
    </row>
    <row r="1459">
      <c r="A1459" s="3">
        <v>3632.0</v>
      </c>
      <c r="B1459" s="1">
        <f t="shared" si="1"/>
        <v>3632</v>
      </c>
    </row>
    <row r="1460">
      <c r="A1460" s="3">
        <v>4896.0</v>
      </c>
      <c r="B1460" s="1">
        <f t="shared" si="1"/>
        <v>4896</v>
      </c>
    </row>
    <row r="1461">
      <c r="A1461" s="3">
        <v>2094.0</v>
      </c>
      <c r="B1461" s="1">
        <f t="shared" si="1"/>
        <v>2094</v>
      </c>
    </row>
    <row r="1462">
      <c r="A1462" s="4"/>
      <c r="B1462" s="1" t="str">
        <f t="shared" si="1"/>
        <v>,</v>
      </c>
    </row>
    <row r="1463">
      <c r="A1463" s="3">
        <v>2685.0</v>
      </c>
      <c r="B1463" s="1">
        <f t="shared" si="1"/>
        <v>2685</v>
      </c>
    </row>
    <row r="1464">
      <c r="A1464" s="3">
        <v>6829.0</v>
      </c>
      <c r="B1464" s="1">
        <f t="shared" si="1"/>
        <v>6829</v>
      </c>
    </row>
    <row r="1465">
      <c r="A1465" s="3">
        <v>6302.0</v>
      </c>
      <c r="B1465" s="1">
        <f t="shared" si="1"/>
        <v>6302</v>
      </c>
    </row>
    <row r="1466">
      <c r="A1466" s="3">
        <v>1294.0</v>
      </c>
      <c r="B1466" s="1">
        <f t="shared" si="1"/>
        <v>1294</v>
      </c>
    </row>
    <row r="1467">
      <c r="A1467" s="3">
        <v>5920.0</v>
      </c>
      <c r="B1467" s="1">
        <f t="shared" si="1"/>
        <v>5920</v>
      </c>
    </row>
    <row r="1468">
      <c r="A1468" s="3">
        <v>6517.0</v>
      </c>
      <c r="B1468" s="1">
        <f t="shared" si="1"/>
        <v>6517</v>
      </c>
    </row>
    <row r="1469">
      <c r="A1469" s="3">
        <v>6218.0</v>
      </c>
      <c r="B1469" s="1">
        <f t="shared" si="1"/>
        <v>6218</v>
      </c>
    </row>
    <row r="1470">
      <c r="A1470" s="3">
        <v>4705.0</v>
      </c>
      <c r="B1470" s="1">
        <f t="shared" si="1"/>
        <v>4705</v>
      </c>
    </row>
    <row r="1471">
      <c r="A1471" s="3">
        <v>4098.0</v>
      </c>
      <c r="B1471" s="1">
        <f t="shared" si="1"/>
        <v>4098</v>
      </c>
    </row>
    <row r="1472">
      <c r="A1472" s="3">
        <v>6474.0</v>
      </c>
      <c r="B1472" s="1">
        <f t="shared" si="1"/>
        <v>6474</v>
      </c>
    </row>
    <row r="1473">
      <c r="A1473" s="3">
        <v>2341.0</v>
      </c>
      <c r="B1473" s="1">
        <f t="shared" si="1"/>
        <v>2341</v>
      </c>
    </row>
    <row r="1474">
      <c r="A1474" s="3">
        <v>1907.0</v>
      </c>
      <c r="B1474" s="1">
        <f t="shared" si="1"/>
        <v>1907</v>
      </c>
    </row>
    <row r="1475">
      <c r="A1475" s="4"/>
      <c r="B1475" s="1" t="str">
        <f t="shared" si="1"/>
        <v>,</v>
      </c>
    </row>
    <row r="1476">
      <c r="A1476" s="3">
        <v>5531.0</v>
      </c>
      <c r="B1476" s="1">
        <f t="shared" si="1"/>
        <v>5531</v>
      </c>
    </row>
    <row r="1477">
      <c r="A1477" s="3">
        <v>23363.0</v>
      </c>
      <c r="B1477" s="1">
        <f t="shared" si="1"/>
        <v>23363</v>
      </c>
    </row>
    <row r="1478">
      <c r="A1478" s="3">
        <v>22143.0</v>
      </c>
      <c r="B1478" s="1">
        <f t="shared" si="1"/>
        <v>22143</v>
      </c>
    </row>
    <row r="1479">
      <c r="A1479" s="4"/>
      <c r="B1479" s="1" t="str">
        <f t="shared" si="1"/>
        <v>,</v>
      </c>
    </row>
    <row r="1480">
      <c r="A1480" s="3">
        <v>17140.0</v>
      </c>
      <c r="B1480" s="1">
        <f t="shared" si="1"/>
        <v>17140</v>
      </c>
    </row>
    <row r="1481">
      <c r="A1481" s="3">
        <v>13864.0</v>
      </c>
      <c r="B1481" s="1">
        <f t="shared" si="1"/>
        <v>13864</v>
      </c>
    </row>
    <row r="1482">
      <c r="A1482" s="3">
        <v>7305.0</v>
      </c>
      <c r="B1482" s="1">
        <f t="shared" si="1"/>
        <v>7305</v>
      </c>
    </row>
    <row r="1483">
      <c r="A1483" s="3">
        <v>13004.0</v>
      </c>
      <c r="B1483" s="1">
        <f t="shared" si="1"/>
        <v>13004</v>
      </c>
    </row>
    <row r="1484">
      <c r="A1484" s="4"/>
      <c r="B1484" s="1" t="str">
        <f t="shared" si="1"/>
        <v>,</v>
      </c>
    </row>
    <row r="1485">
      <c r="A1485" s="3">
        <v>1924.0</v>
      </c>
      <c r="B1485" s="1">
        <f t="shared" si="1"/>
        <v>1924</v>
      </c>
    </row>
    <row r="1486">
      <c r="A1486" s="3">
        <v>2874.0</v>
      </c>
      <c r="B1486" s="1">
        <f t="shared" si="1"/>
        <v>2874</v>
      </c>
    </row>
    <row r="1487">
      <c r="A1487" s="3">
        <v>1231.0</v>
      </c>
      <c r="B1487" s="1">
        <f t="shared" si="1"/>
        <v>1231</v>
      </c>
    </row>
    <row r="1488">
      <c r="A1488" s="3">
        <v>4930.0</v>
      </c>
      <c r="B1488" s="1">
        <f t="shared" si="1"/>
        <v>4930</v>
      </c>
    </row>
    <row r="1489">
      <c r="A1489" s="3">
        <v>2131.0</v>
      </c>
      <c r="B1489" s="1">
        <f t="shared" si="1"/>
        <v>2131</v>
      </c>
    </row>
    <row r="1490">
      <c r="A1490" s="3">
        <v>3807.0</v>
      </c>
      <c r="B1490" s="1">
        <f t="shared" si="1"/>
        <v>3807</v>
      </c>
    </row>
    <row r="1491">
      <c r="A1491" s="3">
        <v>5767.0</v>
      </c>
      <c r="B1491" s="1">
        <f t="shared" si="1"/>
        <v>5767</v>
      </c>
    </row>
    <row r="1492">
      <c r="A1492" s="3">
        <v>5536.0</v>
      </c>
      <c r="B1492" s="1">
        <f t="shared" si="1"/>
        <v>5536</v>
      </c>
    </row>
    <row r="1493">
      <c r="A1493" s="3">
        <v>1716.0</v>
      </c>
      <c r="B1493" s="1">
        <f t="shared" si="1"/>
        <v>1716</v>
      </c>
    </row>
    <row r="1494">
      <c r="A1494" s="3">
        <v>1084.0</v>
      </c>
      <c r="B1494" s="1">
        <f t="shared" si="1"/>
        <v>1084</v>
      </c>
    </row>
    <row r="1495">
      <c r="A1495" s="3">
        <v>2675.0</v>
      </c>
      <c r="B1495" s="1">
        <f t="shared" si="1"/>
        <v>2675</v>
      </c>
    </row>
    <row r="1496">
      <c r="A1496" s="3">
        <v>3694.0</v>
      </c>
      <c r="B1496" s="1">
        <f t="shared" si="1"/>
        <v>3694</v>
      </c>
    </row>
    <row r="1497">
      <c r="A1497" s="3">
        <v>3267.0</v>
      </c>
      <c r="B1497" s="1">
        <f t="shared" si="1"/>
        <v>3267</v>
      </c>
    </row>
    <row r="1498">
      <c r="A1498" s="3">
        <v>2248.0</v>
      </c>
      <c r="B1498" s="1">
        <f t="shared" si="1"/>
        <v>2248</v>
      </c>
    </row>
    <row r="1499">
      <c r="A1499" s="3">
        <v>2655.0</v>
      </c>
      <c r="B1499" s="1">
        <f t="shared" si="1"/>
        <v>2655</v>
      </c>
    </row>
    <row r="1500">
      <c r="A1500" s="4"/>
      <c r="B1500" s="1" t="str">
        <f t="shared" si="1"/>
        <v>,</v>
      </c>
    </row>
    <row r="1501">
      <c r="A1501" s="3">
        <v>9692.0</v>
      </c>
      <c r="B1501" s="1">
        <f t="shared" si="1"/>
        <v>9692</v>
      </c>
    </row>
    <row r="1502">
      <c r="A1502" s="3">
        <v>2588.0</v>
      </c>
      <c r="B1502" s="1">
        <f t="shared" si="1"/>
        <v>2588</v>
      </c>
    </row>
    <row r="1503">
      <c r="A1503" s="3">
        <v>6897.0</v>
      </c>
      <c r="B1503" s="1">
        <f t="shared" si="1"/>
        <v>6897</v>
      </c>
    </row>
    <row r="1504">
      <c r="A1504" s="3">
        <v>10903.0</v>
      </c>
      <c r="B1504" s="1">
        <f t="shared" si="1"/>
        <v>10903</v>
      </c>
    </row>
    <row r="1505">
      <c r="A1505" s="3">
        <v>2978.0</v>
      </c>
      <c r="B1505" s="1">
        <f t="shared" si="1"/>
        <v>2978</v>
      </c>
    </row>
    <row r="1506">
      <c r="A1506" s="4"/>
      <c r="B1506" s="1" t="str">
        <f t="shared" si="1"/>
        <v>,</v>
      </c>
    </row>
    <row r="1507">
      <c r="A1507" s="3">
        <v>3149.0</v>
      </c>
      <c r="B1507" s="1">
        <f t="shared" si="1"/>
        <v>3149</v>
      </c>
    </row>
    <row r="1508">
      <c r="A1508" s="3">
        <v>8346.0</v>
      </c>
      <c r="B1508" s="1">
        <f t="shared" si="1"/>
        <v>8346</v>
      </c>
    </row>
    <row r="1509">
      <c r="A1509" s="3">
        <v>3871.0</v>
      </c>
      <c r="B1509" s="1">
        <f t="shared" si="1"/>
        <v>3871</v>
      </c>
    </row>
    <row r="1510">
      <c r="A1510" s="3">
        <v>1283.0</v>
      </c>
      <c r="B1510" s="1">
        <f t="shared" si="1"/>
        <v>1283</v>
      </c>
    </row>
    <row r="1511">
      <c r="A1511" s="3">
        <v>3229.0</v>
      </c>
      <c r="B1511" s="1">
        <f t="shared" si="1"/>
        <v>3229</v>
      </c>
    </row>
    <row r="1512">
      <c r="A1512" s="3">
        <v>7102.0</v>
      </c>
      <c r="B1512" s="1">
        <f t="shared" si="1"/>
        <v>7102</v>
      </c>
    </row>
    <row r="1513">
      <c r="A1513" s="3">
        <v>6218.0</v>
      </c>
      <c r="B1513" s="1">
        <f t="shared" si="1"/>
        <v>6218</v>
      </c>
    </row>
    <row r="1514">
      <c r="A1514" s="3">
        <v>8464.0</v>
      </c>
      <c r="B1514" s="1">
        <f t="shared" si="1"/>
        <v>8464</v>
      </c>
    </row>
    <row r="1515">
      <c r="A1515" s="3">
        <v>6478.0</v>
      </c>
      <c r="B1515" s="1">
        <f t="shared" si="1"/>
        <v>6478</v>
      </c>
    </row>
    <row r="1516">
      <c r="A1516" s="3">
        <v>6861.0</v>
      </c>
      <c r="B1516" s="1">
        <f t="shared" si="1"/>
        <v>6861</v>
      </c>
    </row>
    <row r="1517">
      <c r="A1517" s="4"/>
      <c r="B1517" s="1" t="str">
        <f t="shared" si="1"/>
        <v>,</v>
      </c>
    </row>
    <row r="1518">
      <c r="A1518" s="3">
        <v>5967.0</v>
      </c>
      <c r="B1518" s="1">
        <f t="shared" si="1"/>
        <v>5967</v>
      </c>
    </row>
    <row r="1519">
      <c r="A1519" s="3">
        <v>3879.0</v>
      </c>
      <c r="B1519" s="1">
        <f t="shared" si="1"/>
        <v>3879</v>
      </c>
    </row>
    <row r="1520">
      <c r="A1520" s="3">
        <v>2451.0</v>
      </c>
      <c r="B1520" s="1">
        <f t="shared" si="1"/>
        <v>2451</v>
      </c>
    </row>
    <row r="1521">
      <c r="A1521" s="3">
        <v>3677.0</v>
      </c>
      <c r="B1521" s="1">
        <f t="shared" si="1"/>
        <v>3677</v>
      </c>
    </row>
    <row r="1522">
      <c r="A1522" s="3">
        <v>4833.0</v>
      </c>
      <c r="B1522" s="1">
        <f t="shared" si="1"/>
        <v>4833</v>
      </c>
    </row>
    <row r="1523">
      <c r="A1523" s="3">
        <v>3397.0</v>
      </c>
      <c r="B1523" s="1">
        <f t="shared" si="1"/>
        <v>3397</v>
      </c>
    </row>
    <row r="1524">
      <c r="A1524" s="3">
        <v>5966.0</v>
      </c>
      <c r="B1524" s="1">
        <f t="shared" si="1"/>
        <v>5966</v>
      </c>
    </row>
    <row r="1525">
      <c r="A1525" s="3">
        <v>2456.0</v>
      </c>
      <c r="B1525" s="1">
        <f t="shared" si="1"/>
        <v>2456</v>
      </c>
    </row>
    <row r="1526">
      <c r="A1526" s="3">
        <v>3384.0</v>
      </c>
      <c r="B1526" s="1">
        <f t="shared" si="1"/>
        <v>3384</v>
      </c>
    </row>
    <row r="1527">
      <c r="A1527" s="3">
        <v>6944.0</v>
      </c>
      <c r="B1527" s="1">
        <f t="shared" si="1"/>
        <v>6944</v>
      </c>
    </row>
    <row r="1528">
      <c r="A1528" s="3">
        <v>5076.0</v>
      </c>
      <c r="B1528" s="1">
        <f t="shared" si="1"/>
        <v>5076</v>
      </c>
    </row>
    <row r="1529">
      <c r="A1529" s="4"/>
      <c r="B1529" s="1" t="str">
        <f t="shared" si="1"/>
        <v>,</v>
      </c>
    </row>
    <row r="1530">
      <c r="A1530" s="3">
        <v>14894.0</v>
      </c>
      <c r="B1530" s="1">
        <f t="shared" si="1"/>
        <v>14894</v>
      </c>
    </row>
    <row r="1531">
      <c r="A1531" s="3">
        <v>18504.0</v>
      </c>
      <c r="B1531" s="1">
        <f t="shared" si="1"/>
        <v>18504</v>
      </c>
    </row>
    <row r="1532">
      <c r="A1532" s="3">
        <v>14068.0</v>
      </c>
      <c r="B1532" s="1">
        <f t="shared" si="1"/>
        <v>14068</v>
      </c>
    </row>
    <row r="1533">
      <c r="A1533" s="3">
        <v>1686.0</v>
      </c>
      <c r="B1533" s="1">
        <f t="shared" si="1"/>
        <v>1686</v>
      </c>
    </row>
    <row r="1534">
      <c r="A1534" s="4"/>
      <c r="B1534" s="1" t="str">
        <f t="shared" si="1"/>
        <v>,</v>
      </c>
    </row>
    <row r="1535">
      <c r="A1535" s="3">
        <v>3125.0</v>
      </c>
      <c r="B1535" s="1">
        <f t="shared" si="1"/>
        <v>3125</v>
      </c>
    </row>
    <row r="1536">
      <c r="A1536" s="3">
        <v>1927.0</v>
      </c>
      <c r="B1536" s="1">
        <f t="shared" si="1"/>
        <v>1927</v>
      </c>
    </row>
    <row r="1537">
      <c r="A1537" s="3">
        <v>1998.0</v>
      </c>
      <c r="B1537" s="1">
        <f t="shared" si="1"/>
        <v>1998</v>
      </c>
    </row>
    <row r="1538">
      <c r="A1538" s="3">
        <v>5447.0</v>
      </c>
      <c r="B1538" s="1">
        <f t="shared" si="1"/>
        <v>5447</v>
      </c>
    </row>
    <row r="1539">
      <c r="A1539" s="3">
        <v>1736.0</v>
      </c>
      <c r="B1539" s="1">
        <f t="shared" si="1"/>
        <v>1736</v>
      </c>
    </row>
    <row r="1540">
      <c r="A1540" s="3">
        <v>4314.0</v>
      </c>
      <c r="B1540" s="1">
        <f t="shared" si="1"/>
        <v>4314</v>
      </c>
    </row>
    <row r="1541">
      <c r="A1541" s="3">
        <v>3658.0</v>
      </c>
      <c r="B1541" s="1">
        <f t="shared" si="1"/>
        <v>3658</v>
      </c>
    </row>
    <row r="1542">
      <c r="A1542" s="3">
        <v>3604.0</v>
      </c>
      <c r="B1542" s="1">
        <f t="shared" si="1"/>
        <v>3604</v>
      </c>
    </row>
    <row r="1543">
      <c r="A1543" s="3">
        <v>3974.0</v>
      </c>
      <c r="B1543" s="1">
        <f t="shared" si="1"/>
        <v>3974</v>
      </c>
    </row>
    <row r="1544">
      <c r="A1544" s="3">
        <v>2081.0</v>
      </c>
      <c r="B1544" s="1">
        <f t="shared" si="1"/>
        <v>2081</v>
      </c>
    </row>
    <row r="1545">
      <c r="A1545" s="3">
        <v>5045.0</v>
      </c>
      <c r="B1545" s="1">
        <f t="shared" si="1"/>
        <v>5045</v>
      </c>
    </row>
    <row r="1546">
      <c r="A1546" s="3">
        <v>3374.0</v>
      </c>
      <c r="B1546" s="1">
        <f t="shared" si="1"/>
        <v>3374</v>
      </c>
    </row>
    <row r="1547">
      <c r="A1547" s="3">
        <v>3999.0</v>
      </c>
      <c r="B1547" s="1">
        <f t="shared" si="1"/>
        <v>3999</v>
      </c>
    </row>
    <row r="1548">
      <c r="A1548" s="3">
        <v>2334.0</v>
      </c>
      <c r="B1548" s="1">
        <f t="shared" si="1"/>
        <v>2334</v>
      </c>
    </row>
    <row r="1549">
      <c r="A1549" s="3">
        <v>1141.0</v>
      </c>
      <c r="B1549" s="1">
        <f t="shared" si="1"/>
        <v>1141</v>
      </c>
    </row>
    <row r="1550">
      <c r="A1550" s="4"/>
      <c r="B1550" s="1" t="str">
        <f t="shared" si="1"/>
        <v>,</v>
      </c>
    </row>
    <row r="1551">
      <c r="A1551" s="3">
        <v>7064.0</v>
      </c>
      <c r="B1551" s="1">
        <f t="shared" si="1"/>
        <v>7064</v>
      </c>
    </row>
    <row r="1552">
      <c r="A1552" s="3">
        <v>13794.0</v>
      </c>
      <c r="B1552" s="1">
        <f t="shared" si="1"/>
        <v>13794</v>
      </c>
    </row>
    <row r="1553">
      <c r="A1553" s="4"/>
      <c r="B1553" s="1" t="str">
        <f t="shared" si="1"/>
        <v>,</v>
      </c>
    </row>
    <row r="1554">
      <c r="A1554" s="3">
        <v>9500.0</v>
      </c>
      <c r="B1554" s="1">
        <f t="shared" si="1"/>
        <v>9500</v>
      </c>
    </row>
    <row r="1555">
      <c r="A1555" s="3">
        <v>2963.0</v>
      </c>
      <c r="B1555" s="1">
        <f t="shared" si="1"/>
        <v>2963</v>
      </c>
    </row>
    <row r="1556">
      <c r="A1556" s="3">
        <v>2683.0</v>
      </c>
      <c r="B1556" s="1">
        <f t="shared" si="1"/>
        <v>2683</v>
      </c>
    </row>
    <row r="1557">
      <c r="A1557" s="3">
        <v>7601.0</v>
      </c>
      <c r="B1557" s="1">
        <f t="shared" si="1"/>
        <v>7601</v>
      </c>
    </row>
    <row r="1558">
      <c r="A1558" s="3">
        <v>5231.0</v>
      </c>
      <c r="B1558" s="1">
        <f t="shared" si="1"/>
        <v>5231</v>
      </c>
    </row>
    <row r="1559">
      <c r="A1559" s="3">
        <v>1168.0</v>
      </c>
      <c r="B1559" s="1">
        <f t="shared" si="1"/>
        <v>1168</v>
      </c>
    </row>
    <row r="1560">
      <c r="A1560" s="3">
        <v>6598.0</v>
      </c>
      <c r="B1560" s="1">
        <f t="shared" si="1"/>
        <v>6598</v>
      </c>
    </row>
    <row r="1561">
      <c r="A1561" s="3">
        <v>8435.0</v>
      </c>
      <c r="B1561" s="1">
        <f t="shared" si="1"/>
        <v>8435</v>
      </c>
    </row>
    <row r="1562">
      <c r="A1562" s="3">
        <v>4459.0</v>
      </c>
      <c r="B1562" s="1">
        <f t="shared" si="1"/>
        <v>4459</v>
      </c>
    </row>
    <row r="1563">
      <c r="A1563" s="4"/>
      <c r="B1563" s="1" t="str">
        <f t="shared" si="1"/>
        <v>,</v>
      </c>
    </row>
    <row r="1564">
      <c r="A1564" s="3">
        <v>1551.0</v>
      </c>
      <c r="B1564" s="1">
        <f t="shared" si="1"/>
        <v>1551</v>
      </c>
    </row>
    <row r="1565">
      <c r="A1565" s="3">
        <v>3535.0</v>
      </c>
      <c r="B1565" s="1">
        <f t="shared" si="1"/>
        <v>3535</v>
      </c>
    </row>
    <row r="1566">
      <c r="A1566" s="3">
        <v>5559.0</v>
      </c>
      <c r="B1566" s="1">
        <f t="shared" si="1"/>
        <v>5559</v>
      </c>
    </row>
    <row r="1567">
      <c r="A1567" s="3">
        <v>3981.0</v>
      </c>
      <c r="B1567" s="1">
        <f t="shared" si="1"/>
        <v>3981</v>
      </c>
    </row>
    <row r="1568">
      <c r="A1568" s="3">
        <v>2449.0</v>
      </c>
      <c r="B1568" s="1">
        <f t="shared" si="1"/>
        <v>2449</v>
      </c>
    </row>
    <row r="1569">
      <c r="A1569" s="3">
        <v>5891.0</v>
      </c>
      <c r="B1569" s="1">
        <f t="shared" si="1"/>
        <v>5891</v>
      </c>
    </row>
    <row r="1570">
      <c r="A1570" s="3">
        <v>1862.0</v>
      </c>
      <c r="B1570" s="1">
        <f t="shared" si="1"/>
        <v>1862</v>
      </c>
    </row>
    <row r="1571">
      <c r="A1571" s="3">
        <v>4689.0</v>
      </c>
      <c r="B1571" s="1">
        <f t="shared" si="1"/>
        <v>4689</v>
      </c>
    </row>
    <row r="1572">
      <c r="A1572" s="3">
        <v>6438.0</v>
      </c>
      <c r="B1572" s="1">
        <f t="shared" si="1"/>
        <v>6438</v>
      </c>
    </row>
    <row r="1573">
      <c r="A1573" s="3">
        <v>2998.0</v>
      </c>
      <c r="B1573" s="1">
        <f t="shared" si="1"/>
        <v>2998</v>
      </c>
    </row>
    <row r="1574">
      <c r="A1574" s="3">
        <v>5800.0</v>
      </c>
      <c r="B1574" s="1">
        <f t="shared" si="1"/>
        <v>5800</v>
      </c>
    </row>
    <row r="1575">
      <c r="A1575" s="3">
        <v>3080.0</v>
      </c>
      <c r="B1575" s="1">
        <f t="shared" si="1"/>
        <v>3080</v>
      </c>
    </row>
    <row r="1576">
      <c r="A1576" s="3">
        <v>3931.0</v>
      </c>
      <c r="B1576" s="1">
        <f t="shared" si="1"/>
        <v>3931</v>
      </c>
    </row>
    <row r="1577">
      <c r="A1577" s="3">
        <v>5084.0</v>
      </c>
      <c r="B1577" s="1">
        <f t="shared" si="1"/>
        <v>5084</v>
      </c>
    </row>
    <row r="1578">
      <c r="A1578" s="4"/>
      <c r="B1578" s="1" t="str">
        <f t="shared" si="1"/>
        <v>,</v>
      </c>
    </row>
    <row r="1579">
      <c r="A1579" s="3">
        <v>2977.0</v>
      </c>
      <c r="B1579" s="1">
        <f t="shared" si="1"/>
        <v>2977</v>
      </c>
    </row>
    <row r="1580">
      <c r="A1580" s="3">
        <v>4986.0</v>
      </c>
      <c r="B1580" s="1">
        <f t="shared" si="1"/>
        <v>4986</v>
      </c>
    </row>
    <row r="1581">
      <c r="A1581" s="3">
        <v>1241.0</v>
      </c>
      <c r="B1581" s="1">
        <f t="shared" si="1"/>
        <v>1241</v>
      </c>
    </row>
    <row r="1582">
      <c r="A1582" s="3">
        <v>2931.0</v>
      </c>
      <c r="B1582" s="1">
        <f t="shared" si="1"/>
        <v>2931</v>
      </c>
    </row>
    <row r="1583">
      <c r="A1583" s="3">
        <v>5795.0</v>
      </c>
      <c r="B1583" s="1">
        <f t="shared" si="1"/>
        <v>5795</v>
      </c>
    </row>
    <row r="1584">
      <c r="A1584" s="3">
        <v>2783.0</v>
      </c>
      <c r="B1584" s="1">
        <f t="shared" si="1"/>
        <v>2783</v>
      </c>
    </row>
    <row r="1585">
      <c r="A1585" s="3">
        <v>2643.0</v>
      </c>
      <c r="B1585" s="1">
        <f t="shared" si="1"/>
        <v>2643</v>
      </c>
    </row>
    <row r="1586">
      <c r="A1586" s="3">
        <v>1917.0</v>
      </c>
      <c r="B1586" s="1">
        <f t="shared" si="1"/>
        <v>1917</v>
      </c>
    </row>
    <row r="1587">
      <c r="A1587" s="3">
        <v>1246.0</v>
      </c>
      <c r="B1587" s="1">
        <f t="shared" si="1"/>
        <v>1246</v>
      </c>
    </row>
    <row r="1588">
      <c r="A1588" s="3">
        <v>3664.0</v>
      </c>
      <c r="B1588" s="1">
        <f t="shared" si="1"/>
        <v>3664</v>
      </c>
    </row>
    <row r="1589">
      <c r="A1589" s="3">
        <v>1974.0</v>
      </c>
      <c r="B1589" s="1">
        <f t="shared" si="1"/>
        <v>1974</v>
      </c>
    </row>
    <row r="1590">
      <c r="A1590" s="3">
        <v>1619.0</v>
      </c>
      <c r="B1590" s="1">
        <f t="shared" si="1"/>
        <v>1619</v>
      </c>
    </row>
    <row r="1591">
      <c r="A1591" s="3">
        <v>5715.0</v>
      </c>
      <c r="B1591" s="1">
        <f t="shared" si="1"/>
        <v>5715</v>
      </c>
    </row>
    <row r="1592">
      <c r="A1592" s="3">
        <v>5610.0</v>
      </c>
      <c r="B1592" s="1">
        <f t="shared" si="1"/>
        <v>5610</v>
      </c>
    </row>
    <row r="1593">
      <c r="A1593" s="3">
        <v>3614.0</v>
      </c>
      <c r="B1593" s="1">
        <f t="shared" si="1"/>
        <v>3614</v>
      </c>
    </row>
    <row r="1594">
      <c r="A1594" s="4"/>
      <c r="B1594" s="1" t="str">
        <f t="shared" si="1"/>
        <v>,</v>
      </c>
    </row>
    <row r="1595">
      <c r="A1595" s="3">
        <v>29617.0</v>
      </c>
      <c r="B1595" s="1">
        <f t="shared" si="1"/>
        <v>29617</v>
      </c>
    </row>
    <row r="1596">
      <c r="A1596" s="3">
        <v>32230.0</v>
      </c>
      <c r="B1596" s="1">
        <f t="shared" si="1"/>
        <v>32230</v>
      </c>
    </row>
    <row r="1597">
      <c r="A1597" s="4"/>
      <c r="B1597" s="1" t="str">
        <f t="shared" si="1"/>
        <v>,</v>
      </c>
    </row>
    <row r="1598">
      <c r="A1598" s="3">
        <v>6879.0</v>
      </c>
      <c r="B1598" s="1">
        <f t="shared" si="1"/>
        <v>6879</v>
      </c>
    </row>
    <row r="1599">
      <c r="A1599" s="3">
        <v>11068.0</v>
      </c>
      <c r="B1599" s="1">
        <f t="shared" si="1"/>
        <v>11068</v>
      </c>
    </row>
    <row r="1600">
      <c r="A1600" s="3">
        <v>6443.0</v>
      </c>
      <c r="B1600" s="1">
        <f t="shared" si="1"/>
        <v>6443</v>
      </c>
    </row>
    <row r="1601">
      <c r="A1601" s="3">
        <v>7504.0</v>
      </c>
      <c r="B1601" s="1">
        <f t="shared" si="1"/>
        <v>7504</v>
      </c>
    </row>
    <row r="1602">
      <c r="A1602" s="3">
        <v>8107.0</v>
      </c>
      <c r="B1602" s="1">
        <f t="shared" si="1"/>
        <v>8107</v>
      </c>
    </row>
    <row r="1603">
      <c r="A1603" s="3">
        <v>13469.0</v>
      </c>
      <c r="B1603" s="1">
        <f t="shared" si="1"/>
        <v>13469</v>
      </c>
    </row>
    <row r="1604">
      <c r="A1604" s="4"/>
      <c r="B1604" s="1" t="str">
        <f t="shared" si="1"/>
        <v>,</v>
      </c>
    </row>
    <row r="1605">
      <c r="A1605" s="3">
        <v>10186.0</v>
      </c>
      <c r="B1605" s="1">
        <f t="shared" si="1"/>
        <v>10186</v>
      </c>
    </row>
    <row r="1606">
      <c r="A1606" s="3">
        <v>22380.0</v>
      </c>
      <c r="B1606" s="1">
        <f t="shared" si="1"/>
        <v>22380</v>
      </c>
    </row>
    <row r="1607">
      <c r="A1607" s="4"/>
      <c r="B1607" s="1" t="str">
        <f t="shared" si="1"/>
        <v>,</v>
      </c>
    </row>
    <row r="1608">
      <c r="A1608" s="3">
        <v>4308.0</v>
      </c>
      <c r="B1608" s="1">
        <f t="shared" si="1"/>
        <v>4308</v>
      </c>
    </row>
    <row r="1609">
      <c r="A1609" s="3">
        <v>5637.0</v>
      </c>
      <c r="B1609" s="1">
        <f t="shared" si="1"/>
        <v>5637</v>
      </c>
    </row>
    <row r="1610">
      <c r="A1610" s="3">
        <v>4183.0</v>
      </c>
      <c r="B1610" s="1">
        <f t="shared" si="1"/>
        <v>4183</v>
      </c>
    </row>
    <row r="1611">
      <c r="A1611" s="3">
        <v>5385.0</v>
      </c>
      <c r="B1611" s="1">
        <f t="shared" si="1"/>
        <v>5385</v>
      </c>
    </row>
    <row r="1612">
      <c r="A1612" s="3">
        <v>4857.0</v>
      </c>
      <c r="B1612" s="1">
        <f t="shared" si="1"/>
        <v>4857</v>
      </c>
    </row>
    <row r="1613">
      <c r="A1613" s="3">
        <v>2530.0</v>
      </c>
      <c r="B1613" s="1">
        <f t="shared" si="1"/>
        <v>2530</v>
      </c>
    </row>
    <row r="1614">
      <c r="A1614" s="3">
        <v>5744.0</v>
      </c>
      <c r="B1614" s="1">
        <f t="shared" si="1"/>
        <v>5744</v>
      </c>
    </row>
    <row r="1615">
      <c r="A1615" s="3">
        <v>5698.0</v>
      </c>
      <c r="B1615" s="1">
        <f t="shared" si="1"/>
        <v>5698</v>
      </c>
    </row>
    <row r="1616">
      <c r="A1616" s="3">
        <v>5974.0</v>
      </c>
      <c r="B1616" s="1">
        <f t="shared" si="1"/>
        <v>5974</v>
      </c>
    </row>
    <row r="1617">
      <c r="A1617" s="3">
        <v>1331.0</v>
      </c>
      <c r="B1617" s="1">
        <f t="shared" si="1"/>
        <v>1331</v>
      </c>
    </row>
    <row r="1618">
      <c r="A1618" s="3">
        <v>1545.0</v>
      </c>
      <c r="B1618" s="1">
        <f t="shared" si="1"/>
        <v>1545</v>
      </c>
    </row>
    <row r="1619">
      <c r="A1619" s="3">
        <v>1817.0</v>
      </c>
      <c r="B1619" s="1">
        <f t="shared" si="1"/>
        <v>1817</v>
      </c>
    </row>
    <row r="1620">
      <c r="A1620" s="3">
        <v>4727.0</v>
      </c>
      <c r="B1620" s="1">
        <f t="shared" si="1"/>
        <v>4727</v>
      </c>
    </row>
    <row r="1621">
      <c r="A1621" s="4"/>
      <c r="B1621" s="1" t="str">
        <f t="shared" si="1"/>
        <v>,</v>
      </c>
    </row>
    <row r="1622">
      <c r="A1622" s="3">
        <v>15946.0</v>
      </c>
      <c r="B1622" s="1">
        <f t="shared" si="1"/>
        <v>15946</v>
      </c>
    </row>
    <row r="1623">
      <c r="A1623" s="3">
        <v>21142.0</v>
      </c>
      <c r="B1623" s="1">
        <f t="shared" si="1"/>
        <v>21142</v>
      </c>
    </row>
    <row r="1624">
      <c r="A1624" s="3">
        <v>16286.0</v>
      </c>
      <c r="B1624" s="1">
        <f t="shared" si="1"/>
        <v>16286</v>
      </c>
    </row>
    <row r="1625">
      <c r="A1625" s="4"/>
      <c r="B1625" s="1" t="str">
        <f t="shared" si="1"/>
        <v>,</v>
      </c>
    </row>
    <row r="1626">
      <c r="A1626" s="3">
        <v>1355.0</v>
      </c>
      <c r="B1626" s="1">
        <f t="shared" si="1"/>
        <v>1355</v>
      </c>
    </row>
    <row r="1627">
      <c r="A1627" s="3">
        <v>4589.0</v>
      </c>
      <c r="B1627" s="1">
        <f t="shared" si="1"/>
        <v>4589</v>
      </c>
    </row>
    <row r="1628">
      <c r="A1628" s="3">
        <v>2441.0</v>
      </c>
      <c r="B1628" s="1">
        <f t="shared" si="1"/>
        <v>2441</v>
      </c>
    </row>
    <row r="1629">
      <c r="A1629" s="3">
        <v>4682.0</v>
      </c>
      <c r="B1629" s="1">
        <f t="shared" si="1"/>
        <v>4682</v>
      </c>
    </row>
    <row r="1630">
      <c r="A1630" s="3">
        <v>4249.0</v>
      </c>
      <c r="B1630" s="1">
        <f t="shared" si="1"/>
        <v>4249</v>
      </c>
    </row>
    <row r="1631">
      <c r="A1631" s="3">
        <v>7641.0</v>
      </c>
      <c r="B1631" s="1">
        <f t="shared" si="1"/>
        <v>7641</v>
      </c>
    </row>
    <row r="1632">
      <c r="A1632" s="3">
        <v>6701.0</v>
      </c>
      <c r="B1632" s="1">
        <f t="shared" si="1"/>
        <v>6701</v>
      </c>
    </row>
    <row r="1633">
      <c r="A1633" s="3">
        <v>7947.0</v>
      </c>
      <c r="B1633" s="1">
        <f t="shared" si="1"/>
        <v>7947</v>
      </c>
    </row>
    <row r="1634">
      <c r="A1634" s="3">
        <v>6846.0</v>
      </c>
      <c r="B1634" s="1">
        <f t="shared" si="1"/>
        <v>6846</v>
      </c>
    </row>
    <row r="1635">
      <c r="A1635" s="3">
        <v>3037.0</v>
      </c>
      <c r="B1635" s="1">
        <f t="shared" si="1"/>
        <v>3037</v>
      </c>
    </row>
    <row r="1636">
      <c r="A1636" s="3">
        <v>3281.0</v>
      </c>
      <c r="B1636" s="1">
        <f t="shared" si="1"/>
        <v>3281</v>
      </c>
    </row>
    <row r="1637">
      <c r="A1637" s="4"/>
      <c r="B1637" s="1" t="str">
        <f t="shared" si="1"/>
        <v>,</v>
      </c>
    </row>
    <row r="1638">
      <c r="A1638" s="3">
        <v>2827.0</v>
      </c>
      <c r="B1638" s="1">
        <f t="shared" si="1"/>
        <v>2827</v>
      </c>
    </row>
    <row r="1639">
      <c r="A1639" s="3">
        <v>4389.0</v>
      </c>
      <c r="B1639" s="1">
        <f t="shared" si="1"/>
        <v>4389</v>
      </c>
    </row>
    <row r="1640">
      <c r="A1640" s="3">
        <v>15815.0</v>
      </c>
      <c r="B1640" s="1">
        <f t="shared" si="1"/>
        <v>15815</v>
      </c>
    </row>
    <row r="1641">
      <c r="A1641" s="3">
        <v>17784.0</v>
      </c>
      <c r="B1641" s="1">
        <f t="shared" si="1"/>
        <v>17784</v>
      </c>
    </row>
    <row r="1642">
      <c r="A1642" s="4"/>
      <c r="B1642" s="1" t="str">
        <f t="shared" si="1"/>
        <v>,</v>
      </c>
    </row>
    <row r="1643">
      <c r="A1643" s="3">
        <v>5460.0</v>
      </c>
      <c r="B1643" s="1">
        <f t="shared" si="1"/>
        <v>5460</v>
      </c>
    </row>
    <row r="1644">
      <c r="A1644" s="3">
        <v>5000.0</v>
      </c>
      <c r="B1644" s="1">
        <f t="shared" si="1"/>
        <v>5000</v>
      </c>
    </row>
    <row r="1645">
      <c r="A1645" s="3">
        <v>18466.0</v>
      </c>
      <c r="B1645" s="1">
        <f t="shared" si="1"/>
        <v>18466</v>
      </c>
    </row>
    <row r="1646">
      <c r="A1646" s="4"/>
      <c r="B1646" s="1" t="str">
        <f t="shared" si="1"/>
        <v>,</v>
      </c>
    </row>
    <row r="1647">
      <c r="A1647" s="3">
        <v>2896.0</v>
      </c>
      <c r="B1647" s="1">
        <f t="shared" si="1"/>
        <v>2896</v>
      </c>
    </row>
    <row r="1648">
      <c r="A1648" s="3">
        <v>7920.0</v>
      </c>
      <c r="B1648" s="1">
        <f t="shared" si="1"/>
        <v>7920</v>
      </c>
    </row>
    <row r="1649">
      <c r="A1649" s="3">
        <v>1294.0</v>
      </c>
      <c r="B1649" s="1">
        <f t="shared" si="1"/>
        <v>1294</v>
      </c>
    </row>
    <row r="1650">
      <c r="A1650" s="3">
        <v>3749.0</v>
      </c>
      <c r="B1650" s="1">
        <f t="shared" si="1"/>
        <v>3749</v>
      </c>
    </row>
    <row r="1651">
      <c r="A1651" s="3">
        <v>3284.0</v>
      </c>
      <c r="B1651" s="1">
        <f t="shared" si="1"/>
        <v>3284</v>
      </c>
    </row>
    <row r="1652">
      <c r="A1652" s="3">
        <v>11674.0</v>
      </c>
      <c r="B1652" s="1">
        <f t="shared" si="1"/>
        <v>11674</v>
      </c>
    </row>
    <row r="1653">
      <c r="A1653" s="3">
        <v>10546.0</v>
      </c>
      <c r="B1653" s="1">
        <f t="shared" si="1"/>
        <v>10546</v>
      </c>
    </row>
    <row r="1654">
      <c r="A1654" s="4"/>
      <c r="B1654" s="1" t="str">
        <f t="shared" si="1"/>
        <v>,</v>
      </c>
    </row>
    <row r="1655">
      <c r="A1655" s="3">
        <v>9645.0</v>
      </c>
      <c r="B1655" s="1">
        <f t="shared" si="1"/>
        <v>9645</v>
      </c>
    </row>
    <row r="1656">
      <c r="A1656" s="3">
        <v>3616.0</v>
      </c>
      <c r="B1656" s="1">
        <f t="shared" si="1"/>
        <v>3616</v>
      </c>
    </row>
    <row r="1657">
      <c r="A1657" s="3">
        <v>5426.0</v>
      </c>
      <c r="B1657" s="1">
        <f t="shared" si="1"/>
        <v>5426</v>
      </c>
    </row>
    <row r="1658">
      <c r="A1658" s="3">
        <v>5033.0</v>
      </c>
      <c r="B1658" s="1">
        <f t="shared" si="1"/>
        <v>5033</v>
      </c>
    </row>
    <row r="1659">
      <c r="A1659" s="3">
        <v>6267.0</v>
      </c>
      <c r="B1659" s="1">
        <f t="shared" si="1"/>
        <v>6267</v>
      </c>
    </row>
    <row r="1660">
      <c r="A1660" s="3">
        <v>5149.0</v>
      </c>
      <c r="B1660" s="1">
        <f t="shared" si="1"/>
        <v>5149</v>
      </c>
    </row>
    <row r="1661">
      <c r="A1661" s="3">
        <v>2317.0</v>
      </c>
      <c r="B1661" s="1">
        <f t="shared" si="1"/>
        <v>2317</v>
      </c>
    </row>
    <row r="1662">
      <c r="A1662" s="3">
        <v>7252.0</v>
      </c>
      <c r="B1662" s="1">
        <f t="shared" si="1"/>
        <v>7252</v>
      </c>
    </row>
    <row r="1663">
      <c r="A1663" s="4"/>
      <c r="B1663" s="1" t="str">
        <f t="shared" si="1"/>
        <v>,</v>
      </c>
    </row>
    <row r="1664">
      <c r="A1664" s="3">
        <v>11261.0</v>
      </c>
      <c r="B1664" s="1">
        <f t="shared" si="1"/>
        <v>11261</v>
      </c>
    </row>
    <row r="1665">
      <c r="A1665" s="3">
        <v>7599.0</v>
      </c>
      <c r="B1665" s="1">
        <f t="shared" si="1"/>
        <v>7599</v>
      </c>
    </row>
    <row r="1666">
      <c r="A1666" s="3">
        <v>7070.0</v>
      </c>
      <c r="B1666" s="1">
        <f t="shared" si="1"/>
        <v>7070</v>
      </c>
    </row>
    <row r="1667">
      <c r="A1667" s="3">
        <v>11079.0</v>
      </c>
      <c r="B1667" s="1">
        <f t="shared" si="1"/>
        <v>11079</v>
      </c>
    </row>
    <row r="1668">
      <c r="A1668" s="3">
        <v>12583.0</v>
      </c>
      <c r="B1668" s="1">
        <f t="shared" si="1"/>
        <v>12583</v>
      </c>
    </row>
    <row r="1669">
      <c r="A1669" s="3">
        <v>9632.0</v>
      </c>
      <c r="B1669" s="1">
        <f t="shared" si="1"/>
        <v>9632</v>
      </c>
    </row>
    <row r="1670">
      <c r="A1670" s="4"/>
      <c r="B1670" s="1" t="str">
        <f t="shared" si="1"/>
        <v>,</v>
      </c>
    </row>
    <row r="1671">
      <c r="A1671" s="3">
        <v>5003.0</v>
      </c>
      <c r="B1671" s="1">
        <f t="shared" si="1"/>
        <v>5003</v>
      </c>
    </row>
    <row r="1672">
      <c r="A1672" s="3">
        <v>3675.0</v>
      </c>
      <c r="B1672" s="1">
        <f t="shared" si="1"/>
        <v>3675</v>
      </c>
    </row>
    <row r="1673">
      <c r="A1673" s="3">
        <v>2638.0</v>
      </c>
      <c r="B1673" s="1">
        <f t="shared" si="1"/>
        <v>2638</v>
      </c>
    </row>
    <row r="1674">
      <c r="A1674" s="3">
        <v>4788.0</v>
      </c>
      <c r="B1674" s="1">
        <f t="shared" si="1"/>
        <v>4788</v>
      </c>
    </row>
    <row r="1675">
      <c r="A1675" s="3">
        <v>6358.0</v>
      </c>
      <c r="B1675" s="1">
        <f t="shared" si="1"/>
        <v>6358</v>
      </c>
    </row>
    <row r="1676">
      <c r="A1676" s="3">
        <v>5844.0</v>
      </c>
      <c r="B1676" s="1">
        <f t="shared" si="1"/>
        <v>5844</v>
      </c>
    </row>
    <row r="1677">
      <c r="A1677" s="3">
        <v>3350.0</v>
      </c>
      <c r="B1677" s="1">
        <f t="shared" si="1"/>
        <v>3350</v>
      </c>
    </row>
    <row r="1678">
      <c r="A1678" s="3">
        <v>5636.0</v>
      </c>
      <c r="B1678" s="1">
        <f t="shared" si="1"/>
        <v>5636</v>
      </c>
    </row>
    <row r="1679">
      <c r="A1679" s="3">
        <v>1390.0</v>
      </c>
      <c r="B1679" s="1">
        <f t="shared" si="1"/>
        <v>1390</v>
      </c>
    </row>
    <row r="1680">
      <c r="A1680" s="3">
        <v>2913.0</v>
      </c>
      <c r="B1680" s="1">
        <f t="shared" si="1"/>
        <v>2913</v>
      </c>
    </row>
    <row r="1681">
      <c r="A1681" s="3">
        <v>2232.0</v>
      </c>
      <c r="B1681" s="1">
        <f t="shared" si="1"/>
        <v>2232</v>
      </c>
    </row>
    <row r="1682">
      <c r="A1682" s="3">
        <v>5648.0</v>
      </c>
      <c r="B1682" s="1">
        <f t="shared" si="1"/>
        <v>5648</v>
      </c>
    </row>
    <row r="1683">
      <c r="A1683" s="3">
        <v>5939.0</v>
      </c>
      <c r="B1683" s="1">
        <f t="shared" si="1"/>
        <v>5939</v>
      </c>
    </row>
    <row r="1684">
      <c r="A1684" s="3">
        <v>4955.0</v>
      </c>
      <c r="B1684" s="1">
        <f t="shared" si="1"/>
        <v>4955</v>
      </c>
    </row>
    <row r="1685">
      <c r="A1685" s="4"/>
      <c r="B1685" s="1" t="str">
        <f t="shared" si="1"/>
        <v>,</v>
      </c>
    </row>
    <row r="1686">
      <c r="A1686" s="3">
        <v>12306.0</v>
      </c>
      <c r="B1686" s="1">
        <f t="shared" si="1"/>
        <v>12306</v>
      </c>
    </row>
    <row r="1687">
      <c r="A1687" s="3">
        <v>24639.0</v>
      </c>
      <c r="B1687" s="1">
        <f t="shared" si="1"/>
        <v>24639</v>
      </c>
    </row>
    <row r="1688">
      <c r="A1688" s="3">
        <v>21554.0</v>
      </c>
      <c r="B1688" s="1">
        <f t="shared" si="1"/>
        <v>21554</v>
      </c>
    </row>
    <row r="1689">
      <c r="A1689" s="4"/>
      <c r="B1689" s="1" t="str">
        <f t="shared" si="1"/>
        <v>,</v>
      </c>
    </row>
    <row r="1690">
      <c r="A1690" s="3">
        <v>4949.0</v>
      </c>
      <c r="B1690" s="1">
        <f t="shared" si="1"/>
        <v>4949</v>
      </c>
    </row>
    <row r="1691">
      <c r="A1691" s="3">
        <v>7026.0</v>
      </c>
      <c r="B1691" s="1">
        <f t="shared" si="1"/>
        <v>7026</v>
      </c>
    </row>
    <row r="1692">
      <c r="A1692" s="3">
        <v>4490.0</v>
      </c>
      <c r="B1692" s="1">
        <f t="shared" si="1"/>
        <v>4490</v>
      </c>
    </row>
    <row r="1693">
      <c r="A1693" s="3">
        <v>2871.0</v>
      </c>
      <c r="B1693" s="1">
        <f t="shared" si="1"/>
        <v>2871</v>
      </c>
    </row>
    <row r="1694">
      <c r="A1694" s="3">
        <v>5707.0</v>
      </c>
      <c r="B1694" s="1">
        <f t="shared" si="1"/>
        <v>5707</v>
      </c>
    </row>
    <row r="1695">
      <c r="A1695" s="3">
        <v>1733.0</v>
      </c>
      <c r="B1695" s="1">
        <f t="shared" si="1"/>
        <v>1733</v>
      </c>
    </row>
    <row r="1696">
      <c r="A1696" s="3">
        <v>6263.0</v>
      </c>
      <c r="B1696" s="1">
        <f t="shared" si="1"/>
        <v>6263</v>
      </c>
    </row>
    <row r="1697">
      <c r="A1697" s="3">
        <v>3539.0</v>
      </c>
      <c r="B1697" s="1">
        <f t="shared" si="1"/>
        <v>3539</v>
      </c>
    </row>
    <row r="1698">
      <c r="A1698" s="3">
        <v>1017.0</v>
      </c>
      <c r="B1698" s="1">
        <f t="shared" si="1"/>
        <v>1017</v>
      </c>
    </row>
    <row r="1699">
      <c r="A1699" s="3">
        <v>3931.0</v>
      </c>
      <c r="B1699" s="1">
        <f t="shared" si="1"/>
        <v>3931</v>
      </c>
    </row>
    <row r="1700">
      <c r="A1700" s="3">
        <v>6667.0</v>
      </c>
      <c r="B1700" s="1">
        <f t="shared" si="1"/>
        <v>6667</v>
      </c>
    </row>
    <row r="1701">
      <c r="A1701" s="3">
        <v>7220.0</v>
      </c>
      <c r="B1701" s="1">
        <f t="shared" si="1"/>
        <v>7220</v>
      </c>
    </row>
    <row r="1702">
      <c r="A1702" s="4"/>
      <c r="B1702" s="1" t="str">
        <f t="shared" si="1"/>
        <v>,</v>
      </c>
    </row>
    <row r="1703">
      <c r="A1703" s="3">
        <v>50107.0</v>
      </c>
      <c r="B1703" s="1">
        <f t="shared" si="1"/>
        <v>50107</v>
      </c>
    </row>
    <row r="1704">
      <c r="A1704" s="4"/>
      <c r="B1704" s="1" t="str">
        <f t="shared" si="1"/>
        <v>,</v>
      </c>
    </row>
    <row r="1705">
      <c r="A1705" s="3">
        <v>1353.0</v>
      </c>
      <c r="B1705" s="1">
        <f t="shared" si="1"/>
        <v>1353</v>
      </c>
    </row>
    <row r="1706">
      <c r="A1706" s="3">
        <v>18516.0</v>
      </c>
      <c r="B1706" s="1">
        <f t="shared" si="1"/>
        <v>18516</v>
      </c>
    </row>
    <row r="1707">
      <c r="A1707" s="3">
        <v>16760.0</v>
      </c>
      <c r="B1707" s="1">
        <f t="shared" si="1"/>
        <v>16760</v>
      </c>
    </row>
    <row r="1708">
      <c r="A1708" s="3">
        <v>17546.0</v>
      </c>
      <c r="B1708" s="1">
        <f t="shared" si="1"/>
        <v>17546</v>
      </c>
    </row>
    <row r="1709">
      <c r="A1709" s="4"/>
      <c r="B1709" s="1" t="str">
        <f t="shared" si="1"/>
        <v>,</v>
      </c>
    </row>
    <row r="1710">
      <c r="A1710" s="3">
        <v>17547.0</v>
      </c>
      <c r="B1710" s="1">
        <f t="shared" si="1"/>
        <v>17547</v>
      </c>
    </row>
    <row r="1711">
      <c r="A1711" s="3">
        <v>18508.0</v>
      </c>
      <c r="B1711" s="1">
        <f t="shared" si="1"/>
        <v>18508</v>
      </c>
    </row>
    <row r="1712">
      <c r="A1712" s="3">
        <v>12691.0</v>
      </c>
      <c r="B1712" s="1">
        <f t="shared" si="1"/>
        <v>12691</v>
      </c>
    </row>
    <row r="1713">
      <c r="A1713" s="3">
        <v>16655.0</v>
      </c>
      <c r="B1713" s="1">
        <f t="shared" si="1"/>
        <v>16655</v>
      </c>
    </row>
    <row r="1714">
      <c r="A1714" s="4"/>
      <c r="B1714" s="1" t="str">
        <f t="shared" si="1"/>
        <v>,</v>
      </c>
    </row>
    <row r="1715">
      <c r="A1715" s="3">
        <v>10956.0</v>
      </c>
      <c r="B1715" s="1">
        <f t="shared" si="1"/>
        <v>10956</v>
      </c>
    </row>
    <row r="1716">
      <c r="A1716" s="3">
        <v>2619.0</v>
      </c>
      <c r="B1716" s="1">
        <f t="shared" si="1"/>
        <v>2619</v>
      </c>
    </row>
    <row r="1717">
      <c r="A1717" s="3">
        <v>3158.0</v>
      </c>
      <c r="B1717" s="1">
        <f t="shared" si="1"/>
        <v>3158</v>
      </c>
    </row>
    <row r="1718">
      <c r="A1718" s="3">
        <v>5111.0</v>
      </c>
      <c r="B1718" s="1">
        <f t="shared" si="1"/>
        <v>5111</v>
      </c>
    </row>
    <row r="1719">
      <c r="A1719" s="3">
        <v>4375.0</v>
      </c>
      <c r="B1719" s="1">
        <f t="shared" si="1"/>
        <v>4375</v>
      </c>
    </row>
    <row r="1720">
      <c r="A1720" s="3">
        <v>6522.0</v>
      </c>
      <c r="B1720" s="1">
        <f t="shared" si="1"/>
        <v>6522</v>
      </c>
    </row>
    <row r="1721">
      <c r="A1721" s="3">
        <v>8374.0</v>
      </c>
      <c r="B1721" s="1">
        <f t="shared" si="1"/>
        <v>8374</v>
      </c>
    </row>
    <row r="1722">
      <c r="A1722" s="4"/>
      <c r="B1722" s="1" t="str">
        <f t="shared" si="1"/>
        <v>,</v>
      </c>
    </row>
    <row r="1723">
      <c r="A1723" s="3">
        <v>3719.0</v>
      </c>
      <c r="B1723" s="1">
        <f t="shared" si="1"/>
        <v>3719</v>
      </c>
    </row>
    <row r="1724">
      <c r="A1724" s="3">
        <v>2133.0</v>
      </c>
      <c r="B1724" s="1">
        <f t="shared" si="1"/>
        <v>2133</v>
      </c>
    </row>
    <row r="1725">
      <c r="A1725" s="3">
        <v>4951.0</v>
      </c>
      <c r="B1725" s="1">
        <f t="shared" si="1"/>
        <v>4951</v>
      </c>
    </row>
    <row r="1726">
      <c r="A1726" s="3">
        <v>6984.0</v>
      </c>
      <c r="B1726" s="1">
        <f t="shared" si="1"/>
        <v>6984</v>
      </c>
    </row>
    <row r="1727">
      <c r="A1727" s="3">
        <v>2470.0</v>
      </c>
      <c r="B1727" s="1">
        <f t="shared" si="1"/>
        <v>2470</v>
      </c>
    </row>
    <row r="1728">
      <c r="A1728" s="3">
        <v>6827.0</v>
      </c>
      <c r="B1728" s="1">
        <f t="shared" si="1"/>
        <v>6827</v>
      </c>
    </row>
    <row r="1729">
      <c r="A1729" s="3">
        <v>5425.0</v>
      </c>
      <c r="B1729" s="1">
        <f t="shared" si="1"/>
        <v>5425</v>
      </c>
    </row>
    <row r="1730">
      <c r="A1730" s="3">
        <v>2317.0</v>
      </c>
      <c r="B1730" s="1">
        <f t="shared" si="1"/>
        <v>2317</v>
      </c>
    </row>
    <row r="1731">
      <c r="A1731" s="3">
        <v>1196.0</v>
      </c>
      <c r="B1731" s="1">
        <f t="shared" si="1"/>
        <v>1196</v>
      </c>
    </row>
    <row r="1732">
      <c r="A1732" s="3">
        <v>1167.0</v>
      </c>
      <c r="B1732" s="1">
        <f t="shared" si="1"/>
        <v>1167</v>
      </c>
    </row>
    <row r="1733">
      <c r="A1733" s="3">
        <v>1082.0</v>
      </c>
      <c r="B1733" s="1">
        <f t="shared" si="1"/>
        <v>1082</v>
      </c>
    </row>
    <row r="1734">
      <c r="A1734" s="3">
        <v>5110.0</v>
      </c>
      <c r="B1734" s="1">
        <f t="shared" si="1"/>
        <v>5110</v>
      </c>
    </row>
    <row r="1735">
      <c r="A1735" s="4"/>
      <c r="B1735" s="1" t="str">
        <f t="shared" si="1"/>
        <v>,</v>
      </c>
    </row>
    <row r="1736">
      <c r="A1736" s="3">
        <v>1780.0</v>
      </c>
      <c r="B1736" s="1">
        <f t="shared" si="1"/>
        <v>1780</v>
      </c>
    </row>
    <row r="1737">
      <c r="A1737" s="3">
        <v>4083.0</v>
      </c>
      <c r="B1737" s="1">
        <f t="shared" si="1"/>
        <v>4083</v>
      </c>
    </row>
    <row r="1738">
      <c r="A1738" s="3">
        <v>2628.0</v>
      </c>
      <c r="B1738" s="1">
        <f t="shared" si="1"/>
        <v>2628</v>
      </c>
    </row>
    <row r="1739">
      <c r="A1739" s="3">
        <v>1244.0</v>
      </c>
      <c r="B1739" s="1">
        <f t="shared" si="1"/>
        <v>1244</v>
      </c>
    </row>
    <row r="1740">
      <c r="A1740" s="3">
        <v>2630.0</v>
      </c>
      <c r="B1740" s="1">
        <f t="shared" si="1"/>
        <v>2630</v>
      </c>
    </row>
    <row r="1741">
      <c r="A1741" s="3">
        <v>1111.0</v>
      </c>
      <c r="B1741" s="1">
        <f t="shared" si="1"/>
        <v>1111</v>
      </c>
    </row>
    <row r="1742">
      <c r="A1742" s="3">
        <v>1212.0</v>
      </c>
      <c r="B1742" s="1">
        <f t="shared" si="1"/>
        <v>1212</v>
      </c>
    </row>
    <row r="1743">
      <c r="A1743" s="3">
        <v>4620.0</v>
      </c>
      <c r="B1743" s="1">
        <f t="shared" si="1"/>
        <v>4620</v>
      </c>
    </row>
    <row r="1744">
      <c r="A1744" s="3">
        <v>1361.0</v>
      </c>
      <c r="B1744" s="1">
        <f t="shared" si="1"/>
        <v>1361</v>
      </c>
    </row>
    <row r="1745">
      <c r="A1745" s="3">
        <v>4214.0</v>
      </c>
      <c r="B1745" s="1">
        <f t="shared" si="1"/>
        <v>4214</v>
      </c>
    </row>
    <row r="1746">
      <c r="A1746" s="3">
        <v>5617.0</v>
      </c>
      <c r="B1746" s="1">
        <f t="shared" si="1"/>
        <v>5617</v>
      </c>
    </row>
    <row r="1747">
      <c r="A1747" s="3">
        <v>1347.0</v>
      </c>
      <c r="B1747" s="1">
        <f t="shared" si="1"/>
        <v>1347</v>
      </c>
    </row>
    <row r="1748">
      <c r="A1748" s="3">
        <v>2713.0</v>
      </c>
      <c r="B1748" s="1">
        <f t="shared" si="1"/>
        <v>2713</v>
      </c>
    </row>
    <row r="1749">
      <c r="A1749" s="3">
        <v>5083.0</v>
      </c>
      <c r="B1749" s="1">
        <f t="shared" si="1"/>
        <v>5083</v>
      </c>
    </row>
    <row r="1750">
      <c r="A1750" s="3">
        <v>2211.0</v>
      </c>
      <c r="B1750" s="1">
        <f t="shared" si="1"/>
        <v>2211</v>
      </c>
    </row>
    <row r="1751">
      <c r="A1751" s="4"/>
      <c r="B1751" s="1" t="str">
        <f t="shared" si="1"/>
        <v>,</v>
      </c>
    </row>
    <row r="1752">
      <c r="A1752" s="3">
        <v>6596.0</v>
      </c>
      <c r="B1752" s="1">
        <f t="shared" si="1"/>
        <v>6596</v>
      </c>
    </row>
    <row r="1753">
      <c r="A1753" s="3">
        <v>5657.0</v>
      </c>
      <c r="B1753" s="1">
        <f t="shared" si="1"/>
        <v>5657</v>
      </c>
    </row>
    <row r="1754">
      <c r="A1754" s="3">
        <v>3296.0</v>
      </c>
      <c r="B1754" s="1">
        <f t="shared" si="1"/>
        <v>3296</v>
      </c>
    </row>
    <row r="1755">
      <c r="A1755" s="3">
        <v>2932.0</v>
      </c>
      <c r="B1755" s="1">
        <f t="shared" si="1"/>
        <v>2932</v>
      </c>
    </row>
    <row r="1756">
      <c r="A1756" s="3">
        <v>1807.0</v>
      </c>
      <c r="B1756" s="1">
        <f t="shared" si="1"/>
        <v>1807</v>
      </c>
    </row>
    <row r="1757">
      <c r="A1757" s="3">
        <v>8779.0</v>
      </c>
      <c r="B1757" s="1">
        <f t="shared" si="1"/>
        <v>8779</v>
      </c>
    </row>
    <row r="1758">
      <c r="A1758" s="3">
        <v>7052.0</v>
      </c>
      <c r="B1758" s="1">
        <f t="shared" si="1"/>
        <v>7052</v>
      </c>
    </row>
    <row r="1759">
      <c r="A1759" s="3">
        <v>3786.0</v>
      </c>
      <c r="B1759" s="1">
        <f t="shared" si="1"/>
        <v>3786</v>
      </c>
    </row>
    <row r="1760">
      <c r="A1760" s="3">
        <v>4635.0</v>
      </c>
      <c r="B1760" s="1">
        <f t="shared" si="1"/>
        <v>4635</v>
      </c>
    </row>
    <row r="1761">
      <c r="A1761" s="3">
        <v>1777.0</v>
      </c>
      <c r="B1761" s="1">
        <f t="shared" si="1"/>
        <v>1777</v>
      </c>
    </row>
    <row r="1762">
      <c r="A1762" s="4"/>
      <c r="B1762" s="1" t="str">
        <f t="shared" si="1"/>
        <v>,</v>
      </c>
    </row>
    <row r="1763">
      <c r="A1763" s="3">
        <v>1354.0</v>
      </c>
      <c r="B1763" s="1">
        <f t="shared" si="1"/>
        <v>1354</v>
      </c>
    </row>
    <row r="1764">
      <c r="A1764" s="3">
        <v>5299.0</v>
      </c>
      <c r="B1764" s="1">
        <f t="shared" si="1"/>
        <v>5299</v>
      </c>
    </row>
    <row r="1765">
      <c r="A1765" s="3">
        <v>6443.0</v>
      </c>
      <c r="B1765" s="1">
        <f t="shared" si="1"/>
        <v>6443</v>
      </c>
    </row>
    <row r="1766">
      <c r="A1766" s="3">
        <v>5523.0</v>
      </c>
      <c r="B1766" s="1">
        <f t="shared" si="1"/>
        <v>5523</v>
      </c>
    </row>
    <row r="1767">
      <c r="A1767" s="3">
        <v>4715.0</v>
      </c>
      <c r="B1767" s="1">
        <f t="shared" si="1"/>
        <v>4715</v>
      </c>
    </row>
    <row r="1768">
      <c r="A1768" s="3">
        <v>5121.0</v>
      </c>
      <c r="B1768" s="1">
        <f t="shared" si="1"/>
        <v>5121</v>
      </c>
    </row>
    <row r="1769">
      <c r="A1769" s="3">
        <v>7567.0</v>
      </c>
      <c r="B1769" s="1">
        <f t="shared" si="1"/>
        <v>7567</v>
      </c>
    </row>
    <row r="1770">
      <c r="A1770" s="3">
        <v>6337.0</v>
      </c>
      <c r="B1770" s="1">
        <f t="shared" si="1"/>
        <v>6337</v>
      </c>
    </row>
    <row r="1771">
      <c r="A1771" s="3">
        <v>5534.0</v>
      </c>
      <c r="B1771" s="1">
        <f t="shared" si="1"/>
        <v>5534</v>
      </c>
    </row>
    <row r="1772">
      <c r="A1772" s="3">
        <v>1844.0</v>
      </c>
      <c r="B1772" s="1">
        <f t="shared" si="1"/>
        <v>1844</v>
      </c>
    </row>
    <row r="1773">
      <c r="A1773" s="3">
        <v>4533.0</v>
      </c>
      <c r="B1773" s="1">
        <f t="shared" si="1"/>
        <v>4533</v>
      </c>
    </row>
    <row r="1774">
      <c r="A1774" s="4"/>
      <c r="B1774" s="1" t="str">
        <f t="shared" si="1"/>
        <v>,</v>
      </c>
    </row>
    <row r="1775">
      <c r="A1775" s="3">
        <v>23322.0</v>
      </c>
      <c r="B1775" s="1">
        <f t="shared" si="1"/>
        <v>23322</v>
      </c>
    </row>
    <row r="1776">
      <c r="A1776" s="3">
        <v>1210.0</v>
      </c>
      <c r="B1776" s="1">
        <f t="shared" si="1"/>
        <v>1210</v>
      </c>
    </row>
    <row r="1777">
      <c r="A1777" s="3">
        <v>3150.0</v>
      </c>
      <c r="B1777" s="1">
        <f t="shared" si="1"/>
        <v>3150</v>
      </c>
    </row>
    <row r="1778">
      <c r="A1778" s="4"/>
      <c r="B1778" s="1" t="str">
        <f t="shared" si="1"/>
        <v>,</v>
      </c>
    </row>
    <row r="1779">
      <c r="A1779" s="3">
        <v>2484.0</v>
      </c>
      <c r="B1779" s="1">
        <f t="shared" si="1"/>
        <v>2484</v>
      </c>
    </row>
    <row r="1780">
      <c r="A1780" s="3">
        <v>1722.0</v>
      </c>
      <c r="B1780" s="1">
        <f t="shared" si="1"/>
        <v>1722</v>
      </c>
    </row>
    <row r="1781">
      <c r="A1781" s="3">
        <v>8751.0</v>
      </c>
      <c r="B1781" s="1">
        <f t="shared" si="1"/>
        <v>8751</v>
      </c>
    </row>
    <row r="1782">
      <c r="A1782" s="3">
        <v>3583.0</v>
      </c>
      <c r="B1782" s="1">
        <f t="shared" si="1"/>
        <v>3583</v>
      </c>
    </row>
    <row r="1783">
      <c r="A1783" s="3">
        <v>3184.0</v>
      </c>
      <c r="B1783" s="1">
        <f t="shared" si="1"/>
        <v>3184</v>
      </c>
    </row>
    <row r="1784">
      <c r="A1784" s="3">
        <v>5899.0</v>
      </c>
      <c r="B1784" s="1">
        <f t="shared" si="1"/>
        <v>5899</v>
      </c>
    </row>
    <row r="1785">
      <c r="A1785" s="3">
        <v>1472.0</v>
      </c>
      <c r="B1785" s="1">
        <f t="shared" si="1"/>
        <v>1472</v>
      </c>
    </row>
    <row r="1786">
      <c r="A1786" s="3">
        <v>2242.0</v>
      </c>
      <c r="B1786" s="1">
        <f t="shared" si="1"/>
        <v>2242</v>
      </c>
    </row>
    <row r="1787">
      <c r="A1787" s="3">
        <v>2055.0</v>
      </c>
      <c r="B1787" s="1">
        <f t="shared" si="1"/>
        <v>2055</v>
      </c>
    </row>
    <row r="1788">
      <c r="A1788" s="3">
        <v>8239.0</v>
      </c>
      <c r="B1788" s="1">
        <f t="shared" si="1"/>
        <v>8239</v>
      </c>
    </row>
    <row r="1789">
      <c r="A1789" s="4"/>
      <c r="B1789" s="1" t="str">
        <f t="shared" si="1"/>
        <v>,</v>
      </c>
    </row>
    <row r="1790">
      <c r="A1790" s="3">
        <v>6447.0</v>
      </c>
      <c r="B1790" s="1">
        <f t="shared" si="1"/>
        <v>6447</v>
      </c>
    </row>
    <row r="1791">
      <c r="A1791" s="3">
        <v>4108.0</v>
      </c>
      <c r="B1791" s="1">
        <f t="shared" si="1"/>
        <v>4108</v>
      </c>
    </row>
    <row r="1792">
      <c r="A1792" s="3">
        <v>6164.0</v>
      </c>
      <c r="B1792" s="1">
        <f t="shared" si="1"/>
        <v>6164</v>
      </c>
    </row>
    <row r="1793">
      <c r="A1793" s="3">
        <v>5512.0</v>
      </c>
      <c r="B1793" s="1">
        <f t="shared" si="1"/>
        <v>5512</v>
      </c>
    </row>
    <row r="1794">
      <c r="A1794" s="3">
        <v>3711.0</v>
      </c>
      <c r="B1794" s="1">
        <f t="shared" si="1"/>
        <v>3711</v>
      </c>
    </row>
    <row r="1795">
      <c r="A1795" s="3">
        <v>6093.0</v>
      </c>
      <c r="B1795" s="1">
        <f t="shared" si="1"/>
        <v>6093</v>
      </c>
    </row>
    <row r="1796">
      <c r="A1796" s="3">
        <v>3813.0</v>
      </c>
      <c r="B1796" s="1">
        <f t="shared" si="1"/>
        <v>3813</v>
      </c>
    </row>
    <row r="1797">
      <c r="A1797" s="3">
        <v>1251.0</v>
      </c>
      <c r="B1797" s="1">
        <f t="shared" si="1"/>
        <v>1251</v>
      </c>
    </row>
    <row r="1798">
      <c r="A1798" s="3">
        <v>6188.0</v>
      </c>
      <c r="B1798" s="1">
        <f t="shared" si="1"/>
        <v>6188</v>
      </c>
    </row>
    <row r="1799">
      <c r="A1799" s="3">
        <v>1785.0</v>
      </c>
      <c r="B1799" s="1">
        <f t="shared" si="1"/>
        <v>1785</v>
      </c>
    </row>
    <row r="1800">
      <c r="A1800" s="3">
        <v>4931.0</v>
      </c>
      <c r="B1800" s="1">
        <f t="shared" si="1"/>
        <v>4931</v>
      </c>
    </row>
    <row r="1801">
      <c r="A1801" s="3">
        <v>3077.0</v>
      </c>
      <c r="B1801" s="1">
        <f t="shared" si="1"/>
        <v>3077</v>
      </c>
    </row>
    <row r="1802">
      <c r="A1802" s="4"/>
      <c r="B1802" s="1" t="str">
        <f t="shared" si="1"/>
        <v>,</v>
      </c>
    </row>
    <row r="1803">
      <c r="A1803" s="3">
        <v>9885.0</v>
      </c>
      <c r="B1803" s="1">
        <f t="shared" si="1"/>
        <v>9885</v>
      </c>
    </row>
    <row r="1804">
      <c r="A1804" s="3">
        <v>9867.0</v>
      </c>
      <c r="B1804" s="1">
        <f t="shared" si="1"/>
        <v>9867</v>
      </c>
    </row>
    <row r="1805">
      <c r="A1805" s="3">
        <v>5861.0</v>
      </c>
      <c r="B1805" s="1">
        <f t="shared" si="1"/>
        <v>5861</v>
      </c>
    </row>
    <row r="1806">
      <c r="A1806" s="3">
        <v>2405.0</v>
      </c>
      <c r="B1806" s="1">
        <f t="shared" si="1"/>
        <v>2405</v>
      </c>
    </row>
    <row r="1807">
      <c r="A1807" s="3">
        <v>6334.0</v>
      </c>
      <c r="B1807" s="1">
        <f t="shared" si="1"/>
        <v>6334</v>
      </c>
    </row>
    <row r="1808">
      <c r="A1808" s="3">
        <v>10881.0</v>
      </c>
      <c r="B1808" s="1">
        <f t="shared" si="1"/>
        <v>10881</v>
      </c>
    </row>
    <row r="1809">
      <c r="A1809" s="3">
        <v>3816.0</v>
      </c>
      <c r="B1809" s="1">
        <f t="shared" si="1"/>
        <v>3816</v>
      </c>
    </row>
    <row r="1810">
      <c r="A1810" s="4"/>
      <c r="B1810" s="1" t="str">
        <f t="shared" si="1"/>
        <v>,</v>
      </c>
    </row>
    <row r="1811">
      <c r="A1811" s="3">
        <v>7650.0</v>
      </c>
      <c r="B1811" s="1">
        <f t="shared" si="1"/>
        <v>7650</v>
      </c>
    </row>
    <row r="1812">
      <c r="A1812" s="3">
        <v>4178.0</v>
      </c>
      <c r="B1812" s="1">
        <f t="shared" si="1"/>
        <v>4178</v>
      </c>
    </row>
    <row r="1813">
      <c r="A1813" s="3">
        <v>8336.0</v>
      </c>
      <c r="B1813" s="1">
        <f t="shared" si="1"/>
        <v>8336</v>
      </c>
    </row>
    <row r="1814">
      <c r="A1814" s="3">
        <v>8110.0</v>
      </c>
      <c r="B1814" s="1">
        <f t="shared" si="1"/>
        <v>8110</v>
      </c>
    </row>
    <row r="1815">
      <c r="A1815" s="3">
        <v>1777.0</v>
      </c>
      <c r="B1815" s="1">
        <f t="shared" si="1"/>
        <v>1777</v>
      </c>
    </row>
    <row r="1816">
      <c r="A1816" s="3">
        <v>7897.0</v>
      </c>
      <c r="B1816" s="1">
        <f t="shared" si="1"/>
        <v>7897</v>
      </c>
    </row>
    <row r="1817">
      <c r="A1817" s="3">
        <v>9552.0</v>
      </c>
      <c r="B1817" s="1">
        <f t="shared" si="1"/>
        <v>9552</v>
      </c>
    </row>
    <row r="1818">
      <c r="A1818" s="3">
        <v>6168.0</v>
      </c>
      <c r="B1818" s="1">
        <f t="shared" si="1"/>
        <v>6168</v>
      </c>
    </row>
    <row r="1819">
      <c r="A1819" s="4"/>
      <c r="B1819" s="1" t="str">
        <f t="shared" si="1"/>
        <v>,</v>
      </c>
    </row>
    <row r="1820">
      <c r="A1820" s="3">
        <v>3208.0</v>
      </c>
      <c r="B1820" s="1">
        <f t="shared" si="1"/>
        <v>3208</v>
      </c>
    </row>
    <row r="1821">
      <c r="A1821" s="3">
        <v>5307.0</v>
      </c>
      <c r="B1821" s="1">
        <f t="shared" si="1"/>
        <v>5307</v>
      </c>
    </row>
    <row r="1822">
      <c r="A1822" s="3">
        <v>4567.0</v>
      </c>
      <c r="B1822" s="1">
        <f t="shared" si="1"/>
        <v>4567</v>
      </c>
    </row>
    <row r="1823">
      <c r="A1823" s="3">
        <v>1317.0</v>
      </c>
      <c r="B1823" s="1">
        <f t="shared" si="1"/>
        <v>1317</v>
      </c>
    </row>
    <row r="1824">
      <c r="A1824" s="3">
        <v>4974.0</v>
      </c>
      <c r="B1824" s="1">
        <f t="shared" si="1"/>
        <v>4974</v>
      </c>
    </row>
    <row r="1825">
      <c r="A1825" s="3">
        <v>5175.0</v>
      </c>
      <c r="B1825" s="1">
        <f t="shared" si="1"/>
        <v>5175</v>
      </c>
    </row>
    <row r="1826">
      <c r="A1826" s="3">
        <v>3512.0</v>
      </c>
      <c r="B1826" s="1">
        <f t="shared" si="1"/>
        <v>3512</v>
      </c>
    </row>
    <row r="1827">
      <c r="A1827" s="3">
        <v>3402.0</v>
      </c>
      <c r="B1827" s="1">
        <f t="shared" si="1"/>
        <v>3402</v>
      </c>
    </row>
    <row r="1828">
      <c r="A1828" s="3">
        <v>4728.0</v>
      </c>
      <c r="B1828" s="1">
        <f t="shared" si="1"/>
        <v>4728</v>
      </c>
    </row>
    <row r="1829">
      <c r="A1829" s="3">
        <v>5527.0</v>
      </c>
      <c r="B1829" s="1">
        <f t="shared" si="1"/>
        <v>5527</v>
      </c>
    </row>
    <row r="1830">
      <c r="A1830" s="3">
        <v>5545.0</v>
      </c>
      <c r="B1830" s="1">
        <f t="shared" si="1"/>
        <v>5545</v>
      </c>
    </row>
    <row r="1831">
      <c r="A1831" s="3">
        <v>3284.0</v>
      </c>
      <c r="B1831" s="1">
        <f t="shared" si="1"/>
        <v>3284</v>
      </c>
    </row>
    <row r="1832">
      <c r="A1832" s="3">
        <v>5596.0</v>
      </c>
      <c r="B1832" s="1">
        <f t="shared" si="1"/>
        <v>5596</v>
      </c>
    </row>
    <row r="1833">
      <c r="A1833" s="3">
        <v>4062.0</v>
      </c>
      <c r="B1833" s="1">
        <f t="shared" si="1"/>
        <v>4062</v>
      </c>
    </row>
    <row r="1834">
      <c r="A1834" s="3">
        <v>1904.0</v>
      </c>
      <c r="B1834" s="1">
        <f t="shared" si="1"/>
        <v>1904</v>
      </c>
    </row>
    <row r="1835">
      <c r="A1835" s="4"/>
      <c r="B1835" s="1" t="str">
        <f t="shared" si="1"/>
        <v>,</v>
      </c>
    </row>
    <row r="1836">
      <c r="A1836" s="3">
        <v>6032.0</v>
      </c>
      <c r="B1836" s="1">
        <f t="shared" si="1"/>
        <v>6032</v>
      </c>
    </row>
    <row r="1837">
      <c r="A1837" s="3">
        <v>4154.0</v>
      </c>
      <c r="B1837" s="1">
        <f t="shared" si="1"/>
        <v>4154</v>
      </c>
    </row>
    <row r="1838">
      <c r="A1838" s="3">
        <v>3490.0</v>
      </c>
      <c r="B1838" s="1">
        <f t="shared" si="1"/>
        <v>3490</v>
      </c>
    </row>
    <row r="1839">
      <c r="A1839" s="3">
        <v>12546.0</v>
      </c>
      <c r="B1839" s="1">
        <f t="shared" si="1"/>
        <v>12546</v>
      </c>
    </row>
    <row r="1840">
      <c r="A1840" s="3">
        <v>5649.0</v>
      </c>
      <c r="B1840" s="1">
        <f t="shared" si="1"/>
        <v>5649</v>
      </c>
    </row>
    <row r="1841">
      <c r="A1841" s="3">
        <v>5270.0</v>
      </c>
      <c r="B1841" s="1">
        <f t="shared" si="1"/>
        <v>5270</v>
      </c>
    </row>
    <row r="1842">
      <c r="A1842" s="4"/>
      <c r="B1842" s="1" t="str">
        <f t="shared" si="1"/>
        <v>,</v>
      </c>
    </row>
    <row r="1843">
      <c r="A1843" s="3">
        <v>6961.0</v>
      </c>
      <c r="B1843" s="1">
        <f t="shared" si="1"/>
        <v>6961</v>
      </c>
    </row>
    <row r="1844">
      <c r="A1844" s="3">
        <v>4013.0</v>
      </c>
      <c r="B1844" s="1">
        <f t="shared" si="1"/>
        <v>4013</v>
      </c>
    </row>
    <row r="1845">
      <c r="A1845" s="3">
        <v>4916.0</v>
      </c>
      <c r="B1845" s="1">
        <f t="shared" si="1"/>
        <v>4916</v>
      </c>
    </row>
    <row r="1846">
      <c r="A1846" s="3">
        <v>4179.0</v>
      </c>
      <c r="B1846" s="1">
        <f t="shared" si="1"/>
        <v>4179</v>
      </c>
    </row>
    <row r="1847">
      <c r="A1847" s="3">
        <v>1211.0</v>
      </c>
      <c r="B1847" s="1">
        <f t="shared" si="1"/>
        <v>1211</v>
      </c>
    </row>
    <row r="1848">
      <c r="A1848" s="3">
        <v>7349.0</v>
      </c>
      <c r="B1848" s="1">
        <f t="shared" si="1"/>
        <v>7349</v>
      </c>
    </row>
    <row r="1849">
      <c r="A1849" s="3">
        <v>4890.0</v>
      </c>
      <c r="B1849" s="1">
        <f t="shared" si="1"/>
        <v>4890</v>
      </c>
    </row>
    <row r="1850">
      <c r="A1850" s="3">
        <v>1517.0</v>
      </c>
      <c r="B1850" s="1">
        <f t="shared" si="1"/>
        <v>1517</v>
      </c>
    </row>
    <row r="1851">
      <c r="A1851" s="3">
        <v>4413.0</v>
      </c>
      <c r="B1851" s="1">
        <f t="shared" si="1"/>
        <v>4413</v>
      </c>
    </row>
    <row r="1852">
      <c r="A1852" s="3">
        <v>1651.0</v>
      </c>
      <c r="B1852" s="1">
        <f t="shared" si="1"/>
        <v>1651</v>
      </c>
    </row>
    <row r="1853">
      <c r="A1853" s="3">
        <v>2315.0</v>
      </c>
      <c r="B1853" s="1">
        <f t="shared" si="1"/>
        <v>2315</v>
      </c>
    </row>
    <row r="1854">
      <c r="A1854" s="3">
        <v>5808.0</v>
      </c>
      <c r="B1854" s="1">
        <f t="shared" si="1"/>
        <v>5808</v>
      </c>
    </row>
    <row r="1855">
      <c r="A1855" s="4"/>
      <c r="B1855" s="1" t="str">
        <f t="shared" si="1"/>
        <v>,</v>
      </c>
    </row>
    <row r="1856">
      <c r="A1856" s="3">
        <v>7126.0</v>
      </c>
      <c r="B1856" s="1">
        <f t="shared" si="1"/>
        <v>7126</v>
      </c>
    </row>
    <row r="1857">
      <c r="A1857" s="3">
        <v>16312.0</v>
      </c>
      <c r="B1857" s="1">
        <f t="shared" si="1"/>
        <v>16312</v>
      </c>
    </row>
    <row r="1858">
      <c r="A1858" s="3">
        <v>18704.0</v>
      </c>
      <c r="B1858" s="1">
        <f t="shared" si="1"/>
        <v>18704</v>
      </c>
    </row>
    <row r="1859">
      <c r="A1859" s="3">
        <v>6831.0</v>
      </c>
      <c r="B1859" s="1">
        <f t="shared" si="1"/>
        <v>6831</v>
      </c>
    </row>
    <row r="1860">
      <c r="A1860" s="4"/>
      <c r="B1860" s="1" t="str">
        <f t="shared" si="1"/>
        <v>,</v>
      </c>
    </row>
    <row r="1861">
      <c r="A1861" s="3">
        <v>2261.0</v>
      </c>
      <c r="B1861" s="1">
        <f t="shared" si="1"/>
        <v>2261</v>
      </c>
    </row>
    <row r="1862">
      <c r="A1862" s="3">
        <v>18391.0</v>
      </c>
      <c r="B1862" s="1">
        <f t="shared" si="1"/>
        <v>18391</v>
      </c>
    </row>
    <row r="1863">
      <c r="A1863" s="3">
        <v>6281.0</v>
      </c>
      <c r="B1863" s="1">
        <f t="shared" si="1"/>
        <v>6281</v>
      </c>
    </row>
    <row r="1864">
      <c r="A1864" s="3">
        <v>8852.0</v>
      </c>
      <c r="B1864" s="1">
        <f t="shared" si="1"/>
        <v>8852</v>
      </c>
    </row>
    <row r="1865">
      <c r="A1865" s="4"/>
      <c r="B1865" s="1" t="str">
        <f t="shared" si="1"/>
        <v>,</v>
      </c>
    </row>
    <row r="1866">
      <c r="A1866" s="3">
        <v>1946.0</v>
      </c>
      <c r="B1866" s="1">
        <f t="shared" si="1"/>
        <v>1946</v>
      </c>
    </row>
    <row r="1867">
      <c r="A1867" s="3">
        <v>6964.0</v>
      </c>
      <c r="B1867" s="1">
        <f t="shared" si="1"/>
        <v>6964</v>
      </c>
    </row>
    <row r="1868">
      <c r="A1868" s="3">
        <v>8157.0</v>
      </c>
      <c r="B1868" s="1">
        <f t="shared" si="1"/>
        <v>8157</v>
      </c>
    </row>
    <row r="1869">
      <c r="A1869" s="3">
        <v>2974.0</v>
      </c>
      <c r="B1869" s="1">
        <f t="shared" si="1"/>
        <v>2974</v>
      </c>
    </row>
    <row r="1870">
      <c r="A1870" s="3">
        <v>5601.0</v>
      </c>
      <c r="B1870" s="1">
        <f t="shared" si="1"/>
        <v>5601</v>
      </c>
    </row>
    <row r="1871">
      <c r="A1871" s="3">
        <v>1525.0</v>
      </c>
      <c r="B1871" s="1">
        <f t="shared" si="1"/>
        <v>1525</v>
      </c>
    </row>
    <row r="1872">
      <c r="A1872" s="3">
        <v>3589.0</v>
      </c>
      <c r="B1872" s="1">
        <f t="shared" si="1"/>
        <v>3589</v>
      </c>
    </row>
    <row r="1873">
      <c r="A1873" s="3">
        <v>2946.0</v>
      </c>
      <c r="B1873" s="1">
        <f t="shared" si="1"/>
        <v>2946</v>
      </c>
    </row>
    <row r="1874">
      <c r="A1874" s="4"/>
      <c r="B1874" s="1" t="str">
        <f t="shared" si="1"/>
        <v>,</v>
      </c>
    </row>
    <row r="1875">
      <c r="A1875" s="3">
        <v>5734.0</v>
      </c>
      <c r="B1875" s="1">
        <f t="shared" si="1"/>
        <v>5734</v>
      </c>
    </row>
    <row r="1876">
      <c r="A1876" s="3">
        <v>4359.0</v>
      </c>
      <c r="B1876" s="1">
        <f t="shared" si="1"/>
        <v>4359</v>
      </c>
    </row>
    <row r="1877">
      <c r="A1877" s="3">
        <v>5519.0</v>
      </c>
      <c r="B1877" s="1">
        <f t="shared" si="1"/>
        <v>5519</v>
      </c>
    </row>
    <row r="1878">
      <c r="A1878" s="3">
        <v>1372.0</v>
      </c>
      <c r="B1878" s="1">
        <f t="shared" si="1"/>
        <v>1372</v>
      </c>
    </row>
    <row r="1879">
      <c r="A1879" s="3">
        <v>4662.0</v>
      </c>
      <c r="B1879" s="1">
        <f t="shared" si="1"/>
        <v>4662</v>
      </c>
    </row>
    <row r="1880">
      <c r="A1880" s="3">
        <v>3645.0</v>
      </c>
      <c r="B1880" s="1">
        <f t="shared" si="1"/>
        <v>3645</v>
      </c>
    </row>
    <row r="1881">
      <c r="A1881" s="3">
        <v>5657.0</v>
      </c>
      <c r="B1881" s="1">
        <f t="shared" si="1"/>
        <v>5657</v>
      </c>
    </row>
    <row r="1882">
      <c r="A1882" s="3">
        <v>5662.0</v>
      </c>
      <c r="B1882" s="1">
        <f t="shared" si="1"/>
        <v>5662</v>
      </c>
    </row>
    <row r="1883">
      <c r="A1883" s="3">
        <v>2586.0</v>
      </c>
      <c r="B1883" s="1">
        <f t="shared" si="1"/>
        <v>2586</v>
      </c>
    </row>
    <row r="1884">
      <c r="A1884" s="3">
        <v>3218.0</v>
      </c>
      <c r="B1884" s="1">
        <f t="shared" si="1"/>
        <v>3218</v>
      </c>
    </row>
    <row r="1885">
      <c r="A1885" s="4"/>
      <c r="B1885" s="1" t="str">
        <f t="shared" si="1"/>
        <v>,</v>
      </c>
    </row>
    <row r="1886">
      <c r="A1886" s="3">
        <v>3863.0</v>
      </c>
      <c r="B1886" s="1">
        <f t="shared" si="1"/>
        <v>3863</v>
      </c>
    </row>
    <row r="1887">
      <c r="A1887" s="3">
        <v>4000.0</v>
      </c>
      <c r="B1887" s="1">
        <f t="shared" si="1"/>
        <v>4000</v>
      </c>
    </row>
    <row r="1888">
      <c r="A1888" s="3">
        <v>1419.0</v>
      </c>
      <c r="B1888" s="1">
        <f t="shared" si="1"/>
        <v>1419</v>
      </c>
    </row>
    <row r="1889">
      <c r="A1889" s="3">
        <v>9581.0</v>
      </c>
      <c r="B1889" s="1">
        <f t="shared" si="1"/>
        <v>9581</v>
      </c>
    </row>
    <row r="1890">
      <c r="A1890" s="3">
        <v>7539.0</v>
      </c>
      <c r="B1890" s="1">
        <f t="shared" si="1"/>
        <v>7539</v>
      </c>
    </row>
    <row r="1891">
      <c r="A1891" s="3">
        <v>7915.0</v>
      </c>
      <c r="B1891" s="1">
        <f t="shared" si="1"/>
        <v>7915</v>
      </c>
    </row>
    <row r="1892">
      <c r="A1892" s="3">
        <v>2498.0</v>
      </c>
      <c r="B1892" s="1">
        <f t="shared" si="1"/>
        <v>2498</v>
      </c>
    </row>
    <row r="1893">
      <c r="A1893" s="3">
        <v>1755.0</v>
      </c>
      <c r="B1893" s="1">
        <f t="shared" si="1"/>
        <v>1755</v>
      </c>
    </row>
    <row r="1894">
      <c r="A1894" s="3">
        <v>7816.0</v>
      </c>
      <c r="B1894" s="1">
        <f t="shared" si="1"/>
        <v>7816</v>
      </c>
    </row>
    <row r="1895">
      <c r="A1895" s="4"/>
      <c r="B1895" s="1" t="str">
        <f t="shared" si="1"/>
        <v>,</v>
      </c>
    </row>
    <row r="1896">
      <c r="A1896" s="3">
        <v>4417.0</v>
      </c>
      <c r="B1896" s="1">
        <f t="shared" si="1"/>
        <v>4417</v>
      </c>
    </row>
    <row r="1897">
      <c r="A1897" s="3">
        <v>8141.0</v>
      </c>
      <c r="B1897" s="1">
        <f t="shared" si="1"/>
        <v>8141</v>
      </c>
    </row>
    <row r="1898">
      <c r="A1898" s="3">
        <v>2738.0</v>
      </c>
      <c r="B1898" s="1">
        <f t="shared" si="1"/>
        <v>2738</v>
      </c>
    </row>
    <row r="1899">
      <c r="A1899" s="3">
        <v>2439.0</v>
      </c>
      <c r="B1899" s="1">
        <f t="shared" si="1"/>
        <v>2439</v>
      </c>
    </row>
    <row r="1900">
      <c r="A1900" s="3">
        <v>6030.0</v>
      </c>
      <c r="B1900" s="1">
        <f t="shared" si="1"/>
        <v>6030</v>
      </c>
    </row>
    <row r="1901">
      <c r="A1901" s="3">
        <v>8163.0</v>
      </c>
      <c r="B1901" s="1">
        <f t="shared" si="1"/>
        <v>8163</v>
      </c>
    </row>
    <row r="1902">
      <c r="A1902" s="3">
        <v>7689.0</v>
      </c>
      <c r="B1902" s="1">
        <f t="shared" si="1"/>
        <v>7689</v>
      </c>
    </row>
    <row r="1903">
      <c r="A1903" s="3">
        <v>2724.0</v>
      </c>
      <c r="B1903" s="1">
        <f t="shared" si="1"/>
        <v>2724</v>
      </c>
    </row>
    <row r="1904">
      <c r="A1904" s="3">
        <v>1714.0</v>
      </c>
      <c r="B1904" s="1">
        <f t="shared" si="1"/>
        <v>1714</v>
      </c>
    </row>
    <row r="1905">
      <c r="A1905" s="3">
        <v>4775.0</v>
      </c>
      <c r="B1905" s="1">
        <f t="shared" si="1"/>
        <v>4775</v>
      </c>
    </row>
    <row r="1906">
      <c r="A1906" s="4"/>
      <c r="B1906" s="1" t="str">
        <f t="shared" si="1"/>
        <v>,</v>
      </c>
    </row>
    <row r="1907">
      <c r="A1907" s="3">
        <v>25107.0</v>
      </c>
      <c r="B1907" s="1">
        <f t="shared" si="1"/>
        <v>25107</v>
      </c>
    </row>
    <row r="1908">
      <c r="A1908" s="3">
        <v>23575.0</v>
      </c>
      <c r="B1908" s="1">
        <f t="shared" si="1"/>
        <v>23575</v>
      </c>
    </row>
    <row r="1909">
      <c r="A1909" s="4"/>
      <c r="B1909" s="1" t="str">
        <f t="shared" si="1"/>
        <v>,</v>
      </c>
    </row>
    <row r="1910">
      <c r="A1910" s="3">
        <v>2326.0</v>
      </c>
      <c r="B1910" s="1">
        <f t="shared" si="1"/>
        <v>2326</v>
      </c>
    </row>
    <row r="1911">
      <c r="A1911" s="3">
        <v>4714.0</v>
      </c>
      <c r="B1911" s="1">
        <f t="shared" si="1"/>
        <v>4714</v>
      </c>
    </row>
    <row r="1912">
      <c r="A1912" s="3">
        <v>3260.0</v>
      </c>
      <c r="B1912" s="1">
        <f t="shared" si="1"/>
        <v>3260</v>
      </c>
    </row>
    <row r="1913">
      <c r="A1913" s="3">
        <v>2151.0</v>
      </c>
      <c r="B1913" s="1">
        <f t="shared" si="1"/>
        <v>2151</v>
      </c>
    </row>
    <row r="1914">
      <c r="A1914" s="3">
        <v>2626.0</v>
      </c>
      <c r="B1914" s="1">
        <f t="shared" si="1"/>
        <v>2626</v>
      </c>
    </row>
    <row r="1915">
      <c r="A1915" s="3">
        <v>3462.0</v>
      </c>
      <c r="B1915" s="1">
        <f t="shared" si="1"/>
        <v>3462</v>
      </c>
    </row>
    <row r="1916">
      <c r="A1916" s="3">
        <v>3721.0</v>
      </c>
      <c r="B1916" s="1">
        <f t="shared" si="1"/>
        <v>3721</v>
      </c>
    </row>
    <row r="1917">
      <c r="A1917" s="3">
        <v>2064.0</v>
      </c>
      <c r="B1917" s="1">
        <f t="shared" si="1"/>
        <v>2064</v>
      </c>
    </row>
    <row r="1918">
      <c r="A1918" s="3">
        <v>4631.0</v>
      </c>
      <c r="B1918" s="1">
        <f t="shared" si="1"/>
        <v>4631</v>
      </c>
    </row>
    <row r="1919">
      <c r="A1919" s="3">
        <v>5006.0</v>
      </c>
      <c r="B1919" s="1">
        <f t="shared" si="1"/>
        <v>5006</v>
      </c>
    </row>
    <row r="1920">
      <c r="A1920" s="3">
        <v>4407.0</v>
      </c>
      <c r="B1920" s="1">
        <f t="shared" si="1"/>
        <v>4407</v>
      </c>
    </row>
    <row r="1921">
      <c r="A1921" s="3">
        <v>3312.0</v>
      </c>
      <c r="B1921" s="1">
        <f t="shared" si="1"/>
        <v>3312</v>
      </c>
    </row>
    <row r="1922">
      <c r="A1922" s="3">
        <v>6082.0</v>
      </c>
      <c r="B1922" s="1">
        <f t="shared" si="1"/>
        <v>6082</v>
      </c>
    </row>
    <row r="1923">
      <c r="A1923" s="3">
        <v>5398.0</v>
      </c>
      <c r="B1923" s="1">
        <f t="shared" si="1"/>
        <v>5398</v>
      </c>
    </row>
    <row r="1924">
      <c r="A1924" s="3">
        <v>2887.0</v>
      </c>
      <c r="B1924" s="1">
        <f t="shared" si="1"/>
        <v>2887</v>
      </c>
    </row>
    <row r="1925">
      <c r="A1925" s="4"/>
      <c r="B1925" s="1" t="str">
        <f t="shared" si="1"/>
        <v>,</v>
      </c>
    </row>
    <row r="1926">
      <c r="A1926" s="3">
        <v>15426.0</v>
      </c>
      <c r="B1926" s="1">
        <f t="shared" si="1"/>
        <v>15426</v>
      </c>
    </row>
    <row r="1927">
      <c r="A1927" s="3">
        <v>8430.0</v>
      </c>
      <c r="B1927" s="1">
        <f t="shared" si="1"/>
        <v>8430</v>
      </c>
    </row>
    <row r="1928">
      <c r="A1928" s="3">
        <v>8716.0</v>
      </c>
      <c r="B1928" s="1">
        <f t="shared" si="1"/>
        <v>8716</v>
      </c>
    </row>
    <row r="1929">
      <c r="A1929" s="3">
        <v>13178.0</v>
      </c>
      <c r="B1929" s="1">
        <f t="shared" si="1"/>
        <v>13178</v>
      </c>
    </row>
    <row r="1930">
      <c r="A1930" s="3">
        <v>9542.0</v>
      </c>
      <c r="B1930" s="1">
        <f t="shared" si="1"/>
        <v>9542</v>
      </c>
    </row>
    <row r="1931">
      <c r="A1931" s="4"/>
      <c r="B1931" s="1" t="str">
        <f t="shared" si="1"/>
        <v>,</v>
      </c>
    </row>
    <row r="1932">
      <c r="A1932" s="3">
        <v>14059.0</v>
      </c>
      <c r="B1932" s="1">
        <f t="shared" si="1"/>
        <v>14059</v>
      </c>
    </row>
    <row r="1933">
      <c r="A1933" s="3">
        <v>12861.0</v>
      </c>
      <c r="B1933" s="1">
        <f t="shared" si="1"/>
        <v>12861</v>
      </c>
    </row>
    <row r="1934">
      <c r="A1934" s="3">
        <v>2877.0</v>
      </c>
      <c r="B1934" s="1">
        <f t="shared" si="1"/>
        <v>2877</v>
      </c>
    </row>
    <row r="1935">
      <c r="A1935" s="4"/>
      <c r="B1935" s="1" t="str">
        <f t="shared" si="1"/>
        <v>,</v>
      </c>
    </row>
    <row r="1936">
      <c r="A1936" s="3">
        <v>29214.0</v>
      </c>
      <c r="B1936" s="1">
        <f t="shared" si="1"/>
        <v>29214</v>
      </c>
    </row>
    <row r="1937">
      <c r="A1937" s="4"/>
      <c r="B1937" s="1" t="str">
        <f t="shared" si="1"/>
        <v>,</v>
      </c>
    </row>
    <row r="1938">
      <c r="A1938" s="3">
        <v>3226.0</v>
      </c>
      <c r="B1938" s="1">
        <f t="shared" si="1"/>
        <v>3226</v>
      </c>
    </row>
    <row r="1939">
      <c r="A1939" s="3">
        <v>2480.0</v>
      </c>
      <c r="B1939" s="1">
        <f t="shared" si="1"/>
        <v>2480</v>
      </c>
    </row>
    <row r="1940">
      <c r="A1940" s="3">
        <v>4432.0</v>
      </c>
      <c r="B1940" s="1">
        <f t="shared" si="1"/>
        <v>4432</v>
      </c>
    </row>
    <row r="1941">
      <c r="A1941" s="3">
        <v>4062.0</v>
      </c>
      <c r="B1941" s="1">
        <f t="shared" si="1"/>
        <v>4062</v>
      </c>
    </row>
    <row r="1942">
      <c r="A1942" s="3">
        <v>6295.0</v>
      </c>
      <c r="B1942" s="1">
        <f t="shared" si="1"/>
        <v>6295</v>
      </c>
    </row>
    <row r="1943">
      <c r="A1943" s="3">
        <v>6194.0</v>
      </c>
      <c r="B1943" s="1">
        <f t="shared" si="1"/>
        <v>6194</v>
      </c>
    </row>
    <row r="1944">
      <c r="A1944" s="3">
        <v>6685.0</v>
      </c>
      <c r="B1944" s="1">
        <f t="shared" si="1"/>
        <v>6685</v>
      </c>
    </row>
    <row r="1945">
      <c r="A1945" s="3">
        <v>6480.0</v>
      </c>
      <c r="B1945" s="1">
        <f t="shared" si="1"/>
        <v>6480</v>
      </c>
    </row>
    <row r="1946">
      <c r="A1946" s="3">
        <v>5192.0</v>
      </c>
      <c r="B1946" s="1">
        <f t="shared" si="1"/>
        <v>5192</v>
      </c>
    </row>
    <row r="1947">
      <c r="A1947" s="3">
        <v>4150.0</v>
      </c>
      <c r="B1947" s="1">
        <f t="shared" si="1"/>
        <v>4150</v>
      </c>
    </row>
    <row r="1948">
      <c r="A1948" s="4"/>
      <c r="B1948" s="1" t="str">
        <f t="shared" si="1"/>
        <v>,</v>
      </c>
    </row>
    <row r="1949">
      <c r="A1949" s="3">
        <v>2195.0</v>
      </c>
      <c r="B1949" s="1">
        <f t="shared" si="1"/>
        <v>2195</v>
      </c>
    </row>
    <row r="1950">
      <c r="A1950" s="3">
        <v>3530.0</v>
      </c>
      <c r="B1950" s="1">
        <f t="shared" si="1"/>
        <v>3530</v>
      </c>
    </row>
    <row r="1951">
      <c r="A1951" s="3">
        <v>8899.0</v>
      </c>
      <c r="B1951" s="1">
        <f t="shared" si="1"/>
        <v>8899</v>
      </c>
    </row>
    <row r="1952">
      <c r="A1952" s="3">
        <v>6012.0</v>
      </c>
      <c r="B1952" s="1">
        <f t="shared" si="1"/>
        <v>6012</v>
      </c>
    </row>
    <row r="1953">
      <c r="A1953" s="3">
        <v>1369.0</v>
      </c>
      <c r="B1953" s="1">
        <f t="shared" si="1"/>
        <v>1369</v>
      </c>
    </row>
    <row r="1954">
      <c r="A1954" s="3">
        <v>1331.0</v>
      </c>
      <c r="B1954" s="1">
        <f t="shared" si="1"/>
        <v>1331</v>
      </c>
    </row>
    <row r="1955">
      <c r="A1955" s="3">
        <v>3203.0</v>
      </c>
      <c r="B1955" s="1">
        <f t="shared" si="1"/>
        <v>3203</v>
      </c>
    </row>
    <row r="1956">
      <c r="A1956" s="3">
        <v>3697.0</v>
      </c>
      <c r="B1956" s="1">
        <f t="shared" si="1"/>
        <v>3697</v>
      </c>
    </row>
    <row r="1957">
      <c r="A1957" s="3">
        <v>6926.0</v>
      </c>
      <c r="B1957" s="1">
        <f t="shared" si="1"/>
        <v>6926</v>
      </c>
    </row>
    <row r="1958">
      <c r="A1958" s="4"/>
      <c r="B1958" s="1" t="str">
        <f t="shared" si="1"/>
        <v>,</v>
      </c>
    </row>
    <row r="1959">
      <c r="A1959" s="3">
        <v>10843.0</v>
      </c>
      <c r="B1959" s="1">
        <f t="shared" si="1"/>
        <v>10843</v>
      </c>
    </row>
    <row r="1960">
      <c r="A1960" s="3">
        <v>8715.0</v>
      </c>
      <c r="B1960" s="1">
        <f t="shared" si="1"/>
        <v>8715</v>
      </c>
    </row>
    <row r="1961">
      <c r="A1961" s="3">
        <v>8009.0</v>
      </c>
      <c r="B1961" s="1">
        <f t="shared" si="1"/>
        <v>8009</v>
      </c>
    </row>
    <row r="1962">
      <c r="A1962" s="3">
        <v>6756.0</v>
      </c>
      <c r="B1962" s="1">
        <f t="shared" si="1"/>
        <v>6756</v>
      </c>
    </row>
    <row r="1963">
      <c r="A1963" s="3">
        <v>4204.0</v>
      </c>
      <c r="B1963" s="1">
        <f t="shared" si="1"/>
        <v>4204</v>
      </c>
    </row>
    <row r="1964">
      <c r="A1964" s="3">
        <v>12089.0</v>
      </c>
      <c r="B1964" s="1">
        <f t="shared" si="1"/>
        <v>12089</v>
      </c>
    </row>
    <row r="1965">
      <c r="A1965" s="4"/>
      <c r="B1965" s="1" t="str">
        <f t="shared" si="1"/>
        <v>,</v>
      </c>
    </row>
    <row r="1966">
      <c r="A1966" s="3">
        <v>2746.0</v>
      </c>
      <c r="B1966" s="1">
        <f t="shared" si="1"/>
        <v>2746</v>
      </c>
    </row>
    <row r="1967">
      <c r="A1967" s="3">
        <v>3205.0</v>
      </c>
      <c r="B1967" s="1">
        <f t="shared" si="1"/>
        <v>3205</v>
      </c>
    </row>
    <row r="1968">
      <c r="A1968" s="3">
        <v>5651.0</v>
      </c>
      <c r="B1968" s="1">
        <f t="shared" si="1"/>
        <v>5651</v>
      </c>
    </row>
    <row r="1969">
      <c r="A1969" s="3">
        <v>3786.0</v>
      </c>
      <c r="B1969" s="1">
        <f t="shared" si="1"/>
        <v>3786</v>
      </c>
    </row>
    <row r="1970">
      <c r="A1970" s="3">
        <v>6044.0</v>
      </c>
      <c r="B1970" s="1">
        <f t="shared" si="1"/>
        <v>6044</v>
      </c>
    </row>
    <row r="1971">
      <c r="A1971" s="3">
        <v>6925.0</v>
      </c>
      <c r="B1971" s="1">
        <f t="shared" si="1"/>
        <v>6925</v>
      </c>
    </row>
    <row r="1972">
      <c r="A1972" s="3">
        <v>6238.0</v>
      </c>
      <c r="B1972" s="1">
        <f t="shared" si="1"/>
        <v>6238</v>
      </c>
    </row>
    <row r="1973">
      <c r="A1973" s="3">
        <v>5885.0</v>
      </c>
      <c r="B1973" s="1">
        <f t="shared" si="1"/>
        <v>5885</v>
      </c>
    </row>
    <row r="1974">
      <c r="A1974" s="3">
        <v>3987.0</v>
      </c>
      <c r="B1974" s="1">
        <f t="shared" si="1"/>
        <v>3987</v>
      </c>
    </row>
    <row r="1975">
      <c r="A1975" s="3">
        <v>4287.0</v>
      </c>
      <c r="B1975" s="1">
        <f t="shared" si="1"/>
        <v>4287</v>
      </c>
    </row>
    <row r="1976">
      <c r="A1976" s="3">
        <v>1110.0</v>
      </c>
      <c r="B1976" s="1">
        <f t="shared" si="1"/>
        <v>1110</v>
      </c>
    </row>
    <row r="1977">
      <c r="A1977" s="3">
        <v>1508.0</v>
      </c>
      <c r="B1977" s="1">
        <f t="shared" si="1"/>
        <v>1508</v>
      </c>
    </row>
    <row r="1978">
      <c r="A1978" s="3">
        <v>6693.0</v>
      </c>
      <c r="B1978" s="1">
        <f t="shared" si="1"/>
        <v>6693</v>
      </c>
    </row>
    <row r="1979">
      <c r="A1979" s="4"/>
      <c r="B1979" s="1" t="str">
        <f t="shared" si="1"/>
        <v>,</v>
      </c>
    </row>
    <row r="1980">
      <c r="A1980" s="3">
        <v>20460.0</v>
      </c>
      <c r="B1980" s="1">
        <f t="shared" si="1"/>
        <v>20460</v>
      </c>
    </row>
    <row r="1981">
      <c r="A1981" s="3">
        <v>11678.0</v>
      </c>
      <c r="B1981" s="1">
        <f t="shared" si="1"/>
        <v>11678</v>
      </c>
    </row>
    <row r="1982">
      <c r="A1982" s="4"/>
      <c r="B1982" s="1" t="str">
        <f t="shared" si="1"/>
        <v>,</v>
      </c>
    </row>
    <row r="1983">
      <c r="A1983" s="3">
        <v>2887.0</v>
      </c>
      <c r="B1983" s="1">
        <f t="shared" si="1"/>
        <v>2887</v>
      </c>
    </row>
    <row r="1984">
      <c r="A1984" s="3">
        <v>2535.0</v>
      </c>
      <c r="B1984" s="1">
        <f t="shared" si="1"/>
        <v>2535</v>
      </c>
    </row>
    <row r="1985">
      <c r="A1985" s="3">
        <v>2228.0</v>
      </c>
      <c r="B1985" s="1">
        <f t="shared" si="1"/>
        <v>2228</v>
      </c>
    </row>
    <row r="1986">
      <c r="A1986" s="3">
        <v>7308.0</v>
      </c>
      <c r="B1986" s="1">
        <f t="shared" si="1"/>
        <v>7308</v>
      </c>
    </row>
    <row r="1987">
      <c r="A1987" s="3">
        <v>6658.0</v>
      </c>
      <c r="B1987" s="1">
        <f t="shared" si="1"/>
        <v>6658</v>
      </c>
    </row>
    <row r="1988">
      <c r="A1988" s="3">
        <v>3702.0</v>
      </c>
      <c r="B1988" s="1">
        <f t="shared" si="1"/>
        <v>3702</v>
      </c>
    </row>
    <row r="1989">
      <c r="A1989" s="3">
        <v>4383.0</v>
      </c>
      <c r="B1989" s="1">
        <f t="shared" si="1"/>
        <v>4383</v>
      </c>
    </row>
    <row r="1990">
      <c r="A1990" s="3">
        <v>4508.0</v>
      </c>
      <c r="B1990" s="1">
        <f t="shared" si="1"/>
        <v>4508</v>
      </c>
    </row>
    <row r="1991">
      <c r="A1991" s="3">
        <v>6215.0</v>
      </c>
      <c r="B1991" s="1">
        <f t="shared" si="1"/>
        <v>6215</v>
      </c>
    </row>
    <row r="1992">
      <c r="A1992" s="3">
        <v>3048.0</v>
      </c>
      <c r="B1992" s="1">
        <f t="shared" si="1"/>
        <v>3048</v>
      </c>
    </row>
    <row r="1993">
      <c r="A1993" s="3">
        <v>2140.0</v>
      </c>
      <c r="B1993" s="1">
        <f t="shared" si="1"/>
        <v>2140</v>
      </c>
    </row>
    <row r="1994">
      <c r="A1994" s="4"/>
      <c r="B1994" s="1" t="str">
        <f t="shared" si="1"/>
        <v>,</v>
      </c>
    </row>
    <row r="1995">
      <c r="A1995" s="3">
        <v>25977.0</v>
      </c>
      <c r="B1995" s="1">
        <f t="shared" si="1"/>
        <v>25977</v>
      </c>
    </row>
    <row r="1996">
      <c r="A1996" s="4"/>
      <c r="B1996" s="1" t="str">
        <f t="shared" si="1"/>
        <v>,</v>
      </c>
    </row>
    <row r="1997">
      <c r="A1997" s="3">
        <v>19958.0</v>
      </c>
      <c r="B1997" s="1">
        <f t="shared" si="1"/>
        <v>19958</v>
      </c>
    </row>
    <row r="1998">
      <c r="A1998" s="3">
        <v>20751.0</v>
      </c>
      <c r="B1998" s="1">
        <f t="shared" si="1"/>
        <v>20751</v>
      </c>
    </row>
    <row r="1999">
      <c r="A1999" s="3">
        <v>8435.0</v>
      </c>
      <c r="B1999" s="1">
        <f t="shared" si="1"/>
        <v>8435</v>
      </c>
    </row>
    <row r="2000">
      <c r="A2000" s="4"/>
      <c r="B2000" s="1" t="str">
        <f t="shared" si="1"/>
        <v>,</v>
      </c>
    </row>
    <row r="2001">
      <c r="A2001" s="3">
        <v>8100.0</v>
      </c>
      <c r="B2001" s="1">
        <f t="shared" si="1"/>
        <v>8100</v>
      </c>
    </row>
    <row r="2002">
      <c r="A2002" s="3">
        <v>2237.0</v>
      </c>
      <c r="B2002" s="1">
        <f t="shared" si="1"/>
        <v>2237</v>
      </c>
    </row>
    <row r="2003">
      <c r="A2003" s="3">
        <v>2012.0</v>
      </c>
      <c r="B2003" s="1">
        <f t="shared" si="1"/>
        <v>2012</v>
      </c>
    </row>
    <row r="2004">
      <c r="A2004" s="3">
        <v>5688.0</v>
      </c>
      <c r="B2004" s="1">
        <f t="shared" si="1"/>
        <v>5688</v>
      </c>
    </row>
    <row r="2005">
      <c r="A2005" s="3">
        <v>6781.0</v>
      </c>
      <c r="B2005" s="1">
        <f t="shared" si="1"/>
        <v>6781</v>
      </c>
    </row>
    <row r="2006">
      <c r="A2006" s="3">
        <v>6579.0</v>
      </c>
      <c r="B2006" s="1">
        <f t="shared" si="1"/>
        <v>6579</v>
      </c>
    </row>
    <row r="2007">
      <c r="A2007" s="3">
        <v>7230.0</v>
      </c>
      <c r="B2007" s="1">
        <f t="shared" si="1"/>
        <v>7230</v>
      </c>
    </row>
    <row r="2008">
      <c r="A2008" s="3">
        <v>2736.0</v>
      </c>
      <c r="B2008" s="1">
        <f t="shared" si="1"/>
        <v>2736</v>
      </c>
    </row>
    <row r="2009">
      <c r="A2009" s="3">
        <v>8174.0</v>
      </c>
      <c r="B2009" s="1">
        <f t="shared" si="1"/>
        <v>8174</v>
      </c>
    </row>
    <row r="2010">
      <c r="A2010" s="3">
        <v>3292.0</v>
      </c>
      <c r="B2010" s="1">
        <f t="shared" si="1"/>
        <v>3292</v>
      </c>
    </row>
    <row r="2011">
      <c r="A2011" s="4"/>
      <c r="B2011" s="1" t="str">
        <f t="shared" si="1"/>
        <v>,</v>
      </c>
    </row>
    <row r="2012">
      <c r="A2012" s="3">
        <v>4153.0</v>
      </c>
      <c r="B2012" s="1">
        <f t="shared" si="1"/>
        <v>4153</v>
      </c>
    </row>
    <row r="2013">
      <c r="A2013" s="3">
        <v>1026.0</v>
      </c>
      <c r="B2013" s="1">
        <f t="shared" si="1"/>
        <v>1026</v>
      </c>
    </row>
    <row r="2014">
      <c r="A2014" s="3">
        <v>2393.0</v>
      </c>
      <c r="B2014" s="1">
        <f t="shared" si="1"/>
        <v>2393</v>
      </c>
    </row>
    <row r="2015">
      <c r="A2015" s="3">
        <v>1798.0</v>
      </c>
      <c r="B2015" s="1">
        <f t="shared" si="1"/>
        <v>1798</v>
      </c>
    </row>
    <row r="2016">
      <c r="A2016" s="3">
        <v>4098.0</v>
      </c>
      <c r="B2016" s="1">
        <f t="shared" si="1"/>
        <v>4098</v>
      </c>
    </row>
    <row r="2017">
      <c r="A2017" s="3">
        <v>5538.0</v>
      </c>
      <c r="B2017" s="1">
        <f t="shared" si="1"/>
        <v>5538</v>
      </c>
    </row>
    <row r="2018">
      <c r="A2018" s="3">
        <v>5024.0</v>
      </c>
      <c r="B2018" s="1">
        <f t="shared" si="1"/>
        <v>5024</v>
      </c>
    </row>
    <row r="2019">
      <c r="A2019" s="3">
        <v>5596.0</v>
      </c>
      <c r="B2019" s="1">
        <f t="shared" si="1"/>
        <v>5596</v>
      </c>
    </row>
    <row r="2020">
      <c r="A2020" s="3">
        <v>5731.0</v>
      </c>
      <c r="B2020" s="1">
        <f t="shared" si="1"/>
        <v>5731</v>
      </c>
    </row>
    <row r="2021">
      <c r="A2021" s="3">
        <v>4619.0</v>
      </c>
      <c r="B2021" s="1">
        <f t="shared" si="1"/>
        <v>4619</v>
      </c>
    </row>
    <row r="2022">
      <c r="A2022" s="3">
        <v>5547.0</v>
      </c>
      <c r="B2022" s="1">
        <f t="shared" si="1"/>
        <v>5547</v>
      </c>
    </row>
    <row r="2023">
      <c r="A2023" s="3">
        <v>4523.0</v>
      </c>
      <c r="B2023" s="1">
        <f t="shared" si="1"/>
        <v>4523</v>
      </c>
    </row>
    <row r="2024">
      <c r="A2024" s="3">
        <v>1765.0</v>
      </c>
      <c r="B2024" s="1">
        <f t="shared" si="1"/>
        <v>1765</v>
      </c>
    </row>
    <row r="2025">
      <c r="A2025" s="3">
        <v>1443.0</v>
      </c>
      <c r="B2025" s="1">
        <f t="shared" si="1"/>
        <v>1443</v>
      </c>
    </row>
    <row r="2026">
      <c r="A2026" s="3">
        <v>1659.0</v>
      </c>
      <c r="B2026" s="1">
        <f t="shared" si="1"/>
        <v>1659</v>
      </c>
    </row>
    <row r="2027">
      <c r="A2027" s="4"/>
      <c r="B2027" s="1" t="str">
        <f t="shared" si="1"/>
        <v>,</v>
      </c>
    </row>
    <row r="2028">
      <c r="A2028" s="3">
        <v>28275.0</v>
      </c>
      <c r="B2028" s="1">
        <f t="shared" si="1"/>
        <v>28275</v>
      </c>
    </row>
    <row r="2029">
      <c r="A2029" s="3">
        <v>14784.0</v>
      </c>
      <c r="B2029" s="1">
        <f t="shared" si="1"/>
        <v>14784</v>
      </c>
    </row>
    <row r="2030">
      <c r="A2030" s="4"/>
      <c r="B2030" s="1" t="str">
        <f t="shared" si="1"/>
        <v>,</v>
      </c>
    </row>
    <row r="2031">
      <c r="A2031" s="3">
        <v>24558.0</v>
      </c>
      <c r="B2031" s="1">
        <f t="shared" si="1"/>
        <v>24558</v>
      </c>
    </row>
    <row r="2032">
      <c r="A2032" s="3">
        <v>17590.0</v>
      </c>
      <c r="B2032" s="1">
        <f t="shared" si="1"/>
        <v>17590</v>
      </c>
    </row>
    <row r="2033">
      <c r="A2033" s="3">
        <v>1011.0</v>
      </c>
      <c r="B2033" s="1">
        <f t="shared" si="1"/>
        <v>1011</v>
      </c>
    </row>
    <row r="2034">
      <c r="A2034" s="4"/>
      <c r="B2034" s="1" t="str">
        <f t="shared" si="1"/>
        <v>,</v>
      </c>
    </row>
    <row r="2035">
      <c r="A2035" s="3">
        <v>1137.0</v>
      </c>
      <c r="B2035" s="1">
        <f t="shared" si="1"/>
        <v>1137</v>
      </c>
    </row>
    <row r="2036">
      <c r="A2036" s="3">
        <v>1609.0</v>
      </c>
      <c r="B2036" s="1">
        <f t="shared" si="1"/>
        <v>1609</v>
      </c>
    </row>
    <row r="2037">
      <c r="A2037" s="3">
        <v>3378.0</v>
      </c>
      <c r="B2037" s="1">
        <f t="shared" si="1"/>
        <v>3378</v>
      </c>
    </row>
    <row r="2038">
      <c r="A2038" s="3">
        <v>8204.0</v>
      </c>
      <c r="B2038" s="1">
        <f t="shared" si="1"/>
        <v>8204</v>
      </c>
    </row>
    <row r="2039">
      <c r="A2039" s="3">
        <v>1517.0</v>
      </c>
      <c r="B2039" s="1">
        <f t="shared" si="1"/>
        <v>1517</v>
      </c>
    </row>
    <row r="2040">
      <c r="A2040" s="3">
        <v>5949.0</v>
      </c>
      <c r="B2040" s="1">
        <f t="shared" si="1"/>
        <v>5949</v>
      </c>
    </row>
    <row r="2041">
      <c r="A2041" s="3">
        <v>1055.0</v>
      </c>
      <c r="B2041" s="1">
        <f t="shared" si="1"/>
        <v>1055</v>
      </c>
    </row>
    <row r="2042">
      <c r="A2042" s="3">
        <v>6075.0</v>
      </c>
      <c r="B2042" s="1">
        <f t="shared" si="1"/>
        <v>6075</v>
      </c>
    </row>
    <row r="2043">
      <c r="A2043" s="3">
        <v>1424.0</v>
      </c>
      <c r="B2043" s="1">
        <f t="shared" si="1"/>
        <v>1424</v>
      </c>
    </row>
    <row r="2044">
      <c r="A2044" s="3">
        <v>2625.0</v>
      </c>
      <c r="B2044" s="1">
        <f t="shared" si="1"/>
        <v>2625</v>
      </c>
    </row>
    <row r="2045">
      <c r="A2045" s="4"/>
      <c r="B2045" s="1" t="str">
        <f t="shared" si="1"/>
        <v>,</v>
      </c>
    </row>
    <row r="2046">
      <c r="A2046" s="3">
        <v>1374.0</v>
      </c>
      <c r="B2046" s="1">
        <f t="shared" si="1"/>
        <v>1374</v>
      </c>
    </row>
    <row r="2047">
      <c r="A2047" s="3">
        <v>2356.0</v>
      </c>
      <c r="B2047" s="1">
        <f t="shared" si="1"/>
        <v>2356</v>
      </c>
    </row>
    <row r="2048">
      <c r="A2048" s="3">
        <v>4734.0</v>
      </c>
      <c r="B2048" s="1">
        <f t="shared" si="1"/>
        <v>4734</v>
      </c>
    </row>
    <row r="2049">
      <c r="A2049" s="3">
        <v>5102.0</v>
      </c>
      <c r="B2049" s="1">
        <f t="shared" si="1"/>
        <v>5102</v>
      </c>
    </row>
    <row r="2050">
      <c r="A2050" s="3">
        <v>5200.0</v>
      </c>
      <c r="B2050" s="1">
        <f t="shared" si="1"/>
        <v>5200</v>
      </c>
    </row>
    <row r="2051">
      <c r="A2051" s="3">
        <v>6172.0</v>
      </c>
      <c r="B2051" s="1">
        <f t="shared" si="1"/>
        <v>6172</v>
      </c>
    </row>
    <row r="2052">
      <c r="A2052" s="3">
        <v>4473.0</v>
      </c>
      <c r="B2052" s="1">
        <f t="shared" si="1"/>
        <v>4473</v>
      </c>
    </row>
    <row r="2053">
      <c r="A2053" s="3">
        <v>4267.0</v>
      </c>
      <c r="B2053" s="1">
        <f t="shared" si="1"/>
        <v>4267</v>
      </c>
    </row>
    <row r="2054">
      <c r="A2054" s="3">
        <v>2878.0</v>
      </c>
      <c r="B2054" s="1">
        <f t="shared" si="1"/>
        <v>2878</v>
      </c>
    </row>
    <row r="2055">
      <c r="A2055" s="3">
        <v>1711.0</v>
      </c>
      <c r="B2055" s="1">
        <f t="shared" si="1"/>
        <v>1711</v>
      </c>
    </row>
    <row r="2056">
      <c r="A2056" s="3">
        <v>1228.0</v>
      </c>
      <c r="B2056" s="1">
        <f t="shared" si="1"/>
        <v>1228</v>
      </c>
    </row>
    <row r="2057">
      <c r="A2057" s="3">
        <v>3968.0</v>
      </c>
      <c r="B2057" s="1">
        <f t="shared" si="1"/>
        <v>3968</v>
      </c>
    </row>
    <row r="2058">
      <c r="A2058" s="3">
        <v>2210.0</v>
      </c>
      <c r="B2058" s="1">
        <f t="shared" si="1"/>
        <v>2210</v>
      </c>
    </row>
    <row r="2059">
      <c r="A2059" s="4"/>
      <c r="B2059" s="1" t="str">
        <f t="shared" si="1"/>
        <v>,</v>
      </c>
    </row>
    <row r="2060">
      <c r="A2060" s="3">
        <v>1584.0</v>
      </c>
      <c r="B2060" s="1">
        <f t="shared" si="1"/>
        <v>1584</v>
      </c>
    </row>
    <row r="2061">
      <c r="A2061" s="3">
        <v>7971.0</v>
      </c>
      <c r="B2061" s="1">
        <f t="shared" si="1"/>
        <v>7971</v>
      </c>
    </row>
    <row r="2062">
      <c r="A2062" s="3">
        <v>7179.0</v>
      </c>
      <c r="B2062" s="1">
        <f t="shared" si="1"/>
        <v>7179</v>
      </c>
    </row>
    <row r="2063">
      <c r="A2063" s="3">
        <v>4611.0</v>
      </c>
      <c r="B2063" s="1">
        <f t="shared" si="1"/>
        <v>4611</v>
      </c>
    </row>
    <row r="2064">
      <c r="A2064" s="3">
        <v>1451.0</v>
      </c>
      <c r="B2064" s="1">
        <f t="shared" si="1"/>
        <v>1451</v>
      </c>
    </row>
    <row r="2065">
      <c r="A2065" s="3">
        <v>1960.0</v>
      </c>
      <c r="B2065" s="1">
        <f t="shared" si="1"/>
        <v>1960</v>
      </c>
    </row>
    <row r="2066">
      <c r="A2066" s="3">
        <v>5043.0</v>
      </c>
      <c r="B2066" s="1">
        <f t="shared" si="1"/>
        <v>5043</v>
      </c>
    </row>
    <row r="2067">
      <c r="A2067" s="3">
        <v>5751.0</v>
      </c>
      <c r="B2067" s="1">
        <f t="shared" si="1"/>
        <v>5751</v>
      </c>
    </row>
    <row r="2068">
      <c r="A2068" s="3">
        <v>3128.0</v>
      </c>
      <c r="B2068" s="1">
        <f t="shared" si="1"/>
        <v>3128</v>
      </c>
    </row>
    <row r="2069">
      <c r="A2069" s="3">
        <v>6834.0</v>
      </c>
      <c r="B2069" s="1">
        <f t="shared" si="1"/>
        <v>6834</v>
      </c>
    </row>
    <row r="2070">
      <c r="A2070" s="4"/>
      <c r="B2070" s="1" t="str">
        <f t="shared" si="1"/>
        <v>,</v>
      </c>
    </row>
    <row r="2071">
      <c r="A2071" s="3">
        <v>4158.0</v>
      </c>
      <c r="B2071" s="1">
        <f t="shared" si="1"/>
        <v>4158</v>
      </c>
    </row>
    <row r="2072">
      <c r="A2072" s="3">
        <v>5288.0</v>
      </c>
      <c r="B2072" s="1">
        <f t="shared" si="1"/>
        <v>5288</v>
      </c>
    </row>
    <row r="2073">
      <c r="A2073" s="3">
        <v>12009.0</v>
      </c>
      <c r="B2073" s="1">
        <f t="shared" si="1"/>
        <v>12009</v>
      </c>
    </row>
    <row r="2074">
      <c r="A2074" s="3">
        <v>2525.0</v>
      </c>
      <c r="B2074" s="1">
        <f t="shared" si="1"/>
        <v>2525</v>
      </c>
    </row>
    <row r="2075">
      <c r="A2075" s="3">
        <v>4308.0</v>
      </c>
      <c r="B2075" s="1">
        <f t="shared" si="1"/>
        <v>4308</v>
      </c>
    </row>
    <row r="2076">
      <c r="A2076" s="3">
        <v>6756.0</v>
      </c>
      <c r="B2076" s="1">
        <f t="shared" si="1"/>
        <v>6756</v>
      </c>
    </row>
    <row r="2077">
      <c r="A2077" s="4"/>
      <c r="B2077" s="1" t="str">
        <f t="shared" si="1"/>
        <v>,</v>
      </c>
    </row>
    <row r="2078">
      <c r="A2078" s="3">
        <v>15397.0</v>
      </c>
      <c r="B2078" s="1">
        <f t="shared" si="1"/>
        <v>15397</v>
      </c>
    </row>
    <row r="2079">
      <c r="A2079" s="3">
        <v>14866.0</v>
      </c>
      <c r="B2079" s="1">
        <f t="shared" si="1"/>
        <v>14866</v>
      </c>
    </row>
    <row r="2080">
      <c r="A2080" s="3">
        <v>14231.0</v>
      </c>
      <c r="B2080" s="1">
        <f t="shared" si="1"/>
        <v>14231</v>
      </c>
    </row>
    <row r="2081">
      <c r="A2081" s="4"/>
      <c r="B2081" s="1" t="str">
        <f t="shared" si="1"/>
        <v>,</v>
      </c>
    </row>
    <row r="2082">
      <c r="A2082" s="3">
        <v>2921.0</v>
      </c>
      <c r="B2082" s="1">
        <f t="shared" si="1"/>
        <v>2921</v>
      </c>
    </row>
    <row r="2083">
      <c r="A2083" s="3">
        <v>5355.0</v>
      </c>
      <c r="B2083" s="1">
        <f t="shared" si="1"/>
        <v>5355</v>
      </c>
    </row>
    <row r="2084">
      <c r="A2084" s="3">
        <v>4326.0</v>
      </c>
      <c r="B2084" s="1">
        <f t="shared" si="1"/>
        <v>4326</v>
      </c>
    </row>
    <row r="2085">
      <c r="A2085" s="3">
        <v>3965.0</v>
      </c>
      <c r="B2085" s="1">
        <f t="shared" si="1"/>
        <v>3965</v>
      </c>
    </row>
    <row r="2086">
      <c r="A2086" s="3">
        <v>6581.0</v>
      </c>
      <c r="B2086" s="1">
        <f t="shared" si="1"/>
        <v>6581</v>
      </c>
    </row>
    <row r="2087">
      <c r="A2087" s="3">
        <v>1724.0</v>
      </c>
      <c r="B2087" s="1">
        <f t="shared" si="1"/>
        <v>1724</v>
      </c>
    </row>
    <row r="2088">
      <c r="A2088" s="3">
        <v>6805.0</v>
      </c>
      <c r="B2088" s="1">
        <f t="shared" si="1"/>
        <v>6805</v>
      </c>
    </row>
    <row r="2089">
      <c r="A2089" s="3">
        <v>4925.0</v>
      </c>
      <c r="B2089" s="1">
        <f t="shared" si="1"/>
        <v>4925</v>
      </c>
    </row>
    <row r="2090">
      <c r="A2090" s="3">
        <v>6913.0</v>
      </c>
      <c r="B2090" s="1">
        <f t="shared" si="1"/>
        <v>6913</v>
      </c>
    </row>
    <row r="2091">
      <c r="A2091" s="3">
        <v>5527.0</v>
      </c>
      <c r="B2091" s="1">
        <f t="shared" si="1"/>
        <v>5527</v>
      </c>
    </row>
    <row r="2092">
      <c r="A2092" s="4"/>
      <c r="B2092" s="1" t="str">
        <f t="shared" si="1"/>
        <v>,</v>
      </c>
    </row>
    <row r="2093">
      <c r="A2093" s="3">
        <v>6849.0</v>
      </c>
      <c r="B2093" s="1">
        <f t="shared" si="1"/>
        <v>6849</v>
      </c>
    </row>
    <row r="2094">
      <c r="A2094" s="3">
        <v>3614.0</v>
      </c>
      <c r="B2094" s="1">
        <f t="shared" si="1"/>
        <v>3614</v>
      </c>
    </row>
    <row r="2095">
      <c r="A2095" s="3">
        <v>6330.0</v>
      </c>
      <c r="B2095" s="1">
        <f t="shared" si="1"/>
        <v>6330</v>
      </c>
    </row>
    <row r="2096">
      <c r="A2096" s="3">
        <v>3612.0</v>
      </c>
      <c r="B2096" s="1">
        <f t="shared" si="1"/>
        <v>3612</v>
      </c>
    </row>
    <row r="2097">
      <c r="A2097" s="3">
        <v>5259.0</v>
      </c>
      <c r="B2097" s="1">
        <f t="shared" si="1"/>
        <v>5259</v>
      </c>
    </row>
    <row r="2098">
      <c r="A2098" s="3">
        <v>6735.0</v>
      </c>
      <c r="B2098" s="1">
        <f t="shared" si="1"/>
        <v>6735</v>
      </c>
    </row>
    <row r="2099">
      <c r="A2099" s="3">
        <v>1603.0</v>
      </c>
      <c r="B2099" s="1">
        <f t="shared" si="1"/>
        <v>1603</v>
      </c>
    </row>
    <row r="2100">
      <c r="A2100" s="3">
        <v>3153.0</v>
      </c>
      <c r="B2100" s="1">
        <f t="shared" si="1"/>
        <v>3153</v>
      </c>
    </row>
    <row r="2101">
      <c r="A2101" s="3">
        <v>5160.0</v>
      </c>
      <c r="B2101" s="1">
        <f t="shared" si="1"/>
        <v>5160</v>
      </c>
    </row>
    <row r="2102">
      <c r="A2102" s="3">
        <v>5526.0</v>
      </c>
      <c r="B2102" s="1">
        <f t="shared" si="1"/>
        <v>5526</v>
      </c>
    </row>
    <row r="2103">
      <c r="A2103" s="3">
        <v>5990.0</v>
      </c>
      <c r="B2103" s="1">
        <f t="shared" si="1"/>
        <v>5990</v>
      </c>
    </row>
    <row r="2104">
      <c r="A2104" s="3">
        <v>2125.0</v>
      </c>
      <c r="B2104" s="1">
        <f t="shared" si="1"/>
        <v>2125</v>
      </c>
    </row>
    <row r="2105">
      <c r="A2105" s="4"/>
      <c r="B2105" s="1" t="str">
        <f t="shared" si="1"/>
        <v>,</v>
      </c>
    </row>
    <row r="2106">
      <c r="A2106" s="3">
        <v>3994.0</v>
      </c>
      <c r="B2106" s="1">
        <f t="shared" si="1"/>
        <v>3994</v>
      </c>
    </row>
    <row r="2107">
      <c r="A2107" s="3">
        <v>7956.0</v>
      </c>
      <c r="B2107" s="1">
        <f t="shared" si="1"/>
        <v>7956</v>
      </c>
    </row>
    <row r="2108">
      <c r="A2108" s="3">
        <v>1295.0</v>
      </c>
      <c r="B2108" s="1">
        <f t="shared" si="1"/>
        <v>1295</v>
      </c>
    </row>
    <row r="2109">
      <c r="A2109" s="3">
        <v>17255.0</v>
      </c>
      <c r="B2109" s="1">
        <f t="shared" si="1"/>
        <v>17255</v>
      </c>
    </row>
    <row r="2110">
      <c r="A2110" s="4"/>
      <c r="B2110" s="1" t="str">
        <f t="shared" si="1"/>
        <v>,</v>
      </c>
    </row>
    <row r="2111">
      <c r="A2111" s="3">
        <v>48885.0</v>
      </c>
      <c r="B2111" s="1">
        <f t="shared" si="1"/>
        <v>48885</v>
      </c>
    </row>
    <row r="2112">
      <c r="A2112" s="4"/>
      <c r="B2112" s="1" t="str">
        <f t="shared" si="1"/>
        <v>,</v>
      </c>
    </row>
    <row r="2113">
      <c r="A2113" s="3">
        <v>8156.0</v>
      </c>
      <c r="B2113" s="1">
        <f t="shared" si="1"/>
        <v>8156</v>
      </c>
    </row>
    <row r="2114">
      <c r="A2114" s="3">
        <v>10864.0</v>
      </c>
      <c r="B2114" s="1">
        <f t="shared" si="1"/>
        <v>10864</v>
      </c>
    </row>
    <row r="2115">
      <c r="A2115" s="3">
        <v>20472.0</v>
      </c>
      <c r="B2115" s="1">
        <f t="shared" si="1"/>
        <v>20472</v>
      </c>
    </row>
    <row r="2116">
      <c r="A2116" s="4"/>
      <c r="B2116" s="1" t="str">
        <f t="shared" si="1"/>
        <v>,</v>
      </c>
    </row>
    <row r="2117">
      <c r="A2117" s="3">
        <v>12590.0</v>
      </c>
      <c r="B2117" s="1">
        <f t="shared" si="1"/>
        <v>12590</v>
      </c>
    </row>
    <row r="2118">
      <c r="A2118" s="3">
        <v>12826.0</v>
      </c>
      <c r="B2118" s="1">
        <f t="shared" si="1"/>
        <v>12826</v>
      </c>
    </row>
    <row r="2119">
      <c r="A2119" s="3">
        <v>3397.0</v>
      </c>
      <c r="B2119" s="1">
        <f t="shared" si="1"/>
        <v>3397</v>
      </c>
    </row>
    <row r="2120">
      <c r="A2120" s="3">
        <v>6956.0</v>
      </c>
      <c r="B2120" s="1">
        <f t="shared" si="1"/>
        <v>6956</v>
      </c>
    </row>
    <row r="2121">
      <c r="A2121" s="3">
        <v>10270.0</v>
      </c>
      <c r="B2121" s="1">
        <f t="shared" si="1"/>
        <v>10270</v>
      </c>
    </row>
    <row r="2122">
      <c r="A2122" s="3">
        <v>11191.0</v>
      </c>
      <c r="B2122" s="1">
        <f t="shared" si="1"/>
        <v>11191</v>
      </c>
    </row>
    <row r="2123">
      <c r="A2123" s="4"/>
      <c r="B2123" s="1" t="str">
        <f t="shared" si="1"/>
        <v>,</v>
      </c>
    </row>
    <row r="2124">
      <c r="A2124" s="3">
        <v>6437.0</v>
      </c>
      <c r="B2124" s="1">
        <f t="shared" si="1"/>
        <v>6437</v>
      </c>
    </row>
    <row r="2125">
      <c r="A2125" s="3">
        <v>5402.0</v>
      </c>
      <c r="B2125" s="1">
        <f t="shared" si="1"/>
        <v>5402</v>
      </c>
    </row>
    <row r="2126">
      <c r="A2126" s="3">
        <v>5892.0</v>
      </c>
      <c r="B2126" s="1">
        <f t="shared" si="1"/>
        <v>5892</v>
      </c>
    </row>
    <row r="2127">
      <c r="A2127" s="3">
        <v>13043.0</v>
      </c>
      <c r="B2127" s="1">
        <f t="shared" si="1"/>
        <v>13043</v>
      </c>
    </row>
    <row r="2128">
      <c r="A2128" s="3">
        <v>7154.0</v>
      </c>
      <c r="B2128" s="1">
        <f t="shared" si="1"/>
        <v>7154</v>
      </c>
    </row>
    <row r="2129">
      <c r="A2129" s="4"/>
      <c r="B2129" s="1" t="str">
        <f t="shared" si="1"/>
        <v>,</v>
      </c>
    </row>
    <row r="2130">
      <c r="A2130" s="3">
        <v>3074.0</v>
      </c>
      <c r="B2130" s="1">
        <f t="shared" si="1"/>
        <v>3074</v>
      </c>
    </row>
    <row r="2131">
      <c r="A2131" s="3">
        <v>5746.0</v>
      </c>
      <c r="B2131" s="1">
        <f t="shared" si="1"/>
        <v>5746</v>
      </c>
    </row>
    <row r="2132">
      <c r="A2132" s="3">
        <v>6941.0</v>
      </c>
      <c r="B2132" s="1">
        <f t="shared" si="1"/>
        <v>6941</v>
      </c>
    </row>
    <row r="2133">
      <c r="A2133" s="3">
        <v>4546.0</v>
      </c>
      <c r="B2133" s="1">
        <f t="shared" si="1"/>
        <v>4546</v>
      </c>
    </row>
    <row r="2134">
      <c r="A2134" s="3">
        <v>6483.0</v>
      </c>
      <c r="B2134" s="1">
        <f t="shared" si="1"/>
        <v>6483</v>
      </c>
    </row>
    <row r="2135">
      <c r="A2135" s="3">
        <v>6929.0</v>
      </c>
      <c r="B2135" s="1">
        <f t="shared" si="1"/>
        <v>6929</v>
      </c>
    </row>
    <row r="2136">
      <c r="A2136" s="3">
        <v>7339.0</v>
      </c>
      <c r="B2136" s="1">
        <f t="shared" si="1"/>
        <v>7339</v>
      </c>
    </row>
    <row r="2137">
      <c r="A2137" s="3">
        <v>3236.0</v>
      </c>
      <c r="B2137" s="1">
        <f t="shared" si="1"/>
        <v>3236</v>
      </c>
    </row>
    <row r="2138">
      <c r="A2138" s="3">
        <v>2521.0</v>
      </c>
      <c r="B2138" s="1">
        <f t="shared" si="1"/>
        <v>2521</v>
      </c>
    </row>
    <row r="2139">
      <c r="A2139" s="3">
        <v>1728.0</v>
      </c>
      <c r="B2139" s="1">
        <f t="shared" si="1"/>
        <v>1728</v>
      </c>
    </row>
    <row r="2140">
      <c r="A2140" s="3">
        <v>5400.0</v>
      </c>
      <c r="B2140" s="1">
        <f t="shared" si="1"/>
        <v>5400</v>
      </c>
    </row>
    <row r="2141">
      <c r="A2141" s="4"/>
      <c r="B2141" s="1" t="str">
        <f t="shared" si="1"/>
        <v>,</v>
      </c>
    </row>
    <row r="2142">
      <c r="A2142" s="3">
        <v>5981.0</v>
      </c>
      <c r="B2142" s="1">
        <f t="shared" si="1"/>
        <v>5981</v>
      </c>
    </row>
    <row r="2143">
      <c r="A2143" s="3">
        <v>2368.0</v>
      </c>
      <c r="B2143" s="1">
        <f t="shared" si="1"/>
        <v>2368</v>
      </c>
    </row>
    <row r="2144">
      <c r="A2144" s="3">
        <v>2910.0</v>
      </c>
      <c r="B2144" s="1">
        <f t="shared" si="1"/>
        <v>2910</v>
      </c>
    </row>
    <row r="2145">
      <c r="A2145" s="3">
        <v>4789.0</v>
      </c>
      <c r="B2145" s="1">
        <f t="shared" si="1"/>
        <v>4789</v>
      </c>
    </row>
    <row r="2146">
      <c r="A2146" s="3">
        <v>4622.0</v>
      </c>
      <c r="B2146" s="1">
        <f t="shared" si="1"/>
        <v>4622</v>
      </c>
    </row>
    <row r="2147">
      <c r="A2147" s="3">
        <v>1146.0</v>
      </c>
      <c r="B2147" s="1">
        <f t="shared" si="1"/>
        <v>1146</v>
      </c>
    </row>
    <row r="2148">
      <c r="A2148" s="3">
        <v>2793.0</v>
      </c>
      <c r="B2148" s="1">
        <f t="shared" si="1"/>
        <v>2793</v>
      </c>
    </row>
    <row r="2149">
      <c r="A2149" s="3">
        <v>5396.0</v>
      </c>
      <c r="B2149" s="1">
        <f t="shared" si="1"/>
        <v>5396</v>
      </c>
    </row>
    <row r="2150">
      <c r="A2150" s="3">
        <v>5501.0</v>
      </c>
      <c r="B2150" s="1">
        <f t="shared" si="1"/>
        <v>5501</v>
      </c>
    </row>
    <row r="2151">
      <c r="A2151" s="3">
        <v>4040.0</v>
      </c>
      <c r="B2151" s="1">
        <f t="shared" si="1"/>
        <v>4040</v>
      </c>
    </row>
    <row r="2152">
      <c r="A2152" s="3">
        <v>4427.0</v>
      </c>
      <c r="B2152" s="1">
        <f t="shared" si="1"/>
        <v>4427</v>
      </c>
    </row>
    <row r="2153">
      <c r="A2153" s="3">
        <v>5061.0</v>
      </c>
      <c r="B2153" s="1">
        <f t="shared" si="1"/>
        <v>5061</v>
      </c>
    </row>
    <row r="2154">
      <c r="A2154" s="3">
        <v>4944.0</v>
      </c>
      <c r="B2154" s="1">
        <f t="shared" si="1"/>
        <v>4944</v>
      </c>
    </row>
    <row r="2155">
      <c r="A2155" s="3">
        <v>6396.0</v>
      </c>
      <c r="B2155" s="1">
        <f t="shared" si="1"/>
        <v>6396</v>
      </c>
    </row>
    <row r="2156">
      <c r="A2156" s="4"/>
      <c r="B2156" s="1" t="str">
        <f t="shared" si="1"/>
        <v>,</v>
      </c>
    </row>
    <row r="2157">
      <c r="A2157" s="3">
        <v>3890.0</v>
      </c>
      <c r="B2157" s="1">
        <f t="shared" si="1"/>
        <v>3890</v>
      </c>
    </row>
    <row r="2158">
      <c r="A2158" s="3">
        <v>8736.0</v>
      </c>
      <c r="B2158" s="1">
        <f t="shared" si="1"/>
        <v>8736</v>
      </c>
    </row>
    <row r="2159">
      <c r="A2159" s="3">
        <v>7073.0</v>
      </c>
      <c r="B2159" s="1">
        <f t="shared" si="1"/>
        <v>7073</v>
      </c>
    </row>
    <row r="2160">
      <c r="A2160" s="3">
        <v>2115.0</v>
      </c>
      <c r="B2160" s="1">
        <f t="shared" si="1"/>
        <v>2115</v>
      </c>
    </row>
    <row r="2161">
      <c r="A2161" s="3">
        <v>2762.0</v>
      </c>
      <c r="B2161" s="1">
        <f t="shared" si="1"/>
        <v>2762</v>
      </c>
    </row>
    <row r="2162">
      <c r="A2162" s="3">
        <v>7470.0</v>
      </c>
      <c r="B2162" s="1">
        <f t="shared" si="1"/>
        <v>7470</v>
      </c>
    </row>
    <row r="2163">
      <c r="A2163" s="3">
        <v>9355.0</v>
      </c>
      <c r="B2163" s="1">
        <f t="shared" si="1"/>
        <v>9355</v>
      </c>
    </row>
    <row r="2164">
      <c r="A2164" s="3">
        <v>1754.0</v>
      </c>
      <c r="B2164" s="1">
        <f t="shared" si="1"/>
        <v>1754</v>
      </c>
    </row>
    <row r="2165">
      <c r="A2165" s="4"/>
      <c r="B2165" s="1" t="str">
        <f t="shared" si="1"/>
        <v>,</v>
      </c>
    </row>
    <row r="2166">
      <c r="A2166" s="3">
        <v>10134.0</v>
      </c>
      <c r="B2166" s="1">
        <f t="shared" si="1"/>
        <v>10134</v>
      </c>
    </row>
    <row r="2167">
      <c r="A2167" s="3">
        <v>24611.0</v>
      </c>
      <c r="B2167" s="1">
        <f t="shared" si="1"/>
        <v>24611</v>
      </c>
    </row>
    <row r="2168">
      <c r="A2168" s="3">
        <v>20758.0</v>
      </c>
      <c r="B2168" s="1">
        <f t="shared" si="1"/>
        <v>20758</v>
      </c>
    </row>
    <row r="2169">
      <c r="A2169" s="4"/>
      <c r="B2169" s="1" t="str">
        <f t="shared" si="1"/>
        <v>,</v>
      </c>
    </row>
    <row r="2170">
      <c r="A2170" s="3">
        <v>3021.0</v>
      </c>
      <c r="B2170" s="1">
        <f t="shared" si="1"/>
        <v>3021</v>
      </c>
    </row>
    <row r="2171">
      <c r="A2171" s="3">
        <v>4624.0</v>
      </c>
      <c r="B2171" s="1">
        <f t="shared" si="1"/>
        <v>4624</v>
      </c>
    </row>
    <row r="2172">
      <c r="A2172" s="3">
        <v>12109.0</v>
      </c>
      <c r="B2172" s="1">
        <f t="shared" si="1"/>
        <v>12109</v>
      </c>
    </row>
    <row r="2173">
      <c r="A2173" s="3">
        <v>10211.0</v>
      </c>
      <c r="B2173" s="1">
        <f t="shared" si="1"/>
        <v>10211</v>
      </c>
    </row>
    <row r="2174">
      <c r="A2174" s="4"/>
      <c r="B2174" s="1" t="str">
        <f t="shared" si="1"/>
        <v>,</v>
      </c>
    </row>
    <row r="2175">
      <c r="A2175" s="3">
        <v>3813.0</v>
      </c>
      <c r="B2175" s="1">
        <f t="shared" si="1"/>
        <v>3813</v>
      </c>
    </row>
    <row r="2176">
      <c r="A2176" s="3">
        <v>2422.0</v>
      </c>
      <c r="B2176" s="1">
        <f t="shared" si="1"/>
        <v>2422</v>
      </c>
    </row>
    <row r="2177">
      <c r="A2177" s="3">
        <v>4148.0</v>
      </c>
      <c r="B2177" s="1">
        <f t="shared" si="1"/>
        <v>4148</v>
      </c>
    </row>
    <row r="2178">
      <c r="A2178" s="3">
        <v>1626.0</v>
      </c>
      <c r="B2178" s="1">
        <f t="shared" si="1"/>
        <v>1626</v>
      </c>
    </row>
    <row r="2179">
      <c r="A2179" s="3">
        <v>1124.0</v>
      </c>
      <c r="B2179" s="1">
        <f t="shared" si="1"/>
        <v>1124</v>
      </c>
    </row>
    <row r="2180">
      <c r="A2180" s="3">
        <v>6512.0</v>
      </c>
      <c r="B2180" s="1">
        <f t="shared" si="1"/>
        <v>6512</v>
      </c>
    </row>
    <row r="2181">
      <c r="A2181" s="3">
        <v>5130.0</v>
      </c>
      <c r="B2181" s="1">
        <f t="shared" si="1"/>
        <v>5130</v>
      </c>
    </row>
    <row r="2182">
      <c r="A2182" s="3">
        <v>4874.0</v>
      </c>
      <c r="B2182" s="1">
        <f t="shared" si="1"/>
        <v>4874</v>
      </c>
    </row>
    <row r="2183">
      <c r="A2183" s="3">
        <v>5287.0</v>
      </c>
      <c r="B2183" s="1">
        <f t="shared" si="1"/>
        <v>5287</v>
      </c>
    </row>
    <row r="2184">
      <c r="A2184" s="3">
        <v>5100.0</v>
      </c>
      <c r="B2184" s="1">
        <f t="shared" si="1"/>
        <v>5100</v>
      </c>
    </row>
    <row r="2185">
      <c r="A2185" s="3">
        <v>1147.0</v>
      </c>
      <c r="B2185" s="1">
        <f t="shared" si="1"/>
        <v>1147</v>
      </c>
    </row>
    <row r="2186">
      <c r="A2186" s="4"/>
      <c r="B2186" s="1" t="str">
        <f t="shared" si="1"/>
        <v>,</v>
      </c>
    </row>
    <row r="2187">
      <c r="A2187" s="3">
        <v>6020.0</v>
      </c>
      <c r="B2187" s="1">
        <f t="shared" si="1"/>
        <v>6020</v>
      </c>
    </row>
    <row r="2188">
      <c r="A2188" s="3">
        <v>1121.0</v>
      </c>
      <c r="B2188" s="1">
        <f t="shared" si="1"/>
        <v>1121</v>
      </c>
    </row>
    <row r="2189">
      <c r="A2189" s="3">
        <v>6018.0</v>
      </c>
      <c r="B2189" s="1">
        <f t="shared" si="1"/>
        <v>6018</v>
      </c>
    </row>
    <row r="2190">
      <c r="A2190" s="3">
        <v>9226.0</v>
      </c>
      <c r="B2190" s="1">
        <f t="shared" si="1"/>
        <v>9226</v>
      </c>
    </row>
    <row r="2191">
      <c r="A2191" s="3">
        <v>2792.0</v>
      </c>
      <c r="B2191" s="1">
        <f t="shared" si="1"/>
        <v>2792</v>
      </c>
    </row>
    <row r="2192">
      <c r="A2192" s="3">
        <v>3706.0</v>
      </c>
      <c r="B2192" s="1">
        <f t="shared" si="1"/>
        <v>3706</v>
      </c>
    </row>
    <row r="2193">
      <c r="A2193" s="4"/>
      <c r="B2193" s="1" t="str">
        <f t="shared" si="1"/>
        <v>,</v>
      </c>
    </row>
    <row r="2194">
      <c r="A2194" s="3">
        <v>8027.0</v>
      </c>
      <c r="B2194" s="1">
        <f t="shared" si="1"/>
        <v>8027</v>
      </c>
    </row>
    <row r="2195">
      <c r="A2195" s="3">
        <v>14155.0</v>
      </c>
      <c r="B2195" s="1">
        <f t="shared" si="1"/>
        <v>14155</v>
      </c>
    </row>
    <row r="2196">
      <c r="A2196" s="3">
        <v>14228.0</v>
      </c>
      <c r="B2196" s="1">
        <f t="shared" si="1"/>
        <v>14228</v>
      </c>
    </row>
    <row r="2197">
      <c r="A2197" s="3">
        <v>11648.0</v>
      </c>
      <c r="B2197" s="1">
        <f t="shared" si="1"/>
        <v>11648</v>
      </c>
    </row>
    <row r="2198">
      <c r="A2198" s="3">
        <v>14866.0</v>
      </c>
      <c r="B2198" s="1">
        <f t="shared" si="1"/>
        <v>14866</v>
      </c>
    </row>
    <row r="2199">
      <c r="A2199" s="4"/>
      <c r="B2199" s="1" t="str">
        <f t="shared" si="1"/>
        <v>,</v>
      </c>
    </row>
    <row r="2200">
      <c r="A2200" s="3">
        <v>8839.0</v>
      </c>
      <c r="B2200" s="1">
        <f t="shared" si="1"/>
        <v>8839</v>
      </c>
    </row>
    <row r="2201">
      <c r="A2201" s="3">
        <v>15560.0</v>
      </c>
      <c r="B2201" s="1">
        <f t="shared" si="1"/>
        <v>15560</v>
      </c>
    </row>
    <row r="2202">
      <c r="A2202" s="3">
        <v>10935.0</v>
      </c>
      <c r="B2202" s="1">
        <f t="shared" si="1"/>
        <v>10935</v>
      </c>
    </row>
    <row r="2203">
      <c r="A2203" s="3">
        <v>2677.0</v>
      </c>
      <c r="B2203" s="1">
        <f t="shared" si="1"/>
        <v>2677</v>
      </c>
    </row>
    <row r="2204">
      <c r="A2204" s="3">
        <v>2764.0</v>
      </c>
      <c r="B2204" s="1">
        <f t="shared" si="1"/>
        <v>2764</v>
      </c>
    </row>
    <row r="2205">
      <c r="A2205" s="4"/>
      <c r="B2205" s="1" t="str">
        <f t="shared" si="1"/>
        <v>,</v>
      </c>
    </row>
    <row r="2206">
      <c r="A2206" s="3">
        <v>6261.0</v>
      </c>
      <c r="B2206" s="1">
        <f t="shared" si="1"/>
        <v>6261</v>
      </c>
    </row>
    <row r="2207">
      <c r="A2207" s="3">
        <v>13041.0</v>
      </c>
      <c r="B2207" s="1">
        <f t="shared" si="1"/>
        <v>13041</v>
      </c>
    </row>
    <row r="2208">
      <c r="A2208" s="3">
        <v>5795.0</v>
      </c>
      <c r="B2208" s="1">
        <f t="shared" si="1"/>
        <v>5795</v>
      </c>
    </row>
    <row r="2209">
      <c r="A2209" s="3">
        <v>11615.0</v>
      </c>
      <c r="B2209" s="1">
        <f t="shared" si="1"/>
        <v>11615</v>
      </c>
    </row>
    <row r="2210">
      <c r="A2210" s="3">
        <v>9834.0</v>
      </c>
      <c r="B2210" s="1">
        <f t="shared" si="1"/>
        <v>9834</v>
      </c>
    </row>
    <row r="2211">
      <c r="A2211" s="3">
        <v>7578.0</v>
      </c>
      <c r="B2211" s="1">
        <f t="shared" si="1"/>
        <v>7578</v>
      </c>
    </row>
    <row r="2212">
      <c r="A2212" s="4"/>
      <c r="B2212" s="1" t="str">
        <f t="shared" si="1"/>
        <v>,</v>
      </c>
    </row>
    <row r="2213">
      <c r="A2213" s="3">
        <v>5560.0</v>
      </c>
      <c r="B2213" s="1">
        <f t="shared" si="1"/>
        <v>5560</v>
      </c>
    </row>
    <row r="2214">
      <c r="A2214" s="3">
        <v>1044.0</v>
      </c>
      <c r="B2214" s="1">
        <f t="shared" si="1"/>
        <v>1044</v>
      </c>
    </row>
    <row r="2215">
      <c r="A2215" s="3">
        <v>5120.0</v>
      </c>
      <c r="B2215" s="1">
        <f t="shared" si="1"/>
        <v>5120</v>
      </c>
    </row>
    <row r="2216">
      <c r="A2216" s="3">
        <v>4165.0</v>
      </c>
      <c r="B2216" s="1">
        <f t="shared" si="1"/>
        <v>4165</v>
      </c>
    </row>
    <row r="2217">
      <c r="A2217" s="3">
        <v>4273.0</v>
      </c>
      <c r="B2217" s="1">
        <f t="shared" si="1"/>
        <v>4273</v>
      </c>
    </row>
    <row r="2218">
      <c r="A2218" s="3">
        <v>2333.0</v>
      </c>
      <c r="B2218" s="1">
        <f t="shared" si="1"/>
        <v>2333</v>
      </c>
    </row>
    <row r="2219">
      <c r="A2219" s="3">
        <v>2606.0</v>
      </c>
      <c r="B2219" s="1">
        <f t="shared" si="1"/>
        <v>2606</v>
      </c>
    </row>
    <row r="2220">
      <c r="A2220" s="3">
        <v>4919.0</v>
      </c>
      <c r="B2220" s="1">
        <f t="shared" si="1"/>
        <v>4919</v>
      </c>
    </row>
    <row r="2221">
      <c r="A2221" s="3">
        <v>2166.0</v>
      </c>
      <c r="B2221" s="1">
        <f t="shared" si="1"/>
        <v>2166</v>
      </c>
    </row>
    <row r="2222">
      <c r="A2222" s="3">
        <v>2723.0</v>
      </c>
      <c r="B2222" s="1">
        <f t="shared" si="1"/>
        <v>2723</v>
      </c>
    </row>
    <row r="2223">
      <c r="A2223" s="3">
        <v>2711.0</v>
      </c>
      <c r="B2223" s="1">
        <f t="shared" si="1"/>
        <v>2711</v>
      </c>
    </row>
    <row r="2224">
      <c r="A2224" s="3">
        <v>4169.0</v>
      </c>
      <c r="B2224" s="1">
        <f t="shared" si="1"/>
        <v>4169</v>
      </c>
    </row>
    <row r="2225">
      <c r="A2225" s="3">
        <v>1192.0</v>
      </c>
      <c r="B2225" s="1">
        <f t="shared" si="1"/>
        <v>1192</v>
      </c>
    </row>
    <row r="2226">
      <c r="A2226" s="3">
        <v>3290.0</v>
      </c>
      <c r="B2226" s="1">
        <f t="shared" si="1"/>
        <v>3290</v>
      </c>
    </row>
    <row r="2227">
      <c r="A2227" s="3">
        <v>3375.0</v>
      </c>
      <c r="B2227" s="1">
        <f t="shared" si="1"/>
        <v>3375</v>
      </c>
    </row>
    <row r="2228">
      <c r="A2228" s="4"/>
      <c r="B2228" s="1" t="str">
        <f t="shared" si="1"/>
        <v>,</v>
      </c>
    </row>
    <row r="2229">
      <c r="A2229" s="3">
        <v>9912.0</v>
      </c>
      <c r="B2229" s="1">
        <f t="shared" si="1"/>
        <v>9912</v>
      </c>
    </row>
    <row r="2230">
      <c r="A2230" s="3">
        <v>13241.0</v>
      </c>
      <c r="B2230" s="1">
        <f t="shared" si="1"/>
        <v>13241</v>
      </c>
    </row>
    <row r="2231">
      <c r="A2231" s="3">
        <v>10389.0</v>
      </c>
      <c r="B2231" s="1">
        <f t="shared" si="1"/>
        <v>10389</v>
      </c>
    </row>
    <row r="2232">
      <c r="A2232" s="3">
        <v>6685.0</v>
      </c>
      <c r="B2232" s="1">
        <f t="shared" si="1"/>
        <v>6685</v>
      </c>
    </row>
    <row r="2233">
      <c r="A2233" s="3">
        <v>4808.0</v>
      </c>
      <c r="B2233" s="1">
        <f t="shared" si="1"/>
        <v>4808</v>
      </c>
    </row>
    <row r="2234">
      <c r="A2234" s="3">
        <v>1306.0</v>
      </c>
      <c r="B2234" s="1">
        <f t="shared" si="1"/>
        <v>1306</v>
      </c>
    </row>
    <row r="2235">
      <c r="A2235" s="4"/>
      <c r="B2235" s="1" t="str">
        <f t="shared" si="1"/>
        <v>,</v>
      </c>
    </row>
    <row r="2236">
      <c r="A2236" s="3">
        <v>53747.0</v>
      </c>
      <c r="B2236" s="1">
        <f t="shared" si="1"/>
        <v>53747</v>
      </c>
    </row>
    <row r="2237">
      <c r="A2237" s="4"/>
      <c r="B2237" s="1" t="str">
        <f t="shared" si="1"/>
        <v>,</v>
      </c>
    </row>
    <row r="2238">
      <c r="A2238" s="3">
        <v>13478.0</v>
      </c>
      <c r="B2238" s="1">
        <f t="shared" si="1"/>
        <v>13478</v>
      </c>
    </row>
    <row r="2239">
      <c r="A2239" s="3">
        <v>10567.0</v>
      </c>
      <c r="B2239" s="1">
        <f t="shared" si="1"/>
        <v>10567</v>
      </c>
    </row>
    <row r="2240">
      <c r="A2240" s="4"/>
      <c r="B2240" s="1" t="str">
        <f t="shared" si="1"/>
        <v>,</v>
      </c>
    </row>
    <row r="2241">
      <c r="A2241" s="3">
        <v>14438.0</v>
      </c>
      <c r="B2241" s="1">
        <f t="shared" si="1"/>
        <v>14438</v>
      </c>
    </row>
    <row r="2242">
      <c r="A2242" s="3">
        <v>13430.0</v>
      </c>
      <c r="B2242" s="1">
        <f t="shared" si="1"/>
        <v>13430</v>
      </c>
    </row>
    <row r="2243">
      <c r="A2243" s="3">
        <v>18691.0</v>
      </c>
      <c r="B2243" s="1">
        <f t="shared" si="1"/>
        <v>18691</v>
      </c>
    </row>
    <row r="2244">
      <c r="A2244" s="3">
        <v>9087.0</v>
      </c>
      <c r="B2244" s="1">
        <f t="shared" si="1"/>
        <v>9087</v>
      </c>
    </row>
    <row r="2245">
      <c r="A2245" s="4"/>
      <c r="B2245" s="1" t="str">
        <f t="shared" si="1"/>
        <v>,</v>
      </c>
    </row>
    <row r="2246">
      <c r="A2246" s="3">
        <v>3117.0</v>
      </c>
      <c r="B2246" s="1">
        <f t="shared" si="1"/>
        <v>3117</v>
      </c>
    </row>
    <row r="2247">
      <c r="A2247" s="3">
        <v>1338.0</v>
      </c>
      <c r="B2247" s="1">
        <f t="shared" si="1"/>
        <v>1338</v>
      </c>
    </row>
    <row r="2248">
      <c r="A2248" s="3">
        <v>5317.0</v>
      </c>
      <c r="B2248" s="1">
        <f t="shared" si="1"/>
        <v>5317</v>
      </c>
    </row>
    <row r="2249">
      <c r="A2249" s="3">
        <v>3267.0</v>
      </c>
      <c r="B2249" s="1">
        <f t="shared" si="1"/>
        <v>3267</v>
      </c>
    </row>
    <row r="2250">
      <c r="A2250" s="3">
        <v>2837.0</v>
      </c>
      <c r="B2250" s="1">
        <f t="shared" si="1"/>
        <v>2837</v>
      </c>
    </row>
    <row r="2251">
      <c r="A2251" s="3">
        <v>4002.0</v>
      </c>
      <c r="B2251" s="1">
        <f t="shared" si="1"/>
        <v>4002</v>
      </c>
    </row>
    <row r="2252">
      <c r="A2252" s="3">
        <v>4449.0</v>
      </c>
      <c r="B2252" s="1">
        <f t="shared" si="1"/>
        <v>4449</v>
      </c>
    </row>
    <row r="2253">
      <c r="A2253" s="3">
        <v>3199.0</v>
      </c>
      <c r="B2253" s="1">
        <f t="shared" si="1"/>
        <v>3199</v>
      </c>
    </row>
    <row r="2254">
      <c r="A2254" s="3">
        <v>2409.0</v>
      </c>
      <c r="B2254" s="1">
        <f t="shared" si="1"/>
        <v>2409</v>
      </c>
    </row>
    <row r="2255">
      <c r="A2255" s="3">
        <v>2922.0</v>
      </c>
      <c r="B2255" s="1">
        <f t="shared" si="1"/>
        <v>2922</v>
      </c>
    </row>
    <row r="2256">
      <c r="A2256" s="3">
        <v>2136.0</v>
      </c>
      <c r="B2256" s="1">
        <f t="shared" si="1"/>
        <v>2136</v>
      </c>
    </row>
    <row r="2257">
      <c r="A2257" s="3">
        <v>1663.0</v>
      </c>
      <c r="B2257" s="1">
        <f t="shared" si="1"/>
        <v>1663</v>
      </c>
    </row>
    <row r="2258">
      <c r="A2258" s="3">
        <v>4246.0</v>
      </c>
      <c r="B2258" s="1">
        <f t="shared" si="1"/>
        <v>4246</v>
      </c>
    </row>
    <row r="2259">
      <c r="A2259" s="3">
        <v>1331.0</v>
      </c>
      <c r="B2259" s="1">
        <f t="shared" si="1"/>
        <v>1331</v>
      </c>
    </row>
    <row r="2260">
      <c r="A2260" s="3">
        <v>3420.0</v>
      </c>
      <c r="B2260" s="1">
        <f t="shared" si="1"/>
        <v>3420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</cols>
  <sheetData>
    <row r="1" ht="1719.0" hidden="1" customHeight="1">
      <c r="A1" s="2" t="s">
        <v>0</v>
      </c>
    </row>
    <row r="2" ht="201.0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>
        <v>55471.0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>
        <v>16745.0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>
        <v>5226.0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2" t="s">
        <v>58</v>
      </c>
      <c r="BI2" s="2" t="s">
        <v>59</v>
      </c>
      <c r="BJ2" s="2" t="s">
        <v>60</v>
      </c>
      <c r="BK2" s="2">
        <v>21030.0</v>
      </c>
      <c r="BL2" s="2" t="s">
        <v>61</v>
      </c>
      <c r="BM2" s="2" t="s">
        <v>62</v>
      </c>
      <c r="BN2" s="2" t="s">
        <v>63</v>
      </c>
      <c r="BO2" s="2">
        <v>65413.0</v>
      </c>
      <c r="BP2" s="2" t="s">
        <v>64</v>
      </c>
      <c r="BQ2" s="2" t="s">
        <v>65</v>
      </c>
      <c r="BR2" s="2" t="s">
        <v>66</v>
      </c>
      <c r="BS2" s="2" t="s">
        <v>67</v>
      </c>
      <c r="BT2" s="2" t="s">
        <v>68</v>
      </c>
      <c r="BU2" s="2">
        <v>47475.0</v>
      </c>
      <c r="BV2" s="2" t="s">
        <v>69</v>
      </c>
      <c r="BW2" s="2" t="s">
        <v>70</v>
      </c>
      <c r="BX2" s="2" t="s">
        <v>71</v>
      </c>
      <c r="BY2" s="2" t="s">
        <v>72</v>
      </c>
      <c r="BZ2" s="2" t="s">
        <v>73</v>
      </c>
      <c r="CA2" s="2" t="s">
        <v>74</v>
      </c>
      <c r="CB2" s="2" t="s">
        <v>75</v>
      </c>
      <c r="CC2" s="2" t="s">
        <v>76</v>
      </c>
      <c r="CD2" s="2" t="s">
        <v>77</v>
      </c>
      <c r="CE2" s="2" t="s">
        <v>78</v>
      </c>
      <c r="CF2" s="2" t="s">
        <v>79</v>
      </c>
      <c r="CG2" s="2">
        <v>33497.0</v>
      </c>
      <c r="CH2" s="2" t="s">
        <v>80</v>
      </c>
      <c r="CI2" s="2" t="s">
        <v>81</v>
      </c>
      <c r="CJ2" s="2" t="s">
        <v>82</v>
      </c>
      <c r="CK2" s="2" t="s">
        <v>83</v>
      </c>
      <c r="CL2" s="2" t="s">
        <v>84</v>
      </c>
      <c r="CM2" s="2" t="s">
        <v>85</v>
      </c>
      <c r="CN2" s="2" t="s">
        <v>86</v>
      </c>
      <c r="CO2" s="2" t="s">
        <v>87</v>
      </c>
      <c r="CP2" s="2" t="s">
        <v>88</v>
      </c>
      <c r="CQ2" s="2" t="s">
        <v>89</v>
      </c>
      <c r="CR2" s="2" t="s">
        <v>90</v>
      </c>
      <c r="CS2" s="2" t="s">
        <v>91</v>
      </c>
      <c r="CT2" s="2">
        <v>46446.0</v>
      </c>
      <c r="CU2" s="2" t="s">
        <v>92</v>
      </c>
      <c r="CV2" s="2" t="s">
        <v>93</v>
      </c>
      <c r="CW2" s="2" t="s">
        <v>94</v>
      </c>
      <c r="CX2" s="2" t="s">
        <v>95</v>
      </c>
      <c r="CY2" s="2" t="s">
        <v>96</v>
      </c>
      <c r="CZ2" s="2" t="s">
        <v>97</v>
      </c>
      <c r="DA2" s="2" t="s">
        <v>98</v>
      </c>
      <c r="DB2" s="2" t="s">
        <v>99</v>
      </c>
      <c r="DC2" s="2" t="s">
        <v>100</v>
      </c>
      <c r="DD2" s="2" t="s">
        <v>101</v>
      </c>
      <c r="DE2" s="2" t="s">
        <v>102</v>
      </c>
      <c r="DF2" s="2" t="s">
        <v>103</v>
      </c>
      <c r="DG2" s="2" t="s">
        <v>104</v>
      </c>
      <c r="DH2" s="2">
        <v>54029.0</v>
      </c>
      <c r="DI2" s="2" t="s">
        <v>105</v>
      </c>
      <c r="DJ2" s="2" t="s">
        <v>106</v>
      </c>
      <c r="DK2" s="2" t="s">
        <v>107</v>
      </c>
      <c r="DL2" s="2" t="s">
        <v>108</v>
      </c>
      <c r="DM2" s="2" t="s">
        <v>109</v>
      </c>
      <c r="DN2" s="2">
        <v>20977.0</v>
      </c>
      <c r="DO2" s="2" t="s">
        <v>110</v>
      </c>
      <c r="DP2" s="2" t="s">
        <v>111</v>
      </c>
      <c r="DQ2" s="2" t="s">
        <v>112</v>
      </c>
      <c r="DR2" s="2" t="s">
        <v>113</v>
      </c>
      <c r="DS2" s="2" t="s">
        <v>114</v>
      </c>
      <c r="DT2" s="2" t="s">
        <v>115</v>
      </c>
      <c r="DU2" s="2" t="s">
        <v>116</v>
      </c>
      <c r="DV2" s="2" t="s">
        <v>117</v>
      </c>
      <c r="DW2" s="2" t="s">
        <v>118</v>
      </c>
      <c r="DX2" s="2" t="s">
        <v>119</v>
      </c>
      <c r="DY2" s="2" t="s">
        <v>120</v>
      </c>
      <c r="DZ2" s="2" t="s">
        <v>121</v>
      </c>
      <c r="EA2" s="2" t="s">
        <v>122</v>
      </c>
      <c r="EB2" s="2">
        <v>18350.0</v>
      </c>
      <c r="EC2" s="2" t="s">
        <v>123</v>
      </c>
      <c r="ED2" s="2" t="s">
        <v>124</v>
      </c>
      <c r="EE2" s="2" t="s">
        <v>125</v>
      </c>
      <c r="EF2" s="2" t="s">
        <v>126</v>
      </c>
      <c r="EG2" s="2" t="s">
        <v>127</v>
      </c>
      <c r="EH2" s="2" t="s">
        <v>128</v>
      </c>
      <c r="EI2" s="2" t="s">
        <v>129</v>
      </c>
      <c r="EJ2" s="2" t="s">
        <v>130</v>
      </c>
      <c r="EK2" s="2" t="s">
        <v>131</v>
      </c>
      <c r="EL2" s="2" t="s">
        <v>132</v>
      </c>
      <c r="EM2" s="2" t="s">
        <v>133</v>
      </c>
      <c r="EN2" s="2" t="s">
        <v>134</v>
      </c>
      <c r="EO2" s="2" t="s">
        <v>135</v>
      </c>
      <c r="EP2" s="2" t="s">
        <v>136</v>
      </c>
      <c r="EQ2" s="2" t="s">
        <v>137</v>
      </c>
      <c r="ER2" s="2" t="s">
        <v>138</v>
      </c>
      <c r="ES2" s="2" t="s">
        <v>139</v>
      </c>
      <c r="ET2" s="2" t="s">
        <v>140</v>
      </c>
      <c r="EU2" s="2" t="s">
        <v>141</v>
      </c>
      <c r="EV2" s="2" t="s">
        <v>142</v>
      </c>
      <c r="EW2" s="2" t="s">
        <v>143</v>
      </c>
      <c r="EX2" s="2" t="s">
        <v>144</v>
      </c>
      <c r="EY2" s="2" t="s">
        <v>145</v>
      </c>
      <c r="EZ2" s="2" t="s">
        <v>146</v>
      </c>
      <c r="FA2" s="2" t="s">
        <v>147</v>
      </c>
      <c r="FB2" s="2" t="s">
        <v>148</v>
      </c>
      <c r="FC2" s="2" t="s">
        <v>149</v>
      </c>
      <c r="FD2" s="2" t="s">
        <v>150</v>
      </c>
      <c r="FE2" s="2" t="s">
        <v>151</v>
      </c>
      <c r="FF2" s="2" t="s">
        <v>152</v>
      </c>
      <c r="FG2" s="2" t="s">
        <v>153</v>
      </c>
      <c r="FH2" s="2" t="s">
        <v>154</v>
      </c>
      <c r="FI2" s="2" t="s">
        <v>155</v>
      </c>
      <c r="FJ2" s="2" t="s">
        <v>156</v>
      </c>
      <c r="FK2" s="2" t="s">
        <v>157</v>
      </c>
      <c r="FL2" s="2" t="s">
        <v>158</v>
      </c>
      <c r="FM2" s="2" t="s">
        <v>159</v>
      </c>
      <c r="FN2" s="2" t="s">
        <v>160</v>
      </c>
      <c r="FO2" s="2" t="s">
        <v>161</v>
      </c>
      <c r="FP2" s="2" t="s">
        <v>162</v>
      </c>
      <c r="FQ2" s="2" t="s">
        <v>163</v>
      </c>
      <c r="FR2" s="2" t="s">
        <v>164</v>
      </c>
      <c r="FS2" s="2" t="s">
        <v>165</v>
      </c>
      <c r="FT2" s="2" t="s">
        <v>166</v>
      </c>
      <c r="FU2" s="2" t="s">
        <v>167</v>
      </c>
      <c r="FV2" s="2" t="s">
        <v>168</v>
      </c>
      <c r="FW2" s="2" t="s">
        <v>169</v>
      </c>
      <c r="FX2" s="2" t="s">
        <v>170</v>
      </c>
      <c r="FY2" s="2" t="s">
        <v>171</v>
      </c>
      <c r="FZ2" s="2" t="s">
        <v>172</v>
      </c>
      <c r="GA2" s="2" t="s">
        <v>173</v>
      </c>
      <c r="GB2" s="2" t="s">
        <v>174</v>
      </c>
      <c r="GC2" s="2" t="s">
        <v>175</v>
      </c>
      <c r="GD2" s="2" t="s">
        <v>176</v>
      </c>
      <c r="GE2" s="2" t="s">
        <v>177</v>
      </c>
      <c r="GF2" s="2" t="s">
        <v>178</v>
      </c>
      <c r="GG2" s="2" t="s">
        <v>179</v>
      </c>
      <c r="GH2" s="2">
        <v>50107.0</v>
      </c>
      <c r="GI2" s="2" t="s">
        <v>180</v>
      </c>
      <c r="GJ2" s="2" t="s">
        <v>181</v>
      </c>
      <c r="GK2" s="2" t="s">
        <v>182</v>
      </c>
      <c r="GL2" s="2" t="s">
        <v>183</v>
      </c>
      <c r="GM2" s="2" t="s">
        <v>184</v>
      </c>
      <c r="GN2" s="2" t="s">
        <v>185</v>
      </c>
      <c r="GO2" s="2" t="s">
        <v>186</v>
      </c>
      <c r="GP2" s="2" t="s">
        <v>187</v>
      </c>
      <c r="GQ2" s="2" t="s">
        <v>188</v>
      </c>
      <c r="GR2" s="2" t="s">
        <v>189</v>
      </c>
      <c r="GS2" s="2" t="s">
        <v>190</v>
      </c>
      <c r="GT2" s="2" t="s">
        <v>191</v>
      </c>
      <c r="GU2" s="2" t="s">
        <v>192</v>
      </c>
      <c r="GV2" s="2" t="s">
        <v>193</v>
      </c>
      <c r="GW2" s="2" t="s">
        <v>194</v>
      </c>
      <c r="GX2" s="2" t="s">
        <v>195</v>
      </c>
      <c r="GY2" s="2" t="s">
        <v>196</v>
      </c>
      <c r="GZ2" s="2" t="s">
        <v>197</v>
      </c>
      <c r="HA2" s="2" t="s">
        <v>198</v>
      </c>
      <c r="HB2" s="2" t="s">
        <v>199</v>
      </c>
      <c r="HC2" s="2" t="s">
        <v>200</v>
      </c>
      <c r="HD2" s="2" t="s">
        <v>201</v>
      </c>
      <c r="HE2" s="2" t="s">
        <v>202</v>
      </c>
      <c r="HF2" s="2" t="s">
        <v>203</v>
      </c>
      <c r="HG2" s="2" t="s">
        <v>204</v>
      </c>
      <c r="HH2" s="2">
        <v>29214.0</v>
      </c>
      <c r="HI2" s="2" t="s">
        <v>205</v>
      </c>
      <c r="HJ2" s="2" t="s">
        <v>206</v>
      </c>
      <c r="HK2" s="2" t="s">
        <v>207</v>
      </c>
      <c r="HL2" s="2" t="s">
        <v>208</v>
      </c>
      <c r="HM2" s="2" t="s">
        <v>209</v>
      </c>
      <c r="HN2" s="2" t="s">
        <v>210</v>
      </c>
      <c r="HO2" s="2">
        <v>25977.0</v>
      </c>
      <c r="HP2" s="2" t="s">
        <v>211</v>
      </c>
      <c r="HQ2" s="2" t="s">
        <v>212</v>
      </c>
      <c r="HR2" s="2" t="s">
        <v>213</v>
      </c>
      <c r="HS2" s="2" t="s">
        <v>214</v>
      </c>
      <c r="HT2" s="2" t="s">
        <v>215</v>
      </c>
      <c r="HU2" s="2" t="s">
        <v>216</v>
      </c>
      <c r="HV2" s="2" t="s">
        <v>217</v>
      </c>
      <c r="HW2" s="2" t="s">
        <v>218</v>
      </c>
      <c r="HX2" s="2" t="s">
        <v>219</v>
      </c>
      <c r="HY2" s="2" t="s">
        <v>220</v>
      </c>
      <c r="HZ2" s="2" t="s">
        <v>221</v>
      </c>
      <c r="IA2" s="2" t="s">
        <v>222</v>
      </c>
      <c r="IB2" s="2" t="s">
        <v>223</v>
      </c>
      <c r="IC2" s="2">
        <v>48885.0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236</v>
      </c>
      <c r="IQ2" s="2" t="s">
        <v>237</v>
      </c>
      <c r="IR2" s="2" t="s">
        <v>238</v>
      </c>
      <c r="IS2" s="2">
        <v>53747.0</v>
      </c>
      <c r="IT2" s="2" t="s">
        <v>239</v>
      </c>
      <c r="IU2" s="2" t="s">
        <v>240</v>
      </c>
      <c r="IV2" s="2" t="s">
        <v>241</v>
      </c>
    </row>
    <row r="3">
      <c r="A3" s="2" t="s">
        <v>242</v>
      </c>
    </row>
    <row r="4">
      <c r="A4" s="5" t="s">
        <v>243</v>
      </c>
      <c r="B4" s="1">
        <f>IFERROR(__xludf.DUMMYFUNCTION("TRANSPOSE(SPLIT(B2,CHAR(10)))"),4514.0)</f>
        <v>4514</v>
      </c>
      <c r="C4" s="1">
        <f>IFERROR(__xludf.DUMMYFUNCTION("TRANSPOSE(SPLIT(C2,CHAR(10)))"),3059.0)</f>
        <v>3059</v>
      </c>
      <c r="D4" s="1">
        <f>IFERROR(__xludf.DUMMYFUNCTION("TRANSPOSE(SPLIT(D2,CHAR(10)))"),4556.0)</f>
        <v>4556</v>
      </c>
      <c r="E4" s="1">
        <f>IFERROR(__xludf.DUMMYFUNCTION("TRANSPOSE(SPLIT(E2,CHAR(10)))"),5320.0)</f>
        <v>5320</v>
      </c>
      <c r="F4" s="1">
        <f>IFERROR(__xludf.DUMMYFUNCTION("TRANSPOSE(SPLIT(F2,CHAR(10)))"),16319.0)</f>
        <v>16319</v>
      </c>
      <c r="G4" s="1">
        <f>IFERROR(__xludf.DUMMYFUNCTION("TRANSPOSE(SPLIT(G2,CHAR(10)))"),6167.0)</f>
        <v>6167</v>
      </c>
      <c r="H4" s="1">
        <f>IFERROR(__xludf.DUMMYFUNCTION("TRANSPOSE(SPLIT(H2,CHAR(10)))"),2198.0)</f>
        <v>2198</v>
      </c>
      <c r="I4" s="1">
        <f>IFERROR(__xludf.DUMMYFUNCTION("TRANSPOSE(SPLIT(I2,CHAR(10)))"),3362.0)</f>
        <v>3362</v>
      </c>
      <c r="J4" s="1">
        <f>IFERROR(__xludf.DUMMYFUNCTION("TRANSPOSE(SPLIT(J2,CHAR(10)))"),2852.0)</f>
        <v>2852</v>
      </c>
      <c r="K4" s="1">
        <f>IFERROR(__xludf.DUMMYFUNCTION("TRANSPOSE(SPLIT(K2,CHAR(10)))"),2086.0)</f>
        <v>2086</v>
      </c>
      <c r="L4" s="1">
        <f>IFERROR(__xludf.DUMMYFUNCTION("TRANSPOSE(SPLIT(L2,CHAR(10)))"),4522.0)</f>
        <v>4522</v>
      </c>
      <c r="M4" s="1">
        <f>IFERROR(__xludf.DUMMYFUNCTION("TRANSPOSE(SPLIT(M2,CHAR(10)))"),12352.0)</f>
        <v>12352</v>
      </c>
      <c r="N4" s="1">
        <f>IFERROR(__xludf.DUMMYFUNCTION("TRANSPOSE(SPLIT(N2,CHAR(10)))"),5505.0)</f>
        <v>5505</v>
      </c>
      <c r="O4" s="1">
        <f>IFERROR(__xludf.DUMMYFUNCTION("TRANSPOSE(SPLIT(O2,CHAR(10)))"),5427.0)</f>
        <v>5427</v>
      </c>
      <c r="P4" s="1">
        <f>IFERROR(__xludf.DUMMYFUNCTION("TRANSPOSE(SPLIT(P2,CHAR(10)))"),8546.0)</f>
        <v>8546</v>
      </c>
      <c r="Q4" s="1">
        <f>IFERROR(__xludf.DUMMYFUNCTION("TRANSPOSE(SPLIT(Q2,CHAR(10)))"),55471.0)</f>
        <v>55471</v>
      </c>
      <c r="R4" s="1">
        <f>IFERROR(__xludf.DUMMYFUNCTION("TRANSPOSE(SPLIT(R2,CHAR(10)))"),3774.0)</f>
        <v>3774</v>
      </c>
      <c r="S4" s="1">
        <f>IFERROR(__xludf.DUMMYFUNCTION("TRANSPOSE(SPLIT(S2,CHAR(10)))"),10879.0)</f>
        <v>10879</v>
      </c>
      <c r="T4" s="1">
        <f>IFERROR(__xludf.DUMMYFUNCTION("TRANSPOSE(SPLIT(T2,CHAR(10)))"),2577.0)</f>
        <v>2577</v>
      </c>
      <c r="U4" s="1">
        <f>IFERROR(__xludf.DUMMYFUNCTION("TRANSPOSE(SPLIT(U2,CHAR(10)))"),4420.0)</f>
        <v>4420</v>
      </c>
      <c r="V4" s="1">
        <f>IFERROR(__xludf.DUMMYFUNCTION("TRANSPOSE(SPLIT(V2,CHAR(10)))"),1907.0)</f>
        <v>1907</v>
      </c>
      <c r="W4" s="1">
        <f>IFERROR(__xludf.DUMMYFUNCTION("TRANSPOSE(SPLIT(W2,CHAR(10)))"),1782.0)</f>
        <v>1782</v>
      </c>
      <c r="X4" s="1">
        <f>IFERROR(__xludf.DUMMYFUNCTION("TRANSPOSE(SPLIT(X2,CHAR(10)))"),3026.0)</f>
        <v>3026</v>
      </c>
      <c r="Y4" s="1">
        <f>IFERROR(__xludf.DUMMYFUNCTION("TRANSPOSE(SPLIT(Y2,CHAR(10)))"),9757.0)</f>
        <v>9757</v>
      </c>
      <c r="Z4" s="1">
        <f>IFERROR(__xludf.DUMMYFUNCTION("TRANSPOSE(SPLIT(Z2,CHAR(10)))"),16745.0)</f>
        <v>16745</v>
      </c>
      <c r="AA4" s="1">
        <f>IFERROR(__xludf.DUMMYFUNCTION("TRANSPOSE(SPLIT(AA2,CHAR(10)))"),3571.0)</f>
        <v>3571</v>
      </c>
      <c r="AB4" s="1">
        <f>IFERROR(__xludf.DUMMYFUNCTION("TRANSPOSE(SPLIT(AB2,CHAR(10)))"),2358.0)</f>
        <v>2358</v>
      </c>
      <c r="AC4" s="1">
        <f>IFERROR(__xludf.DUMMYFUNCTION("TRANSPOSE(SPLIT(AC2,CHAR(10)))"),13904.0)</f>
        <v>13904</v>
      </c>
      <c r="AD4" s="1">
        <f>IFERROR(__xludf.DUMMYFUNCTION("TRANSPOSE(SPLIT(AD2,CHAR(10)))"),8961.0)</f>
        <v>8961</v>
      </c>
      <c r="AE4" s="1">
        <f>IFERROR(__xludf.DUMMYFUNCTION("TRANSPOSE(SPLIT(AE2,CHAR(10)))"),3948.0)</f>
        <v>3948</v>
      </c>
      <c r="AF4" s="1">
        <f>IFERROR(__xludf.DUMMYFUNCTION("TRANSPOSE(SPLIT(AF2,CHAR(10)))"),5960.0)</f>
        <v>5960</v>
      </c>
      <c r="AG4" s="1">
        <f>IFERROR(__xludf.DUMMYFUNCTION("TRANSPOSE(SPLIT(AG2,CHAR(10)))"),5957.0)</f>
        <v>5957</v>
      </c>
      <c r="AH4" s="1">
        <f>IFERROR(__xludf.DUMMYFUNCTION("TRANSPOSE(SPLIT(AH2,CHAR(10)))"),3063.0)</f>
        <v>3063</v>
      </c>
      <c r="AI4" s="1">
        <f>IFERROR(__xludf.DUMMYFUNCTION("TRANSPOSE(SPLIT(AI2,CHAR(10)))"),6478.0)</f>
        <v>6478</v>
      </c>
      <c r="AJ4" s="1">
        <f>IFERROR(__xludf.DUMMYFUNCTION("TRANSPOSE(SPLIT(AJ2,CHAR(10)))"),5275.0)</f>
        <v>5275</v>
      </c>
      <c r="AK4" s="1">
        <f>IFERROR(__xludf.DUMMYFUNCTION("TRANSPOSE(SPLIT(AK2,CHAR(10)))"),2941.0)</f>
        <v>2941</v>
      </c>
      <c r="AL4" s="1">
        <f>IFERROR(__xludf.DUMMYFUNCTION("TRANSPOSE(SPLIT(AL2,CHAR(10)))"),6659.0)</f>
        <v>6659</v>
      </c>
      <c r="AM4" s="1">
        <f>IFERROR(__xludf.DUMMYFUNCTION("TRANSPOSE(SPLIT(AM2,CHAR(10)))"),2105.0)</f>
        <v>2105</v>
      </c>
      <c r="AN4" s="1">
        <f>IFERROR(__xludf.DUMMYFUNCTION("TRANSPOSE(SPLIT(AN2,CHAR(10)))"),16882.0)</f>
        <v>16882</v>
      </c>
      <c r="AO4" s="1">
        <f>IFERROR(__xludf.DUMMYFUNCTION("TRANSPOSE(SPLIT(AO2,CHAR(10)))"),1721.0)</f>
        <v>1721</v>
      </c>
      <c r="AP4" s="1">
        <f>IFERROR(__xludf.DUMMYFUNCTION("TRANSPOSE(SPLIT(AP2,CHAR(10)))"),10773.0)</f>
        <v>10773</v>
      </c>
      <c r="AQ4" s="1">
        <f>IFERROR(__xludf.DUMMYFUNCTION("TRANSPOSE(SPLIT(AQ2,CHAR(10)))"),5226.0)</f>
        <v>5226</v>
      </c>
      <c r="AR4" s="1">
        <f>IFERROR(__xludf.DUMMYFUNCTION("TRANSPOSE(SPLIT(AR2,CHAR(10)))"),9212.0)</f>
        <v>9212</v>
      </c>
      <c r="AS4" s="1">
        <f>IFERROR(__xludf.DUMMYFUNCTION("TRANSPOSE(SPLIT(AS2,CHAR(10)))"),4581.0)</f>
        <v>4581</v>
      </c>
      <c r="AT4" s="1">
        <f>IFERROR(__xludf.DUMMYFUNCTION("TRANSPOSE(SPLIT(AT2,CHAR(10)))"),3491.0)</f>
        <v>3491</v>
      </c>
      <c r="AU4" s="1">
        <f>IFERROR(__xludf.DUMMYFUNCTION("TRANSPOSE(SPLIT(AU2,CHAR(10)))"),4130.0)</f>
        <v>4130</v>
      </c>
      <c r="AV4" s="1">
        <f>IFERROR(__xludf.DUMMYFUNCTION("TRANSPOSE(SPLIT(AV2,CHAR(10)))"),10429.0)</f>
        <v>10429</v>
      </c>
      <c r="AW4" s="1">
        <f>IFERROR(__xludf.DUMMYFUNCTION("TRANSPOSE(SPLIT(AW2,CHAR(10)))"),7470.0)</f>
        <v>7470</v>
      </c>
      <c r="AX4" s="1">
        <f>IFERROR(__xludf.DUMMYFUNCTION("TRANSPOSE(SPLIT(AX2,CHAR(10)))"),8940.0)</f>
        <v>8940</v>
      </c>
      <c r="AY4" s="1">
        <f>IFERROR(__xludf.DUMMYFUNCTION("TRANSPOSE(SPLIT(AY2,CHAR(10)))"),6791.0)</f>
        <v>6791</v>
      </c>
      <c r="AZ4" s="1">
        <f>IFERROR(__xludf.DUMMYFUNCTION("TRANSPOSE(SPLIT(AZ2,CHAR(10)))"),2569.0)</f>
        <v>2569</v>
      </c>
      <c r="BA4" s="1">
        <f>IFERROR(__xludf.DUMMYFUNCTION("TRANSPOSE(SPLIT(BA2,CHAR(10)))"),14741.0)</f>
        <v>14741</v>
      </c>
      <c r="BB4" s="1">
        <f>IFERROR(__xludf.DUMMYFUNCTION("TRANSPOSE(SPLIT(BB2,CHAR(10)))"),2753.0)</f>
        <v>2753</v>
      </c>
      <c r="BC4" s="1">
        <f>IFERROR(__xludf.DUMMYFUNCTION("TRANSPOSE(SPLIT(BC2,CHAR(10)))"),6962.0)</f>
        <v>6962</v>
      </c>
      <c r="BD4" s="1">
        <f>IFERROR(__xludf.DUMMYFUNCTION("TRANSPOSE(SPLIT(BD2,CHAR(10)))"),10280.0)</f>
        <v>10280</v>
      </c>
      <c r="BE4" s="1">
        <f>IFERROR(__xludf.DUMMYFUNCTION("TRANSPOSE(SPLIT(BE2,CHAR(10)))"),8670.0)</f>
        <v>8670</v>
      </c>
      <c r="BF4" s="1">
        <f>IFERROR(__xludf.DUMMYFUNCTION("TRANSPOSE(SPLIT(BF2,CHAR(10)))"),10887.0)</f>
        <v>10887</v>
      </c>
      <c r="BG4" s="1">
        <f>IFERROR(__xludf.DUMMYFUNCTION("TRANSPOSE(SPLIT(BG2,CHAR(10)))"),4397.0)</f>
        <v>4397</v>
      </c>
      <c r="BH4" s="1">
        <f>IFERROR(__xludf.DUMMYFUNCTION("TRANSPOSE(SPLIT(BH2,CHAR(10)))"),6103.0)</f>
        <v>6103</v>
      </c>
      <c r="BI4" s="1">
        <f>IFERROR(__xludf.DUMMYFUNCTION("TRANSPOSE(SPLIT(BI2,CHAR(10)))"),15428.0)</f>
        <v>15428</v>
      </c>
      <c r="BJ4" s="1">
        <f>IFERROR(__xludf.DUMMYFUNCTION("TRANSPOSE(SPLIT(BJ2,CHAR(10)))"),2093.0)</f>
        <v>2093</v>
      </c>
      <c r="BK4" s="1">
        <f>IFERROR(__xludf.DUMMYFUNCTION("TRANSPOSE(SPLIT(BK2,CHAR(10)))"),21030.0)</f>
        <v>21030</v>
      </c>
      <c r="BL4" s="1">
        <f>IFERROR(__xludf.DUMMYFUNCTION("TRANSPOSE(SPLIT(BL2,CHAR(10)))"),2750.0)</f>
        <v>2750</v>
      </c>
      <c r="BM4" s="1">
        <f>IFERROR(__xludf.DUMMYFUNCTION("TRANSPOSE(SPLIT(BM2,CHAR(10)))"),7071.0)</f>
        <v>7071</v>
      </c>
      <c r="BN4" s="1">
        <f>IFERROR(__xludf.DUMMYFUNCTION("TRANSPOSE(SPLIT(BN2,CHAR(10)))"),9010.0)</f>
        <v>9010</v>
      </c>
      <c r="BO4" s="1">
        <f>IFERROR(__xludf.DUMMYFUNCTION("TRANSPOSE(SPLIT(BO2,CHAR(10)))"),65413.0)</f>
        <v>65413</v>
      </c>
      <c r="BP4" s="1">
        <f>IFERROR(__xludf.DUMMYFUNCTION("TRANSPOSE(SPLIT(BP2,CHAR(10)))"),1043.0)</f>
        <v>1043</v>
      </c>
      <c r="BQ4" s="1">
        <f>IFERROR(__xludf.DUMMYFUNCTION("TRANSPOSE(SPLIT(BQ2,CHAR(10)))"),7499.0)</f>
        <v>7499</v>
      </c>
      <c r="BR4" s="1">
        <f>IFERROR(__xludf.DUMMYFUNCTION("TRANSPOSE(SPLIT(BR2,CHAR(10)))"),21611.0)</f>
        <v>21611</v>
      </c>
      <c r="BS4" s="1">
        <f>IFERROR(__xludf.DUMMYFUNCTION("TRANSPOSE(SPLIT(BS2,CHAR(10)))"),13272.0)</f>
        <v>13272</v>
      </c>
      <c r="BT4" s="1">
        <f>IFERROR(__xludf.DUMMYFUNCTION("TRANSPOSE(SPLIT(BT2,CHAR(10)))"),18944.0)</f>
        <v>18944</v>
      </c>
      <c r="BU4" s="1">
        <f>IFERROR(__xludf.DUMMYFUNCTION("TRANSPOSE(SPLIT(BU2,CHAR(10)))"),47475.0)</f>
        <v>47475</v>
      </c>
      <c r="BV4" s="1">
        <f>IFERROR(__xludf.DUMMYFUNCTION("TRANSPOSE(SPLIT(BV2,CHAR(10)))"),11288.0)</f>
        <v>11288</v>
      </c>
      <c r="BW4" s="1">
        <f>IFERROR(__xludf.DUMMYFUNCTION("TRANSPOSE(SPLIT(BW2,CHAR(10)))"),3279.0)</f>
        <v>3279</v>
      </c>
      <c r="BX4" s="1">
        <f>IFERROR(__xludf.DUMMYFUNCTION("TRANSPOSE(SPLIT(BX2,CHAR(10)))"),2579.0)</f>
        <v>2579</v>
      </c>
      <c r="BY4" s="1">
        <f>IFERROR(__xludf.DUMMYFUNCTION("TRANSPOSE(SPLIT(BY2,CHAR(10)))"),9430.0)</f>
        <v>9430</v>
      </c>
      <c r="BZ4" s="1">
        <f>IFERROR(__xludf.DUMMYFUNCTION("TRANSPOSE(SPLIT(BZ2,CHAR(10)))"),7678.0)</f>
        <v>7678</v>
      </c>
      <c r="CA4" s="1">
        <f>IFERROR(__xludf.DUMMYFUNCTION("TRANSPOSE(SPLIT(CA2,CHAR(10)))"),9153.0)</f>
        <v>9153</v>
      </c>
      <c r="CB4" s="1">
        <f>IFERROR(__xludf.DUMMYFUNCTION("TRANSPOSE(SPLIT(CB2,CHAR(10)))"),19110.0)</f>
        <v>19110</v>
      </c>
      <c r="CC4" s="1">
        <f>IFERROR(__xludf.DUMMYFUNCTION("TRANSPOSE(SPLIT(CC2,CHAR(10)))"),4112.0)</f>
        <v>4112</v>
      </c>
      <c r="CD4" s="1">
        <f>IFERROR(__xludf.DUMMYFUNCTION("TRANSPOSE(SPLIT(CD2,CHAR(10)))"),3735.0)</f>
        <v>3735</v>
      </c>
      <c r="CE4" s="1">
        <f>IFERROR(__xludf.DUMMYFUNCTION("TRANSPOSE(SPLIT(CE2,CHAR(10)))"),2947.0)</f>
        <v>2947</v>
      </c>
      <c r="CF4" s="1">
        <f>IFERROR(__xludf.DUMMYFUNCTION("TRANSPOSE(SPLIT(CF2,CHAR(10)))"),3333.0)</f>
        <v>3333</v>
      </c>
      <c r="CG4" s="1">
        <f>IFERROR(__xludf.DUMMYFUNCTION("TRANSPOSE(SPLIT(CG2,CHAR(10)))"),33497.0)</f>
        <v>33497</v>
      </c>
      <c r="CH4" s="1">
        <f>IFERROR(__xludf.DUMMYFUNCTION("TRANSPOSE(SPLIT(CH2,CHAR(10)))"),4871.0)</f>
        <v>4871</v>
      </c>
      <c r="CI4" s="1">
        <f>IFERROR(__xludf.DUMMYFUNCTION("TRANSPOSE(SPLIT(CI2,CHAR(10)))"),8801.0)</f>
        <v>8801</v>
      </c>
      <c r="CJ4" s="1">
        <f>IFERROR(__xludf.DUMMYFUNCTION("TRANSPOSE(SPLIT(CJ2,CHAR(10)))"),3147.0)</f>
        <v>3147</v>
      </c>
      <c r="CK4" s="1">
        <f>IFERROR(__xludf.DUMMYFUNCTION("TRANSPOSE(SPLIT(CK2,CHAR(10)))"),5581.0)</f>
        <v>5581</v>
      </c>
      <c r="CL4" s="1">
        <f>IFERROR(__xludf.DUMMYFUNCTION("TRANSPOSE(SPLIT(CL2,CHAR(10)))"),1765.0)</f>
        <v>1765</v>
      </c>
      <c r="CM4" s="1">
        <f>IFERROR(__xludf.DUMMYFUNCTION("TRANSPOSE(SPLIT(CM2,CHAR(10)))"),30733.0)</f>
        <v>30733</v>
      </c>
      <c r="CN4" s="1">
        <f>IFERROR(__xludf.DUMMYFUNCTION("TRANSPOSE(SPLIT(CN2,CHAR(10)))"),1227.0)</f>
        <v>1227</v>
      </c>
      <c r="CO4" s="1">
        <f>IFERROR(__xludf.DUMMYFUNCTION("TRANSPOSE(SPLIT(CO2,CHAR(10)))"),4767.0)</f>
        <v>4767</v>
      </c>
      <c r="CP4" s="1">
        <f>IFERROR(__xludf.DUMMYFUNCTION("TRANSPOSE(SPLIT(CP2,CHAR(10)))"),1212.0)</f>
        <v>1212</v>
      </c>
      <c r="CQ4" s="1">
        <f>IFERROR(__xludf.DUMMYFUNCTION("TRANSPOSE(SPLIT(CQ2,CHAR(10)))"),4532.0)</f>
        <v>4532</v>
      </c>
      <c r="CR4" s="1">
        <f>IFERROR(__xludf.DUMMYFUNCTION("TRANSPOSE(SPLIT(CR2,CHAR(10)))"),7563.0)</f>
        <v>7563</v>
      </c>
      <c r="CS4" s="1">
        <f>IFERROR(__xludf.DUMMYFUNCTION("TRANSPOSE(SPLIT(CS2,CHAR(10)))"),6145.0)</f>
        <v>6145</v>
      </c>
      <c r="CT4" s="1">
        <f>IFERROR(__xludf.DUMMYFUNCTION("TRANSPOSE(SPLIT(CT2,CHAR(10)))"),46446.0)</f>
        <v>46446</v>
      </c>
      <c r="CU4" s="1">
        <f>IFERROR(__xludf.DUMMYFUNCTION("TRANSPOSE(SPLIT(CU2,CHAR(10)))"),8785.0)</f>
        <v>8785</v>
      </c>
      <c r="CV4" s="1">
        <f>IFERROR(__xludf.DUMMYFUNCTION("TRANSPOSE(SPLIT(CV2,CHAR(10)))"),5982.0)</f>
        <v>5982</v>
      </c>
      <c r="CW4" s="1">
        <f>IFERROR(__xludf.DUMMYFUNCTION("TRANSPOSE(SPLIT(CW2,CHAR(10)))"),4272.0)</f>
        <v>4272</v>
      </c>
      <c r="CX4" s="1">
        <f>IFERROR(__xludf.DUMMYFUNCTION("TRANSPOSE(SPLIT(CX2,CHAR(10)))"),1052.0)</f>
        <v>1052</v>
      </c>
      <c r="CY4" s="1">
        <f>IFERROR(__xludf.DUMMYFUNCTION("TRANSPOSE(SPLIT(CY2,CHAR(10)))"),2898.0)</f>
        <v>2898</v>
      </c>
      <c r="CZ4" s="1">
        <f>IFERROR(__xludf.DUMMYFUNCTION("TRANSPOSE(SPLIT(CZ2,CHAR(10)))"),4344.0)</f>
        <v>4344</v>
      </c>
      <c r="DA4" s="1">
        <f>IFERROR(__xludf.DUMMYFUNCTION("TRANSPOSE(SPLIT(DA2,CHAR(10)))"),1051.0)</f>
        <v>1051</v>
      </c>
      <c r="DB4" s="1">
        <f>IFERROR(__xludf.DUMMYFUNCTION("TRANSPOSE(SPLIT(DB2,CHAR(10)))"),3493.0)</f>
        <v>3493</v>
      </c>
      <c r="DC4" s="1">
        <f>IFERROR(__xludf.DUMMYFUNCTION("TRANSPOSE(SPLIT(DC2,CHAR(10)))"),16366.0)</f>
        <v>16366</v>
      </c>
      <c r="DD4" s="1">
        <f>IFERROR(__xludf.DUMMYFUNCTION("TRANSPOSE(SPLIT(DD2,CHAR(10)))"),8140.0)</f>
        <v>8140</v>
      </c>
      <c r="DE4" s="1">
        <f>IFERROR(__xludf.DUMMYFUNCTION("TRANSPOSE(SPLIT(DE2,CHAR(10)))"),4795.0)</f>
        <v>4795</v>
      </c>
      <c r="DF4" s="1">
        <f>IFERROR(__xludf.DUMMYFUNCTION("TRANSPOSE(SPLIT(DF2,CHAR(10)))"),14246.0)</f>
        <v>14246</v>
      </c>
      <c r="DG4" s="1">
        <f>IFERROR(__xludf.DUMMYFUNCTION("TRANSPOSE(SPLIT(DG2,CHAR(10)))"),6733.0)</f>
        <v>6733</v>
      </c>
      <c r="DH4" s="1">
        <f>IFERROR(__xludf.DUMMYFUNCTION("TRANSPOSE(SPLIT(DH2,CHAR(10)))"),54029.0)</f>
        <v>54029</v>
      </c>
      <c r="DI4" s="1">
        <f>IFERROR(__xludf.DUMMYFUNCTION("TRANSPOSE(SPLIT(DI2,CHAR(10)))"),6782.0)</f>
        <v>6782</v>
      </c>
      <c r="DJ4" s="1">
        <f>IFERROR(__xludf.DUMMYFUNCTION("TRANSPOSE(SPLIT(DJ2,CHAR(10)))"),4985.0)</f>
        <v>4985</v>
      </c>
      <c r="DK4" s="1">
        <f>IFERROR(__xludf.DUMMYFUNCTION("TRANSPOSE(SPLIT(DK2,CHAR(10)))"),12080.0)</f>
        <v>12080</v>
      </c>
      <c r="DL4" s="1">
        <f>IFERROR(__xludf.DUMMYFUNCTION("TRANSPOSE(SPLIT(DL2,CHAR(10)))"),4018.0)</f>
        <v>4018</v>
      </c>
      <c r="DM4" s="1">
        <f>IFERROR(__xludf.DUMMYFUNCTION("TRANSPOSE(SPLIT(DM2,CHAR(10)))"),2221.0)</f>
        <v>2221</v>
      </c>
      <c r="DN4" s="1">
        <f>IFERROR(__xludf.DUMMYFUNCTION("TRANSPOSE(SPLIT(DN2,CHAR(10)))"),20977.0)</f>
        <v>20977</v>
      </c>
      <c r="DO4" s="1">
        <f>IFERROR(__xludf.DUMMYFUNCTION("TRANSPOSE(SPLIT(DO2,CHAR(10)))"),3908.0)</f>
        <v>3908</v>
      </c>
      <c r="DP4" s="1">
        <f>IFERROR(__xludf.DUMMYFUNCTION("TRANSPOSE(SPLIT(DP2,CHAR(10)))"),3237.0)</f>
        <v>3237</v>
      </c>
      <c r="DQ4" s="1">
        <f>IFERROR(__xludf.DUMMYFUNCTION("TRANSPOSE(SPLIT(DQ2,CHAR(10)))"),13465.0)</f>
        <v>13465</v>
      </c>
      <c r="DR4" s="1">
        <f>IFERROR(__xludf.DUMMYFUNCTION("TRANSPOSE(SPLIT(DR2,CHAR(10)))"),1512.0)</f>
        <v>1512</v>
      </c>
      <c r="DS4" s="1">
        <f>IFERROR(__xludf.DUMMYFUNCTION("TRANSPOSE(SPLIT(DS2,CHAR(10)))"),4335.0)</f>
        <v>4335</v>
      </c>
      <c r="DT4" s="1">
        <f>IFERROR(__xludf.DUMMYFUNCTION("TRANSPOSE(SPLIT(DT2,CHAR(10)))"),1932.0)</f>
        <v>1932</v>
      </c>
      <c r="DU4" s="1">
        <f>IFERROR(__xludf.DUMMYFUNCTION("TRANSPOSE(SPLIT(DU2,CHAR(10)))"),33522.0)</f>
        <v>33522</v>
      </c>
      <c r="DV4" s="1">
        <f>IFERROR(__xludf.DUMMYFUNCTION("TRANSPOSE(SPLIT(DV2,CHAR(10)))"),5651.0)</f>
        <v>5651</v>
      </c>
      <c r="DW4" s="1">
        <f>IFERROR(__xludf.DUMMYFUNCTION("TRANSPOSE(SPLIT(DW2,CHAR(10)))"),2727.0)</f>
        <v>2727</v>
      </c>
      <c r="DX4" s="1">
        <f>IFERROR(__xludf.DUMMYFUNCTION("TRANSPOSE(SPLIT(DX2,CHAR(10)))"),12982.0)</f>
        <v>12982</v>
      </c>
      <c r="DY4" s="1">
        <f>IFERROR(__xludf.DUMMYFUNCTION("TRANSPOSE(SPLIT(DY2,CHAR(10)))"),4778.0)</f>
        <v>4778</v>
      </c>
      <c r="DZ4" s="1">
        <f>IFERROR(__xludf.DUMMYFUNCTION("TRANSPOSE(SPLIT(DZ2,CHAR(10)))"),5413.0)</f>
        <v>5413</v>
      </c>
      <c r="EA4" s="1">
        <f>IFERROR(__xludf.DUMMYFUNCTION("TRANSPOSE(SPLIT(EA2,CHAR(10)))"),8421.0)</f>
        <v>8421</v>
      </c>
      <c r="EB4" s="1">
        <f>IFERROR(__xludf.DUMMYFUNCTION("TRANSPOSE(SPLIT(EB2,CHAR(10)))"),18350.0)</f>
        <v>18350</v>
      </c>
      <c r="EC4" s="1">
        <f>IFERROR(__xludf.DUMMYFUNCTION("TRANSPOSE(SPLIT(EC2,CHAR(10)))"),4656.0)</f>
        <v>4656</v>
      </c>
      <c r="ED4" s="1">
        <f>IFERROR(__xludf.DUMMYFUNCTION("TRANSPOSE(SPLIT(ED2,CHAR(10)))"),5623.0)</f>
        <v>5623</v>
      </c>
      <c r="EE4" s="1">
        <f>IFERROR(__xludf.DUMMYFUNCTION("TRANSPOSE(SPLIT(EE2,CHAR(10)))"),6359.0)</f>
        <v>6359</v>
      </c>
      <c r="EF4" s="1">
        <f>IFERROR(__xludf.DUMMYFUNCTION("TRANSPOSE(SPLIT(EF2,CHAR(10)))"),12287.0)</f>
        <v>12287</v>
      </c>
      <c r="EG4" s="1">
        <f>IFERROR(__xludf.DUMMYFUNCTION("TRANSPOSE(SPLIT(EG2,CHAR(10)))"),9307.0)</f>
        <v>9307</v>
      </c>
      <c r="EH4" s="1">
        <f>IFERROR(__xludf.DUMMYFUNCTION("TRANSPOSE(SPLIT(EH2,CHAR(10)))"),4890.0)</f>
        <v>4890</v>
      </c>
      <c r="EI4" s="1">
        <f>IFERROR(__xludf.DUMMYFUNCTION("TRANSPOSE(SPLIT(EI2,CHAR(10)))"),3017.0)</f>
        <v>3017</v>
      </c>
      <c r="EJ4" s="1">
        <f>IFERROR(__xludf.DUMMYFUNCTION("TRANSPOSE(SPLIT(EJ2,CHAR(10)))"),11137.0)</f>
        <v>11137</v>
      </c>
      <c r="EK4" s="1">
        <f>IFERROR(__xludf.DUMMYFUNCTION("TRANSPOSE(SPLIT(EK2,CHAR(10)))"),21501.0)</f>
        <v>21501</v>
      </c>
      <c r="EL4" s="1">
        <f>IFERROR(__xludf.DUMMYFUNCTION("TRANSPOSE(SPLIT(EL2,CHAR(10)))"),4835.0)</f>
        <v>4835</v>
      </c>
      <c r="EM4" s="1">
        <f>IFERROR(__xludf.DUMMYFUNCTION("TRANSPOSE(SPLIT(EM2,CHAR(10)))"),1508.0)</f>
        <v>1508</v>
      </c>
      <c r="EN4" s="1">
        <f>IFERROR(__xludf.DUMMYFUNCTION("TRANSPOSE(SPLIT(EN2,CHAR(10)))"),10258.0)</f>
        <v>10258</v>
      </c>
      <c r="EO4" s="1">
        <f>IFERROR(__xludf.DUMMYFUNCTION("TRANSPOSE(SPLIT(EO2,CHAR(10)))"),2258.0)</f>
        <v>2258</v>
      </c>
      <c r="EP4" s="1">
        <f>IFERROR(__xludf.DUMMYFUNCTION("TRANSPOSE(SPLIT(EP2,CHAR(10)))"),13138.0)</f>
        <v>13138</v>
      </c>
      <c r="EQ4" s="1">
        <f>IFERROR(__xludf.DUMMYFUNCTION("TRANSPOSE(SPLIT(EQ2,CHAR(10)))"),5362.0)</f>
        <v>5362</v>
      </c>
      <c r="ER4" s="1">
        <f>IFERROR(__xludf.DUMMYFUNCTION("TRANSPOSE(SPLIT(ER2,CHAR(10)))"),7649.0)</f>
        <v>7649</v>
      </c>
      <c r="ES4" s="1">
        <f>IFERROR(__xludf.DUMMYFUNCTION("TRANSPOSE(SPLIT(ES2,CHAR(10)))"),1001.0)</f>
        <v>1001</v>
      </c>
      <c r="ET4" s="1">
        <f>IFERROR(__xludf.DUMMYFUNCTION("TRANSPOSE(SPLIT(ET2,CHAR(10)))"),4407.0)</f>
        <v>4407</v>
      </c>
      <c r="EU4" s="1">
        <f>IFERROR(__xludf.DUMMYFUNCTION("TRANSPOSE(SPLIT(EU2,CHAR(10)))"),7428.0)</f>
        <v>7428</v>
      </c>
      <c r="EV4" s="1">
        <f>IFERROR(__xludf.DUMMYFUNCTION("TRANSPOSE(SPLIT(EV2,CHAR(10)))"),3321.0)</f>
        <v>3321</v>
      </c>
      <c r="EW4" s="1">
        <f>IFERROR(__xludf.DUMMYFUNCTION("TRANSPOSE(SPLIT(EW2,CHAR(10)))"),8936.0)</f>
        <v>8936</v>
      </c>
      <c r="EX4" s="1">
        <f>IFERROR(__xludf.DUMMYFUNCTION("TRANSPOSE(SPLIT(EX2,CHAR(10)))"),7383.0)</f>
        <v>7383</v>
      </c>
      <c r="EY4" s="1">
        <f>IFERROR(__xludf.DUMMYFUNCTION("TRANSPOSE(SPLIT(EY2,CHAR(10)))"),3675.0)</f>
        <v>3675</v>
      </c>
      <c r="EZ4" s="1">
        <f>IFERROR(__xludf.DUMMYFUNCTION("TRANSPOSE(SPLIT(EZ2,CHAR(10)))"),2060.0)</f>
        <v>2060</v>
      </c>
      <c r="FA4" s="1">
        <f>IFERROR(__xludf.DUMMYFUNCTION("TRANSPOSE(SPLIT(FA2,CHAR(10)))"),2708.0)</f>
        <v>2708</v>
      </c>
      <c r="FB4" s="1">
        <f>IFERROR(__xludf.DUMMYFUNCTION("TRANSPOSE(SPLIT(FB2,CHAR(10)))"),25141.0)</f>
        <v>25141</v>
      </c>
      <c r="FC4" s="1">
        <f>IFERROR(__xludf.DUMMYFUNCTION("TRANSPOSE(SPLIT(FC2,CHAR(10)))"),2291.0)</f>
        <v>2291</v>
      </c>
      <c r="FD4" s="1">
        <f>IFERROR(__xludf.DUMMYFUNCTION("TRANSPOSE(SPLIT(FD2,CHAR(10)))"),3047.0)</f>
        <v>3047</v>
      </c>
      <c r="FE4" s="1">
        <f>IFERROR(__xludf.DUMMYFUNCTION("TRANSPOSE(SPLIT(FE2,CHAR(10)))"),7453.0)</f>
        <v>7453</v>
      </c>
      <c r="FF4" s="1">
        <f>IFERROR(__xludf.DUMMYFUNCTION("TRANSPOSE(SPLIT(FF2,CHAR(10)))"),3768.0)</f>
        <v>3768</v>
      </c>
      <c r="FG4" s="1">
        <f>IFERROR(__xludf.DUMMYFUNCTION("TRANSPOSE(SPLIT(FG2,CHAR(10)))"),2685.0)</f>
        <v>2685</v>
      </c>
      <c r="FH4" s="1">
        <f>IFERROR(__xludf.DUMMYFUNCTION("TRANSPOSE(SPLIT(FH2,CHAR(10)))"),5531.0)</f>
        <v>5531</v>
      </c>
      <c r="FI4" s="1">
        <f>IFERROR(__xludf.DUMMYFUNCTION("TRANSPOSE(SPLIT(FI2,CHAR(10)))"),17140.0)</f>
        <v>17140</v>
      </c>
      <c r="FJ4" s="1">
        <f>IFERROR(__xludf.DUMMYFUNCTION("TRANSPOSE(SPLIT(FJ2,CHAR(10)))"),1924.0)</f>
        <v>1924</v>
      </c>
      <c r="FK4" s="1">
        <f>IFERROR(__xludf.DUMMYFUNCTION("TRANSPOSE(SPLIT(FK2,CHAR(10)))"),9692.0)</f>
        <v>9692</v>
      </c>
      <c r="FL4" s="1">
        <f>IFERROR(__xludf.DUMMYFUNCTION("TRANSPOSE(SPLIT(FL2,CHAR(10)))"),3149.0)</f>
        <v>3149</v>
      </c>
      <c r="FM4" s="1">
        <f>IFERROR(__xludf.DUMMYFUNCTION("TRANSPOSE(SPLIT(FM2,CHAR(10)))"),5967.0)</f>
        <v>5967</v>
      </c>
      <c r="FN4" s="1">
        <f>IFERROR(__xludf.DUMMYFUNCTION("TRANSPOSE(SPLIT(FN2,CHAR(10)))"),14894.0)</f>
        <v>14894</v>
      </c>
      <c r="FO4" s="1">
        <f>IFERROR(__xludf.DUMMYFUNCTION("TRANSPOSE(SPLIT(FO2,CHAR(10)))"),3125.0)</f>
        <v>3125</v>
      </c>
      <c r="FP4" s="1">
        <f>IFERROR(__xludf.DUMMYFUNCTION("TRANSPOSE(SPLIT(FP2,CHAR(10)))"),7064.0)</f>
        <v>7064</v>
      </c>
      <c r="FQ4" s="1">
        <f>IFERROR(__xludf.DUMMYFUNCTION("TRANSPOSE(SPLIT(FQ2,CHAR(10)))"),9500.0)</f>
        <v>9500</v>
      </c>
      <c r="FR4" s="1">
        <f>IFERROR(__xludf.DUMMYFUNCTION("TRANSPOSE(SPLIT(FR2,CHAR(10)))"),1551.0)</f>
        <v>1551</v>
      </c>
      <c r="FS4" s="1">
        <f>IFERROR(__xludf.DUMMYFUNCTION("TRANSPOSE(SPLIT(FS2,CHAR(10)))"),2977.0)</f>
        <v>2977</v>
      </c>
      <c r="FT4" s="1">
        <f>IFERROR(__xludf.DUMMYFUNCTION("TRANSPOSE(SPLIT(FT2,CHAR(10)))"),29617.0)</f>
        <v>29617</v>
      </c>
      <c r="FU4" s="1">
        <f>IFERROR(__xludf.DUMMYFUNCTION("TRANSPOSE(SPLIT(FU2,CHAR(10)))"),6879.0)</f>
        <v>6879</v>
      </c>
      <c r="FV4" s="1">
        <f>IFERROR(__xludf.DUMMYFUNCTION("TRANSPOSE(SPLIT(FV2,CHAR(10)))"),10186.0)</f>
        <v>10186</v>
      </c>
      <c r="FW4" s="1">
        <f>IFERROR(__xludf.DUMMYFUNCTION("TRANSPOSE(SPLIT(FW2,CHAR(10)))"),4308.0)</f>
        <v>4308</v>
      </c>
      <c r="FX4" s="1">
        <f>IFERROR(__xludf.DUMMYFUNCTION("TRANSPOSE(SPLIT(FX2,CHAR(10)))"),15946.0)</f>
        <v>15946</v>
      </c>
      <c r="FY4" s="1">
        <f>IFERROR(__xludf.DUMMYFUNCTION("TRANSPOSE(SPLIT(FY2,CHAR(10)))"),1355.0)</f>
        <v>1355</v>
      </c>
      <c r="FZ4" s="1">
        <f>IFERROR(__xludf.DUMMYFUNCTION("TRANSPOSE(SPLIT(FZ2,CHAR(10)))"),2827.0)</f>
        <v>2827</v>
      </c>
      <c r="GA4" s="1">
        <f>IFERROR(__xludf.DUMMYFUNCTION("TRANSPOSE(SPLIT(GA2,CHAR(10)))"),5460.0)</f>
        <v>5460</v>
      </c>
      <c r="GB4" s="1">
        <f>IFERROR(__xludf.DUMMYFUNCTION("TRANSPOSE(SPLIT(GB2,CHAR(10)))"),2896.0)</f>
        <v>2896</v>
      </c>
      <c r="GC4" s="1">
        <f>IFERROR(__xludf.DUMMYFUNCTION("TRANSPOSE(SPLIT(GC2,CHAR(10)))"),9645.0)</f>
        <v>9645</v>
      </c>
      <c r="GD4" s="1">
        <f>IFERROR(__xludf.DUMMYFUNCTION("TRANSPOSE(SPLIT(GD2,CHAR(10)))"),11261.0)</f>
        <v>11261</v>
      </c>
      <c r="GE4" s="1">
        <f>IFERROR(__xludf.DUMMYFUNCTION("TRANSPOSE(SPLIT(GE2,CHAR(10)))"),5003.0)</f>
        <v>5003</v>
      </c>
      <c r="GF4" s="1">
        <f>IFERROR(__xludf.DUMMYFUNCTION("TRANSPOSE(SPLIT(GF2,CHAR(10)))"),12306.0)</f>
        <v>12306</v>
      </c>
      <c r="GG4" s="1">
        <f>IFERROR(__xludf.DUMMYFUNCTION("TRANSPOSE(SPLIT(GG2,CHAR(10)))"),4949.0)</f>
        <v>4949</v>
      </c>
      <c r="GH4" s="1">
        <f>IFERROR(__xludf.DUMMYFUNCTION("TRANSPOSE(SPLIT(GH2,CHAR(10)))"),50107.0)</f>
        <v>50107</v>
      </c>
      <c r="GI4" s="1">
        <f>IFERROR(__xludf.DUMMYFUNCTION("TRANSPOSE(SPLIT(GI2,CHAR(10)))"),1353.0)</f>
        <v>1353</v>
      </c>
      <c r="GJ4" s="1">
        <f>IFERROR(__xludf.DUMMYFUNCTION("TRANSPOSE(SPLIT(GJ2,CHAR(10)))"),17547.0)</f>
        <v>17547</v>
      </c>
      <c r="GK4" s="1">
        <f>IFERROR(__xludf.DUMMYFUNCTION("TRANSPOSE(SPLIT(GK2,CHAR(10)))"),10956.0)</f>
        <v>10956</v>
      </c>
      <c r="GL4" s="1">
        <f>IFERROR(__xludf.DUMMYFUNCTION("TRANSPOSE(SPLIT(GL2,CHAR(10)))"),3719.0)</f>
        <v>3719</v>
      </c>
      <c r="GM4" s="1">
        <f>IFERROR(__xludf.DUMMYFUNCTION("TRANSPOSE(SPLIT(GM2,CHAR(10)))"),1780.0)</f>
        <v>1780</v>
      </c>
      <c r="GN4" s="1">
        <f>IFERROR(__xludf.DUMMYFUNCTION("TRANSPOSE(SPLIT(GN2,CHAR(10)))"),6596.0)</f>
        <v>6596</v>
      </c>
      <c r="GO4" s="1">
        <f>IFERROR(__xludf.DUMMYFUNCTION("TRANSPOSE(SPLIT(GO2,CHAR(10)))"),1354.0)</f>
        <v>1354</v>
      </c>
      <c r="GP4" s="1">
        <f>IFERROR(__xludf.DUMMYFUNCTION("TRANSPOSE(SPLIT(GP2,CHAR(10)))"),23322.0)</f>
        <v>23322</v>
      </c>
      <c r="GQ4" s="1">
        <f>IFERROR(__xludf.DUMMYFUNCTION("TRANSPOSE(SPLIT(GQ2,CHAR(10)))"),2484.0)</f>
        <v>2484</v>
      </c>
      <c r="GR4" s="1">
        <f>IFERROR(__xludf.DUMMYFUNCTION("TRANSPOSE(SPLIT(GR2,CHAR(10)))"),6447.0)</f>
        <v>6447</v>
      </c>
      <c r="GS4" s="1">
        <f>IFERROR(__xludf.DUMMYFUNCTION("TRANSPOSE(SPLIT(GS2,CHAR(10)))"),9885.0)</f>
        <v>9885</v>
      </c>
      <c r="GT4" s="1">
        <f>IFERROR(__xludf.DUMMYFUNCTION("TRANSPOSE(SPLIT(GT2,CHAR(10)))"),7650.0)</f>
        <v>7650</v>
      </c>
      <c r="GU4" s="1">
        <f>IFERROR(__xludf.DUMMYFUNCTION("TRANSPOSE(SPLIT(GU2,CHAR(10)))"),3208.0)</f>
        <v>3208</v>
      </c>
      <c r="GV4" s="1">
        <f>IFERROR(__xludf.DUMMYFUNCTION("TRANSPOSE(SPLIT(GV2,CHAR(10)))"),6032.0)</f>
        <v>6032</v>
      </c>
      <c r="GW4" s="1">
        <f>IFERROR(__xludf.DUMMYFUNCTION("TRANSPOSE(SPLIT(GW2,CHAR(10)))"),6961.0)</f>
        <v>6961</v>
      </c>
      <c r="GX4" s="1">
        <f>IFERROR(__xludf.DUMMYFUNCTION("TRANSPOSE(SPLIT(GX2,CHAR(10)))"),7126.0)</f>
        <v>7126</v>
      </c>
      <c r="GY4" s="1">
        <f>IFERROR(__xludf.DUMMYFUNCTION("TRANSPOSE(SPLIT(GY2,CHAR(10)))"),2261.0)</f>
        <v>2261</v>
      </c>
      <c r="GZ4" s="1">
        <f>IFERROR(__xludf.DUMMYFUNCTION("TRANSPOSE(SPLIT(GZ2,CHAR(10)))"),1946.0)</f>
        <v>1946</v>
      </c>
      <c r="HA4" s="1">
        <f>IFERROR(__xludf.DUMMYFUNCTION("TRANSPOSE(SPLIT(HA2,CHAR(10)))"),5734.0)</f>
        <v>5734</v>
      </c>
      <c r="HB4" s="1">
        <f>IFERROR(__xludf.DUMMYFUNCTION("TRANSPOSE(SPLIT(HB2,CHAR(10)))"),3863.0)</f>
        <v>3863</v>
      </c>
      <c r="HC4" s="1">
        <f>IFERROR(__xludf.DUMMYFUNCTION("TRANSPOSE(SPLIT(HC2,CHAR(10)))"),4417.0)</f>
        <v>4417</v>
      </c>
      <c r="HD4" s="1">
        <f>IFERROR(__xludf.DUMMYFUNCTION("TRANSPOSE(SPLIT(HD2,CHAR(10)))"),25107.0)</f>
        <v>25107</v>
      </c>
      <c r="HE4" s="1">
        <f>IFERROR(__xludf.DUMMYFUNCTION("TRANSPOSE(SPLIT(HE2,CHAR(10)))"),2326.0)</f>
        <v>2326</v>
      </c>
      <c r="HF4" s="1">
        <f>IFERROR(__xludf.DUMMYFUNCTION("TRANSPOSE(SPLIT(HF2,CHAR(10)))"),15426.0)</f>
        <v>15426</v>
      </c>
      <c r="HG4" s="1">
        <f>IFERROR(__xludf.DUMMYFUNCTION("TRANSPOSE(SPLIT(HG2,CHAR(10)))"),14059.0)</f>
        <v>14059</v>
      </c>
      <c r="HH4" s="1">
        <f>IFERROR(__xludf.DUMMYFUNCTION("TRANSPOSE(SPLIT(HH2,CHAR(10)))"),29214.0)</f>
        <v>29214</v>
      </c>
      <c r="HI4" s="1">
        <f>IFERROR(__xludf.DUMMYFUNCTION("TRANSPOSE(SPLIT(HI2,CHAR(10)))"),3226.0)</f>
        <v>3226</v>
      </c>
      <c r="HJ4" s="1">
        <f>IFERROR(__xludf.DUMMYFUNCTION("TRANSPOSE(SPLIT(HJ2,CHAR(10)))"),2195.0)</f>
        <v>2195</v>
      </c>
      <c r="HK4" s="1">
        <f>IFERROR(__xludf.DUMMYFUNCTION("TRANSPOSE(SPLIT(HK2,CHAR(10)))"),10843.0)</f>
        <v>10843</v>
      </c>
      <c r="HL4" s="1">
        <f>IFERROR(__xludf.DUMMYFUNCTION("TRANSPOSE(SPLIT(HL2,CHAR(10)))"),2746.0)</f>
        <v>2746</v>
      </c>
      <c r="HM4" s="1">
        <f>IFERROR(__xludf.DUMMYFUNCTION("TRANSPOSE(SPLIT(HM2,CHAR(10)))"),20460.0)</f>
        <v>20460</v>
      </c>
      <c r="HN4" s="1">
        <f>IFERROR(__xludf.DUMMYFUNCTION("TRANSPOSE(SPLIT(HN2,CHAR(10)))"),2887.0)</f>
        <v>2887</v>
      </c>
      <c r="HO4" s="1">
        <f>IFERROR(__xludf.DUMMYFUNCTION("TRANSPOSE(SPLIT(HO2,CHAR(10)))"),25977.0)</f>
        <v>25977</v>
      </c>
      <c r="HP4" s="1">
        <f>IFERROR(__xludf.DUMMYFUNCTION("TRANSPOSE(SPLIT(HP2,CHAR(10)))"),19958.0)</f>
        <v>19958</v>
      </c>
      <c r="HQ4" s="1">
        <f>IFERROR(__xludf.DUMMYFUNCTION("TRANSPOSE(SPLIT(HQ2,CHAR(10)))"),8100.0)</f>
        <v>8100</v>
      </c>
      <c r="HR4" s="1">
        <f>IFERROR(__xludf.DUMMYFUNCTION("TRANSPOSE(SPLIT(HR2,CHAR(10)))"),4153.0)</f>
        <v>4153</v>
      </c>
      <c r="HS4" s="1">
        <f>IFERROR(__xludf.DUMMYFUNCTION("TRANSPOSE(SPLIT(HS2,CHAR(10)))"),28275.0)</f>
        <v>28275</v>
      </c>
      <c r="HT4" s="1">
        <f>IFERROR(__xludf.DUMMYFUNCTION("TRANSPOSE(SPLIT(HT2,CHAR(10)))"),24558.0)</f>
        <v>24558</v>
      </c>
      <c r="HU4" s="1">
        <f>IFERROR(__xludf.DUMMYFUNCTION("TRANSPOSE(SPLIT(HU2,CHAR(10)))"),1137.0)</f>
        <v>1137</v>
      </c>
      <c r="HV4" s="1">
        <f>IFERROR(__xludf.DUMMYFUNCTION("TRANSPOSE(SPLIT(HV2,CHAR(10)))"),1374.0)</f>
        <v>1374</v>
      </c>
      <c r="HW4" s="1">
        <f>IFERROR(__xludf.DUMMYFUNCTION("TRANSPOSE(SPLIT(HW2,CHAR(10)))"),1584.0)</f>
        <v>1584</v>
      </c>
      <c r="HX4" s="1">
        <f>IFERROR(__xludf.DUMMYFUNCTION("TRANSPOSE(SPLIT(HX2,CHAR(10)))"),4158.0)</f>
        <v>4158</v>
      </c>
      <c r="HY4" s="1">
        <f>IFERROR(__xludf.DUMMYFUNCTION("TRANSPOSE(SPLIT(HY2,CHAR(10)))"),15397.0)</f>
        <v>15397</v>
      </c>
      <c r="HZ4" s="1">
        <f>IFERROR(__xludf.DUMMYFUNCTION("TRANSPOSE(SPLIT(HZ2,CHAR(10)))"),2921.0)</f>
        <v>2921</v>
      </c>
      <c r="IA4" s="1">
        <f>IFERROR(__xludf.DUMMYFUNCTION("TRANSPOSE(SPLIT(IA2,CHAR(10)))"),6849.0)</f>
        <v>6849</v>
      </c>
      <c r="IB4" s="1">
        <f>IFERROR(__xludf.DUMMYFUNCTION("TRANSPOSE(SPLIT(IB2,CHAR(10)))"),3994.0)</f>
        <v>3994</v>
      </c>
      <c r="IC4" s="1">
        <f>IFERROR(__xludf.DUMMYFUNCTION("TRANSPOSE(SPLIT(IC2,CHAR(10)))"),48885.0)</f>
        <v>48885</v>
      </c>
      <c r="ID4" s="1">
        <f>IFERROR(__xludf.DUMMYFUNCTION("TRANSPOSE(SPLIT(ID2,CHAR(10)))"),8156.0)</f>
        <v>8156</v>
      </c>
      <c r="IE4" s="1">
        <f>IFERROR(__xludf.DUMMYFUNCTION("TRANSPOSE(SPLIT(IE2,CHAR(10)))"),12590.0)</f>
        <v>12590</v>
      </c>
      <c r="IF4" s="1">
        <f>IFERROR(__xludf.DUMMYFUNCTION("TRANSPOSE(SPLIT(IF2,CHAR(10)))"),6437.0)</f>
        <v>6437</v>
      </c>
      <c r="IG4" s="1">
        <f>IFERROR(__xludf.DUMMYFUNCTION("TRANSPOSE(SPLIT(IG2,CHAR(10)))"),3074.0)</f>
        <v>3074</v>
      </c>
      <c r="IH4" s="1">
        <f>IFERROR(__xludf.DUMMYFUNCTION("TRANSPOSE(SPLIT(IH2,CHAR(10)))"),5981.0)</f>
        <v>5981</v>
      </c>
      <c r="II4" s="1">
        <f>IFERROR(__xludf.DUMMYFUNCTION("TRANSPOSE(SPLIT(II2,CHAR(10)))"),3890.0)</f>
        <v>3890</v>
      </c>
      <c r="IJ4" s="1">
        <f>IFERROR(__xludf.DUMMYFUNCTION("TRANSPOSE(SPLIT(IJ2,CHAR(10)))"),10134.0)</f>
        <v>10134</v>
      </c>
      <c r="IK4" s="1">
        <f>IFERROR(__xludf.DUMMYFUNCTION("TRANSPOSE(SPLIT(IK2,CHAR(10)))"),3021.0)</f>
        <v>3021</v>
      </c>
      <c r="IL4" s="1">
        <f>IFERROR(__xludf.DUMMYFUNCTION("TRANSPOSE(SPLIT(IL2,CHAR(10)))"),3813.0)</f>
        <v>3813</v>
      </c>
      <c r="IM4" s="1">
        <f>IFERROR(__xludf.DUMMYFUNCTION("TRANSPOSE(SPLIT(IM2,CHAR(10)))"),6020.0)</f>
        <v>6020</v>
      </c>
      <c r="IN4" s="1">
        <f>IFERROR(__xludf.DUMMYFUNCTION("TRANSPOSE(SPLIT(IN2,CHAR(10)))"),8027.0)</f>
        <v>8027</v>
      </c>
      <c r="IO4" s="1">
        <f>IFERROR(__xludf.DUMMYFUNCTION("TRANSPOSE(SPLIT(IO2,CHAR(10)))"),8839.0)</f>
        <v>8839</v>
      </c>
      <c r="IP4" s="1">
        <f>IFERROR(__xludf.DUMMYFUNCTION("TRANSPOSE(SPLIT(IP2,CHAR(10)))"),6261.0)</f>
        <v>6261</v>
      </c>
      <c r="IQ4" s="1">
        <f>IFERROR(__xludf.DUMMYFUNCTION("TRANSPOSE(SPLIT(IQ2,CHAR(10)))"),5560.0)</f>
        <v>5560</v>
      </c>
      <c r="IR4" s="1">
        <f>IFERROR(__xludf.DUMMYFUNCTION("TRANSPOSE(SPLIT(IR2,CHAR(10)))"),9912.0)</f>
        <v>9912</v>
      </c>
      <c r="IS4" s="1">
        <f>IFERROR(__xludf.DUMMYFUNCTION("TRANSPOSE(SPLIT(IS2,CHAR(10)))"),53747.0)</f>
        <v>53747</v>
      </c>
      <c r="IT4" s="1">
        <f>IFERROR(__xludf.DUMMYFUNCTION("TRANSPOSE(SPLIT(IT2,CHAR(10)))"),13478.0)</f>
        <v>13478</v>
      </c>
      <c r="IU4" s="1">
        <f>IFERROR(__xludf.DUMMYFUNCTION("TRANSPOSE(SPLIT(IU2,CHAR(10)))"),14438.0)</f>
        <v>14438</v>
      </c>
      <c r="IV4" s="1">
        <f>IFERROR(__xludf.DUMMYFUNCTION("TRANSPOSE(SPLIT(IV2,CHAR(10)))"),3117.0)</f>
        <v>3117</v>
      </c>
    </row>
    <row r="5">
      <c r="B5" s="1">
        <f>IFERROR(__xludf.DUMMYFUNCTION("""COMPUTED_VALUE"""),8009.0)</f>
        <v>8009</v>
      </c>
      <c r="C5" s="1">
        <f>IFERROR(__xludf.DUMMYFUNCTION("""COMPUTED_VALUE"""),15715.0)</f>
        <v>15715</v>
      </c>
      <c r="D5" s="1">
        <f>IFERROR(__xludf.DUMMYFUNCTION("""COMPUTED_VALUE"""),10613.0)</f>
        <v>10613</v>
      </c>
      <c r="E5" s="1">
        <f>IFERROR(__xludf.DUMMYFUNCTION("""COMPUTED_VALUE"""),9757.0)</f>
        <v>9757</v>
      </c>
      <c r="F5" s="1">
        <f>IFERROR(__xludf.DUMMYFUNCTION("""COMPUTED_VALUE"""),22687.0)</f>
        <v>22687</v>
      </c>
      <c r="G5" s="1">
        <f>IFERROR(__xludf.DUMMYFUNCTION("""COMPUTED_VALUE"""),2478.0)</f>
        <v>2478</v>
      </c>
      <c r="H5" s="1">
        <f>IFERROR(__xludf.DUMMYFUNCTION("""COMPUTED_VALUE"""),2528.0)</f>
        <v>2528</v>
      </c>
      <c r="I5" s="1">
        <f>IFERROR(__xludf.DUMMYFUNCTION("""COMPUTED_VALUE"""),2773.0)</f>
        <v>2773</v>
      </c>
      <c r="J5" s="1">
        <f>IFERROR(__xludf.DUMMYFUNCTION("""COMPUTED_VALUE"""),7531.0)</f>
        <v>7531</v>
      </c>
      <c r="K5" s="1">
        <f>IFERROR(__xludf.DUMMYFUNCTION("""COMPUTED_VALUE"""),3097.0)</f>
        <v>3097</v>
      </c>
      <c r="L5" s="1">
        <f>IFERROR(__xludf.DUMMYFUNCTION("""COMPUTED_VALUE"""),4306.0)</f>
        <v>4306</v>
      </c>
      <c r="M5" s="1">
        <f>IFERROR(__xludf.DUMMYFUNCTION("""COMPUTED_VALUE"""),14613.0)</f>
        <v>14613</v>
      </c>
      <c r="N5" s="1">
        <f>IFERROR(__xludf.DUMMYFUNCTION("""COMPUTED_VALUE"""),5913.0)</f>
        <v>5913</v>
      </c>
      <c r="O5" s="1">
        <f>IFERROR(__xludf.DUMMYFUNCTION("""COMPUTED_VALUE"""),3232.0)</f>
        <v>3232</v>
      </c>
      <c r="P5" s="1">
        <f>IFERROR(__xludf.DUMMYFUNCTION("""COMPUTED_VALUE"""),3303.0)</f>
        <v>3303</v>
      </c>
      <c r="R5" s="1">
        <f>IFERROR(__xludf.DUMMYFUNCTION("""COMPUTED_VALUE"""),7631.0)</f>
        <v>7631</v>
      </c>
      <c r="S5" s="1">
        <f>IFERROR(__xludf.DUMMYFUNCTION("""COMPUTED_VALUE"""),9002.0)</f>
        <v>9002</v>
      </c>
      <c r="T5" s="1">
        <f>IFERROR(__xludf.DUMMYFUNCTION("""COMPUTED_VALUE"""),1797.0)</f>
        <v>1797</v>
      </c>
      <c r="U5" s="1">
        <f>IFERROR(__xludf.DUMMYFUNCTION("""COMPUTED_VALUE"""),5333.0)</f>
        <v>5333</v>
      </c>
      <c r="V5" s="1">
        <f>IFERROR(__xludf.DUMMYFUNCTION("""COMPUTED_VALUE"""),1190.0)</f>
        <v>1190</v>
      </c>
      <c r="W5" s="1">
        <f>IFERROR(__xludf.DUMMYFUNCTION("""COMPUTED_VALUE"""),1645.0)</f>
        <v>1645</v>
      </c>
      <c r="X5" s="1">
        <f>IFERROR(__xludf.DUMMYFUNCTION("""COMPUTED_VALUE"""),5366.0)</f>
        <v>5366</v>
      </c>
      <c r="Y5" s="1">
        <f>IFERROR(__xludf.DUMMYFUNCTION("""COMPUTED_VALUE"""),25752.0)</f>
        <v>25752</v>
      </c>
      <c r="AA5" s="1">
        <f>IFERROR(__xludf.DUMMYFUNCTION("""COMPUTED_VALUE"""),8001.0)</f>
        <v>8001</v>
      </c>
      <c r="AB5" s="1">
        <f>IFERROR(__xludf.DUMMYFUNCTION("""COMPUTED_VALUE"""),4265.0)</f>
        <v>4265</v>
      </c>
      <c r="AC5" s="1">
        <f>IFERROR(__xludf.DUMMYFUNCTION("""COMPUTED_VALUE"""),4223.0)</f>
        <v>4223</v>
      </c>
      <c r="AD5" s="1">
        <f>IFERROR(__xludf.DUMMYFUNCTION("""COMPUTED_VALUE"""),13101.0)</f>
        <v>13101</v>
      </c>
      <c r="AE5" s="1">
        <f>IFERROR(__xludf.DUMMYFUNCTION("""COMPUTED_VALUE"""),4739.0)</f>
        <v>4739</v>
      </c>
      <c r="AF5" s="1">
        <f>IFERROR(__xludf.DUMMYFUNCTION("""COMPUTED_VALUE"""),8186.0)</f>
        <v>8186</v>
      </c>
      <c r="AG5" s="1">
        <f>IFERROR(__xludf.DUMMYFUNCTION("""COMPUTED_VALUE"""),2549.0)</f>
        <v>2549</v>
      </c>
      <c r="AH5" s="1">
        <f>IFERROR(__xludf.DUMMYFUNCTION("""COMPUTED_VALUE"""),5296.0)</f>
        <v>5296</v>
      </c>
      <c r="AI5" s="1">
        <f>IFERROR(__xludf.DUMMYFUNCTION("""COMPUTED_VALUE"""),5440.0)</f>
        <v>5440</v>
      </c>
      <c r="AJ5" s="1">
        <f>IFERROR(__xludf.DUMMYFUNCTION("""COMPUTED_VALUE"""),11944.0)</f>
        <v>11944</v>
      </c>
      <c r="AK5" s="1">
        <f>IFERROR(__xludf.DUMMYFUNCTION("""COMPUTED_VALUE"""),3403.0)</f>
        <v>3403</v>
      </c>
      <c r="AL5" s="1">
        <f>IFERROR(__xludf.DUMMYFUNCTION("""COMPUTED_VALUE"""),5257.0)</f>
        <v>5257</v>
      </c>
      <c r="AM5" s="1">
        <f>IFERROR(__xludf.DUMMYFUNCTION("""COMPUTED_VALUE"""),4101.0)</f>
        <v>4101</v>
      </c>
      <c r="AN5" s="1">
        <f>IFERROR(__xludf.DUMMYFUNCTION("""COMPUTED_VALUE"""),7724.0)</f>
        <v>7724</v>
      </c>
      <c r="AO5" s="1">
        <f>IFERROR(__xludf.DUMMYFUNCTION("""COMPUTED_VALUE"""),3594.0)</f>
        <v>3594</v>
      </c>
      <c r="AP5" s="1">
        <f>IFERROR(__xludf.DUMMYFUNCTION("""COMPUTED_VALUE"""),10294.0)</f>
        <v>10294</v>
      </c>
      <c r="AR5" s="1">
        <f>IFERROR(__xludf.DUMMYFUNCTION("""COMPUTED_VALUE"""),2019.0)</f>
        <v>2019</v>
      </c>
      <c r="AS5" s="1">
        <f>IFERROR(__xludf.DUMMYFUNCTION("""COMPUTED_VALUE"""),5217.0)</f>
        <v>5217</v>
      </c>
      <c r="AT5" s="1">
        <f>IFERROR(__xludf.DUMMYFUNCTION("""COMPUTED_VALUE"""),3984.0)</f>
        <v>3984</v>
      </c>
      <c r="AU5" s="1">
        <f>IFERROR(__xludf.DUMMYFUNCTION("""COMPUTED_VALUE"""),3186.0)</f>
        <v>3186</v>
      </c>
      <c r="AV5" s="1">
        <f>IFERROR(__xludf.DUMMYFUNCTION("""COMPUTED_VALUE"""),14053.0)</f>
        <v>14053</v>
      </c>
      <c r="AW5" s="1">
        <f>IFERROR(__xludf.DUMMYFUNCTION("""COMPUTED_VALUE"""),7166.0)</f>
        <v>7166</v>
      </c>
      <c r="AX5" s="1">
        <f>IFERROR(__xludf.DUMMYFUNCTION("""COMPUTED_VALUE"""),10132.0)</f>
        <v>10132</v>
      </c>
      <c r="AY5" s="1">
        <f>IFERROR(__xludf.DUMMYFUNCTION("""COMPUTED_VALUE"""),5344.0)</f>
        <v>5344</v>
      </c>
      <c r="AZ5" s="1">
        <f>IFERROR(__xludf.DUMMYFUNCTION("""COMPUTED_VALUE"""),7224.0)</f>
        <v>7224</v>
      </c>
      <c r="BA5" s="1">
        <f>IFERROR(__xludf.DUMMYFUNCTION("""COMPUTED_VALUE"""),4547.0)</f>
        <v>4547</v>
      </c>
      <c r="BB5" s="1">
        <f>IFERROR(__xludf.DUMMYFUNCTION("""COMPUTED_VALUE"""),4049.0)</f>
        <v>4049</v>
      </c>
      <c r="BC5" s="1">
        <f>IFERROR(__xludf.DUMMYFUNCTION("""COMPUTED_VALUE"""),2222.0)</f>
        <v>2222</v>
      </c>
      <c r="BD5" s="1">
        <f>IFERROR(__xludf.DUMMYFUNCTION("""COMPUTED_VALUE"""),17862.0)</f>
        <v>17862</v>
      </c>
      <c r="BE5" s="1">
        <f>IFERROR(__xludf.DUMMYFUNCTION("""COMPUTED_VALUE"""),5423.0)</f>
        <v>5423</v>
      </c>
      <c r="BF5" s="1">
        <f>IFERROR(__xludf.DUMMYFUNCTION("""COMPUTED_VALUE"""),16819.0)</f>
        <v>16819</v>
      </c>
      <c r="BG5" s="1">
        <f>IFERROR(__xludf.DUMMYFUNCTION("""COMPUTED_VALUE"""),12537.0)</f>
        <v>12537</v>
      </c>
      <c r="BH5" s="1">
        <f>IFERROR(__xludf.DUMMYFUNCTION("""COMPUTED_VALUE"""),6781.0)</f>
        <v>6781</v>
      </c>
      <c r="BI5" s="1">
        <f>IFERROR(__xludf.DUMMYFUNCTION("""COMPUTED_VALUE"""),9750.0)</f>
        <v>9750</v>
      </c>
      <c r="BJ5" s="1">
        <f>IFERROR(__xludf.DUMMYFUNCTION("""COMPUTED_VALUE"""),3411.0)</f>
        <v>3411</v>
      </c>
      <c r="BL5" s="1">
        <f>IFERROR(__xludf.DUMMYFUNCTION("""COMPUTED_VALUE"""),5391.0)</f>
        <v>5391</v>
      </c>
      <c r="BM5" s="1">
        <f>IFERROR(__xludf.DUMMYFUNCTION("""COMPUTED_VALUE"""),19487.0)</f>
        <v>19487</v>
      </c>
      <c r="BN5" s="1">
        <f>IFERROR(__xludf.DUMMYFUNCTION("""COMPUTED_VALUE"""),6017.0)</f>
        <v>6017</v>
      </c>
      <c r="BP5" s="1">
        <f>IFERROR(__xludf.DUMMYFUNCTION("""COMPUTED_VALUE"""),9178.0)</f>
        <v>9178</v>
      </c>
      <c r="BQ5" s="1">
        <f>IFERROR(__xludf.DUMMYFUNCTION("""COMPUTED_VALUE"""),2336.0)</f>
        <v>2336</v>
      </c>
      <c r="BR5" s="1">
        <f>IFERROR(__xludf.DUMMYFUNCTION("""COMPUTED_VALUE"""),4384.0)</f>
        <v>4384</v>
      </c>
      <c r="BS5" s="1">
        <f>IFERROR(__xludf.DUMMYFUNCTION("""COMPUTED_VALUE"""),1281.0)</f>
        <v>1281</v>
      </c>
      <c r="BT5" s="1">
        <f>IFERROR(__xludf.DUMMYFUNCTION("""COMPUTED_VALUE"""),22554.0)</f>
        <v>22554</v>
      </c>
      <c r="BV5" s="1">
        <f>IFERROR(__xludf.DUMMYFUNCTION("""COMPUTED_VALUE"""),12498.0)</f>
        <v>12498</v>
      </c>
      <c r="BW5" s="1">
        <f>IFERROR(__xludf.DUMMYFUNCTION("""COMPUTED_VALUE"""),7755.0)</f>
        <v>7755</v>
      </c>
      <c r="BX5" s="1">
        <f>IFERROR(__xludf.DUMMYFUNCTION("""COMPUTED_VALUE"""),2302.0)</f>
        <v>2302</v>
      </c>
      <c r="BY5" s="1">
        <f>IFERROR(__xludf.DUMMYFUNCTION("""COMPUTED_VALUE"""),2156.0)</f>
        <v>2156</v>
      </c>
      <c r="BZ5" s="1">
        <f>IFERROR(__xludf.DUMMYFUNCTION("""COMPUTED_VALUE"""),4309.0)</f>
        <v>4309</v>
      </c>
      <c r="CA5" s="1">
        <f>IFERROR(__xludf.DUMMYFUNCTION("""COMPUTED_VALUE"""),1759.0)</f>
        <v>1759</v>
      </c>
      <c r="CB5" s="1">
        <f>IFERROR(__xludf.DUMMYFUNCTION("""COMPUTED_VALUE"""),9492.0)</f>
        <v>9492</v>
      </c>
      <c r="CC5" s="1">
        <f>IFERROR(__xludf.DUMMYFUNCTION("""COMPUTED_VALUE"""),1162.0)</f>
        <v>1162</v>
      </c>
      <c r="CD5" s="1">
        <f>IFERROR(__xludf.DUMMYFUNCTION("""COMPUTED_VALUE"""),3057.0)</f>
        <v>3057</v>
      </c>
      <c r="CE5" s="1">
        <f>IFERROR(__xludf.DUMMYFUNCTION("""COMPUTED_VALUE"""),4945.0)</f>
        <v>4945</v>
      </c>
      <c r="CF5" s="1">
        <f>IFERROR(__xludf.DUMMYFUNCTION("""COMPUTED_VALUE"""),6548.0)</f>
        <v>6548</v>
      </c>
      <c r="CH5" s="1">
        <f>IFERROR(__xludf.DUMMYFUNCTION("""COMPUTED_VALUE"""),5442.0)</f>
        <v>5442</v>
      </c>
      <c r="CI5" s="1">
        <f>IFERROR(__xludf.DUMMYFUNCTION("""COMPUTED_VALUE"""),1239.0)</f>
        <v>1239</v>
      </c>
      <c r="CJ5" s="1">
        <f>IFERROR(__xludf.DUMMYFUNCTION("""COMPUTED_VALUE"""),5970.0)</f>
        <v>5970</v>
      </c>
      <c r="CK5" s="1">
        <f>IFERROR(__xludf.DUMMYFUNCTION("""COMPUTED_VALUE"""),6684.0)</f>
        <v>6684</v>
      </c>
      <c r="CL5" s="1">
        <f>IFERROR(__xludf.DUMMYFUNCTION("""COMPUTED_VALUE"""),8124.0)</f>
        <v>8124</v>
      </c>
      <c r="CM5" s="1">
        <f>IFERROR(__xludf.DUMMYFUNCTION("""COMPUTED_VALUE"""),19954.0)</f>
        <v>19954</v>
      </c>
      <c r="CN5" s="1">
        <f>IFERROR(__xludf.DUMMYFUNCTION("""COMPUTED_VALUE"""),7285.0)</f>
        <v>7285</v>
      </c>
      <c r="CO5" s="1">
        <f>IFERROR(__xludf.DUMMYFUNCTION("""COMPUTED_VALUE"""),1039.0)</f>
        <v>1039</v>
      </c>
      <c r="CP5" s="1">
        <f>IFERROR(__xludf.DUMMYFUNCTION("""COMPUTED_VALUE"""),2241.0)</f>
        <v>2241</v>
      </c>
      <c r="CQ5" s="1">
        <f>IFERROR(__xludf.DUMMYFUNCTION("""COMPUTED_VALUE"""),5547.0)</f>
        <v>5547</v>
      </c>
      <c r="CR5" s="1">
        <f>IFERROR(__xludf.DUMMYFUNCTION("""COMPUTED_VALUE"""),2845.0)</f>
        <v>2845</v>
      </c>
      <c r="CS5" s="1">
        <f>IFERROR(__xludf.DUMMYFUNCTION("""COMPUTED_VALUE"""),5654.0)</f>
        <v>5654</v>
      </c>
      <c r="CU5" s="1">
        <f>IFERROR(__xludf.DUMMYFUNCTION("""COMPUTED_VALUE"""),1461.0)</f>
        <v>1461</v>
      </c>
      <c r="CV5" s="1">
        <f>IFERROR(__xludf.DUMMYFUNCTION("""COMPUTED_VALUE"""),7195.0)</f>
        <v>7195</v>
      </c>
      <c r="CW5" s="1">
        <f>IFERROR(__xludf.DUMMYFUNCTION("""COMPUTED_VALUE"""),12891.0)</f>
        <v>12891</v>
      </c>
      <c r="CX5" s="1">
        <f>IFERROR(__xludf.DUMMYFUNCTION("""COMPUTED_VALUE"""),5579.0)</f>
        <v>5579</v>
      </c>
      <c r="CY5" s="1">
        <f>IFERROR(__xludf.DUMMYFUNCTION("""COMPUTED_VALUE"""),6365.0)</f>
        <v>6365</v>
      </c>
      <c r="CZ5" s="1">
        <f>IFERROR(__xludf.DUMMYFUNCTION("""COMPUTED_VALUE"""),4992.0)</f>
        <v>4992</v>
      </c>
      <c r="DA5" s="1">
        <f>IFERROR(__xludf.DUMMYFUNCTION("""COMPUTED_VALUE"""),4442.0)</f>
        <v>4442</v>
      </c>
      <c r="DB5" s="1">
        <f>IFERROR(__xludf.DUMMYFUNCTION("""COMPUTED_VALUE"""),5462.0)</f>
        <v>5462</v>
      </c>
      <c r="DC5" s="1">
        <f>IFERROR(__xludf.DUMMYFUNCTION("""COMPUTED_VALUE"""),17043.0)</f>
        <v>17043</v>
      </c>
      <c r="DD5" s="1">
        <f>IFERROR(__xludf.DUMMYFUNCTION("""COMPUTED_VALUE"""),1185.0)</f>
        <v>1185</v>
      </c>
      <c r="DE5" s="1">
        <f>IFERROR(__xludf.DUMMYFUNCTION("""COMPUTED_VALUE"""),19775.0)</f>
        <v>19775</v>
      </c>
      <c r="DF5" s="1">
        <f>IFERROR(__xludf.DUMMYFUNCTION("""COMPUTED_VALUE"""),11998.0)</f>
        <v>11998</v>
      </c>
      <c r="DG5" s="1">
        <f>IFERROR(__xludf.DUMMYFUNCTION("""COMPUTED_VALUE"""),6173.0)</f>
        <v>6173</v>
      </c>
      <c r="DI5" s="1">
        <f>IFERROR(__xludf.DUMMYFUNCTION("""COMPUTED_VALUE"""),5629.0)</f>
        <v>5629</v>
      </c>
      <c r="DJ5" s="1">
        <f>IFERROR(__xludf.DUMMYFUNCTION("""COMPUTED_VALUE"""),2096.0)</f>
        <v>2096</v>
      </c>
      <c r="DK5" s="1">
        <f>IFERROR(__xludf.DUMMYFUNCTION("""COMPUTED_VALUE"""),7332.0)</f>
        <v>7332</v>
      </c>
      <c r="DL5" s="1">
        <f>IFERROR(__xludf.DUMMYFUNCTION("""COMPUTED_VALUE"""),5543.0)</f>
        <v>5543</v>
      </c>
      <c r="DM5" s="1">
        <f>IFERROR(__xludf.DUMMYFUNCTION("""COMPUTED_VALUE"""),5799.0)</f>
        <v>5799</v>
      </c>
      <c r="DO5" s="1">
        <f>IFERROR(__xludf.DUMMYFUNCTION("""COMPUTED_VALUE"""),1548.0)</f>
        <v>1548</v>
      </c>
      <c r="DP5" s="1">
        <f>IFERROR(__xludf.DUMMYFUNCTION("""COMPUTED_VALUE"""),4155.0)</f>
        <v>4155</v>
      </c>
      <c r="DQ5" s="1">
        <f>IFERROR(__xludf.DUMMYFUNCTION("""COMPUTED_VALUE"""),10177.0)</f>
        <v>10177</v>
      </c>
      <c r="DR5" s="1">
        <f>IFERROR(__xludf.DUMMYFUNCTION("""COMPUTED_VALUE"""),3659.0)</f>
        <v>3659</v>
      </c>
      <c r="DS5" s="1">
        <f>IFERROR(__xludf.DUMMYFUNCTION("""COMPUTED_VALUE"""),8051.0)</f>
        <v>8051</v>
      </c>
      <c r="DT5" s="1">
        <f>IFERROR(__xludf.DUMMYFUNCTION("""COMPUTED_VALUE"""),2692.0)</f>
        <v>2692</v>
      </c>
      <c r="DU5" s="1">
        <f>IFERROR(__xludf.DUMMYFUNCTION("""COMPUTED_VALUE"""),20921.0)</f>
        <v>20921</v>
      </c>
      <c r="DV5" s="1">
        <f>IFERROR(__xludf.DUMMYFUNCTION("""COMPUTED_VALUE"""),4826.0)</f>
        <v>4826</v>
      </c>
      <c r="DW5" s="1">
        <f>IFERROR(__xludf.DUMMYFUNCTION("""COMPUTED_VALUE"""),3843.0)</f>
        <v>3843</v>
      </c>
      <c r="DX5" s="1">
        <f>IFERROR(__xludf.DUMMYFUNCTION("""COMPUTED_VALUE"""),10479.0)</f>
        <v>10479</v>
      </c>
      <c r="DY5" s="1">
        <f>IFERROR(__xludf.DUMMYFUNCTION("""COMPUTED_VALUE"""),2726.0)</f>
        <v>2726</v>
      </c>
      <c r="DZ5" s="1">
        <f>IFERROR(__xludf.DUMMYFUNCTION("""COMPUTED_VALUE"""),7572.0)</f>
        <v>7572</v>
      </c>
      <c r="EA5" s="1">
        <f>IFERROR(__xludf.DUMMYFUNCTION("""COMPUTED_VALUE"""),5311.0)</f>
        <v>5311</v>
      </c>
      <c r="EC5" s="1">
        <f>IFERROR(__xludf.DUMMYFUNCTION("""COMPUTED_VALUE"""),2569.0)</f>
        <v>2569</v>
      </c>
      <c r="ED5" s="1">
        <f>IFERROR(__xludf.DUMMYFUNCTION("""COMPUTED_VALUE"""),17111.0)</f>
        <v>17111</v>
      </c>
      <c r="EE5" s="1">
        <f>IFERROR(__xludf.DUMMYFUNCTION("""COMPUTED_VALUE"""),1958.0)</f>
        <v>1958</v>
      </c>
      <c r="EF5" s="1">
        <f>IFERROR(__xludf.DUMMYFUNCTION("""COMPUTED_VALUE"""),7358.0)</f>
        <v>7358</v>
      </c>
      <c r="EG5" s="1">
        <f>IFERROR(__xludf.DUMMYFUNCTION("""COMPUTED_VALUE"""),12837.0)</f>
        <v>12837</v>
      </c>
      <c r="EH5" s="1">
        <f>IFERROR(__xludf.DUMMYFUNCTION("""COMPUTED_VALUE"""),5584.0)</f>
        <v>5584</v>
      </c>
      <c r="EI5" s="1">
        <f>IFERROR(__xludf.DUMMYFUNCTION("""COMPUTED_VALUE"""),4273.0)</f>
        <v>4273</v>
      </c>
      <c r="EJ5" s="1">
        <f>IFERROR(__xludf.DUMMYFUNCTION("""COMPUTED_VALUE"""),12665.0)</f>
        <v>12665</v>
      </c>
      <c r="EK5" s="1">
        <f>IFERROR(__xludf.DUMMYFUNCTION("""COMPUTED_VALUE"""),32719.0)</f>
        <v>32719</v>
      </c>
      <c r="EL5" s="1">
        <f>IFERROR(__xludf.DUMMYFUNCTION("""COMPUTED_VALUE"""),4078.0)</f>
        <v>4078</v>
      </c>
      <c r="EM5" s="1">
        <f>IFERROR(__xludf.DUMMYFUNCTION("""COMPUTED_VALUE"""),1647.0)</f>
        <v>1647</v>
      </c>
      <c r="EN5" s="1">
        <f>IFERROR(__xludf.DUMMYFUNCTION("""COMPUTED_VALUE"""),17370.0)</f>
        <v>17370</v>
      </c>
      <c r="EO5" s="1">
        <f>IFERROR(__xludf.DUMMYFUNCTION("""COMPUTED_VALUE"""),10853.0)</f>
        <v>10853</v>
      </c>
      <c r="EP5" s="1">
        <f>IFERROR(__xludf.DUMMYFUNCTION("""COMPUTED_VALUE"""),18278.0)</f>
        <v>18278</v>
      </c>
      <c r="EQ5" s="1">
        <f>IFERROR(__xludf.DUMMYFUNCTION("""COMPUTED_VALUE"""),12051.0)</f>
        <v>12051</v>
      </c>
      <c r="ER5" s="1">
        <f>IFERROR(__xludf.DUMMYFUNCTION("""COMPUTED_VALUE"""),9430.0)</f>
        <v>9430</v>
      </c>
      <c r="ES5" s="1">
        <f>IFERROR(__xludf.DUMMYFUNCTION("""COMPUTED_VALUE"""),2798.0)</f>
        <v>2798</v>
      </c>
      <c r="ET5" s="1">
        <f>IFERROR(__xludf.DUMMYFUNCTION("""COMPUTED_VALUE"""),1829.0)</f>
        <v>1829</v>
      </c>
      <c r="EU5" s="1">
        <f>IFERROR(__xludf.DUMMYFUNCTION("""COMPUTED_VALUE"""),15180.0)</f>
        <v>15180</v>
      </c>
      <c r="EV5" s="1">
        <f>IFERROR(__xludf.DUMMYFUNCTION("""COMPUTED_VALUE"""),3320.0)</f>
        <v>3320</v>
      </c>
      <c r="EW5" s="1">
        <f>IFERROR(__xludf.DUMMYFUNCTION("""COMPUTED_VALUE"""),18333.0)</f>
        <v>18333</v>
      </c>
      <c r="EX5" s="1">
        <f>IFERROR(__xludf.DUMMYFUNCTION("""COMPUTED_VALUE"""),6409.0)</f>
        <v>6409</v>
      </c>
      <c r="EY5" s="1">
        <f>IFERROR(__xludf.DUMMYFUNCTION("""COMPUTED_VALUE"""),1118.0)</f>
        <v>1118</v>
      </c>
      <c r="EZ5" s="1">
        <f>IFERROR(__xludf.DUMMYFUNCTION("""COMPUTED_VALUE"""),7574.0)</f>
        <v>7574</v>
      </c>
      <c r="FA5" s="1">
        <f>IFERROR(__xludf.DUMMYFUNCTION("""COMPUTED_VALUE"""),10030.0)</f>
        <v>10030</v>
      </c>
      <c r="FB5" s="1">
        <f>IFERROR(__xludf.DUMMYFUNCTION("""COMPUTED_VALUE"""),19156.0)</f>
        <v>19156</v>
      </c>
      <c r="FC5" s="1">
        <f>IFERROR(__xludf.DUMMYFUNCTION("""COMPUTED_VALUE"""),3072.0)</f>
        <v>3072</v>
      </c>
      <c r="FD5" s="1">
        <f>IFERROR(__xludf.DUMMYFUNCTION("""COMPUTED_VALUE"""),8364.0)</f>
        <v>8364</v>
      </c>
      <c r="FE5" s="1">
        <f>IFERROR(__xludf.DUMMYFUNCTION("""COMPUTED_VALUE"""),7491.0)</f>
        <v>7491</v>
      </c>
      <c r="FF5" s="1">
        <f>IFERROR(__xludf.DUMMYFUNCTION("""COMPUTED_VALUE"""),3173.0)</f>
        <v>3173</v>
      </c>
      <c r="FG5" s="1">
        <f>IFERROR(__xludf.DUMMYFUNCTION("""COMPUTED_VALUE"""),6829.0)</f>
        <v>6829</v>
      </c>
      <c r="FH5" s="1">
        <f>IFERROR(__xludf.DUMMYFUNCTION("""COMPUTED_VALUE"""),23363.0)</f>
        <v>23363</v>
      </c>
      <c r="FI5" s="1">
        <f>IFERROR(__xludf.DUMMYFUNCTION("""COMPUTED_VALUE"""),13864.0)</f>
        <v>13864</v>
      </c>
      <c r="FJ5" s="1">
        <f>IFERROR(__xludf.DUMMYFUNCTION("""COMPUTED_VALUE"""),2874.0)</f>
        <v>2874</v>
      </c>
      <c r="FK5" s="1">
        <f>IFERROR(__xludf.DUMMYFUNCTION("""COMPUTED_VALUE"""),2588.0)</f>
        <v>2588</v>
      </c>
      <c r="FL5" s="1">
        <f>IFERROR(__xludf.DUMMYFUNCTION("""COMPUTED_VALUE"""),8346.0)</f>
        <v>8346</v>
      </c>
      <c r="FM5" s="1">
        <f>IFERROR(__xludf.DUMMYFUNCTION("""COMPUTED_VALUE"""),3879.0)</f>
        <v>3879</v>
      </c>
      <c r="FN5" s="1">
        <f>IFERROR(__xludf.DUMMYFUNCTION("""COMPUTED_VALUE"""),18504.0)</f>
        <v>18504</v>
      </c>
      <c r="FO5" s="1">
        <f>IFERROR(__xludf.DUMMYFUNCTION("""COMPUTED_VALUE"""),1927.0)</f>
        <v>1927</v>
      </c>
      <c r="FP5" s="1">
        <f>IFERROR(__xludf.DUMMYFUNCTION("""COMPUTED_VALUE"""),13794.0)</f>
        <v>13794</v>
      </c>
      <c r="FQ5" s="1">
        <f>IFERROR(__xludf.DUMMYFUNCTION("""COMPUTED_VALUE"""),2963.0)</f>
        <v>2963</v>
      </c>
      <c r="FR5" s="1">
        <f>IFERROR(__xludf.DUMMYFUNCTION("""COMPUTED_VALUE"""),3535.0)</f>
        <v>3535</v>
      </c>
      <c r="FS5" s="1">
        <f>IFERROR(__xludf.DUMMYFUNCTION("""COMPUTED_VALUE"""),4986.0)</f>
        <v>4986</v>
      </c>
      <c r="FT5" s="1">
        <f>IFERROR(__xludf.DUMMYFUNCTION("""COMPUTED_VALUE"""),32230.0)</f>
        <v>32230</v>
      </c>
      <c r="FU5" s="1">
        <f>IFERROR(__xludf.DUMMYFUNCTION("""COMPUTED_VALUE"""),11068.0)</f>
        <v>11068</v>
      </c>
      <c r="FV5" s="1">
        <f>IFERROR(__xludf.DUMMYFUNCTION("""COMPUTED_VALUE"""),22380.0)</f>
        <v>22380</v>
      </c>
      <c r="FW5" s="1">
        <f>IFERROR(__xludf.DUMMYFUNCTION("""COMPUTED_VALUE"""),5637.0)</f>
        <v>5637</v>
      </c>
      <c r="FX5" s="1">
        <f>IFERROR(__xludf.DUMMYFUNCTION("""COMPUTED_VALUE"""),21142.0)</f>
        <v>21142</v>
      </c>
      <c r="FY5" s="1">
        <f>IFERROR(__xludf.DUMMYFUNCTION("""COMPUTED_VALUE"""),4589.0)</f>
        <v>4589</v>
      </c>
      <c r="FZ5" s="1">
        <f>IFERROR(__xludf.DUMMYFUNCTION("""COMPUTED_VALUE"""),4389.0)</f>
        <v>4389</v>
      </c>
      <c r="GA5" s="1">
        <f>IFERROR(__xludf.DUMMYFUNCTION("""COMPUTED_VALUE"""),5000.0)</f>
        <v>5000</v>
      </c>
      <c r="GB5" s="1">
        <f>IFERROR(__xludf.DUMMYFUNCTION("""COMPUTED_VALUE"""),7920.0)</f>
        <v>7920</v>
      </c>
      <c r="GC5" s="1">
        <f>IFERROR(__xludf.DUMMYFUNCTION("""COMPUTED_VALUE"""),3616.0)</f>
        <v>3616</v>
      </c>
      <c r="GD5" s="1">
        <f>IFERROR(__xludf.DUMMYFUNCTION("""COMPUTED_VALUE"""),7599.0)</f>
        <v>7599</v>
      </c>
      <c r="GE5" s="1">
        <f>IFERROR(__xludf.DUMMYFUNCTION("""COMPUTED_VALUE"""),3675.0)</f>
        <v>3675</v>
      </c>
      <c r="GF5" s="1">
        <f>IFERROR(__xludf.DUMMYFUNCTION("""COMPUTED_VALUE"""),24639.0)</f>
        <v>24639</v>
      </c>
      <c r="GG5" s="1">
        <f>IFERROR(__xludf.DUMMYFUNCTION("""COMPUTED_VALUE"""),7026.0)</f>
        <v>7026</v>
      </c>
      <c r="GI5" s="1">
        <f>IFERROR(__xludf.DUMMYFUNCTION("""COMPUTED_VALUE"""),18516.0)</f>
        <v>18516</v>
      </c>
      <c r="GJ5" s="1">
        <f>IFERROR(__xludf.DUMMYFUNCTION("""COMPUTED_VALUE"""),18508.0)</f>
        <v>18508</v>
      </c>
      <c r="GK5" s="1">
        <f>IFERROR(__xludf.DUMMYFUNCTION("""COMPUTED_VALUE"""),2619.0)</f>
        <v>2619</v>
      </c>
      <c r="GL5" s="1">
        <f>IFERROR(__xludf.DUMMYFUNCTION("""COMPUTED_VALUE"""),2133.0)</f>
        <v>2133</v>
      </c>
      <c r="GM5" s="1">
        <f>IFERROR(__xludf.DUMMYFUNCTION("""COMPUTED_VALUE"""),4083.0)</f>
        <v>4083</v>
      </c>
      <c r="GN5" s="1">
        <f>IFERROR(__xludf.DUMMYFUNCTION("""COMPUTED_VALUE"""),5657.0)</f>
        <v>5657</v>
      </c>
      <c r="GO5" s="1">
        <f>IFERROR(__xludf.DUMMYFUNCTION("""COMPUTED_VALUE"""),5299.0)</f>
        <v>5299</v>
      </c>
      <c r="GP5" s="1">
        <f>IFERROR(__xludf.DUMMYFUNCTION("""COMPUTED_VALUE"""),1210.0)</f>
        <v>1210</v>
      </c>
      <c r="GQ5" s="1">
        <f>IFERROR(__xludf.DUMMYFUNCTION("""COMPUTED_VALUE"""),1722.0)</f>
        <v>1722</v>
      </c>
      <c r="GR5" s="1">
        <f>IFERROR(__xludf.DUMMYFUNCTION("""COMPUTED_VALUE"""),4108.0)</f>
        <v>4108</v>
      </c>
      <c r="GS5" s="1">
        <f>IFERROR(__xludf.DUMMYFUNCTION("""COMPUTED_VALUE"""),9867.0)</f>
        <v>9867</v>
      </c>
      <c r="GT5" s="1">
        <f>IFERROR(__xludf.DUMMYFUNCTION("""COMPUTED_VALUE"""),4178.0)</f>
        <v>4178</v>
      </c>
      <c r="GU5" s="1">
        <f>IFERROR(__xludf.DUMMYFUNCTION("""COMPUTED_VALUE"""),5307.0)</f>
        <v>5307</v>
      </c>
      <c r="GV5" s="1">
        <f>IFERROR(__xludf.DUMMYFUNCTION("""COMPUTED_VALUE"""),4154.0)</f>
        <v>4154</v>
      </c>
      <c r="GW5" s="1">
        <f>IFERROR(__xludf.DUMMYFUNCTION("""COMPUTED_VALUE"""),4013.0)</f>
        <v>4013</v>
      </c>
      <c r="GX5" s="1">
        <f>IFERROR(__xludf.DUMMYFUNCTION("""COMPUTED_VALUE"""),16312.0)</f>
        <v>16312</v>
      </c>
      <c r="GY5" s="1">
        <f>IFERROR(__xludf.DUMMYFUNCTION("""COMPUTED_VALUE"""),18391.0)</f>
        <v>18391</v>
      </c>
      <c r="GZ5" s="1">
        <f>IFERROR(__xludf.DUMMYFUNCTION("""COMPUTED_VALUE"""),6964.0)</f>
        <v>6964</v>
      </c>
      <c r="HA5" s="1">
        <f>IFERROR(__xludf.DUMMYFUNCTION("""COMPUTED_VALUE"""),4359.0)</f>
        <v>4359</v>
      </c>
      <c r="HB5" s="1">
        <f>IFERROR(__xludf.DUMMYFUNCTION("""COMPUTED_VALUE"""),4000.0)</f>
        <v>4000</v>
      </c>
      <c r="HC5" s="1">
        <f>IFERROR(__xludf.DUMMYFUNCTION("""COMPUTED_VALUE"""),8141.0)</f>
        <v>8141</v>
      </c>
      <c r="HD5" s="1">
        <f>IFERROR(__xludf.DUMMYFUNCTION("""COMPUTED_VALUE"""),23575.0)</f>
        <v>23575</v>
      </c>
      <c r="HE5" s="1">
        <f>IFERROR(__xludf.DUMMYFUNCTION("""COMPUTED_VALUE"""),4714.0)</f>
        <v>4714</v>
      </c>
      <c r="HF5" s="1">
        <f>IFERROR(__xludf.DUMMYFUNCTION("""COMPUTED_VALUE"""),8430.0)</f>
        <v>8430</v>
      </c>
      <c r="HG5" s="1">
        <f>IFERROR(__xludf.DUMMYFUNCTION("""COMPUTED_VALUE"""),12861.0)</f>
        <v>12861</v>
      </c>
      <c r="HI5" s="1">
        <f>IFERROR(__xludf.DUMMYFUNCTION("""COMPUTED_VALUE"""),2480.0)</f>
        <v>2480</v>
      </c>
      <c r="HJ5" s="1">
        <f>IFERROR(__xludf.DUMMYFUNCTION("""COMPUTED_VALUE"""),3530.0)</f>
        <v>3530</v>
      </c>
      <c r="HK5" s="1">
        <f>IFERROR(__xludf.DUMMYFUNCTION("""COMPUTED_VALUE"""),8715.0)</f>
        <v>8715</v>
      </c>
      <c r="HL5" s="1">
        <f>IFERROR(__xludf.DUMMYFUNCTION("""COMPUTED_VALUE"""),3205.0)</f>
        <v>3205</v>
      </c>
      <c r="HM5" s="1">
        <f>IFERROR(__xludf.DUMMYFUNCTION("""COMPUTED_VALUE"""),11678.0)</f>
        <v>11678</v>
      </c>
      <c r="HN5" s="1">
        <f>IFERROR(__xludf.DUMMYFUNCTION("""COMPUTED_VALUE"""),2535.0)</f>
        <v>2535</v>
      </c>
      <c r="HP5" s="1">
        <f>IFERROR(__xludf.DUMMYFUNCTION("""COMPUTED_VALUE"""),20751.0)</f>
        <v>20751</v>
      </c>
      <c r="HQ5" s="1">
        <f>IFERROR(__xludf.DUMMYFUNCTION("""COMPUTED_VALUE"""),2237.0)</f>
        <v>2237</v>
      </c>
      <c r="HR5" s="1">
        <f>IFERROR(__xludf.DUMMYFUNCTION("""COMPUTED_VALUE"""),1026.0)</f>
        <v>1026</v>
      </c>
      <c r="HS5" s="1">
        <f>IFERROR(__xludf.DUMMYFUNCTION("""COMPUTED_VALUE"""),14784.0)</f>
        <v>14784</v>
      </c>
      <c r="HT5" s="1">
        <f>IFERROR(__xludf.DUMMYFUNCTION("""COMPUTED_VALUE"""),17590.0)</f>
        <v>17590</v>
      </c>
      <c r="HU5" s="1">
        <f>IFERROR(__xludf.DUMMYFUNCTION("""COMPUTED_VALUE"""),1609.0)</f>
        <v>1609</v>
      </c>
      <c r="HV5" s="1">
        <f>IFERROR(__xludf.DUMMYFUNCTION("""COMPUTED_VALUE"""),2356.0)</f>
        <v>2356</v>
      </c>
      <c r="HW5" s="1">
        <f>IFERROR(__xludf.DUMMYFUNCTION("""COMPUTED_VALUE"""),7971.0)</f>
        <v>7971</v>
      </c>
      <c r="HX5" s="1">
        <f>IFERROR(__xludf.DUMMYFUNCTION("""COMPUTED_VALUE"""),5288.0)</f>
        <v>5288</v>
      </c>
      <c r="HY5" s="1">
        <f>IFERROR(__xludf.DUMMYFUNCTION("""COMPUTED_VALUE"""),14866.0)</f>
        <v>14866</v>
      </c>
      <c r="HZ5" s="1">
        <f>IFERROR(__xludf.DUMMYFUNCTION("""COMPUTED_VALUE"""),5355.0)</f>
        <v>5355</v>
      </c>
      <c r="IA5" s="1">
        <f>IFERROR(__xludf.DUMMYFUNCTION("""COMPUTED_VALUE"""),3614.0)</f>
        <v>3614</v>
      </c>
      <c r="IB5" s="1">
        <f>IFERROR(__xludf.DUMMYFUNCTION("""COMPUTED_VALUE"""),7956.0)</f>
        <v>7956</v>
      </c>
      <c r="ID5" s="1">
        <f>IFERROR(__xludf.DUMMYFUNCTION("""COMPUTED_VALUE"""),10864.0)</f>
        <v>10864</v>
      </c>
      <c r="IE5" s="1">
        <f>IFERROR(__xludf.DUMMYFUNCTION("""COMPUTED_VALUE"""),12826.0)</f>
        <v>12826</v>
      </c>
      <c r="IF5" s="1">
        <f>IFERROR(__xludf.DUMMYFUNCTION("""COMPUTED_VALUE"""),5402.0)</f>
        <v>5402</v>
      </c>
      <c r="IG5" s="1">
        <f>IFERROR(__xludf.DUMMYFUNCTION("""COMPUTED_VALUE"""),5746.0)</f>
        <v>5746</v>
      </c>
      <c r="IH5" s="1">
        <f>IFERROR(__xludf.DUMMYFUNCTION("""COMPUTED_VALUE"""),2368.0)</f>
        <v>2368</v>
      </c>
      <c r="II5" s="1">
        <f>IFERROR(__xludf.DUMMYFUNCTION("""COMPUTED_VALUE"""),8736.0)</f>
        <v>8736</v>
      </c>
      <c r="IJ5" s="1">
        <f>IFERROR(__xludf.DUMMYFUNCTION("""COMPUTED_VALUE"""),24611.0)</f>
        <v>24611</v>
      </c>
      <c r="IK5" s="1">
        <f>IFERROR(__xludf.DUMMYFUNCTION("""COMPUTED_VALUE"""),4624.0)</f>
        <v>4624</v>
      </c>
      <c r="IL5" s="1">
        <f>IFERROR(__xludf.DUMMYFUNCTION("""COMPUTED_VALUE"""),2422.0)</f>
        <v>2422</v>
      </c>
      <c r="IM5" s="1">
        <f>IFERROR(__xludf.DUMMYFUNCTION("""COMPUTED_VALUE"""),1121.0)</f>
        <v>1121</v>
      </c>
      <c r="IN5" s="1">
        <f>IFERROR(__xludf.DUMMYFUNCTION("""COMPUTED_VALUE"""),14155.0)</f>
        <v>14155</v>
      </c>
      <c r="IO5" s="1">
        <f>IFERROR(__xludf.DUMMYFUNCTION("""COMPUTED_VALUE"""),15560.0)</f>
        <v>15560</v>
      </c>
      <c r="IP5" s="1">
        <f>IFERROR(__xludf.DUMMYFUNCTION("""COMPUTED_VALUE"""),13041.0)</f>
        <v>13041</v>
      </c>
      <c r="IQ5" s="1">
        <f>IFERROR(__xludf.DUMMYFUNCTION("""COMPUTED_VALUE"""),1044.0)</f>
        <v>1044</v>
      </c>
      <c r="IR5" s="1">
        <f>IFERROR(__xludf.DUMMYFUNCTION("""COMPUTED_VALUE"""),13241.0)</f>
        <v>13241</v>
      </c>
      <c r="IT5" s="1">
        <f>IFERROR(__xludf.DUMMYFUNCTION("""COMPUTED_VALUE"""),10567.0)</f>
        <v>10567</v>
      </c>
      <c r="IU5" s="1">
        <f>IFERROR(__xludf.DUMMYFUNCTION("""COMPUTED_VALUE"""),13430.0)</f>
        <v>13430</v>
      </c>
      <c r="IV5" s="1">
        <f>IFERROR(__xludf.DUMMYFUNCTION("""COMPUTED_VALUE"""),1338.0)</f>
        <v>1338</v>
      </c>
    </row>
    <row r="6">
      <c r="B6" s="1">
        <f>IFERROR(__xludf.DUMMYFUNCTION("""COMPUTED_VALUE"""),6703.0)</f>
        <v>6703</v>
      </c>
      <c r="C6" s="1">
        <f>IFERROR(__xludf.DUMMYFUNCTION("""COMPUTED_VALUE"""),11597.0)</f>
        <v>11597</v>
      </c>
      <c r="D6" s="1">
        <f>IFERROR(__xludf.DUMMYFUNCTION("""COMPUTED_VALUE"""),4087.0)</f>
        <v>4087</v>
      </c>
      <c r="E6" s="1">
        <f>IFERROR(__xludf.DUMMYFUNCTION("""COMPUTED_VALUE"""),10646.0)</f>
        <v>10646</v>
      </c>
      <c r="F6" s="1">
        <f>IFERROR(__xludf.DUMMYFUNCTION("""COMPUTED_VALUE"""),5272.0)</f>
        <v>5272</v>
      </c>
      <c r="G6" s="1">
        <f>IFERROR(__xludf.DUMMYFUNCTION("""COMPUTED_VALUE"""),4950.0)</f>
        <v>4950</v>
      </c>
      <c r="H6" s="1">
        <f>IFERROR(__xludf.DUMMYFUNCTION("""COMPUTED_VALUE"""),3432.0)</f>
        <v>3432</v>
      </c>
      <c r="I6" s="1">
        <f>IFERROR(__xludf.DUMMYFUNCTION("""COMPUTED_VALUE"""),6782.0)</f>
        <v>6782</v>
      </c>
      <c r="J6" s="1">
        <f>IFERROR(__xludf.DUMMYFUNCTION("""COMPUTED_VALUE"""),6028.0)</f>
        <v>6028</v>
      </c>
      <c r="K6" s="1">
        <f>IFERROR(__xludf.DUMMYFUNCTION("""COMPUTED_VALUE"""),2914.0)</f>
        <v>2914</v>
      </c>
      <c r="L6" s="1">
        <f>IFERROR(__xludf.DUMMYFUNCTION("""COMPUTED_VALUE"""),1906.0)</f>
        <v>1906</v>
      </c>
      <c r="M6" s="1">
        <f>IFERROR(__xludf.DUMMYFUNCTION("""COMPUTED_VALUE"""),4339.0)</f>
        <v>4339</v>
      </c>
      <c r="N6" s="1">
        <f>IFERROR(__xludf.DUMMYFUNCTION("""COMPUTED_VALUE"""),6539.0)</f>
        <v>6539</v>
      </c>
      <c r="O6" s="1">
        <f>IFERROR(__xludf.DUMMYFUNCTION("""COMPUTED_VALUE"""),6945.0)</f>
        <v>6945</v>
      </c>
      <c r="P6" s="1">
        <f>IFERROR(__xludf.DUMMYFUNCTION("""COMPUTED_VALUE"""),9097.0)</f>
        <v>9097</v>
      </c>
      <c r="R6" s="1">
        <f>IFERROR(__xludf.DUMMYFUNCTION("""COMPUTED_VALUE"""),2208.0)</f>
        <v>2208</v>
      </c>
      <c r="S6" s="1">
        <f>IFERROR(__xludf.DUMMYFUNCTION("""COMPUTED_VALUE"""),11257.0)</f>
        <v>11257</v>
      </c>
      <c r="T6" s="1">
        <f>IFERROR(__xludf.DUMMYFUNCTION("""COMPUTED_VALUE"""),5983.0)</f>
        <v>5983</v>
      </c>
      <c r="U6" s="1">
        <f>IFERROR(__xludf.DUMMYFUNCTION("""COMPUTED_VALUE"""),4281.0)</f>
        <v>4281</v>
      </c>
      <c r="V6" s="1">
        <f>IFERROR(__xludf.DUMMYFUNCTION("""COMPUTED_VALUE"""),6038.0)</f>
        <v>6038</v>
      </c>
      <c r="W6" s="1">
        <f>IFERROR(__xludf.DUMMYFUNCTION("""COMPUTED_VALUE"""),6918.0)</f>
        <v>6918</v>
      </c>
      <c r="X6" s="1">
        <f>IFERROR(__xludf.DUMMYFUNCTION("""COMPUTED_VALUE"""),2607.0)</f>
        <v>2607</v>
      </c>
      <c r="Y6" s="1">
        <f>IFERROR(__xludf.DUMMYFUNCTION("""COMPUTED_VALUE"""),21486.0)</f>
        <v>21486</v>
      </c>
      <c r="AA6" s="1">
        <f>IFERROR(__xludf.DUMMYFUNCTION("""COMPUTED_VALUE"""),7104.0)</f>
        <v>7104</v>
      </c>
      <c r="AB6" s="1">
        <f>IFERROR(__xludf.DUMMYFUNCTION("""COMPUTED_VALUE"""),1826.0)</f>
        <v>1826</v>
      </c>
      <c r="AC6" s="1">
        <f>IFERROR(__xludf.DUMMYFUNCTION("""COMPUTED_VALUE"""),10247.0)</f>
        <v>10247</v>
      </c>
      <c r="AD6" s="1">
        <f>IFERROR(__xludf.DUMMYFUNCTION("""COMPUTED_VALUE"""),6896.0)</f>
        <v>6896</v>
      </c>
      <c r="AE6" s="1">
        <f>IFERROR(__xludf.DUMMYFUNCTION("""COMPUTED_VALUE"""),4888.0)</f>
        <v>4888</v>
      </c>
      <c r="AF6" s="1">
        <f>IFERROR(__xludf.DUMMYFUNCTION("""COMPUTED_VALUE"""),3660.0)</f>
        <v>3660</v>
      </c>
      <c r="AG6" s="1">
        <f>IFERROR(__xludf.DUMMYFUNCTION("""COMPUTED_VALUE"""),3045.0)</f>
        <v>3045</v>
      </c>
      <c r="AH6" s="1">
        <f>IFERROR(__xludf.DUMMYFUNCTION("""COMPUTED_VALUE"""),3958.0)</f>
        <v>3958</v>
      </c>
      <c r="AI6" s="1">
        <f>IFERROR(__xludf.DUMMYFUNCTION("""COMPUTED_VALUE"""),3993.0)</f>
        <v>3993</v>
      </c>
      <c r="AJ6" s="1">
        <f>IFERROR(__xludf.DUMMYFUNCTION("""COMPUTED_VALUE"""),2501.0)</f>
        <v>2501</v>
      </c>
      <c r="AK6" s="1">
        <f>IFERROR(__xludf.DUMMYFUNCTION("""COMPUTED_VALUE"""),5950.0)</f>
        <v>5950</v>
      </c>
      <c r="AL6" s="1">
        <f>IFERROR(__xludf.DUMMYFUNCTION("""COMPUTED_VALUE"""),2225.0)</f>
        <v>2225</v>
      </c>
      <c r="AM6" s="1">
        <f>IFERROR(__xludf.DUMMYFUNCTION("""COMPUTED_VALUE"""),4754.0)</f>
        <v>4754</v>
      </c>
      <c r="AN6" s="1">
        <f>IFERROR(__xludf.DUMMYFUNCTION("""COMPUTED_VALUE"""),3065.0)</f>
        <v>3065</v>
      </c>
      <c r="AO6" s="1">
        <f>IFERROR(__xludf.DUMMYFUNCTION("""COMPUTED_VALUE"""),5892.0)</f>
        <v>5892</v>
      </c>
      <c r="AP6" s="1">
        <f>IFERROR(__xludf.DUMMYFUNCTION("""COMPUTED_VALUE"""),7417.0)</f>
        <v>7417</v>
      </c>
      <c r="AR6" s="1">
        <f>IFERROR(__xludf.DUMMYFUNCTION("""COMPUTED_VALUE"""),2943.0)</f>
        <v>2943</v>
      </c>
      <c r="AS6" s="1">
        <f>IFERROR(__xludf.DUMMYFUNCTION("""COMPUTED_VALUE"""),4441.0)</f>
        <v>4441</v>
      </c>
      <c r="AT6" s="1">
        <f>IFERROR(__xludf.DUMMYFUNCTION("""COMPUTED_VALUE"""),4322.0)</f>
        <v>4322</v>
      </c>
      <c r="AU6" s="1">
        <f>IFERROR(__xludf.DUMMYFUNCTION("""COMPUTED_VALUE"""),6120.0)</f>
        <v>6120</v>
      </c>
      <c r="AV6" s="1">
        <f>IFERROR(__xludf.DUMMYFUNCTION("""COMPUTED_VALUE"""),10551.0)</f>
        <v>10551</v>
      </c>
      <c r="AW6" s="1">
        <f>IFERROR(__xludf.DUMMYFUNCTION("""COMPUTED_VALUE"""),11309.0)</f>
        <v>11309</v>
      </c>
      <c r="AX6" s="1">
        <f>IFERROR(__xludf.DUMMYFUNCTION("""COMPUTED_VALUE"""),19723.0)</f>
        <v>19723</v>
      </c>
      <c r="AY6" s="1">
        <f>IFERROR(__xludf.DUMMYFUNCTION("""COMPUTED_VALUE"""),2331.0)</f>
        <v>2331</v>
      </c>
      <c r="AZ6" s="1">
        <f>IFERROR(__xludf.DUMMYFUNCTION("""COMPUTED_VALUE"""),5140.0)</f>
        <v>5140</v>
      </c>
      <c r="BA6" s="1">
        <f>IFERROR(__xludf.DUMMYFUNCTION("""COMPUTED_VALUE"""),1076.0)</f>
        <v>1076</v>
      </c>
      <c r="BB6" s="1">
        <f>IFERROR(__xludf.DUMMYFUNCTION("""COMPUTED_VALUE"""),6701.0)</f>
        <v>6701</v>
      </c>
      <c r="BC6" s="1">
        <f>IFERROR(__xludf.DUMMYFUNCTION("""COMPUTED_VALUE"""),5696.0)</f>
        <v>5696</v>
      </c>
      <c r="BD6" s="1">
        <f>IFERROR(__xludf.DUMMYFUNCTION("""COMPUTED_VALUE"""),17944.0)</f>
        <v>17944</v>
      </c>
      <c r="BE6" s="1">
        <f>IFERROR(__xludf.DUMMYFUNCTION("""COMPUTED_VALUE"""),3849.0)</f>
        <v>3849</v>
      </c>
      <c r="BF6" s="1">
        <f>IFERROR(__xludf.DUMMYFUNCTION("""COMPUTED_VALUE"""),7692.0)</f>
        <v>7692</v>
      </c>
      <c r="BG6" s="1">
        <f>IFERROR(__xludf.DUMMYFUNCTION("""COMPUTED_VALUE"""),11166.0)</f>
        <v>11166</v>
      </c>
      <c r="BH6" s="1">
        <f>IFERROR(__xludf.DUMMYFUNCTION("""COMPUTED_VALUE"""),5699.0)</f>
        <v>5699</v>
      </c>
      <c r="BI6" s="1">
        <f>IFERROR(__xludf.DUMMYFUNCTION("""COMPUTED_VALUE"""),24018.0)</f>
        <v>24018</v>
      </c>
      <c r="BJ6" s="1">
        <f>IFERROR(__xludf.DUMMYFUNCTION("""COMPUTED_VALUE"""),4917.0)</f>
        <v>4917</v>
      </c>
      <c r="BL6" s="1">
        <f>IFERROR(__xludf.DUMMYFUNCTION("""COMPUTED_VALUE"""),1101.0)</f>
        <v>1101</v>
      </c>
      <c r="BM6" s="1">
        <f>IFERROR(__xludf.DUMMYFUNCTION("""COMPUTED_VALUE"""),9131.0)</f>
        <v>9131</v>
      </c>
      <c r="BN6" s="1">
        <f>IFERROR(__xludf.DUMMYFUNCTION("""COMPUTED_VALUE"""),11580.0)</f>
        <v>11580</v>
      </c>
      <c r="BP6" s="1">
        <f>IFERROR(__xludf.DUMMYFUNCTION("""COMPUTED_VALUE"""),8975.0)</f>
        <v>8975</v>
      </c>
      <c r="BQ6" s="1">
        <f>IFERROR(__xludf.DUMMYFUNCTION("""COMPUTED_VALUE"""),4819.0)</f>
        <v>4819</v>
      </c>
      <c r="BR6" s="1">
        <f>IFERROR(__xludf.DUMMYFUNCTION("""COMPUTED_VALUE"""),15789.0)</f>
        <v>15789</v>
      </c>
      <c r="BS6" s="1">
        <f>IFERROR(__xludf.DUMMYFUNCTION("""COMPUTED_VALUE"""),4032.0)</f>
        <v>4032</v>
      </c>
      <c r="BV6" s="1">
        <f>IFERROR(__xludf.DUMMYFUNCTION("""COMPUTED_VALUE"""),5455.0)</f>
        <v>5455</v>
      </c>
      <c r="BW6" s="1">
        <f>IFERROR(__xludf.DUMMYFUNCTION("""COMPUTED_VALUE"""),8865.0)</f>
        <v>8865</v>
      </c>
      <c r="BX6" s="1">
        <f>IFERROR(__xludf.DUMMYFUNCTION("""COMPUTED_VALUE"""),5728.0)</f>
        <v>5728</v>
      </c>
      <c r="BY6" s="1">
        <f>IFERROR(__xludf.DUMMYFUNCTION("""COMPUTED_VALUE"""),5053.0)</f>
        <v>5053</v>
      </c>
      <c r="BZ6" s="1">
        <f>IFERROR(__xludf.DUMMYFUNCTION("""COMPUTED_VALUE"""),2919.0)</f>
        <v>2919</v>
      </c>
      <c r="CA6" s="1">
        <f>IFERROR(__xludf.DUMMYFUNCTION("""COMPUTED_VALUE"""),1344.0)</f>
        <v>1344</v>
      </c>
      <c r="CB6" s="1">
        <f>IFERROR(__xludf.DUMMYFUNCTION("""COMPUTED_VALUE"""),13663.0)</f>
        <v>13663</v>
      </c>
      <c r="CC6" s="1">
        <f>IFERROR(__xludf.DUMMYFUNCTION("""COMPUTED_VALUE"""),3983.0)</f>
        <v>3983</v>
      </c>
      <c r="CD6" s="1">
        <f>IFERROR(__xludf.DUMMYFUNCTION("""COMPUTED_VALUE"""),6874.0)</f>
        <v>6874</v>
      </c>
      <c r="CE6" s="1">
        <f>IFERROR(__xludf.DUMMYFUNCTION("""COMPUTED_VALUE"""),6535.0)</f>
        <v>6535</v>
      </c>
      <c r="CF6" s="1">
        <f>IFERROR(__xludf.DUMMYFUNCTION("""COMPUTED_VALUE"""),4928.0)</f>
        <v>4928</v>
      </c>
      <c r="CH6" s="1">
        <f>IFERROR(__xludf.DUMMYFUNCTION("""COMPUTED_VALUE"""),6829.0)</f>
        <v>6829</v>
      </c>
      <c r="CI6" s="1">
        <f>IFERROR(__xludf.DUMMYFUNCTION("""COMPUTED_VALUE"""),9742.0)</f>
        <v>9742</v>
      </c>
      <c r="CJ6" s="1">
        <f>IFERROR(__xludf.DUMMYFUNCTION("""COMPUTED_VALUE"""),1028.0)</f>
        <v>1028</v>
      </c>
      <c r="CK6" s="1">
        <f>IFERROR(__xludf.DUMMYFUNCTION("""COMPUTED_VALUE"""),2338.0)</f>
        <v>2338</v>
      </c>
      <c r="CL6" s="1">
        <f>IFERROR(__xludf.DUMMYFUNCTION("""COMPUTED_VALUE"""),3621.0)</f>
        <v>3621</v>
      </c>
      <c r="CN6" s="1">
        <f>IFERROR(__xludf.DUMMYFUNCTION("""COMPUTED_VALUE"""),8294.0)</f>
        <v>8294</v>
      </c>
      <c r="CO6" s="1">
        <f>IFERROR(__xludf.DUMMYFUNCTION("""COMPUTED_VALUE"""),3045.0)</f>
        <v>3045</v>
      </c>
      <c r="CP6" s="1">
        <f>IFERROR(__xludf.DUMMYFUNCTION("""COMPUTED_VALUE"""),2926.0)</f>
        <v>2926</v>
      </c>
      <c r="CQ6" s="1">
        <f>IFERROR(__xludf.DUMMYFUNCTION("""COMPUTED_VALUE"""),2323.0)</f>
        <v>2323</v>
      </c>
      <c r="CR6" s="1">
        <f>IFERROR(__xludf.DUMMYFUNCTION("""COMPUTED_VALUE"""),1564.0)</f>
        <v>1564</v>
      </c>
      <c r="CS6" s="1">
        <f>IFERROR(__xludf.DUMMYFUNCTION("""COMPUTED_VALUE"""),4039.0)</f>
        <v>4039</v>
      </c>
      <c r="CU6" s="1">
        <f>IFERROR(__xludf.DUMMYFUNCTION("""COMPUTED_VALUE"""),11831.0)</f>
        <v>11831</v>
      </c>
      <c r="CV6" s="1">
        <f>IFERROR(__xludf.DUMMYFUNCTION("""COMPUTED_VALUE"""),2298.0)</f>
        <v>2298</v>
      </c>
      <c r="CW6" s="1">
        <f>IFERROR(__xludf.DUMMYFUNCTION("""COMPUTED_VALUE"""),6936.0)</f>
        <v>6936</v>
      </c>
      <c r="CX6" s="1">
        <f>IFERROR(__xludf.DUMMYFUNCTION("""COMPUTED_VALUE"""),5328.0)</f>
        <v>5328</v>
      </c>
      <c r="CY6" s="1">
        <f>IFERROR(__xludf.DUMMYFUNCTION("""COMPUTED_VALUE"""),1775.0)</f>
        <v>1775</v>
      </c>
      <c r="CZ6" s="1">
        <f>IFERROR(__xludf.DUMMYFUNCTION("""COMPUTED_VALUE"""),3707.0)</f>
        <v>3707</v>
      </c>
      <c r="DA6" s="1">
        <f>IFERROR(__xludf.DUMMYFUNCTION("""COMPUTED_VALUE"""),1254.0)</f>
        <v>1254</v>
      </c>
      <c r="DB6" s="1">
        <f>IFERROR(__xludf.DUMMYFUNCTION("""COMPUTED_VALUE"""),1194.0)</f>
        <v>1194</v>
      </c>
      <c r="DC6" s="1">
        <f>IFERROR(__xludf.DUMMYFUNCTION("""COMPUTED_VALUE"""),12935.0)</f>
        <v>12935</v>
      </c>
      <c r="DD6" s="1">
        <f>IFERROR(__xludf.DUMMYFUNCTION("""COMPUTED_VALUE"""),8723.0)</f>
        <v>8723</v>
      </c>
      <c r="DE6" s="1">
        <f>IFERROR(__xludf.DUMMYFUNCTION("""COMPUTED_VALUE"""),1502.0)</f>
        <v>1502</v>
      </c>
      <c r="DF6" s="1">
        <f>IFERROR(__xludf.DUMMYFUNCTION("""COMPUTED_VALUE"""),12677.0)</f>
        <v>12677</v>
      </c>
      <c r="DG6" s="1">
        <f>IFERROR(__xludf.DUMMYFUNCTION("""COMPUTED_VALUE"""),4063.0)</f>
        <v>4063</v>
      </c>
      <c r="DI6" s="1">
        <f>IFERROR(__xludf.DUMMYFUNCTION("""COMPUTED_VALUE"""),3154.0)</f>
        <v>3154</v>
      </c>
      <c r="DJ6" s="1">
        <f>IFERROR(__xludf.DUMMYFUNCTION("""COMPUTED_VALUE"""),4220.0)</f>
        <v>4220</v>
      </c>
      <c r="DL6" s="1">
        <f>IFERROR(__xludf.DUMMYFUNCTION("""COMPUTED_VALUE"""),1011.0)</f>
        <v>1011</v>
      </c>
      <c r="DM6" s="1">
        <f>IFERROR(__xludf.DUMMYFUNCTION("""COMPUTED_VALUE"""),2865.0)</f>
        <v>2865</v>
      </c>
      <c r="DO6" s="1">
        <f>IFERROR(__xludf.DUMMYFUNCTION("""COMPUTED_VALUE"""),3974.0)</f>
        <v>3974</v>
      </c>
      <c r="DP6" s="1">
        <f>IFERROR(__xludf.DUMMYFUNCTION("""COMPUTED_VALUE"""),3878.0)</f>
        <v>3878</v>
      </c>
      <c r="DQ6" s="1">
        <f>IFERROR(__xludf.DUMMYFUNCTION("""COMPUTED_VALUE"""),12174.0)</f>
        <v>12174</v>
      </c>
      <c r="DR6" s="1">
        <f>IFERROR(__xludf.DUMMYFUNCTION("""COMPUTED_VALUE"""),5765.0)</f>
        <v>5765</v>
      </c>
      <c r="DS6" s="1">
        <f>IFERROR(__xludf.DUMMYFUNCTION("""COMPUTED_VALUE"""),6448.0)</f>
        <v>6448</v>
      </c>
      <c r="DT6" s="1">
        <f>IFERROR(__xludf.DUMMYFUNCTION("""COMPUTED_VALUE"""),1778.0)</f>
        <v>1778</v>
      </c>
      <c r="DV6" s="1">
        <f>IFERROR(__xludf.DUMMYFUNCTION("""COMPUTED_VALUE"""),1265.0)</f>
        <v>1265</v>
      </c>
      <c r="DW6" s="1">
        <f>IFERROR(__xludf.DUMMYFUNCTION("""COMPUTED_VALUE"""),4970.0)</f>
        <v>4970</v>
      </c>
      <c r="DX6" s="1">
        <f>IFERROR(__xludf.DUMMYFUNCTION("""COMPUTED_VALUE"""),16306.0)</f>
        <v>16306</v>
      </c>
      <c r="DY6" s="1">
        <f>IFERROR(__xludf.DUMMYFUNCTION("""COMPUTED_VALUE"""),1427.0)</f>
        <v>1427</v>
      </c>
      <c r="DZ6" s="1">
        <f>IFERROR(__xludf.DUMMYFUNCTION("""COMPUTED_VALUE"""),2190.0)</f>
        <v>2190</v>
      </c>
      <c r="EA6" s="1">
        <f>IFERROR(__xludf.DUMMYFUNCTION("""COMPUTED_VALUE"""),6287.0)</f>
        <v>6287</v>
      </c>
      <c r="EC6" s="1">
        <f>IFERROR(__xludf.DUMMYFUNCTION("""COMPUTED_VALUE"""),1655.0)</f>
        <v>1655</v>
      </c>
      <c r="ED6" s="1">
        <f>IFERROR(__xludf.DUMMYFUNCTION("""COMPUTED_VALUE"""),20624.0)</f>
        <v>20624</v>
      </c>
      <c r="EE6" s="1">
        <f>IFERROR(__xludf.DUMMYFUNCTION("""COMPUTED_VALUE"""),6109.0)</f>
        <v>6109</v>
      </c>
      <c r="EF6" s="1">
        <f>IFERROR(__xludf.DUMMYFUNCTION("""COMPUTED_VALUE"""),12173.0)</f>
        <v>12173</v>
      </c>
      <c r="EG6" s="1">
        <f>IFERROR(__xludf.DUMMYFUNCTION("""COMPUTED_VALUE"""),7109.0)</f>
        <v>7109</v>
      </c>
      <c r="EH6" s="1">
        <f>IFERROR(__xludf.DUMMYFUNCTION("""COMPUTED_VALUE"""),5799.0)</f>
        <v>5799</v>
      </c>
      <c r="EI6" s="1">
        <f>IFERROR(__xludf.DUMMYFUNCTION("""COMPUTED_VALUE"""),9032.0)</f>
        <v>9032</v>
      </c>
      <c r="EL6" s="1">
        <f>IFERROR(__xludf.DUMMYFUNCTION("""COMPUTED_VALUE"""),7345.0)</f>
        <v>7345</v>
      </c>
      <c r="EM6" s="1">
        <f>IFERROR(__xludf.DUMMYFUNCTION("""COMPUTED_VALUE"""),8202.0)</f>
        <v>8202</v>
      </c>
      <c r="EN6" s="1">
        <f>IFERROR(__xludf.DUMMYFUNCTION("""COMPUTED_VALUE"""),7027.0)</f>
        <v>7027</v>
      </c>
      <c r="EO6" s="1">
        <f>IFERROR(__xludf.DUMMYFUNCTION("""COMPUTED_VALUE"""),14703.0)</f>
        <v>14703</v>
      </c>
      <c r="EP6" s="1">
        <f>IFERROR(__xludf.DUMMYFUNCTION("""COMPUTED_VALUE"""),11380.0)</f>
        <v>11380</v>
      </c>
      <c r="EQ6" s="1">
        <f>IFERROR(__xludf.DUMMYFUNCTION("""COMPUTED_VALUE"""),8062.0)</f>
        <v>8062</v>
      </c>
      <c r="ER6" s="1">
        <f>IFERROR(__xludf.DUMMYFUNCTION("""COMPUTED_VALUE"""),5594.0)</f>
        <v>5594</v>
      </c>
      <c r="ES6" s="1">
        <f>IFERROR(__xludf.DUMMYFUNCTION("""COMPUTED_VALUE"""),13426.0)</f>
        <v>13426</v>
      </c>
      <c r="ET6" s="1">
        <f>IFERROR(__xludf.DUMMYFUNCTION("""COMPUTED_VALUE"""),3318.0)</f>
        <v>3318</v>
      </c>
      <c r="EU6" s="1">
        <f>IFERROR(__xludf.DUMMYFUNCTION("""COMPUTED_VALUE"""),14117.0)</f>
        <v>14117</v>
      </c>
      <c r="EV6" s="1">
        <f>IFERROR(__xludf.DUMMYFUNCTION("""COMPUTED_VALUE"""),2099.0)</f>
        <v>2099</v>
      </c>
      <c r="EW6" s="1">
        <f>IFERROR(__xludf.DUMMYFUNCTION("""COMPUTED_VALUE"""),18055.0)</f>
        <v>18055</v>
      </c>
      <c r="EX6" s="1">
        <f>IFERROR(__xludf.DUMMYFUNCTION("""COMPUTED_VALUE"""),1184.0)</f>
        <v>1184</v>
      </c>
      <c r="EY6" s="1">
        <f>IFERROR(__xludf.DUMMYFUNCTION("""COMPUTED_VALUE"""),6252.0)</f>
        <v>6252</v>
      </c>
      <c r="EZ6" s="1">
        <f>IFERROR(__xludf.DUMMYFUNCTION("""COMPUTED_VALUE"""),6969.0)</f>
        <v>6969</v>
      </c>
      <c r="FA6" s="1">
        <f>IFERROR(__xludf.DUMMYFUNCTION("""COMPUTED_VALUE"""),4543.0)</f>
        <v>4543</v>
      </c>
      <c r="FB6" s="1">
        <f>IFERROR(__xludf.DUMMYFUNCTION("""COMPUTED_VALUE"""),10265.0)</f>
        <v>10265</v>
      </c>
      <c r="FC6" s="1">
        <f>IFERROR(__xludf.DUMMYFUNCTION("""COMPUTED_VALUE"""),6329.0)</f>
        <v>6329</v>
      </c>
      <c r="FD6" s="1">
        <f>IFERROR(__xludf.DUMMYFUNCTION("""COMPUTED_VALUE"""),4720.0)</f>
        <v>4720</v>
      </c>
      <c r="FE6" s="1">
        <f>IFERROR(__xludf.DUMMYFUNCTION("""COMPUTED_VALUE"""),5792.0)</f>
        <v>5792</v>
      </c>
      <c r="FF6" s="1">
        <f>IFERROR(__xludf.DUMMYFUNCTION("""COMPUTED_VALUE"""),1690.0)</f>
        <v>1690</v>
      </c>
      <c r="FG6" s="1">
        <f>IFERROR(__xludf.DUMMYFUNCTION("""COMPUTED_VALUE"""),6302.0)</f>
        <v>6302</v>
      </c>
      <c r="FH6" s="1">
        <f>IFERROR(__xludf.DUMMYFUNCTION("""COMPUTED_VALUE"""),22143.0)</f>
        <v>22143</v>
      </c>
      <c r="FI6" s="1">
        <f>IFERROR(__xludf.DUMMYFUNCTION("""COMPUTED_VALUE"""),7305.0)</f>
        <v>7305</v>
      </c>
      <c r="FJ6" s="1">
        <f>IFERROR(__xludf.DUMMYFUNCTION("""COMPUTED_VALUE"""),1231.0)</f>
        <v>1231</v>
      </c>
      <c r="FK6" s="1">
        <f>IFERROR(__xludf.DUMMYFUNCTION("""COMPUTED_VALUE"""),6897.0)</f>
        <v>6897</v>
      </c>
      <c r="FL6" s="1">
        <f>IFERROR(__xludf.DUMMYFUNCTION("""COMPUTED_VALUE"""),3871.0)</f>
        <v>3871</v>
      </c>
      <c r="FM6" s="1">
        <f>IFERROR(__xludf.DUMMYFUNCTION("""COMPUTED_VALUE"""),2451.0)</f>
        <v>2451</v>
      </c>
      <c r="FN6" s="1">
        <f>IFERROR(__xludf.DUMMYFUNCTION("""COMPUTED_VALUE"""),14068.0)</f>
        <v>14068</v>
      </c>
      <c r="FO6" s="1">
        <f>IFERROR(__xludf.DUMMYFUNCTION("""COMPUTED_VALUE"""),1998.0)</f>
        <v>1998</v>
      </c>
      <c r="FQ6" s="1">
        <f>IFERROR(__xludf.DUMMYFUNCTION("""COMPUTED_VALUE"""),2683.0)</f>
        <v>2683</v>
      </c>
      <c r="FR6" s="1">
        <f>IFERROR(__xludf.DUMMYFUNCTION("""COMPUTED_VALUE"""),5559.0)</f>
        <v>5559</v>
      </c>
      <c r="FS6" s="1">
        <f>IFERROR(__xludf.DUMMYFUNCTION("""COMPUTED_VALUE"""),1241.0)</f>
        <v>1241</v>
      </c>
      <c r="FU6" s="1">
        <f>IFERROR(__xludf.DUMMYFUNCTION("""COMPUTED_VALUE"""),6443.0)</f>
        <v>6443</v>
      </c>
      <c r="FW6" s="1">
        <f>IFERROR(__xludf.DUMMYFUNCTION("""COMPUTED_VALUE"""),4183.0)</f>
        <v>4183</v>
      </c>
      <c r="FX6" s="1">
        <f>IFERROR(__xludf.DUMMYFUNCTION("""COMPUTED_VALUE"""),16286.0)</f>
        <v>16286</v>
      </c>
      <c r="FY6" s="1">
        <f>IFERROR(__xludf.DUMMYFUNCTION("""COMPUTED_VALUE"""),2441.0)</f>
        <v>2441</v>
      </c>
      <c r="FZ6" s="1">
        <f>IFERROR(__xludf.DUMMYFUNCTION("""COMPUTED_VALUE"""),15815.0)</f>
        <v>15815</v>
      </c>
      <c r="GA6" s="1">
        <f>IFERROR(__xludf.DUMMYFUNCTION("""COMPUTED_VALUE"""),18466.0)</f>
        <v>18466</v>
      </c>
      <c r="GB6" s="1">
        <f>IFERROR(__xludf.DUMMYFUNCTION("""COMPUTED_VALUE"""),1294.0)</f>
        <v>1294</v>
      </c>
      <c r="GC6" s="1">
        <f>IFERROR(__xludf.DUMMYFUNCTION("""COMPUTED_VALUE"""),5426.0)</f>
        <v>5426</v>
      </c>
      <c r="GD6" s="1">
        <f>IFERROR(__xludf.DUMMYFUNCTION("""COMPUTED_VALUE"""),7070.0)</f>
        <v>7070</v>
      </c>
      <c r="GE6" s="1">
        <f>IFERROR(__xludf.DUMMYFUNCTION("""COMPUTED_VALUE"""),2638.0)</f>
        <v>2638</v>
      </c>
      <c r="GF6" s="1">
        <f>IFERROR(__xludf.DUMMYFUNCTION("""COMPUTED_VALUE"""),21554.0)</f>
        <v>21554</v>
      </c>
      <c r="GG6" s="1">
        <f>IFERROR(__xludf.DUMMYFUNCTION("""COMPUTED_VALUE"""),4490.0)</f>
        <v>4490</v>
      </c>
      <c r="GI6" s="1">
        <f>IFERROR(__xludf.DUMMYFUNCTION("""COMPUTED_VALUE"""),16760.0)</f>
        <v>16760</v>
      </c>
      <c r="GJ6" s="1">
        <f>IFERROR(__xludf.DUMMYFUNCTION("""COMPUTED_VALUE"""),12691.0)</f>
        <v>12691</v>
      </c>
      <c r="GK6" s="1">
        <f>IFERROR(__xludf.DUMMYFUNCTION("""COMPUTED_VALUE"""),3158.0)</f>
        <v>3158</v>
      </c>
      <c r="GL6" s="1">
        <f>IFERROR(__xludf.DUMMYFUNCTION("""COMPUTED_VALUE"""),4951.0)</f>
        <v>4951</v>
      </c>
      <c r="GM6" s="1">
        <f>IFERROR(__xludf.DUMMYFUNCTION("""COMPUTED_VALUE"""),2628.0)</f>
        <v>2628</v>
      </c>
      <c r="GN6" s="1">
        <f>IFERROR(__xludf.DUMMYFUNCTION("""COMPUTED_VALUE"""),3296.0)</f>
        <v>3296</v>
      </c>
      <c r="GO6" s="1">
        <f>IFERROR(__xludf.DUMMYFUNCTION("""COMPUTED_VALUE"""),6443.0)</f>
        <v>6443</v>
      </c>
      <c r="GP6" s="1">
        <f>IFERROR(__xludf.DUMMYFUNCTION("""COMPUTED_VALUE"""),3150.0)</f>
        <v>3150</v>
      </c>
      <c r="GQ6" s="1">
        <f>IFERROR(__xludf.DUMMYFUNCTION("""COMPUTED_VALUE"""),8751.0)</f>
        <v>8751</v>
      </c>
      <c r="GR6" s="1">
        <f>IFERROR(__xludf.DUMMYFUNCTION("""COMPUTED_VALUE"""),6164.0)</f>
        <v>6164</v>
      </c>
      <c r="GS6" s="1">
        <f>IFERROR(__xludf.DUMMYFUNCTION("""COMPUTED_VALUE"""),5861.0)</f>
        <v>5861</v>
      </c>
      <c r="GT6" s="1">
        <f>IFERROR(__xludf.DUMMYFUNCTION("""COMPUTED_VALUE"""),8336.0)</f>
        <v>8336</v>
      </c>
      <c r="GU6" s="1">
        <f>IFERROR(__xludf.DUMMYFUNCTION("""COMPUTED_VALUE"""),4567.0)</f>
        <v>4567</v>
      </c>
      <c r="GV6" s="1">
        <f>IFERROR(__xludf.DUMMYFUNCTION("""COMPUTED_VALUE"""),3490.0)</f>
        <v>3490</v>
      </c>
      <c r="GW6" s="1">
        <f>IFERROR(__xludf.DUMMYFUNCTION("""COMPUTED_VALUE"""),4916.0)</f>
        <v>4916</v>
      </c>
      <c r="GX6" s="1">
        <f>IFERROR(__xludf.DUMMYFUNCTION("""COMPUTED_VALUE"""),18704.0)</f>
        <v>18704</v>
      </c>
      <c r="GY6" s="1">
        <f>IFERROR(__xludf.DUMMYFUNCTION("""COMPUTED_VALUE"""),6281.0)</f>
        <v>6281</v>
      </c>
      <c r="GZ6" s="1">
        <f>IFERROR(__xludf.DUMMYFUNCTION("""COMPUTED_VALUE"""),8157.0)</f>
        <v>8157</v>
      </c>
      <c r="HA6" s="1">
        <f>IFERROR(__xludf.DUMMYFUNCTION("""COMPUTED_VALUE"""),5519.0)</f>
        <v>5519</v>
      </c>
      <c r="HB6" s="1">
        <f>IFERROR(__xludf.DUMMYFUNCTION("""COMPUTED_VALUE"""),1419.0)</f>
        <v>1419</v>
      </c>
      <c r="HC6" s="1">
        <f>IFERROR(__xludf.DUMMYFUNCTION("""COMPUTED_VALUE"""),2738.0)</f>
        <v>2738</v>
      </c>
      <c r="HE6" s="1">
        <f>IFERROR(__xludf.DUMMYFUNCTION("""COMPUTED_VALUE"""),3260.0)</f>
        <v>3260</v>
      </c>
      <c r="HF6" s="1">
        <f>IFERROR(__xludf.DUMMYFUNCTION("""COMPUTED_VALUE"""),8716.0)</f>
        <v>8716</v>
      </c>
      <c r="HG6" s="1">
        <f>IFERROR(__xludf.DUMMYFUNCTION("""COMPUTED_VALUE"""),2877.0)</f>
        <v>2877</v>
      </c>
      <c r="HI6" s="1">
        <f>IFERROR(__xludf.DUMMYFUNCTION("""COMPUTED_VALUE"""),4432.0)</f>
        <v>4432</v>
      </c>
      <c r="HJ6" s="1">
        <f>IFERROR(__xludf.DUMMYFUNCTION("""COMPUTED_VALUE"""),8899.0)</f>
        <v>8899</v>
      </c>
      <c r="HK6" s="1">
        <f>IFERROR(__xludf.DUMMYFUNCTION("""COMPUTED_VALUE"""),8009.0)</f>
        <v>8009</v>
      </c>
      <c r="HL6" s="1">
        <f>IFERROR(__xludf.DUMMYFUNCTION("""COMPUTED_VALUE"""),5651.0)</f>
        <v>5651</v>
      </c>
      <c r="HN6" s="1">
        <f>IFERROR(__xludf.DUMMYFUNCTION("""COMPUTED_VALUE"""),2228.0)</f>
        <v>2228</v>
      </c>
      <c r="HP6" s="1">
        <f>IFERROR(__xludf.DUMMYFUNCTION("""COMPUTED_VALUE"""),8435.0)</f>
        <v>8435</v>
      </c>
      <c r="HQ6" s="1">
        <f>IFERROR(__xludf.DUMMYFUNCTION("""COMPUTED_VALUE"""),2012.0)</f>
        <v>2012</v>
      </c>
      <c r="HR6" s="1">
        <f>IFERROR(__xludf.DUMMYFUNCTION("""COMPUTED_VALUE"""),2393.0)</f>
        <v>2393</v>
      </c>
      <c r="HT6" s="1">
        <f>IFERROR(__xludf.DUMMYFUNCTION("""COMPUTED_VALUE"""),1011.0)</f>
        <v>1011</v>
      </c>
      <c r="HU6" s="1">
        <f>IFERROR(__xludf.DUMMYFUNCTION("""COMPUTED_VALUE"""),3378.0)</f>
        <v>3378</v>
      </c>
      <c r="HV6" s="1">
        <f>IFERROR(__xludf.DUMMYFUNCTION("""COMPUTED_VALUE"""),4734.0)</f>
        <v>4734</v>
      </c>
      <c r="HW6" s="1">
        <f>IFERROR(__xludf.DUMMYFUNCTION("""COMPUTED_VALUE"""),7179.0)</f>
        <v>7179</v>
      </c>
      <c r="HX6" s="1">
        <f>IFERROR(__xludf.DUMMYFUNCTION("""COMPUTED_VALUE"""),12009.0)</f>
        <v>12009</v>
      </c>
      <c r="HY6" s="1">
        <f>IFERROR(__xludf.DUMMYFUNCTION("""COMPUTED_VALUE"""),14231.0)</f>
        <v>14231</v>
      </c>
      <c r="HZ6" s="1">
        <f>IFERROR(__xludf.DUMMYFUNCTION("""COMPUTED_VALUE"""),4326.0)</f>
        <v>4326</v>
      </c>
      <c r="IA6" s="1">
        <f>IFERROR(__xludf.DUMMYFUNCTION("""COMPUTED_VALUE"""),6330.0)</f>
        <v>6330</v>
      </c>
      <c r="IB6" s="1">
        <f>IFERROR(__xludf.DUMMYFUNCTION("""COMPUTED_VALUE"""),1295.0)</f>
        <v>1295</v>
      </c>
      <c r="ID6" s="1">
        <f>IFERROR(__xludf.DUMMYFUNCTION("""COMPUTED_VALUE"""),20472.0)</f>
        <v>20472</v>
      </c>
      <c r="IE6" s="1">
        <f>IFERROR(__xludf.DUMMYFUNCTION("""COMPUTED_VALUE"""),3397.0)</f>
        <v>3397</v>
      </c>
      <c r="IF6" s="1">
        <f>IFERROR(__xludf.DUMMYFUNCTION("""COMPUTED_VALUE"""),5892.0)</f>
        <v>5892</v>
      </c>
      <c r="IG6" s="1">
        <f>IFERROR(__xludf.DUMMYFUNCTION("""COMPUTED_VALUE"""),6941.0)</f>
        <v>6941</v>
      </c>
      <c r="IH6" s="1">
        <f>IFERROR(__xludf.DUMMYFUNCTION("""COMPUTED_VALUE"""),2910.0)</f>
        <v>2910</v>
      </c>
      <c r="II6" s="1">
        <f>IFERROR(__xludf.DUMMYFUNCTION("""COMPUTED_VALUE"""),7073.0)</f>
        <v>7073</v>
      </c>
      <c r="IJ6" s="1">
        <f>IFERROR(__xludf.DUMMYFUNCTION("""COMPUTED_VALUE"""),20758.0)</f>
        <v>20758</v>
      </c>
      <c r="IK6" s="1">
        <f>IFERROR(__xludf.DUMMYFUNCTION("""COMPUTED_VALUE"""),12109.0)</f>
        <v>12109</v>
      </c>
      <c r="IL6" s="1">
        <f>IFERROR(__xludf.DUMMYFUNCTION("""COMPUTED_VALUE"""),4148.0)</f>
        <v>4148</v>
      </c>
      <c r="IM6" s="1">
        <f>IFERROR(__xludf.DUMMYFUNCTION("""COMPUTED_VALUE"""),6018.0)</f>
        <v>6018</v>
      </c>
      <c r="IN6" s="1">
        <f>IFERROR(__xludf.DUMMYFUNCTION("""COMPUTED_VALUE"""),14228.0)</f>
        <v>14228</v>
      </c>
      <c r="IO6" s="1">
        <f>IFERROR(__xludf.DUMMYFUNCTION("""COMPUTED_VALUE"""),10935.0)</f>
        <v>10935</v>
      </c>
      <c r="IP6" s="1">
        <f>IFERROR(__xludf.DUMMYFUNCTION("""COMPUTED_VALUE"""),5795.0)</f>
        <v>5795</v>
      </c>
      <c r="IQ6" s="1">
        <f>IFERROR(__xludf.DUMMYFUNCTION("""COMPUTED_VALUE"""),5120.0)</f>
        <v>5120</v>
      </c>
      <c r="IR6" s="1">
        <f>IFERROR(__xludf.DUMMYFUNCTION("""COMPUTED_VALUE"""),10389.0)</f>
        <v>10389</v>
      </c>
      <c r="IU6" s="1">
        <f>IFERROR(__xludf.DUMMYFUNCTION("""COMPUTED_VALUE"""),18691.0)</f>
        <v>18691</v>
      </c>
      <c r="IV6" s="1">
        <f>IFERROR(__xludf.DUMMYFUNCTION("""COMPUTED_VALUE"""),5317.0)</f>
        <v>5317</v>
      </c>
    </row>
    <row r="7">
      <c r="B7" s="1">
        <f>IFERROR(__xludf.DUMMYFUNCTION("""COMPUTED_VALUE"""),1811.0)</f>
        <v>1811</v>
      </c>
      <c r="C7" s="1">
        <f>IFERROR(__xludf.DUMMYFUNCTION("""COMPUTED_VALUE"""),10625.0)</f>
        <v>10625</v>
      </c>
      <c r="D7" s="1">
        <f>IFERROR(__xludf.DUMMYFUNCTION("""COMPUTED_VALUE"""),11287.0)</f>
        <v>11287</v>
      </c>
      <c r="E7" s="1">
        <f>IFERROR(__xludf.DUMMYFUNCTION("""COMPUTED_VALUE"""),7373.0)</f>
        <v>7373</v>
      </c>
      <c r="G7" s="1">
        <f>IFERROR(__xludf.DUMMYFUNCTION("""COMPUTED_VALUE"""),5513.0)</f>
        <v>5513</v>
      </c>
      <c r="H7" s="1">
        <f>IFERROR(__xludf.DUMMYFUNCTION("""COMPUTED_VALUE"""),2218.0)</f>
        <v>2218</v>
      </c>
      <c r="I7" s="1">
        <f>IFERROR(__xludf.DUMMYFUNCTION("""COMPUTED_VALUE"""),7416.0)</f>
        <v>7416</v>
      </c>
      <c r="J7" s="1">
        <f>IFERROR(__xludf.DUMMYFUNCTION("""COMPUTED_VALUE"""),8068.0)</f>
        <v>8068</v>
      </c>
      <c r="K7" s="1">
        <f>IFERROR(__xludf.DUMMYFUNCTION("""COMPUTED_VALUE"""),3087.0)</f>
        <v>3087</v>
      </c>
      <c r="L7" s="1">
        <f>IFERROR(__xludf.DUMMYFUNCTION("""COMPUTED_VALUE"""),6692.0)</f>
        <v>6692</v>
      </c>
      <c r="M7" s="1">
        <f>IFERROR(__xludf.DUMMYFUNCTION("""COMPUTED_VALUE"""),1259.0)</f>
        <v>1259</v>
      </c>
      <c r="N7" s="1">
        <f>IFERROR(__xludf.DUMMYFUNCTION("""COMPUTED_VALUE"""),4164.0)</f>
        <v>4164</v>
      </c>
      <c r="O7" s="1">
        <f>IFERROR(__xludf.DUMMYFUNCTION("""COMPUTED_VALUE"""),4536.0)</f>
        <v>4536</v>
      </c>
      <c r="P7" s="1">
        <f>IFERROR(__xludf.DUMMYFUNCTION("""COMPUTED_VALUE"""),2356.0)</f>
        <v>2356</v>
      </c>
      <c r="R7" s="1">
        <f>IFERROR(__xludf.DUMMYFUNCTION("""COMPUTED_VALUE"""),11171.0)</f>
        <v>11171</v>
      </c>
      <c r="S7" s="1">
        <f>IFERROR(__xludf.DUMMYFUNCTION("""COMPUTED_VALUE"""),3581.0)</f>
        <v>3581</v>
      </c>
      <c r="T7" s="1">
        <f>IFERROR(__xludf.DUMMYFUNCTION("""COMPUTED_VALUE"""),11497.0)</f>
        <v>11497</v>
      </c>
      <c r="U7" s="1">
        <f>IFERROR(__xludf.DUMMYFUNCTION("""COMPUTED_VALUE"""),6978.0)</f>
        <v>6978</v>
      </c>
      <c r="V7" s="1">
        <f>IFERROR(__xludf.DUMMYFUNCTION("""COMPUTED_VALUE"""),6109.0)</f>
        <v>6109</v>
      </c>
      <c r="W7" s="1">
        <f>IFERROR(__xludf.DUMMYFUNCTION("""COMPUTED_VALUE"""),3525.0)</f>
        <v>3525</v>
      </c>
      <c r="X7" s="1">
        <f>IFERROR(__xludf.DUMMYFUNCTION("""COMPUTED_VALUE"""),6065.0)</f>
        <v>6065</v>
      </c>
      <c r="AA7" s="1">
        <f>IFERROR(__xludf.DUMMYFUNCTION("""COMPUTED_VALUE"""),4253.0)</f>
        <v>4253</v>
      </c>
      <c r="AB7" s="1">
        <f>IFERROR(__xludf.DUMMYFUNCTION("""COMPUTED_VALUE"""),5129.0)</f>
        <v>5129</v>
      </c>
      <c r="AC7" s="1">
        <f>IFERROR(__xludf.DUMMYFUNCTION("""COMPUTED_VALUE"""),3708.0)</f>
        <v>3708</v>
      </c>
      <c r="AD7" s="1">
        <f>IFERROR(__xludf.DUMMYFUNCTION("""COMPUTED_VALUE"""),11053.0)</f>
        <v>11053</v>
      </c>
      <c r="AE7" s="1">
        <f>IFERROR(__xludf.DUMMYFUNCTION("""COMPUTED_VALUE"""),5918.0)</f>
        <v>5918</v>
      </c>
      <c r="AF7" s="1">
        <f>IFERROR(__xludf.DUMMYFUNCTION("""COMPUTED_VALUE"""),3278.0)</f>
        <v>3278</v>
      </c>
      <c r="AG7" s="1">
        <f>IFERROR(__xludf.DUMMYFUNCTION("""COMPUTED_VALUE"""),8425.0)</f>
        <v>8425</v>
      </c>
      <c r="AH7" s="1">
        <f>IFERROR(__xludf.DUMMYFUNCTION("""COMPUTED_VALUE"""),5551.0)</f>
        <v>5551</v>
      </c>
      <c r="AI7" s="1">
        <f>IFERROR(__xludf.DUMMYFUNCTION("""COMPUTED_VALUE"""),7207.0)</f>
        <v>7207</v>
      </c>
      <c r="AJ7" s="1">
        <f>IFERROR(__xludf.DUMMYFUNCTION("""COMPUTED_VALUE"""),4200.0)</f>
        <v>4200</v>
      </c>
      <c r="AK7" s="1">
        <f>IFERROR(__xludf.DUMMYFUNCTION("""COMPUTED_VALUE"""),8661.0)</f>
        <v>8661</v>
      </c>
      <c r="AL7" s="1">
        <f>IFERROR(__xludf.DUMMYFUNCTION("""COMPUTED_VALUE"""),5243.0)</f>
        <v>5243</v>
      </c>
      <c r="AM7" s="1">
        <f>IFERROR(__xludf.DUMMYFUNCTION("""COMPUTED_VALUE"""),5537.0)</f>
        <v>5537</v>
      </c>
      <c r="AN7" s="1">
        <f>IFERROR(__xludf.DUMMYFUNCTION("""COMPUTED_VALUE"""),5176.0)</f>
        <v>5176</v>
      </c>
      <c r="AO7" s="1">
        <f>IFERROR(__xludf.DUMMYFUNCTION("""COMPUTED_VALUE"""),2019.0)</f>
        <v>2019</v>
      </c>
      <c r="AP7" s="1">
        <f>IFERROR(__xludf.DUMMYFUNCTION("""COMPUTED_VALUE"""),1277.0)</f>
        <v>1277</v>
      </c>
      <c r="AR7" s="1">
        <f>IFERROR(__xludf.DUMMYFUNCTION("""COMPUTED_VALUE"""),11833.0)</f>
        <v>11833</v>
      </c>
      <c r="AS7" s="1">
        <f>IFERROR(__xludf.DUMMYFUNCTION("""COMPUTED_VALUE"""),2337.0)</f>
        <v>2337</v>
      </c>
      <c r="AT7" s="1">
        <f>IFERROR(__xludf.DUMMYFUNCTION("""COMPUTED_VALUE"""),5689.0)</f>
        <v>5689</v>
      </c>
      <c r="AU7" s="1">
        <f>IFERROR(__xludf.DUMMYFUNCTION("""COMPUTED_VALUE"""),1344.0)</f>
        <v>1344</v>
      </c>
      <c r="AV7" s="1">
        <f>IFERROR(__xludf.DUMMYFUNCTION("""COMPUTED_VALUE"""),8502.0)</f>
        <v>8502</v>
      </c>
      <c r="AW7" s="1">
        <f>IFERROR(__xludf.DUMMYFUNCTION("""COMPUTED_VALUE"""),5186.0)</f>
        <v>5186</v>
      </c>
      <c r="AX7" s="1">
        <f>IFERROR(__xludf.DUMMYFUNCTION("""COMPUTED_VALUE"""),15079.0)</f>
        <v>15079</v>
      </c>
      <c r="AY7" s="1">
        <f>IFERROR(__xludf.DUMMYFUNCTION("""COMPUTED_VALUE"""),2805.0)</f>
        <v>2805</v>
      </c>
      <c r="AZ7" s="1">
        <f>IFERROR(__xludf.DUMMYFUNCTION("""COMPUTED_VALUE"""),3158.0)</f>
        <v>3158</v>
      </c>
      <c r="BA7" s="1">
        <f>IFERROR(__xludf.DUMMYFUNCTION("""COMPUTED_VALUE"""),4543.0)</f>
        <v>4543</v>
      </c>
      <c r="BB7" s="1">
        <f>IFERROR(__xludf.DUMMYFUNCTION("""COMPUTED_VALUE"""),2333.0)</f>
        <v>2333</v>
      </c>
      <c r="BC7" s="1">
        <f>IFERROR(__xludf.DUMMYFUNCTION("""COMPUTED_VALUE"""),7206.0)</f>
        <v>7206</v>
      </c>
      <c r="BE7" s="1">
        <f>IFERROR(__xludf.DUMMYFUNCTION("""COMPUTED_VALUE"""),2444.0)</f>
        <v>2444</v>
      </c>
      <c r="BG7" s="1">
        <f>IFERROR(__xludf.DUMMYFUNCTION("""COMPUTED_VALUE"""),1875.0)</f>
        <v>1875</v>
      </c>
      <c r="BH7" s="1">
        <f>IFERROR(__xludf.DUMMYFUNCTION("""COMPUTED_VALUE"""),1667.0)</f>
        <v>1667</v>
      </c>
      <c r="BJ7" s="1">
        <f>IFERROR(__xludf.DUMMYFUNCTION("""COMPUTED_VALUE"""),2102.0)</f>
        <v>2102</v>
      </c>
      <c r="BL7" s="1">
        <f>IFERROR(__xludf.DUMMYFUNCTION("""COMPUTED_VALUE"""),5197.0)</f>
        <v>5197</v>
      </c>
      <c r="BN7" s="1">
        <f>IFERROR(__xludf.DUMMYFUNCTION("""COMPUTED_VALUE"""),10571.0)</f>
        <v>10571</v>
      </c>
      <c r="BP7" s="1">
        <f>IFERROR(__xludf.DUMMYFUNCTION("""COMPUTED_VALUE"""),1666.0)</f>
        <v>1666</v>
      </c>
      <c r="BQ7" s="1">
        <f>IFERROR(__xludf.DUMMYFUNCTION("""COMPUTED_VALUE"""),6472.0)</f>
        <v>6472</v>
      </c>
      <c r="BS7" s="1">
        <f>IFERROR(__xludf.DUMMYFUNCTION("""COMPUTED_VALUE"""),12189.0)</f>
        <v>12189</v>
      </c>
      <c r="BV7" s="1">
        <f>IFERROR(__xludf.DUMMYFUNCTION("""COMPUTED_VALUE"""),8375.0)</f>
        <v>8375</v>
      </c>
      <c r="BW7" s="1">
        <f>IFERROR(__xludf.DUMMYFUNCTION("""COMPUTED_VALUE"""),8027.0)</f>
        <v>8027</v>
      </c>
      <c r="BX7" s="1">
        <f>IFERROR(__xludf.DUMMYFUNCTION("""COMPUTED_VALUE"""),1820.0)</f>
        <v>1820</v>
      </c>
      <c r="BY7" s="1">
        <f>IFERROR(__xludf.DUMMYFUNCTION("""COMPUTED_VALUE"""),4895.0)</f>
        <v>4895</v>
      </c>
      <c r="BZ7" s="1">
        <f>IFERROR(__xludf.DUMMYFUNCTION("""COMPUTED_VALUE"""),8319.0)</f>
        <v>8319</v>
      </c>
      <c r="CA7" s="1">
        <f>IFERROR(__xludf.DUMMYFUNCTION("""COMPUTED_VALUE"""),8101.0)</f>
        <v>8101</v>
      </c>
      <c r="CB7" s="1">
        <f>IFERROR(__xludf.DUMMYFUNCTION("""COMPUTED_VALUE"""),5459.0)</f>
        <v>5459</v>
      </c>
      <c r="CC7" s="1">
        <f>IFERROR(__xludf.DUMMYFUNCTION("""COMPUTED_VALUE"""),5407.0)</f>
        <v>5407</v>
      </c>
      <c r="CD7" s="1">
        <f>IFERROR(__xludf.DUMMYFUNCTION("""COMPUTED_VALUE"""),4785.0)</f>
        <v>4785</v>
      </c>
      <c r="CE7" s="1">
        <f>IFERROR(__xludf.DUMMYFUNCTION("""COMPUTED_VALUE"""),8432.0)</f>
        <v>8432</v>
      </c>
      <c r="CF7" s="1">
        <f>IFERROR(__xludf.DUMMYFUNCTION("""COMPUTED_VALUE"""),1360.0)</f>
        <v>1360</v>
      </c>
      <c r="CH7" s="1">
        <f>IFERROR(__xludf.DUMMYFUNCTION("""COMPUTED_VALUE"""),2711.0)</f>
        <v>2711</v>
      </c>
      <c r="CI7" s="1">
        <f>IFERROR(__xludf.DUMMYFUNCTION("""COMPUTED_VALUE"""),7859.0)</f>
        <v>7859</v>
      </c>
      <c r="CJ7" s="1">
        <f>IFERROR(__xludf.DUMMYFUNCTION("""COMPUTED_VALUE"""),2024.0)</f>
        <v>2024</v>
      </c>
      <c r="CK7" s="1">
        <f>IFERROR(__xludf.DUMMYFUNCTION("""COMPUTED_VALUE"""),6998.0)</f>
        <v>6998</v>
      </c>
      <c r="CL7" s="1">
        <f>IFERROR(__xludf.DUMMYFUNCTION("""COMPUTED_VALUE"""),5502.0)</f>
        <v>5502</v>
      </c>
      <c r="CN7" s="1">
        <f>IFERROR(__xludf.DUMMYFUNCTION("""COMPUTED_VALUE"""),6285.0)</f>
        <v>6285</v>
      </c>
      <c r="CO7" s="1">
        <f>IFERROR(__xludf.DUMMYFUNCTION("""COMPUTED_VALUE"""),4567.0)</f>
        <v>4567</v>
      </c>
      <c r="CP7" s="1">
        <f>IFERROR(__xludf.DUMMYFUNCTION("""COMPUTED_VALUE"""),5704.0)</f>
        <v>5704</v>
      </c>
      <c r="CQ7" s="1">
        <f>IFERROR(__xludf.DUMMYFUNCTION("""COMPUTED_VALUE"""),10119.0)</f>
        <v>10119</v>
      </c>
      <c r="CR7" s="1">
        <f>IFERROR(__xludf.DUMMYFUNCTION("""COMPUTED_VALUE"""),7468.0)</f>
        <v>7468</v>
      </c>
      <c r="CS7" s="1">
        <f>IFERROR(__xludf.DUMMYFUNCTION("""COMPUTED_VALUE"""),5029.0)</f>
        <v>5029</v>
      </c>
      <c r="CU7" s="1">
        <f>IFERROR(__xludf.DUMMYFUNCTION("""COMPUTED_VALUE"""),4977.0)</f>
        <v>4977</v>
      </c>
      <c r="CV7" s="1">
        <f>IFERROR(__xludf.DUMMYFUNCTION("""COMPUTED_VALUE"""),6440.0)</f>
        <v>6440</v>
      </c>
      <c r="CW7" s="1">
        <f>IFERROR(__xludf.DUMMYFUNCTION("""COMPUTED_VALUE"""),11964.0)</f>
        <v>11964</v>
      </c>
      <c r="CX7" s="1">
        <f>IFERROR(__xludf.DUMMYFUNCTION("""COMPUTED_VALUE"""),1640.0)</f>
        <v>1640</v>
      </c>
      <c r="CY7" s="1">
        <f>IFERROR(__xludf.DUMMYFUNCTION("""COMPUTED_VALUE"""),7440.0)</f>
        <v>7440</v>
      </c>
      <c r="CZ7" s="1">
        <f>IFERROR(__xludf.DUMMYFUNCTION("""COMPUTED_VALUE"""),2214.0)</f>
        <v>2214</v>
      </c>
      <c r="DA7" s="1">
        <f>IFERROR(__xludf.DUMMYFUNCTION("""COMPUTED_VALUE"""),5438.0)</f>
        <v>5438</v>
      </c>
      <c r="DB7" s="1">
        <f>IFERROR(__xludf.DUMMYFUNCTION("""COMPUTED_VALUE"""),3328.0)</f>
        <v>3328</v>
      </c>
      <c r="DC7" s="1">
        <f>IFERROR(__xludf.DUMMYFUNCTION("""COMPUTED_VALUE"""),9439.0)</f>
        <v>9439</v>
      </c>
      <c r="DD7" s="1">
        <f>IFERROR(__xludf.DUMMYFUNCTION("""COMPUTED_VALUE"""),3441.0)</f>
        <v>3441</v>
      </c>
      <c r="DE7" s="1">
        <f>IFERROR(__xludf.DUMMYFUNCTION("""COMPUTED_VALUE"""),9970.0)</f>
        <v>9970</v>
      </c>
      <c r="DF7" s="1">
        <f>IFERROR(__xludf.DUMMYFUNCTION("""COMPUTED_VALUE"""),5554.0)</f>
        <v>5554</v>
      </c>
      <c r="DG7" s="1">
        <f>IFERROR(__xludf.DUMMYFUNCTION("""COMPUTED_VALUE"""),2994.0)</f>
        <v>2994</v>
      </c>
      <c r="DI7" s="1">
        <f>IFERROR(__xludf.DUMMYFUNCTION("""COMPUTED_VALUE"""),6967.0)</f>
        <v>6967</v>
      </c>
      <c r="DJ7" s="1">
        <f>IFERROR(__xludf.DUMMYFUNCTION("""COMPUTED_VALUE"""),6338.0)</f>
        <v>6338</v>
      </c>
      <c r="DL7" s="1">
        <f>IFERROR(__xludf.DUMMYFUNCTION("""COMPUTED_VALUE"""),5775.0)</f>
        <v>5775</v>
      </c>
      <c r="DM7" s="1">
        <f>IFERROR(__xludf.DUMMYFUNCTION("""COMPUTED_VALUE"""),3002.0)</f>
        <v>3002</v>
      </c>
      <c r="DO7" s="1">
        <f>IFERROR(__xludf.DUMMYFUNCTION("""COMPUTED_VALUE"""),3030.0)</f>
        <v>3030</v>
      </c>
      <c r="DP7" s="1">
        <f>IFERROR(__xludf.DUMMYFUNCTION("""COMPUTED_VALUE"""),7280.0)</f>
        <v>7280</v>
      </c>
      <c r="DQ7" s="1">
        <f>IFERROR(__xludf.DUMMYFUNCTION("""COMPUTED_VALUE"""),6555.0)</f>
        <v>6555</v>
      </c>
      <c r="DR7" s="1">
        <f>IFERROR(__xludf.DUMMYFUNCTION("""COMPUTED_VALUE"""),2869.0)</f>
        <v>2869</v>
      </c>
      <c r="DS7" s="1">
        <f>IFERROR(__xludf.DUMMYFUNCTION("""COMPUTED_VALUE"""),6574.0)</f>
        <v>6574</v>
      </c>
      <c r="DT7" s="1">
        <f>IFERROR(__xludf.DUMMYFUNCTION("""COMPUTED_VALUE"""),2317.0)</f>
        <v>2317</v>
      </c>
      <c r="DV7" s="1">
        <f>IFERROR(__xludf.DUMMYFUNCTION("""COMPUTED_VALUE"""),10823.0)</f>
        <v>10823</v>
      </c>
      <c r="DW7" s="1">
        <f>IFERROR(__xludf.DUMMYFUNCTION("""COMPUTED_VALUE"""),4981.0)</f>
        <v>4981</v>
      </c>
      <c r="DX7" s="1">
        <f>IFERROR(__xludf.DUMMYFUNCTION("""COMPUTED_VALUE"""),13041.0)</f>
        <v>13041</v>
      </c>
      <c r="DY7" s="1">
        <f>IFERROR(__xludf.DUMMYFUNCTION("""COMPUTED_VALUE"""),6216.0)</f>
        <v>6216</v>
      </c>
      <c r="DZ7" s="1">
        <f>IFERROR(__xludf.DUMMYFUNCTION("""COMPUTED_VALUE"""),7615.0)</f>
        <v>7615</v>
      </c>
      <c r="EA7" s="1">
        <f>IFERROR(__xludf.DUMMYFUNCTION("""COMPUTED_VALUE"""),9371.0)</f>
        <v>9371</v>
      </c>
      <c r="EC7" s="1">
        <f>IFERROR(__xludf.DUMMYFUNCTION("""COMPUTED_VALUE"""),4154.0)</f>
        <v>4154</v>
      </c>
      <c r="EE7" s="1">
        <f>IFERROR(__xludf.DUMMYFUNCTION("""COMPUTED_VALUE"""),6287.0)</f>
        <v>6287</v>
      </c>
      <c r="EF7" s="1">
        <f>IFERROR(__xludf.DUMMYFUNCTION("""COMPUTED_VALUE"""),15289.0)</f>
        <v>15289</v>
      </c>
      <c r="EG7" s="1">
        <f>IFERROR(__xludf.DUMMYFUNCTION("""COMPUTED_VALUE"""),3993.0)</f>
        <v>3993</v>
      </c>
      <c r="EH7" s="1">
        <f>IFERROR(__xludf.DUMMYFUNCTION("""COMPUTED_VALUE"""),5199.0)</f>
        <v>5199</v>
      </c>
      <c r="EI7" s="1">
        <f>IFERROR(__xludf.DUMMYFUNCTION("""COMPUTED_VALUE"""),6029.0)</f>
        <v>6029</v>
      </c>
      <c r="EL7" s="1">
        <f>IFERROR(__xludf.DUMMYFUNCTION("""COMPUTED_VALUE"""),7417.0)</f>
        <v>7417</v>
      </c>
      <c r="EM7" s="1">
        <f>IFERROR(__xludf.DUMMYFUNCTION("""COMPUTED_VALUE"""),6437.0)</f>
        <v>6437</v>
      </c>
      <c r="EO7" s="1">
        <f>IFERROR(__xludf.DUMMYFUNCTION("""COMPUTED_VALUE"""),3899.0)</f>
        <v>3899</v>
      </c>
      <c r="EP7" s="1">
        <f>IFERROR(__xludf.DUMMYFUNCTION("""COMPUTED_VALUE"""),11330.0)</f>
        <v>11330</v>
      </c>
      <c r="EQ7" s="1">
        <f>IFERROR(__xludf.DUMMYFUNCTION("""COMPUTED_VALUE"""),11651.0)</f>
        <v>11651</v>
      </c>
      <c r="ER7" s="1">
        <f>IFERROR(__xludf.DUMMYFUNCTION("""COMPUTED_VALUE"""),4730.0)</f>
        <v>4730</v>
      </c>
      <c r="ES7" s="1">
        <f>IFERROR(__xludf.DUMMYFUNCTION("""COMPUTED_VALUE"""),11713.0)</f>
        <v>11713</v>
      </c>
      <c r="ET7" s="1">
        <f>IFERROR(__xludf.DUMMYFUNCTION("""COMPUTED_VALUE"""),1176.0)</f>
        <v>1176</v>
      </c>
      <c r="EU7" s="1">
        <f>IFERROR(__xludf.DUMMYFUNCTION("""COMPUTED_VALUE"""),1510.0)</f>
        <v>1510</v>
      </c>
      <c r="EV7" s="1">
        <f>IFERROR(__xludf.DUMMYFUNCTION("""COMPUTED_VALUE"""),2471.0)</f>
        <v>2471</v>
      </c>
      <c r="EW7" s="1">
        <f>IFERROR(__xludf.DUMMYFUNCTION("""COMPUTED_VALUE"""),9369.0)</f>
        <v>9369</v>
      </c>
      <c r="EX7" s="1">
        <f>IFERROR(__xludf.DUMMYFUNCTION("""COMPUTED_VALUE"""),6878.0)</f>
        <v>6878</v>
      </c>
      <c r="EY7" s="1">
        <f>IFERROR(__xludf.DUMMYFUNCTION("""COMPUTED_VALUE"""),4861.0)</f>
        <v>4861</v>
      </c>
      <c r="EZ7" s="1">
        <f>IFERROR(__xludf.DUMMYFUNCTION("""COMPUTED_VALUE"""),2968.0)</f>
        <v>2968</v>
      </c>
      <c r="FA7" s="1">
        <f>IFERROR(__xludf.DUMMYFUNCTION("""COMPUTED_VALUE"""),2573.0)</f>
        <v>2573</v>
      </c>
      <c r="FC7" s="1">
        <f>IFERROR(__xludf.DUMMYFUNCTION("""COMPUTED_VALUE"""),6608.0)</f>
        <v>6608</v>
      </c>
      <c r="FD7" s="1">
        <f>IFERROR(__xludf.DUMMYFUNCTION("""COMPUTED_VALUE"""),1678.0)</f>
        <v>1678</v>
      </c>
      <c r="FE7" s="1">
        <f>IFERROR(__xludf.DUMMYFUNCTION("""COMPUTED_VALUE"""),4864.0)</f>
        <v>4864</v>
      </c>
      <c r="FF7" s="1">
        <f>IFERROR(__xludf.DUMMYFUNCTION("""COMPUTED_VALUE"""),2872.0)</f>
        <v>2872</v>
      </c>
      <c r="FG7" s="1">
        <f>IFERROR(__xludf.DUMMYFUNCTION("""COMPUTED_VALUE"""),1294.0)</f>
        <v>1294</v>
      </c>
      <c r="FI7" s="1">
        <f>IFERROR(__xludf.DUMMYFUNCTION("""COMPUTED_VALUE"""),13004.0)</f>
        <v>13004</v>
      </c>
      <c r="FJ7" s="1">
        <f>IFERROR(__xludf.DUMMYFUNCTION("""COMPUTED_VALUE"""),4930.0)</f>
        <v>4930</v>
      </c>
      <c r="FK7" s="1">
        <f>IFERROR(__xludf.DUMMYFUNCTION("""COMPUTED_VALUE"""),10903.0)</f>
        <v>10903</v>
      </c>
      <c r="FL7" s="1">
        <f>IFERROR(__xludf.DUMMYFUNCTION("""COMPUTED_VALUE"""),1283.0)</f>
        <v>1283</v>
      </c>
      <c r="FM7" s="1">
        <f>IFERROR(__xludf.DUMMYFUNCTION("""COMPUTED_VALUE"""),3677.0)</f>
        <v>3677</v>
      </c>
      <c r="FN7" s="1">
        <f>IFERROR(__xludf.DUMMYFUNCTION("""COMPUTED_VALUE"""),1686.0)</f>
        <v>1686</v>
      </c>
      <c r="FO7" s="1">
        <f>IFERROR(__xludf.DUMMYFUNCTION("""COMPUTED_VALUE"""),5447.0)</f>
        <v>5447</v>
      </c>
      <c r="FQ7" s="1">
        <f>IFERROR(__xludf.DUMMYFUNCTION("""COMPUTED_VALUE"""),7601.0)</f>
        <v>7601</v>
      </c>
      <c r="FR7" s="1">
        <f>IFERROR(__xludf.DUMMYFUNCTION("""COMPUTED_VALUE"""),3981.0)</f>
        <v>3981</v>
      </c>
      <c r="FS7" s="1">
        <f>IFERROR(__xludf.DUMMYFUNCTION("""COMPUTED_VALUE"""),2931.0)</f>
        <v>2931</v>
      </c>
      <c r="FU7" s="1">
        <f>IFERROR(__xludf.DUMMYFUNCTION("""COMPUTED_VALUE"""),7504.0)</f>
        <v>7504</v>
      </c>
      <c r="FW7" s="1">
        <f>IFERROR(__xludf.DUMMYFUNCTION("""COMPUTED_VALUE"""),5385.0)</f>
        <v>5385</v>
      </c>
      <c r="FY7" s="1">
        <f>IFERROR(__xludf.DUMMYFUNCTION("""COMPUTED_VALUE"""),4682.0)</f>
        <v>4682</v>
      </c>
      <c r="FZ7" s="1">
        <f>IFERROR(__xludf.DUMMYFUNCTION("""COMPUTED_VALUE"""),17784.0)</f>
        <v>17784</v>
      </c>
      <c r="GB7" s="1">
        <f>IFERROR(__xludf.DUMMYFUNCTION("""COMPUTED_VALUE"""),3749.0)</f>
        <v>3749</v>
      </c>
      <c r="GC7" s="1">
        <f>IFERROR(__xludf.DUMMYFUNCTION("""COMPUTED_VALUE"""),5033.0)</f>
        <v>5033</v>
      </c>
      <c r="GD7" s="1">
        <f>IFERROR(__xludf.DUMMYFUNCTION("""COMPUTED_VALUE"""),11079.0)</f>
        <v>11079</v>
      </c>
      <c r="GE7" s="1">
        <f>IFERROR(__xludf.DUMMYFUNCTION("""COMPUTED_VALUE"""),4788.0)</f>
        <v>4788</v>
      </c>
      <c r="GG7" s="1">
        <f>IFERROR(__xludf.DUMMYFUNCTION("""COMPUTED_VALUE"""),2871.0)</f>
        <v>2871</v>
      </c>
      <c r="GI7" s="1">
        <f>IFERROR(__xludf.DUMMYFUNCTION("""COMPUTED_VALUE"""),17546.0)</f>
        <v>17546</v>
      </c>
      <c r="GJ7" s="1">
        <f>IFERROR(__xludf.DUMMYFUNCTION("""COMPUTED_VALUE"""),16655.0)</f>
        <v>16655</v>
      </c>
      <c r="GK7" s="1">
        <f>IFERROR(__xludf.DUMMYFUNCTION("""COMPUTED_VALUE"""),5111.0)</f>
        <v>5111</v>
      </c>
      <c r="GL7" s="1">
        <f>IFERROR(__xludf.DUMMYFUNCTION("""COMPUTED_VALUE"""),6984.0)</f>
        <v>6984</v>
      </c>
      <c r="GM7" s="1">
        <f>IFERROR(__xludf.DUMMYFUNCTION("""COMPUTED_VALUE"""),1244.0)</f>
        <v>1244</v>
      </c>
      <c r="GN7" s="1">
        <f>IFERROR(__xludf.DUMMYFUNCTION("""COMPUTED_VALUE"""),2932.0)</f>
        <v>2932</v>
      </c>
      <c r="GO7" s="1">
        <f>IFERROR(__xludf.DUMMYFUNCTION("""COMPUTED_VALUE"""),5523.0)</f>
        <v>5523</v>
      </c>
      <c r="GQ7" s="1">
        <f>IFERROR(__xludf.DUMMYFUNCTION("""COMPUTED_VALUE"""),3583.0)</f>
        <v>3583</v>
      </c>
      <c r="GR7" s="1">
        <f>IFERROR(__xludf.DUMMYFUNCTION("""COMPUTED_VALUE"""),5512.0)</f>
        <v>5512</v>
      </c>
      <c r="GS7" s="1">
        <f>IFERROR(__xludf.DUMMYFUNCTION("""COMPUTED_VALUE"""),2405.0)</f>
        <v>2405</v>
      </c>
      <c r="GT7" s="1">
        <f>IFERROR(__xludf.DUMMYFUNCTION("""COMPUTED_VALUE"""),8110.0)</f>
        <v>8110</v>
      </c>
      <c r="GU7" s="1">
        <f>IFERROR(__xludf.DUMMYFUNCTION("""COMPUTED_VALUE"""),1317.0)</f>
        <v>1317</v>
      </c>
      <c r="GV7" s="1">
        <f>IFERROR(__xludf.DUMMYFUNCTION("""COMPUTED_VALUE"""),12546.0)</f>
        <v>12546</v>
      </c>
      <c r="GW7" s="1">
        <f>IFERROR(__xludf.DUMMYFUNCTION("""COMPUTED_VALUE"""),4179.0)</f>
        <v>4179</v>
      </c>
      <c r="GX7" s="1">
        <f>IFERROR(__xludf.DUMMYFUNCTION("""COMPUTED_VALUE"""),6831.0)</f>
        <v>6831</v>
      </c>
      <c r="GY7" s="1">
        <f>IFERROR(__xludf.DUMMYFUNCTION("""COMPUTED_VALUE"""),8852.0)</f>
        <v>8852</v>
      </c>
      <c r="GZ7" s="1">
        <f>IFERROR(__xludf.DUMMYFUNCTION("""COMPUTED_VALUE"""),2974.0)</f>
        <v>2974</v>
      </c>
      <c r="HA7" s="1">
        <f>IFERROR(__xludf.DUMMYFUNCTION("""COMPUTED_VALUE"""),1372.0)</f>
        <v>1372</v>
      </c>
      <c r="HB7" s="1">
        <f>IFERROR(__xludf.DUMMYFUNCTION("""COMPUTED_VALUE"""),9581.0)</f>
        <v>9581</v>
      </c>
      <c r="HC7" s="1">
        <f>IFERROR(__xludf.DUMMYFUNCTION("""COMPUTED_VALUE"""),2439.0)</f>
        <v>2439</v>
      </c>
      <c r="HE7" s="1">
        <f>IFERROR(__xludf.DUMMYFUNCTION("""COMPUTED_VALUE"""),2151.0)</f>
        <v>2151</v>
      </c>
      <c r="HF7" s="1">
        <f>IFERROR(__xludf.DUMMYFUNCTION("""COMPUTED_VALUE"""),13178.0)</f>
        <v>13178</v>
      </c>
      <c r="HI7" s="1">
        <f>IFERROR(__xludf.DUMMYFUNCTION("""COMPUTED_VALUE"""),4062.0)</f>
        <v>4062</v>
      </c>
      <c r="HJ7" s="1">
        <f>IFERROR(__xludf.DUMMYFUNCTION("""COMPUTED_VALUE"""),6012.0)</f>
        <v>6012</v>
      </c>
      <c r="HK7" s="1">
        <f>IFERROR(__xludf.DUMMYFUNCTION("""COMPUTED_VALUE"""),6756.0)</f>
        <v>6756</v>
      </c>
      <c r="HL7" s="1">
        <f>IFERROR(__xludf.DUMMYFUNCTION("""COMPUTED_VALUE"""),3786.0)</f>
        <v>3786</v>
      </c>
      <c r="HN7" s="1">
        <f>IFERROR(__xludf.DUMMYFUNCTION("""COMPUTED_VALUE"""),7308.0)</f>
        <v>7308</v>
      </c>
      <c r="HQ7" s="1">
        <f>IFERROR(__xludf.DUMMYFUNCTION("""COMPUTED_VALUE"""),5688.0)</f>
        <v>5688</v>
      </c>
      <c r="HR7" s="1">
        <f>IFERROR(__xludf.DUMMYFUNCTION("""COMPUTED_VALUE"""),1798.0)</f>
        <v>1798</v>
      </c>
      <c r="HU7" s="1">
        <f>IFERROR(__xludf.DUMMYFUNCTION("""COMPUTED_VALUE"""),8204.0)</f>
        <v>8204</v>
      </c>
      <c r="HV7" s="1">
        <f>IFERROR(__xludf.DUMMYFUNCTION("""COMPUTED_VALUE"""),5102.0)</f>
        <v>5102</v>
      </c>
      <c r="HW7" s="1">
        <f>IFERROR(__xludf.DUMMYFUNCTION("""COMPUTED_VALUE"""),4611.0)</f>
        <v>4611</v>
      </c>
      <c r="HX7" s="1">
        <f>IFERROR(__xludf.DUMMYFUNCTION("""COMPUTED_VALUE"""),2525.0)</f>
        <v>2525</v>
      </c>
      <c r="HZ7" s="1">
        <f>IFERROR(__xludf.DUMMYFUNCTION("""COMPUTED_VALUE"""),3965.0)</f>
        <v>3965</v>
      </c>
      <c r="IA7" s="1">
        <f>IFERROR(__xludf.DUMMYFUNCTION("""COMPUTED_VALUE"""),3612.0)</f>
        <v>3612</v>
      </c>
      <c r="IB7" s="1">
        <f>IFERROR(__xludf.DUMMYFUNCTION("""COMPUTED_VALUE"""),17255.0)</f>
        <v>17255</v>
      </c>
      <c r="IE7" s="1">
        <f>IFERROR(__xludf.DUMMYFUNCTION("""COMPUTED_VALUE"""),6956.0)</f>
        <v>6956</v>
      </c>
      <c r="IF7" s="1">
        <f>IFERROR(__xludf.DUMMYFUNCTION("""COMPUTED_VALUE"""),13043.0)</f>
        <v>13043</v>
      </c>
      <c r="IG7" s="1">
        <f>IFERROR(__xludf.DUMMYFUNCTION("""COMPUTED_VALUE"""),4546.0)</f>
        <v>4546</v>
      </c>
      <c r="IH7" s="1">
        <f>IFERROR(__xludf.DUMMYFUNCTION("""COMPUTED_VALUE"""),4789.0)</f>
        <v>4789</v>
      </c>
      <c r="II7" s="1">
        <f>IFERROR(__xludf.DUMMYFUNCTION("""COMPUTED_VALUE"""),2115.0)</f>
        <v>2115</v>
      </c>
      <c r="IK7" s="1">
        <f>IFERROR(__xludf.DUMMYFUNCTION("""COMPUTED_VALUE"""),10211.0)</f>
        <v>10211</v>
      </c>
      <c r="IL7" s="1">
        <f>IFERROR(__xludf.DUMMYFUNCTION("""COMPUTED_VALUE"""),1626.0)</f>
        <v>1626</v>
      </c>
      <c r="IM7" s="1">
        <f>IFERROR(__xludf.DUMMYFUNCTION("""COMPUTED_VALUE"""),9226.0)</f>
        <v>9226</v>
      </c>
      <c r="IN7" s="1">
        <f>IFERROR(__xludf.DUMMYFUNCTION("""COMPUTED_VALUE"""),11648.0)</f>
        <v>11648</v>
      </c>
      <c r="IO7" s="1">
        <f>IFERROR(__xludf.DUMMYFUNCTION("""COMPUTED_VALUE"""),2677.0)</f>
        <v>2677</v>
      </c>
      <c r="IP7" s="1">
        <f>IFERROR(__xludf.DUMMYFUNCTION("""COMPUTED_VALUE"""),11615.0)</f>
        <v>11615</v>
      </c>
      <c r="IQ7" s="1">
        <f>IFERROR(__xludf.DUMMYFUNCTION("""COMPUTED_VALUE"""),4165.0)</f>
        <v>4165</v>
      </c>
      <c r="IR7" s="1">
        <f>IFERROR(__xludf.DUMMYFUNCTION("""COMPUTED_VALUE"""),6685.0)</f>
        <v>6685</v>
      </c>
      <c r="IU7" s="1">
        <f>IFERROR(__xludf.DUMMYFUNCTION("""COMPUTED_VALUE"""),9087.0)</f>
        <v>9087</v>
      </c>
      <c r="IV7" s="1">
        <f>IFERROR(__xludf.DUMMYFUNCTION("""COMPUTED_VALUE"""),3267.0)</f>
        <v>3267</v>
      </c>
    </row>
    <row r="8">
      <c r="B8" s="1">
        <f>IFERROR(__xludf.DUMMYFUNCTION("""COMPUTED_VALUE"""),4881.0)</f>
        <v>4881</v>
      </c>
      <c r="C8" s="1">
        <f>IFERROR(__xludf.DUMMYFUNCTION("""COMPUTED_VALUE"""),8486.0)</f>
        <v>8486</v>
      </c>
      <c r="D8" s="1">
        <f>IFERROR(__xludf.DUMMYFUNCTION("""COMPUTED_VALUE"""),12020.0)</f>
        <v>12020</v>
      </c>
      <c r="E8" s="1">
        <f>IFERROR(__xludf.DUMMYFUNCTION("""COMPUTED_VALUE"""),1197.0)</f>
        <v>1197</v>
      </c>
      <c r="G8" s="1">
        <f>IFERROR(__xludf.DUMMYFUNCTION("""COMPUTED_VALUE"""),6113.0)</f>
        <v>6113</v>
      </c>
      <c r="H8" s="1">
        <f>IFERROR(__xludf.DUMMYFUNCTION("""COMPUTED_VALUE"""),3283.0)</f>
        <v>3283</v>
      </c>
      <c r="I8" s="1">
        <f>IFERROR(__xludf.DUMMYFUNCTION("""COMPUTED_VALUE"""),5388.0)</f>
        <v>5388</v>
      </c>
      <c r="J8" s="1">
        <f>IFERROR(__xludf.DUMMYFUNCTION("""COMPUTED_VALUE"""),3942.0)</f>
        <v>3942</v>
      </c>
      <c r="K8" s="1">
        <f>IFERROR(__xludf.DUMMYFUNCTION("""COMPUTED_VALUE"""),7500.0)</f>
        <v>7500</v>
      </c>
      <c r="L8" s="1">
        <f>IFERROR(__xludf.DUMMYFUNCTION("""COMPUTED_VALUE"""),1273.0)</f>
        <v>1273</v>
      </c>
      <c r="M8" s="1">
        <f>IFERROR(__xludf.DUMMYFUNCTION("""COMPUTED_VALUE"""),3363.0)</f>
        <v>3363</v>
      </c>
      <c r="N8" s="1">
        <f>IFERROR(__xludf.DUMMYFUNCTION("""COMPUTED_VALUE"""),10864.0)</f>
        <v>10864</v>
      </c>
      <c r="O8" s="1">
        <f>IFERROR(__xludf.DUMMYFUNCTION("""COMPUTED_VALUE"""),6549.0)</f>
        <v>6549</v>
      </c>
      <c r="P8" s="1">
        <f>IFERROR(__xludf.DUMMYFUNCTION("""COMPUTED_VALUE"""),3155.0)</f>
        <v>3155</v>
      </c>
      <c r="R8" s="1">
        <f>IFERROR(__xludf.DUMMYFUNCTION("""COMPUTED_VALUE"""),5316.0)</f>
        <v>5316</v>
      </c>
      <c r="S8" s="1">
        <f>IFERROR(__xludf.DUMMYFUNCTION("""COMPUTED_VALUE"""),7878.0)</f>
        <v>7878</v>
      </c>
      <c r="T8" s="1">
        <f>IFERROR(__xludf.DUMMYFUNCTION("""COMPUTED_VALUE"""),3851.0)</f>
        <v>3851</v>
      </c>
      <c r="U8" s="1">
        <f>IFERROR(__xludf.DUMMYFUNCTION("""COMPUTED_VALUE"""),2230.0)</f>
        <v>2230</v>
      </c>
      <c r="V8" s="1">
        <f>IFERROR(__xludf.DUMMYFUNCTION("""COMPUTED_VALUE"""),4484.0)</f>
        <v>4484</v>
      </c>
      <c r="W8" s="1">
        <f>IFERROR(__xludf.DUMMYFUNCTION("""COMPUTED_VALUE"""),2147.0)</f>
        <v>2147</v>
      </c>
      <c r="X8" s="1">
        <f>IFERROR(__xludf.DUMMYFUNCTION("""COMPUTED_VALUE"""),3997.0)</f>
        <v>3997</v>
      </c>
      <c r="AA8" s="1">
        <f>IFERROR(__xludf.DUMMYFUNCTION("""COMPUTED_VALUE"""),1833.0)</f>
        <v>1833</v>
      </c>
      <c r="AB8" s="1">
        <f>IFERROR(__xludf.DUMMYFUNCTION("""COMPUTED_VALUE"""),1598.0)</f>
        <v>1598</v>
      </c>
      <c r="AD8" s="1">
        <f>IFERROR(__xludf.DUMMYFUNCTION("""COMPUTED_VALUE"""),6335.0)</f>
        <v>6335</v>
      </c>
      <c r="AE8" s="1">
        <f>IFERROR(__xludf.DUMMYFUNCTION("""COMPUTED_VALUE"""),6229.0)</f>
        <v>6229</v>
      </c>
      <c r="AF8" s="1">
        <f>IFERROR(__xludf.DUMMYFUNCTION("""COMPUTED_VALUE"""),3355.0)</f>
        <v>3355</v>
      </c>
      <c r="AG8" s="1">
        <f>IFERROR(__xludf.DUMMYFUNCTION("""COMPUTED_VALUE"""),6900.0)</f>
        <v>6900</v>
      </c>
      <c r="AH8" s="1">
        <f>IFERROR(__xludf.DUMMYFUNCTION("""COMPUTED_VALUE"""),3848.0)</f>
        <v>3848</v>
      </c>
      <c r="AI8" s="1">
        <f>IFERROR(__xludf.DUMMYFUNCTION("""COMPUTED_VALUE"""),6141.0)</f>
        <v>6141</v>
      </c>
      <c r="AJ8" s="1">
        <f>IFERROR(__xludf.DUMMYFUNCTION("""COMPUTED_VALUE"""),11512.0)</f>
        <v>11512</v>
      </c>
      <c r="AK8" s="1">
        <f>IFERROR(__xludf.DUMMYFUNCTION("""COMPUTED_VALUE"""),1801.0)</f>
        <v>1801</v>
      </c>
      <c r="AL8" s="1">
        <f>IFERROR(__xludf.DUMMYFUNCTION("""COMPUTED_VALUE"""),4003.0)</f>
        <v>4003</v>
      </c>
      <c r="AM8" s="1">
        <f>IFERROR(__xludf.DUMMYFUNCTION("""COMPUTED_VALUE"""),4265.0)</f>
        <v>4265</v>
      </c>
      <c r="AO8" s="1">
        <f>IFERROR(__xludf.DUMMYFUNCTION("""COMPUTED_VALUE"""),6036.0)</f>
        <v>6036</v>
      </c>
      <c r="AP8" s="1">
        <f>IFERROR(__xludf.DUMMYFUNCTION("""COMPUTED_VALUE"""),9771.0)</f>
        <v>9771</v>
      </c>
      <c r="AR8" s="1">
        <f>IFERROR(__xludf.DUMMYFUNCTION("""COMPUTED_VALUE"""),13491.0)</f>
        <v>13491</v>
      </c>
      <c r="AS8" s="1">
        <f>IFERROR(__xludf.DUMMYFUNCTION("""COMPUTED_VALUE"""),7312.0)</f>
        <v>7312</v>
      </c>
      <c r="AT8" s="1">
        <f>IFERROR(__xludf.DUMMYFUNCTION("""COMPUTED_VALUE"""),2555.0)</f>
        <v>2555</v>
      </c>
      <c r="AU8" s="1">
        <f>IFERROR(__xludf.DUMMYFUNCTION("""COMPUTED_VALUE"""),8012.0)</f>
        <v>8012</v>
      </c>
      <c r="AV8" s="1">
        <f>IFERROR(__xludf.DUMMYFUNCTION("""COMPUTED_VALUE"""),1986.0)</f>
        <v>1986</v>
      </c>
      <c r="AY8" s="1">
        <f>IFERROR(__xludf.DUMMYFUNCTION("""COMPUTED_VALUE"""),7742.0)</f>
        <v>7742</v>
      </c>
      <c r="AZ8" s="1">
        <f>IFERROR(__xludf.DUMMYFUNCTION("""COMPUTED_VALUE"""),5542.0)</f>
        <v>5542</v>
      </c>
      <c r="BA8" s="1">
        <f>IFERROR(__xludf.DUMMYFUNCTION("""COMPUTED_VALUE"""),10298.0)</f>
        <v>10298</v>
      </c>
      <c r="BB8" s="1">
        <f>IFERROR(__xludf.DUMMYFUNCTION("""COMPUTED_VALUE"""),2433.0)</f>
        <v>2433</v>
      </c>
      <c r="BC8" s="1">
        <f>IFERROR(__xludf.DUMMYFUNCTION("""COMPUTED_VALUE"""),5679.0)</f>
        <v>5679</v>
      </c>
      <c r="BE8" s="1">
        <f>IFERROR(__xludf.DUMMYFUNCTION("""COMPUTED_VALUE"""),5010.0)</f>
        <v>5010</v>
      </c>
      <c r="BG8" s="1">
        <f>IFERROR(__xludf.DUMMYFUNCTION("""COMPUTED_VALUE"""),10936.0)</f>
        <v>10936</v>
      </c>
      <c r="BH8" s="1">
        <f>IFERROR(__xludf.DUMMYFUNCTION("""COMPUTED_VALUE"""),6727.0)</f>
        <v>6727</v>
      </c>
      <c r="BJ8" s="1">
        <f>IFERROR(__xludf.DUMMYFUNCTION("""COMPUTED_VALUE"""),3586.0)</f>
        <v>3586</v>
      </c>
      <c r="BL8" s="1">
        <f>IFERROR(__xludf.DUMMYFUNCTION("""COMPUTED_VALUE"""),2594.0)</f>
        <v>2594</v>
      </c>
      <c r="BN8" s="1">
        <f>IFERROR(__xludf.DUMMYFUNCTION("""COMPUTED_VALUE"""),3779.0)</f>
        <v>3779</v>
      </c>
      <c r="BP8" s="1">
        <f>IFERROR(__xludf.DUMMYFUNCTION("""COMPUTED_VALUE"""),8470.0)</f>
        <v>8470</v>
      </c>
      <c r="BQ8" s="1">
        <f>IFERROR(__xludf.DUMMYFUNCTION("""COMPUTED_VALUE"""),2467.0)</f>
        <v>2467</v>
      </c>
      <c r="BS8" s="1">
        <f>IFERROR(__xludf.DUMMYFUNCTION("""COMPUTED_VALUE"""),3263.0)</f>
        <v>3263</v>
      </c>
      <c r="BV8" s="1">
        <f>IFERROR(__xludf.DUMMYFUNCTION("""COMPUTED_VALUE"""),15372.0)</f>
        <v>15372</v>
      </c>
      <c r="BW8" s="1">
        <f>IFERROR(__xludf.DUMMYFUNCTION("""COMPUTED_VALUE"""),2351.0)</f>
        <v>2351</v>
      </c>
      <c r="BX8" s="1">
        <f>IFERROR(__xludf.DUMMYFUNCTION("""COMPUTED_VALUE"""),5623.0)</f>
        <v>5623</v>
      </c>
      <c r="BY8" s="1">
        <f>IFERROR(__xludf.DUMMYFUNCTION("""COMPUTED_VALUE"""),4751.0)</f>
        <v>4751</v>
      </c>
      <c r="BZ8" s="1">
        <f>IFERROR(__xludf.DUMMYFUNCTION("""COMPUTED_VALUE"""),7905.0)</f>
        <v>7905</v>
      </c>
      <c r="CA8" s="1">
        <f>IFERROR(__xludf.DUMMYFUNCTION("""COMPUTED_VALUE"""),3844.0)</f>
        <v>3844</v>
      </c>
      <c r="CC8" s="1">
        <f>IFERROR(__xludf.DUMMYFUNCTION("""COMPUTED_VALUE"""),3246.0)</f>
        <v>3246</v>
      </c>
      <c r="CD8" s="1">
        <f>IFERROR(__xludf.DUMMYFUNCTION("""COMPUTED_VALUE"""),6497.0)</f>
        <v>6497</v>
      </c>
      <c r="CE8" s="1">
        <f>IFERROR(__xludf.DUMMYFUNCTION("""COMPUTED_VALUE"""),9028.0)</f>
        <v>9028</v>
      </c>
      <c r="CF8" s="1">
        <f>IFERROR(__xludf.DUMMYFUNCTION("""COMPUTED_VALUE"""),1432.0)</f>
        <v>1432</v>
      </c>
      <c r="CH8" s="1">
        <f>IFERROR(__xludf.DUMMYFUNCTION("""COMPUTED_VALUE"""),7851.0)</f>
        <v>7851</v>
      </c>
      <c r="CI8" s="1">
        <f>IFERROR(__xludf.DUMMYFUNCTION("""COMPUTED_VALUE"""),4868.0)</f>
        <v>4868</v>
      </c>
      <c r="CJ8" s="1">
        <f>IFERROR(__xludf.DUMMYFUNCTION("""COMPUTED_VALUE"""),1904.0)</f>
        <v>1904</v>
      </c>
      <c r="CK8" s="1">
        <f>IFERROR(__xludf.DUMMYFUNCTION("""COMPUTED_VALUE"""),3365.0)</f>
        <v>3365</v>
      </c>
      <c r="CL8" s="1">
        <f>IFERROR(__xludf.DUMMYFUNCTION("""COMPUTED_VALUE"""),3924.0)</f>
        <v>3924</v>
      </c>
      <c r="CN8" s="1">
        <f>IFERROR(__xludf.DUMMYFUNCTION("""COMPUTED_VALUE"""),2505.0)</f>
        <v>2505</v>
      </c>
      <c r="CO8" s="1">
        <f>IFERROR(__xludf.DUMMYFUNCTION("""COMPUTED_VALUE"""),5790.0)</f>
        <v>5790</v>
      </c>
      <c r="CP8" s="1">
        <f>IFERROR(__xludf.DUMMYFUNCTION("""COMPUTED_VALUE"""),4259.0)</f>
        <v>4259</v>
      </c>
      <c r="CQ8" s="1">
        <f>IFERROR(__xludf.DUMMYFUNCTION("""COMPUTED_VALUE"""),4161.0)</f>
        <v>4161</v>
      </c>
      <c r="CR8" s="1">
        <f>IFERROR(__xludf.DUMMYFUNCTION("""COMPUTED_VALUE"""),3533.0)</f>
        <v>3533</v>
      </c>
      <c r="CS8" s="1">
        <f>IFERROR(__xludf.DUMMYFUNCTION("""COMPUTED_VALUE"""),3369.0)</f>
        <v>3369</v>
      </c>
      <c r="CU8" s="1">
        <f>IFERROR(__xludf.DUMMYFUNCTION("""COMPUTED_VALUE"""),8704.0)</f>
        <v>8704</v>
      </c>
      <c r="CV8" s="1">
        <f>IFERROR(__xludf.DUMMYFUNCTION("""COMPUTED_VALUE"""),4355.0)</f>
        <v>4355</v>
      </c>
      <c r="CW8" s="1">
        <f>IFERROR(__xludf.DUMMYFUNCTION("""COMPUTED_VALUE"""),4734.0)</f>
        <v>4734</v>
      </c>
      <c r="CX8" s="1">
        <f>IFERROR(__xludf.DUMMYFUNCTION("""COMPUTED_VALUE"""),5256.0)</f>
        <v>5256</v>
      </c>
      <c r="CY8" s="1">
        <f>IFERROR(__xludf.DUMMYFUNCTION("""COMPUTED_VALUE"""),5182.0)</f>
        <v>5182</v>
      </c>
      <c r="CZ8" s="1">
        <f>IFERROR(__xludf.DUMMYFUNCTION("""COMPUTED_VALUE"""),3295.0)</f>
        <v>3295</v>
      </c>
      <c r="DA8" s="1">
        <f>IFERROR(__xludf.DUMMYFUNCTION("""COMPUTED_VALUE"""),4390.0)</f>
        <v>4390</v>
      </c>
      <c r="DB8" s="1">
        <f>IFERROR(__xludf.DUMMYFUNCTION("""COMPUTED_VALUE"""),3332.0)</f>
        <v>3332</v>
      </c>
      <c r="DD8" s="1">
        <f>IFERROR(__xludf.DUMMYFUNCTION("""COMPUTED_VALUE"""),1914.0)</f>
        <v>1914</v>
      </c>
      <c r="DG8" s="1">
        <f>IFERROR(__xludf.DUMMYFUNCTION("""COMPUTED_VALUE"""),4069.0)</f>
        <v>4069</v>
      </c>
      <c r="DI8" s="1">
        <f>IFERROR(__xludf.DUMMYFUNCTION("""COMPUTED_VALUE"""),11148.0)</f>
        <v>11148</v>
      </c>
      <c r="DJ8" s="1">
        <f>IFERROR(__xludf.DUMMYFUNCTION("""COMPUTED_VALUE"""),2578.0)</f>
        <v>2578</v>
      </c>
      <c r="DL8" s="1">
        <f>IFERROR(__xludf.DUMMYFUNCTION("""COMPUTED_VALUE"""),2445.0)</f>
        <v>2445</v>
      </c>
      <c r="DM8" s="1">
        <f>IFERROR(__xludf.DUMMYFUNCTION("""COMPUTED_VALUE"""),5123.0)</f>
        <v>5123</v>
      </c>
      <c r="DO8" s="1">
        <f>IFERROR(__xludf.DUMMYFUNCTION("""COMPUTED_VALUE"""),6060.0)</f>
        <v>6060</v>
      </c>
      <c r="DP8" s="1">
        <f>IFERROR(__xludf.DUMMYFUNCTION("""COMPUTED_VALUE"""),6806.0)</f>
        <v>6806</v>
      </c>
      <c r="DQ8" s="1">
        <f>IFERROR(__xludf.DUMMYFUNCTION("""COMPUTED_VALUE"""),1931.0)</f>
        <v>1931</v>
      </c>
      <c r="DR8" s="1">
        <f>IFERROR(__xludf.DUMMYFUNCTION("""COMPUTED_VALUE"""),6385.0)</f>
        <v>6385</v>
      </c>
      <c r="DS8" s="1">
        <f>IFERROR(__xludf.DUMMYFUNCTION("""COMPUTED_VALUE"""),2379.0)</f>
        <v>2379</v>
      </c>
      <c r="DT8" s="1">
        <f>IFERROR(__xludf.DUMMYFUNCTION("""COMPUTED_VALUE"""),2987.0)</f>
        <v>2987</v>
      </c>
      <c r="DV8" s="1">
        <f>IFERROR(__xludf.DUMMYFUNCTION("""COMPUTED_VALUE"""),3532.0)</f>
        <v>3532</v>
      </c>
      <c r="DW8" s="1">
        <f>IFERROR(__xludf.DUMMYFUNCTION("""COMPUTED_VALUE"""),1783.0)</f>
        <v>1783</v>
      </c>
      <c r="DX8" s="1">
        <f>IFERROR(__xludf.DUMMYFUNCTION("""COMPUTED_VALUE"""),13679.0)</f>
        <v>13679</v>
      </c>
      <c r="DY8" s="1">
        <f>IFERROR(__xludf.DUMMYFUNCTION("""COMPUTED_VALUE"""),5710.0)</f>
        <v>5710</v>
      </c>
      <c r="DZ8" s="1">
        <f>IFERROR(__xludf.DUMMYFUNCTION("""COMPUTED_VALUE"""),3608.0)</f>
        <v>3608</v>
      </c>
      <c r="EA8" s="1">
        <f>IFERROR(__xludf.DUMMYFUNCTION("""COMPUTED_VALUE"""),5937.0)</f>
        <v>5937</v>
      </c>
      <c r="EC8" s="1">
        <f>IFERROR(__xludf.DUMMYFUNCTION("""COMPUTED_VALUE"""),3594.0)</f>
        <v>3594</v>
      </c>
      <c r="EE8" s="1">
        <f>IFERROR(__xludf.DUMMYFUNCTION("""COMPUTED_VALUE"""),10371.0)</f>
        <v>10371</v>
      </c>
      <c r="EF8" s="1">
        <f>IFERROR(__xludf.DUMMYFUNCTION("""COMPUTED_VALUE"""),1312.0)</f>
        <v>1312</v>
      </c>
      <c r="EG8" s="1">
        <f>IFERROR(__xludf.DUMMYFUNCTION("""COMPUTED_VALUE"""),13645.0)</f>
        <v>13645</v>
      </c>
      <c r="EH8" s="1">
        <f>IFERROR(__xludf.DUMMYFUNCTION("""COMPUTED_VALUE"""),1682.0)</f>
        <v>1682</v>
      </c>
      <c r="EI8" s="1">
        <f>IFERROR(__xludf.DUMMYFUNCTION("""COMPUTED_VALUE"""),4492.0)</f>
        <v>4492</v>
      </c>
      <c r="EL8" s="1">
        <f>IFERROR(__xludf.DUMMYFUNCTION("""COMPUTED_VALUE"""),5831.0)</f>
        <v>5831</v>
      </c>
      <c r="EM8" s="1">
        <f>IFERROR(__xludf.DUMMYFUNCTION("""COMPUTED_VALUE"""),10415.0)</f>
        <v>10415</v>
      </c>
      <c r="EQ8" s="1">
        <f>IFERROR(__xludf.DUMMYFUNCTION("""COMPUTED_VALUE"""),15184.0)</f>
        <v>15184</v>
      </c>
      <c r="ER8" s="1">
        <f>IFERROR(__xludf.DUMMYFUNCTION("""COMPUTED_VALUE"""),4759.0)</f>
        <v>4759</v>
      </c>
      <c r="ES8" s="1">
        <f>IFERROR(__xludf.DUMMYFUNCTION("""COMPUTED_VALUE"""),2081.0)</f>
        <v>2081</v>
      </c>
      <c r="ET8" s="1">
        <f>IFERROR(__xludf.DUMMYFUNCTION("""COMPUTED_VALUE"""),3629.0)</f>
        <v>3629</v>
      </c>
      <c r="EU8" s="1">
        <f>IFERROR(__xludf.DUMMYFUNCTION("""COMPUTED_VALUE"""),12963.0)</f>
        <v>12963</v>
      </c>
      <c r="EV8" s="1">
        <f>IFERROR(__xludf.DUMMYFUNCTION("""COMPUTED_VALUE"""),3159.0)</f>
        <v>3159</v>
      </c>
      <c r="EX8" s="1">
        <f>IFERROR(__xludf.DUMMYFUNCTION("""COMPUTED_VALUE"""),7108.0)</f>
        <v>7108</v>
      </c>
      <c r="EY8" s="1">
        <f>IFERROR(__xludf.DUMMYFUNCTION("""COMPUTED_VALUE"""),6231.0)</f>
        <v>6231</v>
      </c>
      <c r="EZ8" s="1">
        <f>IFERROR(__xludf.DUMMYFUNCTION("""COMPUTED_VALUE"""),4316.0)</f>
        <v>4316</v>
      </c>
      <c r="FA8" s="1">
        <f>IFERROR(__xludf.DUMMYFUNCTION("""COMPUTED_VALUE"""),4708.0)</f>
        <v>4708</v>
      </c>
      <c r="FC8" s="1">
        <f>IFERROR(__xludf.DUMMYFUNCTION("""COMPUTED_VALUE"""),6437.0)</f>
        <v>6437</v>
      </c>
      <c r="FD8" s="1">
        <f>IFERROR(__xludf.DUMMYFUNCTION("""COMPUTED_VALUE"""),1720.0)</f>
        <v>1720</v>
      </c>
      <c r="FE8" s="1">
        <f>IFERROR(__xludf.DUMMYFUNCTION("""COMPUTED_VALUE"""),1486.0)</f>
        <v>1486</v>
      </c>
      <c r="FF8" s="1">
        <f>IFERROR(__xludf.DUMMYFUNCTION("""COMPUTED_VALUE"""),4294.0)</f>
        <v>4294</v>
      </c>
      <c r="FG8" s="1">
        <f>IFERROR(__xludf.DUMMYFUNCTION("""COMPUTED_VALUE"""),5920.0)</f>
        <v>5920</v>
      </c>
      <c r="FJ8" s="1">
        <f>IFERROR(__xludf.DUMMYFUNCTION("""COMPUTED_VALUE"""),2131.0)</f>
        <v>2131</v>
      </c>
      <c r="FK8" s="1">
        <f>IFERROR(__xludf.DUMMYFUNCTION("""COMPUTED_VALUE"""),2978.0)</f>
        <v>2978</v>
      </c>
      <c r="FL8" s="1">
        <f>IFERROR(__xludf.DUMMYFUNCTION("""COMPUTED_VALUE"""),3229.0)</f>
        <v>3229</v>
      </c>
      <c r="FM8" s="1">
        <f>IFERROR(__xludf.DUMMYFUNCTION("""COMPUTED_VALUE"""),4833.0)</f>
        <v>4833</v>
      </c>
      <c r="FO8" s="1">
        <f>IFERROR(__xludf.DUMMYFUNCTION("""COMPUTED_VALUE"""),1736.0)</f>
        <v>1736</v>
      </c>
      <c r="FQ8" s="1">
        <f>IFERROR(__xludf.DUMMYFUNCTION("""COMPUTED_VALUE"""),5231.0)</f>
        <v>5231</v>
      </c>
      <c r="FR8" s="1">
        <f>IFERROR(__xludf.DUMMYFUNCTION("""COMPUTED_VALUE"""),2449.0)</f>
        <v>2449</v>
      </c>
      <c r="FS8" s="1">
        <f>IFERROR(__xludf.DUMMYFUNCTION("""COMPUTED_VALUE"""),5795.0)</f>
        <v>5795</v>
      </c>
      <c r="FU8" s="1">
        <f>IFERROR(__xludf.DUMMYFUNCTION("""COMPUTED_VALUE"""),8107.0)</f>
        <v>8107</v>
      </c>
      <c r="FW8" s="1">
        <f>IFERROR(__xludf.DUMMYFUNCTION("""COMPUTED_VALUE"""),4857.0)</f>
        <v>4857</v>
      </c>
      <c r="FY8" s="1">
        <f>IFERROR(__xludf.DUMMYFUNCTION("""COMPUTED_VALUE"""),4249.0)</f>
        <v>4249</v>
      </c>
      <c r="GB8" s="1">
        <f>IFERROR(__xludf.DUMMYFUNCTION("""COMPUTED_VALUE"""),3284.0)</f>
        <v>3284</v>
      </c>
      <c r="GC8" s="1">
        <f>IFERROR(__xludf.DUMMYFUNCTION("""COMPUTED_VALUE"""),6267.0)</f>
        <v>6267</v>
      </c>
      <c r="GD8" s="1">
        <f>IFERROR(__xludf.DUMMYFUNCTION("""COMPUTED_VALUE"""),12583.0)</f>
        <v>12583</v>
      </c>
      <c r="GE8" s="1">
        <f>IFERROR(__xludf.DUMMYFUNCTION("""COMPUTED_VALUE"""),6358.0)</f>
        <v>6358</v>
      </c>
      <c r="GG8" s="1">
        <f>IFERROR(__xludf.DUMMYFUNCTION("""COMPUTED_VALUE"""),5707.0)</f>
        <v>5707</v>
      </c>
      <c r="GK8" s="1">
        <f>IFERROR(__xludf.DUMMYFUNCTION("""COMPUTED_VALUE"""),4375.0)</f>
        <v>4375</v>
      </c>
      <c r="GL8" s="1">
        <f>IFERROR(__xludf.DUMMYFUNCTION("""COMPUTED_VALUE"""),2470.0)</f>
        <v>2470</v>
      </c>
      <c r="GM8" s="1">
        <f>IFERROR(__xludf.DUMMYFUNCTION("""COMPUTED_VALUE"""),2630.0)</f>
        <v>2630</v>
      </c>
      <c r="GN8" s="1">
        <f>IFERROR(__xludf.DUMMYFUNCTION("""COMPUTED_VALUE"""),1807.0)</f>
        <v>1807</v>
      </c>
      <c r="GO8" s="1">
        <f>IFERROR(__xludf.DUMMYFUNCTION("""COMPUTED_VALUE"""),4715.0)</f>
        <v>4715</v>
      </c>
      <c r="GQ8" s="1">
        <f>IFERROR(__xludf.DUMMYFUNCTION("""COMPUTED_VALUE"""),3184.0)</f>
        <v>3184</v>
      </c>
      <c r="GR8" s="1">
        <f>IFERROR(__xludf.DUMMYFUNCTION("""COMPUTED_VALUE"""),3711.0)</f>
        <v>3711</v>
      </c>
      <c r="GS8" s="1">
        <f>IFERROR(__xludf.DUMMYFUNCTION("""COMPUTED_VALUE"""),6334.0)</f>
        <v>6334</v>
      </c>
      <c r="GT8" s="1">
        <f>IFERROR(__xludf.DUMMYFUNCTION("""COMPUTED_VALUE"""),1777.0)</f>
        <v>1777</v>
      </c>
      <c r="GU8" s="1">
        <f>IFERROR(__xludf.DUMMYFUNCTION("""COMPUTED_VALUE"""),4974.0)</f>
        <v>4974</v>
      </c>
      <c r="GV8" s="1">
        <f>IFERROR(__xludf.DUMMYFUNCTION("""COMPUTED_VALUE"""),5649.0)</f>
        <v>5649</v>
      </c>
      <c r="GW8" s="1">
        <f>IFERROR(__xludf.DUMMYFUNCTION("""COMPUTED_VALUE"""),1211.0)</f>
        <v>1211</v>
      </c>
      <c r="GZ8" s="1">
        <f>IFERROR(__xludf.DUMMYFUNCTION("""COMPUTED_VALUE"""),5601.0)</f>
        <v>5601</v>
      </c>
      <c r="HA8" s="1">
        <f>IFERROR(__xludf.DUMMYFUNCTION("""COMPUTED_VALUE"""),4662.0)</f>
        <v>4662</v>
      </c>
      <c r="HB8" s="1">
        <f>IFERROR(__xludf.DUMMYFUNCTION("""COMPUTED_VALUE"""),7539.0)</f>
        <v>7539</v>
      </c>
      <c r="HC8" s="1">
        <f>IFERROR(__xludf.DUMMYFUNCTION("""COMPUTED_VALUE"""),6030.0)</f>
        <v>6030</v>
      </c>
      <c r="HE8" s="1">
        <f>IFERROR(__xludf.DUMMYFUNCTION("""COMPUTED_VALUE"""),2626.0)</f>
        <v>2626</v>
      </c>
      <c r="HF8" s="1">
        <f>IFERROR(__xludf.DUMMYFUNCTION("""COMPUTED_VALUE"""),9542.0)</f>
        <v>9542</v>
      </c>
      <c r="HI8" s="1">
        <f>IFERROR(__xludf.DUMMYFUNCTION("""COMPUTED_VALUE"""),6295.0)</f>
        <v>6295</v>
      </c>
      <c r="HJ8" s="1">
        <f>IFERROR(__xludf.DUMMYFUNCTION("""COMPUTED_VALUE"""),1369.0)</f>
        <v>1369</v>
      </c>
      <c r="HK8" s="1">
        <f>IFERROR(__xludf.DUMMYFUNCTION("""COMPUTED_VALUE"""),4204.0)</f>
        <v>4204</v>
      </c>
      <c r="HL8" s="1">
        <f>IFERROR(__xludf.DUMMYFUNCTION("""COMPUTED_VALUE"""),6044.0)</f>
        <v>6044</v>
      </c>
      <c r="HN8" s="1">
        <f>IFERROR(__xludf.DUMMYFUNCTION("""COMPUTED_VALUE"""),6658.0)</f>
        <v>6658</v>
      </c>
      <c r="HQ8" s="1">
        <f>IFERROR(__xludf.DUMMYFUNCTION("""COMPUTED_VALUE"""),6781.0)</f>
        <v>6781</v>
      </c>
      <c r="HR8" s="1">
        <f>IFERROR(__xludf.DUMMYFUNCTION("""COMPUTED_VALUE"""),4098.0)</f>
        <v>4098</v>
      </c>
      <c r="HU8" s="1">
        <f>IFERROR(__xludf.DUMMYFUNCTION("""COMPUTED_VALUE"""),1517.0)</f>
        <v>1517</v>
      </c>
      <c r="HV8" s="1">
        <f>IFERROR(__xludf.DUMMYFUNCTION("""COMPUTED_VALUE"""),5200.0)</f>
        <v>5200</v>
      </c>
      <c r="HW8" s="1">
        <f>IFERROR(__xludf.DUMMYFUNCTION("""COMPUTED_VALUE"""),1451.0)</f>
        <v>1451</v>
      </c>
      <c r="HX8" s="1">
        <f>IFERROR(__xludf.DUMMYFUNCTION("""COMPUTED_VALUE"""),4308.0)</f>
        <v>4308</v>
      </c>
      <c r="HZ8" s="1">
        <f>IFERROR(__xludf.DUMMYFUNCTION("""COMPUTED_VALUE"""),6581.0)</f>
        <v>6581</v>
      </c>
      <c r="IA8" s="1">
        <f>IFERROR(__xludf.DUMMYFUNCTION("""COMPUTED_VALUE"""),5259.0)</f>
        <v>5259</v>
      </c>
      <c r="IE8" s="1">
        <f>IFERROR(__xludf.DUMMYFUNCTION("""COMPUTED_VALUE"""),10270.0)</f>
        <v>10270</v>
      </c>
      <c r="IF8" s="1">
        <f>IFERROR(__xludf.DUMMYFUNCTION("""COMPUTED_VALUE"""),7154.0)</f>
        <v>7154</v>
      </c>
      <c r="IG8" s="1">
        <f>IFERROR(__xludf.DUMMYFUNCTION("""COMPUTED_VALUE"""),6483.0)</f>
        <v>6483</v>
      </c>
      <c r="IH8" s="1">
        <f>IFERROR(__xludf.DUMMYFUNCTION("""COMPUTED_VALUE"""),4622.0)</f>
        <v>4622</v>
      </c>
      <c r="II8" s="1">
        <f>IFERROR(__xludf.DUMMYFUNCTION("""COMPUTED_VALUE"""),2762.0)</f>
        <v>2762</v>
      </c>
      <c r="IL8" s="1">
        <f>IFERROR(__xludf.DUMMYFUNCTION("""COMPUTED_VALUE"""),1124.0)</f>
        <v>1124</v>
      </c>
      <c r="IM8" s="1">
        <f>IFERROR(__xludf.DUMMYFUNCTION("""COMPUTED_VALUE"""),2792.0)</f>
        <v>2792</v>
      </c>
      <c r="IN8" s="1">
        <f>IFERROR(__xludf.DUMMYFUNCTION("""COMPUTED_VALUE"""),14866.0)</f>
        <v>14866</v>
      </c>
      <c r="IO8" s="1">
        <f>IFERROR(__xludf.DUMMYFUNCTION("""COMPUTED_VALUE"""),2764.0)</f>
        <v>2764</v>
      </c>
      <c r="IP8" s="1">
        <f>IFERROR(__xludf.DUMMYFUNCTION("""COMPUTED_VALUE"""),9834.0)</f>
        <v>9834</v>
      </c>
      <c r="IQ8" s="1">
        <f>IFERROR(__xludf.DUMMYFUNCTION("""COMPUTED_VALUE"""),4273.0)</f>
        <v>4273</v>
      </c>
      <c r="IR8" s="1">
        <f>IFERROR(__xludf.DUMMYFUNCTION("""COMPUTED_VALUE"""),4808.0)</f>
        <v>4808</v>
      </c>
      <c r="IV8" s="1">
        <f>IFERROR(__xludf.DUMMYFUNCTION("""COMPUTED_VALUE"""),2837.0)</f>
        <v>2837</v>
      </c>
    </row>
    <row r="9">
      <c r="B9" s="1">
        <f>IFERROR(__xludf.DUMMYFUNCTION("""COMPUTED_VALUE"""),3905.0)</f>
        <v>3905</v>
      </c>
      <c r="D9" s="1">
        <f>IFERROR(__xludf.DUMMYFUNCTION("""COMPUTED_VALUE"""),1412.0)</f>
        <v>1412</v>
      </c>
      <c r="E9" s="1">
        <f>IFERROR(__xludf.DUMMYFUNCTION("""COMPUTED_VALUE"""),3486.0)</f>
        <v>3486</v>
      </c>
      <c r="G9" s="1">
        <f>IFERROR(__xludf.DUMMYFUNCTION("""COMPUTED_VALUE"""),2739.0)</f>
        <v>2739</v>
      </c>
      <c r="H9" s="1">
        <f>IFERROR(__xludf.DUMMYFUNCTION("""COMPUTED_VALUE"""),1400.0)</f>
        <v>1400</v>
      </c>
      <c r="I9" s="1">
        <f>IFERROR(__xludf.DUMMYFUNCTION("""COMPUTED_VALUE"""),5419.0)</f>
        <v>5419</v>
      </c>
      <c r="J9" s="1">
        <f>IFERROR(__xludf.DUMMYFUNCTION("""COMPUTED_VALUE"""),9388.0)</f>
        <v>9388</v>
      </c>
      <c r="K9" s="1">
        <f>IFERROR(__xludf.DUMMYFUNCTION("""COMPUTED_VALUE"""),1718.0)</f>
        <v>1718</v>
      </c>
      <c r="L9" s="1">
        <f>IFERROR(__xludf.DUMMYFUNCTION("""COMPUTED_VALUE"""),3851.0)</f>
        <v>3851</v>
      </c>
      <c r="N9" s="1">
        <f>IFERROR(__xludf.DUMMYFUNCTION("""COMPUTED_VALUE"""),8085.0)</f>
        <v>8085</v>
      </c>
      <c r="O9" s="1">
        <f>IFERROR(__xludf.DUMMYFUNCTION("""COMPUTED_VALUE"""),2299.0)</f>
        <v>2299</v>
      </c>
      <c r="P9" s="1">
        <f>IFERROR(__xludf.DUMMYFUNCTION("""COMPUTED_VALUE"""),1122.0)</f>
        <v>1122</v>
      </c>
      <c r="R9" s="1">
        <f>IFERROR(__xludf.DUMMYFUNCTION("""COMPUTED_VALUE"""),1342.0)</f>
        <v>1342</v>
      </c>
      <c r="S9" s="1">
        <f>IFERROR(__xludf.DUMMYFUNCTION("""COMPUTED_VALUE"""),10258.0)</f>
        <v>10258</v>
      </c>
      <c r="U9" s="1">
        <f>IFERROR(__xludf.DUMMYFUNCTION("""COMPUTED_VALUE"""),2658.0)</f>
        <v>2658</v>
      </c>
      <c r="V9" s="1">
        <f>IFERROR(__xludf.DUMMYFUNCTION("""COMPUTED_VALUE"""),5432.0)</f>
        <v>5432</v>
      </c>
      <c r="W9" s="1">
        <f>IFERROR(__xludf.DUMMYFUNCTION("""COMPUTED_VALUE"""),6923.0)</f>
        <v>6923</v>
      </c>
      <c r="X9" s="1">
        <f>IFERROR(__xludf.DUMMYFUNCTION("""COMPUTED_VALUE"""),2859.0)</f>
        <v>2859</v>
      </c>
      <c r="AA9" s="1">
        <f>IFERROR(__xludf.DUMMYFUNCTION("""COMPUTED_VALUE"""),1393.0)</f>
        <v>1393</v>
      </c>
      <c r="AB9" s="1">
        <f>IFERROR(__xludf.DUMMYFUNCTION("""COMPUTED_VALUE"""),1630.0)</f>
        <v>1630</v>
      </c>
      <c r="AD9" s="1">
        <f>IFERROR(__xludf.DUMMYFUNCTION("""COMPUTED_VALUE"""),11459.0)</f>
        <v>11459</v>
      </c>
      <c r="AE9" s="1">
        <f>IFERROR(__xludf.DUMMYFUNCTION("""COMPUTED_VALUE"""),5056.0)</f>
        <v>5056</v>
      </c>
      <c r="AF9" s="1">
        <f>IFERROR(__xludf.DUMMYFUNCTION("""COMPUTED_VALUE"""),1016.0)</f>
        <v>1016</v>
      </c>
      <c r="AG9" s="1">
        <f>IFERROR(__xludf.DUMMYFUNCTION("""COMPUTED_VALUE"""),7677.0)</f>
        <v>7677</v>
      </c>
      <c r="AH9" s="1">
        <f>IFERROR(__xludf.DUMMYFUNCTION("""COMPUTED_VALUE"""),3588.0)</f>
        <v>3588</v>
      </c>
      <c r="AI9" s="1">
        <f>IFERROR(__xludf.DUMMYFUNCTION("""COMPUTED_VALUE"""),7936.0)</f>
        <v>7936</v>
      </c>
      <c r="AJ9" s="1">
        <f>IFERROR(__xludf.DUMMYFUNCTION("""COMPUTED_VALUE"""),13862.0)</f>
        <v>13862</v>
      </c>
      <c r="AK9" s="1">
        <f>IFERROR(__xludf.DUMMYFUNCTION("""COMPUTED_VALUE"""),2843.0)</f>
        <v>2843</v>
      </c>
      <c r="AL9" s="1">
        <f>IFERROR(__xludf.DUMMYFUNCTION("""COMPUTED_VALUE"""),2186.0)</f>
        <v>2186</v>
      </c>
      <c r="AM9" s="1">
        <f>IFERROR(__xludf.DUMMYFUNCTION("""COMPUTED_VALUE"""),4678.0)</f>
        <v>4678</v>
      </c>
      <c r="AO9" s="1">
        <f>IFERROR(__xludf.DUMMYFUNCTION("""COMPUTED_VALUE"""),5556.0)</f>
        <v>5556</v>
      </c>
      <c r="AP9" s="1">
        <f>IFERROR(__xludf.DUMMYFUNCTION("""COMPUTED_VALUE"""),8885.0)</f>
        <v>8885</v>
      </c>
      <c r="AS9" s="1">
        <f>IFERROR(__xludf.DUMMYFUNCTION("""COMPUTED_VALUE"""),5529.0)</f>
        <v>5529</v>
      </c>
      <c r="AT9" s="1">
        <f>IFERROR(__xludf.DUMMYFUNCTION("""COMPUTED_VALUE"""),1377.0)</f>
        <v>1377</v>
      </c>
      <c r="AU9" s="1">
        <f>IFERROR(__xludf.DUMMYFUNCTION("""COMPUTED_VALUE"""),4477.0)</f>
        <v>4477</v>
      </c>
      <c r="AZ9" s="1">
        <f>IFERROR(__xludf.DUMMYFUNCTION("""COMPUTED_VALUE"""),2395.0)</f>
        <v>2395</v>
      </c>
      <c r="BB9" s="1">
        <f>IFERROR(__xludf.DUMMYFUNCTION("""COMPUTED_VALUE"""),4979.0)</f>
        <v>4979</v>
      </c>
      <c r="BC9" s="1">
        <f>IFERROR(__xludf.DUMMYFUNCTION("""COMPUTED_VALUE"""),4041.0)</f>
        <v>4041</v>
      </c>
      <c r="BE9" s="1">
        <f>IFERROR(__xludf.DUMMYFUNCTION("""COMPUTED_VALUE"""),5564.0)</f>
        <v>5564</v>
      </c>
      <c r="BH9" s="1">
        <f>IFERROR(__xludf.DUMMYFUNCTION("""COMPUTED_VALUE"""),2974.0)</f>
        <v>2974</v>
      </c>
      <c r="BJ9" s="1">
        <f>IFERROR(__xludf.DUMMYFUNCTION("""COMPUTED_VALUE"""),5310.0)</f>
        <v>5310</v>
      </c>
      <c r="BL9" s="1">
        <f>IFERROR(__xludf.DUMMYFUNCTION("""COMPUTED_VALUE"""),5370.0)</f>
        <v>5370</v>
      </c>
      <c r="BN9" s="1">
        <f>IFERROR(__xludf.DUMMYFUNCTION("""COMPUTED_VALUE"""),3131.0)</f>
        <v>3131</v>
      </c>
      <c r="BP9" s="1">
        <f>IFERROR(__xludf.DUMMYFUNCTION("""COMPUTED_VALUE"""),2231.0)</f>
        <v>2231</v>
      </c>
      <c r="BQ9" s="1">
        <f>IFERROR(__xludf.DUMMYFUNCTION("""COMPUTED_VALUE"""),2726.0)</f>
        <v>2726</v>
      </c>
      <c r="BS9" s="1">
        <f>IFERROR(__xludf.DUMMYFUNCTION("""COMPUTED_VALUE"""),2092.0)</f>
        <v>2092</v>
      </c>
      <c r="BW9" s="1">
        <f>IFERROR(__xludf.DUMMYFUNCTION("""COMPUTED_VALUE"""),2164.0)</f>
        <v>2164</v>
      </c>
      <c r="BX9" s="1">
        <f>IFERROR(__xludf.DUMMYFUNCTION("""COMPUTED_VALUE"""),4980.0)</f>
        <v>4980</v>
      </c>
      <c r="BY9" s="1">
        <f>IFERROR(__xludf.DUMMYFUNCTION("""COMPUTED_VALUE"""),6864.0)</f>
        <v>6864</v>
      </c>
      <c r="BZ9" s="1">
        <f>IFERROR(__xludf.DUMMYFUNCTION("""COMPUTED_VALUE"""),1656.0)</f>
        <v>1656</v>
      </c>
      <c r="CA9" s="1">
        <f>IFERROR(__xludf.DUMMYFUNCTION("""COMPUTED_VALUE"""),9197.0)</f>
        <v>9197</v>
      </c>
      <c r="CC9" s="1">
        <f>IFERROR(__xludf.DUMMYFUNCTION("""COMPUTED_VALUE"""),2129.0)</f>
        <v>2129</v>
      </c>
      <c r="CD9" s="1">
        <f>IFERROR(__xludf.DUMMYFUNCTION("""COMPUTED_VALUE"""),5610.0)</f>
        <v>5610</v>
      </c>
      <c r="CE9" s="1">
        <f>IFERROR(__xludf.DUMMYFUNCTION("""COMPUTED_VALUE"""),5316.0)</f>
        <v>5316</v>
      </c>
      <c r="CF9" s="1">
        <f>IFERROR(__xludf.DUMMYFUNCTION("""COMPUTED_VALUE"""),5972.0)</f>
        <v>5972</v>
      </c>
      <c r="CH9" s="1">
        <f>IFERROR(__xludf.DUMMYFUNCTION("""COMPUTED_VALUE"""),5936.0)</f>
        <v>5936</v>
      </c>
      <c r="CI9" s="1">
        <f>IFERROR(__xludf.DUMMYFUNCTION("""COMPUTED_VALUE"""),6162.0)</f>
        <v>6162</v>
      </c>
      <c r="CJ9" s="1">
        <f>IFERROR(__xludf.DUMMYFUNCTION("""COMPUTED_VALUE"""),5983.0)</f>
        <v>5983</v>
      </c>
      <c r="CK9" s="1">
        <f>IFERROR(__xludf.DUMMYFUNCTION("""COMPUTED_VALUE"""),5190.0)</f>
        <v>5190</v>
      </c>
      <c r="CL9" s="1">
        <f>IFERROR(__xludf.DUMMYFUNCTION("""COMPUTED_VALUE"""),7906.0)</f>
        <v>7906</v>
      </c>
      <c r="CN9" s="1">
        <f>IFERROR(__xludf.DUMMYFUNCTION("""COMPUTED_VALUE"""),7283.0)</f>
        <v>7283</v>
      </c>
      <c r="CO9" s="1">
        <f>IFERROR(__xludf.DUMMYFUNCTION("""COMPUTED_VALUE"""),1224.0)</f>
        <v>1224</v>
      </c>
      <c r="CP9" s="1">
        <f>IFERROR(__xludf.DUMMYFUNCTION("""COMPUTED_VALUE"""),2251.0)</f>
        <v>2251</v>
      </c>
      <c r="CQ9" s="1">
        <f>IFERROR(__xludf.DUMMYFUNCTION("""COMPUTED_VALUE"""),4809.0)</f>
        <v>4809</v>
      </c>
      <c r="CR9" s="1">
        <f>IFERROR(__xludf.DUMMYFUNCTION("""COMPUTED_VALUE"""),8051.0)</f>
        <v>8051</v>
      </c>
      <c r="CS9" s="1">
        <f>IFERROR(__xludf.DUMMYFUNCTION("""COMPUTED_VALUE"""),1330.0)</f>
        <v>1330</v>
      </c>
      <c r="CV9" s="1">
        <f>IFERROR(__xludf.DUMMYFUNCTION("""COMPUTED_VALUE"""),7439.0)</f>
        <v>7439</v>
      </c>
      <c r="CW9" s="1">
        <f>IFERROR(__xludf.DUMMYFUNCTION("""COMPUTED_VALUE"""),4828.0)</f>
        <v>4828</v>
      </c>
      <c r="CX9" s="1">
        <f>IFERROR(__xludf.DUMMYFUNCTION("""COMPUTED_VALUE"""),1318.0)</f>
        <v>1318</v>
      </c>
      <c r="CY9" s="1">
        <f>IFERROR(__xludf.DUMMYFUNCTION("""COMPUTED_VALUE"""),2004.0)</f>
        <v>2004</v>
      </c>
      <c r="CZ9" s="1">
        <f>IFERROR(__xludf.DUMMYFUNCTION("""COMPUTED_VALUE"""),4764.0)</f>
        <v>4764</v>
      </c>
      <c r="DA9" s="1">
        <f>IFERROR(__xludf.DUMMYFUNCTION("""COMPUTED_VALUE"""),3861.0)</f>
        <v>3861</v>
      </c>
      <c r="DB9" s="1">
        <f>IFERROR(__xludf.DUMMYFUNCTION("""COMPUTED_VALUE"""),6818.0)</f>
        <v>6818</v>
      </c>
      <c r="DD9" s="1">
        <f>IFERROR(__xludf.DUMMYFUNCTION("""COMPUTED_VALUE"""),6665.0)</f>
        <v>6665</v>
      </c>
      <c r="DG9" s="1">
        <f>IFERROR(__xludf.DUMMYFUNCTION("""COMPUTED_VALUE"""),4907.0)</f>
        <v>4907</v>
      </c>
      <c r="DI9" s="1">
        <f>IFERROR(__xludf.DUMMYFUNCTION("""COMPUTED_VALUE"""),8169.0)</f>
        <v>8169</v>
      </c>
      <c r="DJ9" s="1">
        <f>IFERROR(__xludf.DUMMYFUNCTION("""COMPUTED_VALUE"""),6504.0)</f>
        <v>6504</v>
      </c>
      <c r="DL9" s="1">
        <f>IFERROR(__xludf.DUMMYFUNCTION("""COMPUTED_VALUE"""),4643.0)</f>
        <v>4643</v>
      </c>
      <c r="DM9" s="1">
        <f>IFERROR(__xludf.DUMMYFUNCTION("""COMPUTED_VALUE"""),4587.0)</f>
        <v>4587</v>
      </c>
      <c r="DO9" s="1">
        <f>IFERROR(__xludf.DUMMYFUNCTION("""COMPUTED_VALUE"""),5685.0)</f>
        <v>5685</v>
      </c>
      <c r="DP9" s="1">
        <f>IFERROR(__xludf.DUMMYFUNCTION("""COMPUTED_VALUE"""),6805.0)</f>
        <v>6805</v>
      </c>
      <c r="DQ9" s="1">
        <f>IFERROR(__xludf.DUMMYFUNCTION("""COMPUTED_VALUE"""),13866.0)</f>
        <v>13866</v>
      </c>
      <c r="DR9" s="1">
        <f>IFERROR(__xludf.DUMMYFUNCTION("""COMPUTED_VALUE"""),4182.0)</f>
        <v>4182</v>
      </c>
      <c r="DS9" s="1">
        <f>IFERROR(__xludf.DUMMYFUNCTION("""COMPUTED_VALUE"""),2517.0)</f>
        <v>2517</v>
      </c>
      <c r="DT9" s="1">
        <f>IFERROR(__xludf.DUMMYFUNCTION("""COMPUTED_VALUE"""),2215.0)</f>
        <v>2215</v>
      </c>
      <c r="DV9" s="1">
        <f>IFERROR(__xludf.DUMMYFUNCTION("""COMPUTED_VALUE"""),1639.0)</f>
        <v>1639</v>
      </c>
      <c r="DW9" s="1">
        <f>IFERROR(__xludf.DUMMYFUNCTION("""COMPUTED_VALUE"""),6192.0)</f>
        <v>6192</v>
      </c>
      <c r="DY9" s="1">
        <f>IFERROR(__xludf.DUMMYFUNCTION("""COMPUTED_VALUE"""),6500.0)</f>
        <v>6500</v>
      </c>
      <c r="DZ9" s="1">
        <f>IFERROR(__xludf.DUMMYFUNCTION("""COMPUTED_VALUE"""),7678.0)</f>
        <v>7678</v>
      </c>
      <c r="EA9" s="1">
        <f>IFERROR(__xludf.DUMMYFUNCTION("""COMPUTED_VALUE"""),2671.0)</f>
        <v>2671</v>
      </c>
      <c r="EC9" s="1">
        <f>IFERROR(__xludf.DUMMYFUNCTION("""COMPUTED_VALUE"""),6325.0)</f>
        <v>6325</v>
      </c>
      <c r="EE9" s="1">
        <f>IFERROR(__xludf.DUMMYFUNCTION("""COMPUTED_VALUE"""),9097.0)</f>
        <v>9097</v>
      </c>
      <c r="EG9" s="1">
        <f>IFERROR(__xludf.DUMMYFUNCTION("""COMPUTED_VALUE"""),9731.0)</f>
        <v>9731</v>
      </c>
      <c r="EH9" s="1">
        <f>IFERROR(__xludf.DUMMYFUNCTION("""COMPUTED_VALUE"""),3814.0)</f>
        <v>3814</v>
      </c>
      <c r="EI9" s="1">
        <f>IFERROR(__xludf.DUMMYFUNCTION("""COMPUTED_VALUE"""),5168.0)</f>
        <v>5168</v>
      </c>
      <c r="EL9" s="1">
        <f>IFERROR(__xludf.DUMMYFUNCTION("""COMPUTED_VALUE"""),9642.0)</f>
        <v>9642</v>
      </c>
      <c r="EM9" s="1">
        <f>IFERROR(__xludf.DUMMYFUNCTION("""COMPUTED_VALUE"""),9614.0)</f>
        <v>9614</v>
      </c>
      <c r="ER9" s="1">
        <f>IFERROR(__xludf.DUMMYFUNCTION("""COMPUTED_VALUE"""),5352.0)</f>
        <v>5352</v>
      </c>
      <c r="ES9" s="1">
        <f>IFERROR(__xludf.DUMMYFUNCTION("""COMPUTED_VALUE"""),13053.0)</f>
        <v>13053</v>
      </c>
      <c r="ET9" s="1">
        <f>IFERROR(__xludf.DUMMYFUNCTION("""COMPUTED_VALUE"""),5444.0)</f>
        <v>5444</v>
      </c>
      <c r="EV9" s="1">
        <f>IFERROR(__xludf.DUMMYFUNCTION("""COMPUTED_VALUE"""),1508.0)</f>
        <v>1508</v>
      </c>
      <c r="EX9" s="1">
        <f>IFERROR(__xludf.DUMMYFUNCTION("""COMPUTED_VALUE"""),2568.0)</f>
        <v>2568</v>
      </c>
      <c r="EY9" s="1">
        <f>IFERROR(__xludf.DUMMYFUNCTION("""COMPUTED_VALUE"""),2161.0)</f>
        <v>2161</v>
      </c>
      <c r="EZ9" s="1">
        <f>IFERROR(__xludf.DUMMYFUNCTION("""COMPUTED_VALUE"""),5487.0)</f>
        <v>5487</v>
      </c>
      <c r="FA9" s="1">
        <f>IFERROR(__xludf.DUMMYFUNCTION("""COMPUTED_VALUE"""),1342.0)</f>
        <v>1342</v>
      </c>
      <c r="FC9" s="1">
        <f>IFERROR(__xludf.DUMMYFUNCTION("""COMPUTED_VALUE"""),2654.0)</f>
        <v>2654</v>
      </c>
      <c r="FD9" s="1">
        <f>IFERROR(__xludf.DUMMYFUNCTION("""COMPUTED_VALUE"""),8052.0)</f>
        <v>8052</v>
      </c>
      <c r="FE9" s="1">
        <f>IFERROR(__xludf.DUMMYFUNCTION("""COMPUTED_VALUE"""),2471.0)</f>
        <v>2471</v>
      </c>
      <c r="FF9" s="1">
        <f>IFERROR(__xludf.DUMMYFUNCTION("""COMPUTED_VALUE"""),5843.0)</f>
        <v>5843</v>
      </c>
      <c r="FG9" s="1">
        <f>IFERROR(__xludf.DUMMYFUNCTION("""COMPUTED_VALUE"""),6517.0)</f>
        <v>6517</v>
      </c>
      <c r="FJ9" s="1">
        <f>IFERROR(__xludf.DUMMYFUNCTION("""COMPUTED_VALUE"""),3807.0)</f>
        <v>3807</v>
      </c>
      <c r="FL9" s="1">
        <f>IFERROR(__xludf.DUMMYFUNCTION("""COMPUTED_VALUE"""),7102.0)</f>
        <v>7102</v>
      </c>
      <c r="FM9" s="1">
        <f>IFERROR(__xludf.DUMMYFUNCTION("""COMPUTED_VALUE"""),3397.0)</f>
        <v>3397</v>
      </c>
      <c r="FO9" s="1">
        <f>IFERROR(__xludf.DUMMYFUNCTION("""COMPUTED_VALUE"""),4314.0)</f>
        <v>4314</v>
      </c>
      <c r="FQ9" s="1">
        <f>IFERROR(__xludf.DUMMYFUNCTION("""COMPUTED_VALUE"""),1168.0)</f>
        <v>1168</v>
      </c>
      <c r="FR9" s="1">
        <f>IFERROR(__xludf.DUMMYFUNCTION("""COMPUTED_VALUE"""),5891.0)</f>
        <v>5891</v>
      </c>
      <c r="FS9" s="1">
        <f>IFERROR(__xludf.DUMMYFUNCTION("""COMPUTED_VALUE"""),2783.0)</f>
        <v>2783</v>
      </c>
      <c r="FU9" s="1">
        <f>IFERROR(__xludf.DUMMYFUNCTION("""COMPUTED_VALUE"""),13469.0)</f>
        <v>13469</v>
      </c>
      <c r="FW9" s="1">
        <f>IFERROR(__xludf.DUMMYFUNCTION("""COMPUTED_VALUE"""),2530.0)</f>
        <v>2530</v>
      </c>
      <c r="FY9" s="1">
        <f>IFERROR(__xludf.DUMMYFUNCTION("""COMPUTED_VALUE"""),7641.0)</f>
        <v>7641</v>
      </c>
      <c r="GB9" s="1">
        <f>IFERROR(__xludf.DUMMYFUNCTION("""COMPUTED_VALUE"""),11674.0)</f>
        <v>11674</v>
      </c>
      <c r="GC9" s="1">
        <f>IFERROR(__xludf.DUMMYFUNCTION("""COMPUTED_VALUE"""),5149.0)</f>
        <v>5149</v>
      </c>
      <c r="GD9" s="1">
        <f>IFERROR(__xludf.DUMMYFUNCTION("""COMPUTED_VALUE"""),9632.0)</f>
        <v>9632</v>
      </c>
      <c r="GE9" s="1">
        <f>IFERROR(__xludf.DUMMYFUNCTION("""COMPUTED_VALUE"""),5844.0)</f>
        <v>5844</v>
      </c>
      <c r="GG9" s="1">
        <f>IFERROR(__xludf.DUMMYFUNCTION("""COMPUTED_VALUE"""),1733.0)</f>
        <v>1733</v>
      </c>
      <c r="GK9" s="1">
        <f>IFERROR(__xludf.DUMMYFUNCTION("""COMPUTED_VALUE"""),6522.0)</f>
        <v>6522</v>
      </c>
      <c r="GL9" s="1">
        <f>IFERROR(__xludf.DUMMYFUNCTION("""COMPUTED_VALUE"""),6827.0)</f>
        <v>6827</v>
      </c>
      <c r="GM9" s="1">
        <f>IFERROR(__xludf.DUMMYFUNCTION("""COMPUTED_VALUE"""),1111.0)</f>
        <v>1111</v>
      </c>
      <c r="GN9" s="1">
        <f>IFERROR(__xludf.DUMMYFUNCTION("""COMPUTED_VALUE"""),8779.0)</f>
        <v>8779</v>
      </c>
      <c r="GO9" s="1">
        <f>IFERROR(__xludf.DUMMYFUNCTION("""COMPUTED_VALUE"""),5121.0)</f>
        <v>5121</v>
      </c>
      <c r="GQ9" s="1">
        <f>IFERROR(__xludf.DUMMYFUNCTION("""COMPUTED_VALUE"""),5899.0)</f>
        <v>5899</v>
      </c>
      <c r="GR9" s="1">
        <f>IFERROR(__xludf.DUMMYFUNCTION("""COMPUTED_VALUE"""),6093.0)</f>
        <v>6093</v>
      </c>
      <c r="GS9" s="1">
        <f>IFERROR(__xludf.DUMMYFUNCTION("""COMPUTED_VALUE"""),10881.0)</f>
        <v>10881</v>
      </c>
      <c r="GT9" s="1">
        <f>IFERROR(__xludf.DUMMYFUNCTION("""COMPUTED_VALUE"""),7897.0)</f>
        <v>7897</v>
      </c>
      <c r="GU9" s="1">
        <f>IFERROR(__xludf.DUMMYFUNCTION("""COMPUTED_VALUE"""),5175.0)</f>
        <v>5175</v>
      </c>
      <c r="GV9" s="1">
        <f>IFERROR(__xludf.DUMMYFUNCTION("""COMPUTED_VALUE"""),5270.0)</f>
        <v>5270</v>
      </c>
      <c r="GW9" s="1">
        <f>IFERROR(__xludf.DUMMYFUNCTION("""COMPUTED_VALUE"""),7349.0)</f>
        <v>7349</v>
      </c>
      <c r="GZ9" s="1">
        <f>IFERROR(__xludf.DUMMYFUNCTION("""COMPUTED_VALUE"""),1525.0)</f>
        <v>1525</v>
      </c>
      <c r="HA9" s="1">
        <f>IFERROR(__xludf.DUMMYFUNCTION("""COMPUTED_VALUE"""),3645.0)</f>
        <v>3645</v>
      </c>
      <c r="HB9" s="1">
        <f>IFERROR(__xludf.DUMMYFUNCTION("""COMPUTED_VALUE"""),7915.0)</f>
        <v>7915</v>
      </c>
      <c r="HC9" s="1">
        <f>IFERROR(__xludf.DUMMYFUNCTION("""COMPUTED_VALUE"""),8163.0)</f>
        <v>8163</v>
      </c>
      <c r="HE9" s="1">
        <f>IFERROR(__xludf.DUMMYFUNCTION("""COMPUTED_VALUE"""),3462.0)</f>
        <v>3462</v>
      </c>
      <c r="HI9" s="1">
        <f>IFERROR(__xludf.DUMMYFUNCTION("""COMPUTED_VALUE"""),6194.0)</f>
        <v>6194</v>
      </c>
      <c r="HJ9" s="1">
        <f>IFERROR(__xludf.DUMMYFUNCTION("""COMPUTED_VALUE"""),1331.0)</f>
        <v>1331</v>
      </c>
      <c r="HK9" s="1">
        <f>IFERROR(__xludf.DUMMYFUNCTION("""COMPUTED_VALUE"""),12089.0)</f>
        <v>12089</v>
      </c>
      <c r="HL9" s="1">
        <f>IFERROR(__xludf.DUMMYFUNCTION("""COMPUTED_VALUE"""),6925.0)</f>
        <v>6925</v>
      </c>
      <c r="HN9" s="1">
        <f>IFERROR(__xludf.DUMMYFUNCTION("""COMPUTED_VALUE"""),3702.0)</f>
        <v>3702</v>
      </c>
      <c r="HQ9" s="1">
        <f>IFERROR(__xludf.DUMMYFUNCTION("""COMPUTED_VALUE"""),6579.0)</f>
        <v>6579</v>
      </c>
      <c r="HR9" s="1">
        <f>IFERROR(__xludf.DUMMYFUNCTION("""COMPUTED_VALUE"""),5538.0)</f>
        <v>5538</v>
      </c>
      <c r="HU9" s="1">
        <f>IFERROR(__xludf.DUMMYFUNCTION("""COMPUTED_VALUE"""),5949.0)</f>
        <v>5949</v>
      </c>
      <c r="HV9" s="1">
        <f>IFERROR(__xludf.DUMMYFUNCTION("""COMPUTED_VALUE"""),6172.0)</f>
        <v>6172</v>
      </c>
      <c r="HW9" s="1">
        <f>IFERROR(__xludf.DUMMYFUNCTION("""COMPUTED_VALUE"""),1960.0)</f>
        <v>1960</v>
      </c>
      <c r="HX9" s="1">
        <f>IFERROR(__xludf.DUMMYFUNCTION("""COMPUTED_VALUE"""),6756.0)</f>
        <v>6756</v>
      </c>
      <c r="HZ9" s="1">
        <f>IFERROR(__xludf.DUMMYFUNCTION("""COMPUTED_VALUE"""),1724.0)</f>
        <v>1724</v>
      </c>
      <c r="IA9" s="1">
        <f>IFERROR(__xludf.DUMMYFUNCTION("""COMPUTED_VALUE"""),6735.0)</f>
        <v>6735</v>
      </c>
      <c r="IE9" s="1">
        <f>IFERROR(__xludf.DUMMYFUNCTION("""COMPUTED_VALUE"""),11191.0)</f>
        <v>11191</v>
      </c>
      <c r="IG9" s="1">
        <f>IFERROR(__xludf.DUMMYFUNCTION("""COMPUTED_VALUE"""),6929.0)</f>
        <v>6929</v>
      </c>
      <c r="IH9" s="1">
        <f>IFERROR(__xludf.DUMMYFUNCTION("""COMPUTED_VALUE"""),1146.0)</f>
        <v>1146</v>
      </c>
      <c r="II9" s="1">
        <f>IFERROR(__xludf.DUMMYFUNCTION("""COMPUTED_VALUE"""),7470.0)</f>
        <v>7470</v>
      </c>
      <c r="IL9" s="1">
        <f>IFERROR(__xludf.DUMMYFUNCTION("""COMPUTED_VALUE"""),6512.0)</f>
        <v>6512</v>
      </c>
      <c r="IM9" s="1">
        <f>IFERROR(__xludf.DUMMYFUNCTION("""COMPUTED_VALUE"""),3706.0)</f>
        <v>3706</v>
      </c>
      <c r="IP9" s="1">
        <f>IFERROR(__xludf.DUMMYFUNCTION("""COMPUTED_VALUE"""),7578.0)</f>
        <v>7578</v>
      </c>
      <c r="IQ9" s="1">
        <f>IFERROR(__xludf.DUMMYFUNCTION("""COMPUTED_VALUE"""),2333.0)</f>
        <v>2333</v>
      </c>
      <c r="IR9" s="1">
        <f>IFERROR(__xludf.DUMMYFUNCTION("""COMPUTED_VALUE"""),1306.0)</f>
        <v>1306</v>
      </c>
      <c r="IV9" s="1">
        <f>IFERROR(__xludf.DUMMYFUNCTION("""COMPUTED_VALUE"""),4002.0)</f>
        <v>4002</v>
      </c>
    </row>
    <row r="10">
      <c r="B10" s="1">
        <f>IFERROR(__xludf.DUMMYFUNCTION("""COMPUTED_VALUE"""),3933.0)</f>
        <v>3933</v>
      </c>
      <c r="E10" s="1">
        <f>IFERROR(__xludf.DUMMYFUNCTION("""COMPUTED_VALUE"""),4359.0)</f>
        <v>4359</v>
      </c>
      <c r="G10" s="1">
        <f>IFERROR(__xludf.DUMMYFUNCTION("""COMPUTED_VALUE"""),6805.0)</f>
        <v>6805</v>
      </c>
      <c r="H10" s="1">
        <f>IFERROR(__xludf.DUMMYFUNCTION("""COMPUTED_VALUE"""),1932.0)</f>
        <v>1932</v>
      </c>
      <c r="I10" s="1">
        <f>IFERROR(__xludf.DUMMYFUNCTION("""COMPUTED_VALUE"""),4628.0)</f>
        <v>4628</v>
      </c>
      <c r="J10" s="1">
        <f>IFERROR(__xludf.DUMMYFUNCTION("""COMPUTED_VALUE"""),8053.0)</f>
        <v>8053</v>
      </c>
      <c r="K10" s="1">
        <f>IFERROR(__xludf.DUMMYFUNCTION("""COMPUTED_VALUE"""),1482.0)</f>
        <v>1482</v>
      </c>
      <c r="L10" s="1">
        <f>IFERROR(__xludf.DUMMYFUNCTION("""COMPUTED_VALUE"""),6475.0)</f>
        <v>6475</v>
      </c>
      <c r="N10" s="1">
        <f>IFERROR(__xludf.DUMMYFUNCTION("""COMPUTED_VALUE"""),4962.0)</f>
        <v>4962</v>
      </c>
      <c r="O10" s="1">
        <f>IFERROR(__xludf.DUMMYFUNCTION("""COMPUTED_VALUE"""),4450.0)</f>
        <v>4450</v>
      </c>
      <c r="P10" s="1">
        <f>IFERROR(__xludf.DUMMYFUNCTION("""COMPUTED_VALUE"""),6978.0)</f>
        <v>6978</v>
      </c>
      <c r="R10" s="1">
        <f>IFERROR(__xludf.DUMMYFUNCTION("""COMPUTED_VALUE"""),5328.0)</f>
        <v>5328</v>
      </c>
      <c r="U10" s="1">
        <f>IFERROR(__xludf.DUMMYFUNCTION("""COMPUTED_VALUE"""),4337.0)</f>
        <v>4337</v>
      </c>
      <c r="V10" s="1">
        <f>IFERROR(__xludf.DUMMYFUNCTION("""COMPUTED_VALUE"""),6124.0)</f>
        <v>6124</v>
      </c>
      <c r="W10" s="1">
        <f>IFERROR(__xludf.DUMMYFUNCTION("""COMPUTED_VALUE"""),7008.0)</f>
        <v>7008</v>
      </c>
      <c r="X10" s="1">
        <f>IFERROR(__xludf.DUMMYFUNCTION("""COMPUTED_VALUE"""),2836.0)</f>
        <v>2836</v>
      </c>
      <c r="AA10" s="1">
        <f>IFERROR(__xludf.DUMMYFUNCTION("""COMPUTED_VALUE"""),6105.0)</f>
        <v>6105</v>
      </c>
      <c r="AB10" s="1">
        <f>IFERROR(__xludf.DUMMYFUNCTION("""COMPUTED_VALUE"""),3271.0)</f>
        <v>3271</v>
      </c>
      <c r="AE10" s="1">
        <f>IFERROR(__xludf.DUMMYFUNCTION("""COMPUTED_VALUE"""),3039.0)</f>
        <v>3039</v>
      </c>
      <c r="AF10" s="1">
        <f>IFERROR(__xludf.DUMMYFUNCTION("""COMPUTED_VALUE"""),6297.0)</f>
        <v>6297</v>
      </c>
      <c r="AG10" s="1">
        <f>IFERROR(__xludf.DUMMYFUNCTION("""COMPUTED_VALUE"""),1393.0)</f>
        <v>1393</v>
      </c>
      <c r="AH10" s="1">
        <f>IFERROR(__xludf.DUMMYFUNCTION("""COMPUTED_VALUE"""),3143.0)</f>
        <v>3143</v>
      </c>
      <c r="AI10" s="1">
        <f>IFERROR(__xludf.DUMMYFUNCTION("""COMPUTED_VALUE"""),2209.0)</f>
        <v>2209</v>
      </c>
      <c r="AK10" s="1">
        <f>IFERROR(__xludf.DUMMYFUNCTION("""COMPUTED_VALUE"""),5444.0)</f>
        <v>5444</v>
      </c>
      <c r="AL10" s="1">
        <f>IFERROR(__xludf.DUMMYFUNCTION("""COMPUTED_VALUE"""),5857.0)</f>
        <v>5857</v>
      </c>
      <c r="AM10" s="1">
        <f>IFERROR(__xludf.DUMMYFUNCTION("""COMPUTED_VALUE"""),2571.0)</f>
        <v>2571</v>
      </c>
      <c r="AO10" s="1">
        <f>IFERROR(__xludf.DUMMYFUNCTION("""COMPUTED_VALUE"""),4327.0)</f>
        <v>4327</v>
      </c>
      <c r="AP10" s="1">
        <f>IFERROR(__xludf.DUMMYFUNCTION("""COMPUTED_VALUE"""),6845.0)</f>
        <v>6845</v>
      </c>
      <c r="AS10" s="1">
        <f>IFERROR(__xludf.DUMMYFUNCTION("""COMPUTED_VALUE"""),2051.0)</f>
        <v>2051</v>
      </c>
      <c r="AT10" s="1">
        <f>IFERROR(__xludf.DUMMYFUNCTION("""COMPUTED_VALUE"""),5654.0)</f>
        <v>5654</v>
      </c>
      <c r="AU10" s="1">
        <f>IFERROR(__xludf.DUMMYFUNCTION("""COMPUTED_VALUE"""),5849.0)</f>
        <v>5849</v>
      </c>
      <c r="AZ10" s="1">
        <f>IFERROR(__xludf.DUMMYFUNCTION("""COMPUTED_VALUE"""),2265.0)</f>
        <v>2265</v>
      </c>
      <c r="BB10" s="1">
        <f>IFERROR(__xludf.DUMMYFUNCTION("""COMPUTED_VALUE"""),5514.0)</f>
        <v>5514</v>
      </c>
      <c r="BC10" s="1">
        <f>IFERROR(__xludf.DUMMYFUNCTION("""COMPUTED_VALUE"""),3633.0)</f>
        <v>3633</v>
      </c>
      <c r="BE10" s="1">
        <f>IFERROR(__xludf.DUMMYFUNCTION("""COMPUTED_VALUE"""),7740.0)</f>
        <v>7740</v>
      </c>
      <c r="BH10" s="1">
        <f>IFERROR(__xludf.DUMMYFUNCTION("""COMPUTED_VALUE"""),5056.0)</f>
        <v>5056</v>
      </c>
      <c r="BJ10" s="1">
        <f>IFERROR(__xludf.DUMMYFUNCTION("""COMPUTED_VALUE"""),2243.0)</f>
        <v>2243</v>
      </c>
      <c r="BL10" s="1">
        <f>IFERROR(__xludf.DUMMYFUNCTION("""COMPUTED_VALUE"""),4769.0)</f>
        <v>4769</v>
      </c>
      <c r="BP10" s="1">
        <f>IFERROR(__xludf.DUMMYFUNCTION("""COMPUTED_VALUE"""),8461.0)</f>
        <v>8461</v>
      </c>
      <c r="BQ10" s="1">
        <f>IFERROR(__xludf.DUMMYFUNCTION("""COMPUTED_VALUE"""),6179.0)</f>
        <v>6179</v>
      </c>
      <c r="BW10" s="1">
        <f>IFERROR(__xludf.DUMMYFUNCTION("""COMPUTED_VALUE"""),6867.0)</f>
        <v>6867</v>
      </c>
      <c r="BX10" s="1">
        <f>IFERROR(__xludf.DUMMYFUNCTION("""COMPUTED_VALUE"""),1335.0)</f>
        <v>1335</v>
      </c>
      <c r="BY10" s="1">
        <f>IFERROR(__xludf.DUMMYFUNCTION("""COMPUTED_VALUE"""),9518.0)</f>
        <v>9518</v>
      </c>
      <c r="BZ10" s="1">
        <f>IFERROR(__xludf.DUMMYFUNCTION("""COMPUTED_VALUE"""),6704.0)</f>
        <v>6704</v>
      </c>
      <c r="CA10" s="1">
        <f>IFERROR(__xludf.DUMMYFUNCTION("""COMPUTED_VALUE"""),5987.0)</f>
        <v>5987</v>
      </c>
      <c r="CC10" s="1">
        <f>IFERROR(__xludf.DUMMYFUNCTION("""COMPUTED_VALUE"""),1940.0)</f>
        <v>1940</v>
      </c>
      <c r="CD10" s="1">
        <f>IFERROR(__xludf.DUMMYFUNCTION("""COMPUTED_VALUE"""),2273.0)</f>
        <v>2273</v>
      </c>
      <c r="CE10" s="1">
        <f>IFERROR(__xludf.DUMMYFUNCTION("""COMPUTED_VALUE"""),8208.0)</f>
        <v>8208</v>
      </c>
      <c r="CF10" s="1">
        <f>IFERROR(__xludf.DUMMYFUNCTION("""COMPUTED_VALUE"""),4575.0)</f>
        <v>4575</v>
      </c>
      <c r="CH10" s="1">
        <f>IFERROR(__xludf.DUMMYFUNCTION("""COMPUTED_VALUE"""),4290.0)</f>
        <v>4290</v>
      </c>
      <c r="CI10" s="1">
        <f>IFERROR(__xludf.DUMMYFUNCTION("""COMPUTED_VALUE"""),3990.0)</f>
        <v>3990</v>
      </c>
      <c r="CJ10" s="1">
        <f>IFERROR(__xludf.DUMMYFUNCTION("""COMPUTED_VALUE"""),1455.0)</f>
        <v>1455</v>
      </c>
      <c r="CK10" s="1">
        <f>IFERROR(__xludf.DUMMYFUNCTION("""COMPUTED_VALUE"""),5551.0)</f>
        <v>5551</v>
      </c>
      <c r="CL10" s="1">
        <f>IFERROR(__xludf.DUMMYFUNCTION("""COMPUTED_VALUE"""),6155.0)</f>
        <v>6155</v>
      </c>
      <c r="CN10" s="1">
        <f>IFERROR(__xludf.DUMMYFUNCTION("""COMPUTED_VALUE"""),3286.0)</f>
        <v>3286</v>
      </c>
      <c r="CO10" s="1">
        <f>IFERROR(__xludf.DUMMYFUNCTION("""COMPUTED_VALUE"""),6805.0)</f>
        <v>6805</v>
      </c>
      <c r="CP10" s="1">
        <f>IFERROR(__xludf.DUMMYFUNCTION("""COMPUTED_VALUE"""),2437.0)</f>
        <v>2437</v>
      </c>
      <c r="CQ10" s="1">
        <f>IFERROR(__xludf.DUMMYFUNCTION("""COMPUTED_VALUE"""),8820.0)</f>
        <v>8820</v>
      </c>
      <c r="CR10" s="1">
        <f>IFERROR(__xludf.DUMMYFUNCTION("""COMPUTED_VALUE"""),6130.0)</f>
        <v>6130</v>
      </c>
      <c r="CS10" s="1">
        <f>IFERROR(__xludf.DUMMYFUNCTION("""COMPUTED_VALUE"""),1739.0)</f>
        <v>1739</v>
      </c>
      <c r="CV10" s="1">
        <f>IFERROR(__xludf.DUMMYFUNCTION("""COMPUTED_VALUE"""),6837.0)</f>
        <v>6837</v>
      </c>
      <c r="CX10" s="1">
        <f>IFERROR(__xludf.DUMMYFUNCTION("""COMPUTED_VALUE"""),1956.0)</f>
        <v>1956</v>
      </c>
      <c r="CY10" s="1">
        <f>IFERROR(__xludf.DUMMYFUNCTION("""COMPUTED_VALUE"""),4704.0)</f>
        <v>4704</v>
      </c>
      <c r="CZ10" s="1">
        <f>IFERROR(__xludf.DUMMYFUNCTION("""COMPUTED_VALUE"""),2093.0)</f>
        <v>2093</v>
      </c>
      <c r="DA10" s="1">
        <f>IFERROR(__xludf.DUMMYFUNCTION("""COMPUTED_VALUE"""),1951.0)</f>
        <v>1951</v>
      </c>
      <c r="DB10" s="1">
        <f>IFERROR(__xludf.DUMMYFUNCTION("""COMPUTED_VALUE"""),5102.0)</f>
        <v>5102</v>
      </c>
      <c r="DD10" s="1">
        <f>IFERROR(__xludf.DUMMYFUNCTION("""COMPUTED_VALUE"""),3641.0)</f>
        <v>3641</v>
      </c>
      <c r="DG10" s="1">
        <f>IFERROR(__xludf.DUMMYFUNCTION("""COMPUTED_VALUE"""),3381.0)</f>
        <v>3381</v>
      </c>
      <c r="DI10" s="1">
        <f>IFERROR(__xludf.DUMMYFUNCTION("""COMPUTED_VALUE"""),4309.0)</f>
        <v>4309</v>
      </c>
      <c r="DJ10" s="1">
        <f>IFERROR(__xludf.DUMMYFUNCTION("""COMPUTED_VALUE"""),4693.0)</f>
        <v>4693</v>
      </c>
      <c r="DL10" s="1">
        <f>IFERROR(__xludf.DUMMYFUNCTION("""COMPUTED_VALUE"""),2569.0)</f>
        <v>2569</v>
      </c>
      <c r="DM10" s="1">
        <f>IFERROR(__xludf.DUMMYFUNCTION("""COMPUTED_VALUE"""),2616.0)</f>
        <v>2616</v>
      </c>
      <c r="DO10" s="1">
        <f>IFERROR(__xludf.DUMMYFUNCTION("""COMPUTED_VALUE"""),3743.0)</f>
        <v>3743</v>
      </c>
      <c r="DP10" s="1">
        <f>IFERROR(__xludf.DUMMYFUNCTION("""COMPUTED_VALUE"""),7709.0)</f>
        <v>7709</v>
      </c>
      <c r="DR10" s="1">
        <f>IFERROR(__xludf.DUMMYFUNCTION("""COMPUTED_VALUE"""),5526.0)</f>
        <v>5526</v>
      </c>
      <c r="DS10" s="1">
        <f>IFERROR(__xludf.DUMMYFUNCTION("""COMPUTED_VALUE"""),1438.0)</f>
        <v>1438</v>
      </c>
      <c r="DT10" s="1">
        <f>IFERROR(__xludf.DUMMYFUNCTION("""COMPUTED_VALUE"""),4493.0)</f>
        <v>4493</v>
      </c>
      <c r="DV10" s="1">
        <f>IFERROR(__xludf.DUMMYFUNCTION("""COMPUTED_VALUE"""),2232.0)</f>
        <v>2232</v>
      </c>
      <c r="DW10" s="1">
        <f>IFERROR(__xludf.DUMMYFUNCTION("""COMPUTED_VALUE"""),5106.0)</f>
        <v>5106</v>
      </c>
      <c r="DY10" s="1">
        <f>IFERROR(__xludf.DUMMYFUNCTION("""COMPUTED_VALUE"""),5576.0)</f>
        <v>5576</v>
      </c>
      <c r="DZ10" s="1">
        <f>IFERROR(__xludf.DUMMYFUNCTION("""COMPUTED_VALUE"""),3041.0)</f>
        <v>3041</v>
      </c>
      <c r="EA10" s="1">
        <f>IFERROR(__xludf.DUMMYFUNCTION("""COMPUTED_VALUE"""),2911.0)</f>
        <v>2911</v>
      </c>
      <c r="EC10" s="1">
        <f>IFERROR(__xludf.DUMMYFUNCTION("""COMPUTED_VALUE"""),1829.0)</f>
        <v>1829</v>
      </c>
      <c r="EE10" s="1">
        <f>IFERROR(__xludf.DUMMYFUNCTION("""COMPUTED_VALUE"""),5626.0)</f>
        <v>5626</v>
      </c>
      <c r="EH10" s="1">
        <f>IFERROR(__xludf.DUMMYFUNCTION("""COMPUTED_VALUE"""),2759.0)</f>
        <v>2759</v>
      </c>
      <c r="EI10" s="1">
        <f>IFERROR(__xludf.DUMMYFUNCTION("""COMPUTED_VALUE"""),9962.0)</f>
        <v>9962</v>
      </c>
      <c r="EL10" s="1">
        <f>IFERROR(__xludf.DUMMYFUNCTION("""COMPUTED_VALUE"""),7545.0)</f>
        <v>7545</v>
      </c>
      <c r="EM10" s="1">
        <f>IFERROR(__xludf.DUMMYFUNCTION("""COMPUTED_VALUE"""),1551.0)</f>
        <v>1551</v>
      </c>
      <c r="ER10" s="1">
        <f>IFERROR(__xludf.DUMMYFUNCTION("""COMPUTED_VALUE"""),11025.0)</f>
        <v>11025</v>
      </c>
      <c r="ET10" s="1">
        <f>IFERROR(__xludf.DUMMYFUNCTION("""COMPUTED_VALUE"""),3213.0)</f>
        <v>3213</v>
      </c>
      <c r="EV10" s="1">
        <f>IFERROR(__xludf.DUMMYFUNCTION("""COMPUTED_VALUE"""),1542.0)</f>
        <v>1542</v>
      </c>
      <c r="EX10" s="1">
        <f>IFERROR(__xludf.DUMMYFUNCTION("""COMPUTED_VALUE"""),5374.0)</f>
        <v>5374</v>
      </c>
      <c r="EY10" s="1">
        <f>IFERROR(__xludf.DUMMYFUNCTION("""COMPUTED_VALUE"""),5556.0)</f>
        <v>5556</v>
      </c>
      <c r="EZ10" s="1">
        <f>IFERROR(__xludf.DUMMYFUNCTION("""COMPUTED_VALUE"""),2261.0)</f>
        <v>2261</v>
      </c>
      <c r="FA10" s="1">
        <f>IFERROR(__xludf.DUMMYFUNCTION("""COMPUTED_VALUE"""),10369.0)</f>
        <v>10369</v>
      </c>
      <c r="FC10" s="1">
        <f>IFERROR(__xludf.DUMMYFUNCTION("""COMPUTED_VALUE"""),5965.0)</f>
        <v>5965</v>
      </c>
      <c r="FD10" s="1">
        <f>IFERROR(__xludf.DUMMYFUNCTION("""COMPUTED_VALUE"""),6597.0)</f>
        <v>6597</v>
      </c>
      <c r="FE10" s="1">
        <f>IFERROR(__xludf.DUMMYFUNCTION("""COMPUTED_VALUE"""),7657.0)</f>
        <v>7657</v>
      </c>
      <c r="FF10" s="1">
        <f>IFERROR(__xludf.DUMMYFUNCTION("""COMPUTED_VALUE"""),5425.0)</f>
        <v>5425</v>
      </c>
      <c r="FG10" s="1">
        <f>IFERROR(__xludf.DUMMYFUNCTION("""COMPUTED_VALUE"""),6218.0)</f>
        <v>6218</v>
      </c>
      <c r="FJ10" s="1">
        <f>IFERROR(__xludf.DUMMYFUNCTION("""COMPUTED_VALUE"""),5767.0)</f>
        <v>5767</v>
      </c>
      <c r="FL10" s="1">
        <f>IFERROR(__xludf.DUMMYFUNCTION("""COMPUTED_VALUE"""),6218.0)</f>
        <v>6218</v>
      </c>
      <c r="FM10" s="1">
        <f>IFERROR(__xludf.DUMMYFUNCTION("""COMPUTED_VALUE"""),5966.0)</f>
        <v>5966</v>
      </c>
      <c r="FO10" s="1">
        <f>IFERROR(__xludf.DUMMYFUNCTION("""COMPUTED_VALUE"""),3658.0)</f>
        <v>3658</v>
      </c>
      <c r="FQ10" s="1">
        <f>IFERROR(__xludf.DUMMYFUNCTION("""COMPUTED_VALUE"""),6598.0)</f>
        <v>6598</v>
      </c>
      <c r="FR10" s="1">
        <f>IFERROR(__xludf.DUMMYFUNCTION("""COMPUTED_VALUE"""),1862.0)</f>
        <v>1862</v>
      </c>
      <c r="FS10" s="1">
        <f>IFERROR(__xludf.DUMMYFUNCTION("""COMPUTED_VALUE"""),2643.0)</f>
        <v>2643</v>
      </c>
      <c r="FW10" s="1">
        <f>IFERROR(__xludf.DUMMYFUNCTION("""COMPUTED_VALUE"""),5744.0)</f>
        <v>5744</v>
      </c>
      <c r="FY10" s="1">
        <f>IFERROR(__xludf.DUMMYFUNCTION("""COMPUTED_VALUE"""),6701.0)</f>
        <v>6701</v>
      </c>
      <c r="GB10" s="1">
        <f>IFERROR(__xludf.DUMMYFUNCTION("""COMPUTED_VALUE"""),10546.0)</f>
        <v>10546</v>
      </c>
      <c r="GC10" s="1">
        <f>IFERROR(__xludf.DUMMYFUNCTION("""COMPUTED_VALUE"""),2317.0)</f>
        <v>2317</v>
      </c>
      <c r="GE10" s="1">
        <f>IFERROR(__xludf.DUMMYFUNCTION("""COMPUTED_VALUE"""),3350.0)</f>
        <v>3350</v>
      </c>
      <c r="GG10" s="1">
        <f>IFERROR(__xludf.DUMMYFUNCTION("""COMPUTED_VALUE"""),6263.0)</f>
        <v>6263</v>
      </c>
      <c r="GK10" s="1">
        <f>IFERROR(__xludf.DUMMYFUNCTION("""COMPUTED_VALUE"""),8374.0)</f>
        <v>8374</v>
      </c>
      <c r="GL10" s="1">
        <f>IFERROR(__xludf.DUMMYFUNCTION("""COMPUTED_VALUE"""),5425.0)</f>
        <v>5425</v>
      </c>
      <c r="GM10" s="1">
        <f>IFERROR(__xludf.DUMMYFUNCTION("""COMPUTED_VALUE"""),1212.0)</f>
        <v>1212</v>
      </c>
      <c r="GN10" s="1">
        <f>IFERROR(__xludf.DUMMYFUNCTION("""COMPUTED_VALUE"""),7052.0)</f>
        <v>7052</v>
      </c>
      <c r="GO10" s="1">
        <f>IFERROR(__xludf.DUMMYFUNCTION("""COMPUTED_VALUE"""),7567.0)</f>
        <v>7567</v>
      </c>
      <c r="GQ10" s="1">
        <f>IFERROR(__xludf.DUMMYFUNCTION("""COMPUTED_VALUE"""),1472.0)</f>
        <v>1472</v>
      </c>
      <c r="GR10" s="1">
        <f>IFERROR(__xludf.DUMMYFUNCTION("""COMPUTED_VALUE"""),3813.0)</f>
        <v>3813</v>
      </c>
      <c r="GS10" s="1">
        <f>IFERROR(__xludf.DUMMYFUNCTION("""COMPUTED_VALUE"""),3816.0)</f>
        <v>3816</v>
      </c>
      <c r="GT10" s="1">
        <f>IFERROR(__xludf.DUMMYFUNCTION("""COMPUTED_VALUE"""),9552.0)</f>
        <v>9552</v>
      </c>
      <c r="GU10" s="1">
        <f>IFERROR(__xludf.DUMMYFUNCTION("""COMPUTED_VALUE"""),3512.0)</f>
        <v>3512</v>
      </c>
      <c r="GW10" s="1">
        <f>IFERROR(__xludf.DUMMYFUNCTION("""COMPUTED_VALUE"""),4890.0)</f>
        <v>4890</v>
      </c>
      <c r="GZ10" s="1">
        <f>IFERROR(__xludf.DUMMYFUNCTION("""COMPUTED_VALUE"""),3589.0)</f>
        <v>3589</v>
      </c>
      <c r="HA10" s="1">
        <f>IFERROR(__xludf.DUMMYFUNCTION("""COMPUTED_VALUE"""),5657.0)</f>
        <v>5657</v>
      </c>
      <c r="HB10" s="1">
        <f>IFERROR(__xludf.DUMMYFUNCTION("""COMPUTED_VALUE"""),2498.0)</f>
        <v>2498</v>
      </c>
      <c r="HC10" s="1">
        <f>IFERROR(__xludf.DUMMYFUNCTION("""COMPUTED_VALUE"""),7689.0)</f>
        <v>7689</v>
      </c>
      <c r="HE10" s="1">
        <f>IFERROR(__xludf.DUMMYFUNCTION("""COMPUTED_VALUE"""),3721.0)</f>
        <v>3721</v>
      </c>
      <c r="HI10" s="1">
        <f>IFERROR(__xludf.DUMMYFUNCTION("""COMPUTED_VALUE"""),6685.0)</f>
        <v>6685</v>
      </c>
      <c r="HJ10" s="1">
        <f>IFERROR(__xludf.DUMMYFUNCTION("""COMPUTED_VALUE"""),3203.0)</f>
        <v>3203</v>
      </c>
      <c r="HL10" s="1">
        <f>IFERROR(__xludf.DUMMYFUNCTION("""COMPUTED_VALUE"""),6238.0)</f>
        <v>6238</v>
      </c>
      <c r="HN10" s="1">
        <f>IFERROR(__xludf.DUMMYFUNCTION("""COMPUTED_VALUE"""),4383.0)</f>
        <v>4383</v>
      </c>
      <c r="HQ10" s="1">
        <f>IFERROR(__xludf.DUMMYFUNCTION("""COMPUTED_VALUE"""),7230.0)</f>
        <v>7230</v>
      </c>
      <c r="HR10" s="1">
        <f>IFERROR(__xludf.DUMMYFUNCTION("""COMPUTED_VALUE"""),5024.0)</f>
        <v>5024</v>
      </c>
      <c r="HU10" s="1">
        <f>IFERROR(__xludf.DUMMYFUNCTION("""COMPUTED_VALUE"""),1055.0)</f>
        <v>1055</v>
      </c>
      <c r="HV10" s="1">
        <f>IFERROR(__xludf.DUMMYFUNCTION("""COMPUTED_VALUE"""),4473.0)</f>
        <v>4473</v>
      </c>
      <c r="HW10" s="1">
        <f>IFERROR(__xludf.DUMMYFUNCTION("""COMPUTED_VALUE"""),5043.0)</f>
        <v>5043</v>
      </c>
      <c r="HZ10" s="1">
        <f>IFERROR(__xludf.DUMMYFUNCTION("""COMPUTED_VALUE"""),6805.0)</f>
        <v>6805</v>
      </c>
      <c r="IA10" s="1">
        <f>IFERROR(__xludf.DUMMYFUNCTION("""COMPUTED_VALUE"""),1603.0)</f>
        <v>1603</v>
      </c>
      <c r="IG10" s="1">
        <f>IFERROR(__xludf.DUMMYFUNCTION("""COMPUTED_VALUE"""),7339.0)</f>
        <v>7339</v>
      </c>
      <c r="IH10" s="1">
        <f>IFERROR(__xludf.DUMMYFUNCTION("""COMPUTED_VALUE"""),2793.0)</f>
        <v>2793</v>
      </c>
      <c r="II10" s="1">
        <f>IFERROR(__xludf.DUMMYFUNCTION("""COMPUTED_VALUE"""),9355.0)</f>
        <v>9355</v>
      </c>
      <c r="IL10" s="1">
        <f>IFERROR(__xludf.DUMMYFUNCTION("""COMPUTED_VALUE"""),5130.0)</f>
        <v>5130</v>
      </c>
      <c r="IQ10" s="1">
        <f>IFERROR(__xludf.DUMMYFUNCTION("""COMPUTED_VALUE"""),2606.0)</f>
        <v>2606</v>
      </c>
      <c r="IV10" s="1">
        <f>IFERROR(__xludf.DUMMYFUNCTION("""COMPUTED_VALUE"""),4449.0)</f>
        <v>4449</v>
      </c>
    </row>
    <row r="11">
      <c r="B11" s="1">
        <f>IFERROR(__xludf.DUMMYFUNCTION("""COMPUTED_VALUE"""),9436.0)</f>
        <v>9436</v>
      </c>
      <c r="G11" s="1">
        <f>IFERROR(__xludf.DUMMYFUNCTION("""COMPUTED_VALUE"""),4488.0)</f>
        <v>4488</v>
      </c>
      <c r="H11" s="1">
        <f>IFERROR(__xludf.DUMMYFUNCTION("""COMPUTED_VALUE"""),3438.0)</f>
        <v>3438</v>
      </c>
      <c r="I11" s="1">
        <f>IFERROR(__xludf.DUMMYFUNCTION("""COMPUTED_VALUE"""),8877.0)</f>
        <v>8877</v>
      </c>
      <c r="J11" s="1">
        <f>IFERROR(__xludf.DUMMYFUNCTION("""COMPUTED_VALUE"""),6334.0)</f>
        <v>6334</v>
      </c>
      <c r="K11" s="1">
        <f>IFERROR(__xludf.DUMMYFUNCTION("""COMPUTED_VALUE"""),6198.0)</f>
        <v>6198</v>
      </c>
      <c r="L11" s="1">
        <f>IFERROR(__xludf.DUMMYFUNCTION("""COMPUTED_VALUE"""),1186.0)</f>
        <v>1186</v>
      </c>
      <c r="O11" s="1">
        <f>IFERROR(__xludf.DUMMYFUNCTION("""COMPUTED_VALUE"""),2130.0)</f>
        <v>2130</v>
      </c>
      <c r="P11" s="1">
        <f>IFERROR(__xludf.DUMMYFUNCTION("""COMPUTED_VALUE"""),3389.0)</f>
        <v>3389</v>
      </c>
      <c r="U11" s="1">
        <f>IFERROR(__xludf.DUMMYFUNCTION("""COMPUTED_VALUE"""),3238.0)</f>
        <v>3238</v>
      </c>
      <c r="V11" s="1">
        <f>IFERROR(__xludf.DUMMYFUNCTION("""COMPUTED_VALUE"""),7755.0)</f>
        <v>7755</v>
      </c>
      <c r="W11" s="1">
        <f>IFERROR(__xludf.DUMMYFUNCTION("""COMPUTED_VALUE"""),9695.0)</f>
        <v>9695</v>
      </c>
      <c r="X11" s="1">
        <f>IFERROR(__xludf.DUMMYFUNCTION("""COMPUTED_VALUE"""),5214.0)</f>
        <v>5214</v>
      </c>
      <c r="AA11" s="1">
        <f>IFERROR(__xludf.DUMMYFUNCTION("""COMPUTED_VALUE"""),2036.0)</f>
        <v>2036</v>
      </c>
      <c r="AB11" s="1">
        <f>IFERROR(__xludf.DUMMYFUNCTION("""COMPUTED_VALUE"""),2349.0)</f>
        <v>2349</v>
      </c>
      <c r="AE11" s="1">
        <f>IFERROR(__xludf.DUMMYFUNCTION("""COMPUTED_VALUE"""),1030.0)</f>
        <v>1030</v>
      </c>
      <c r="AF11" s="1">
        <f>IFERROR(__xludf.DUMMYFUNCTION("""COMPUTED_VALUE"""),6688.0)</f>
        <v>6688</v>
      </c>
      <c r="AG11" s="1">
        <f>IFERROR(__xludf.DUMMYFUNCTION("""COMPUTED_VALUE"""),7579.0)</f>
        <v>7579</v>
      </c>
      <c r="AH11" s="1">
        <f>IFERROR(__xludf.DUMMYFUNCTION("""COMPUTED_VALUE"""),1488.0)</f>
        <v>1488</v>
      </c>
      <c r="AI11" s="1">
        <f>IFERROR(__xludf.DUMMYFUNCTION("""COMPUTED_VALUE"""),1456.0)</f>
        <v>1456</v>
      </c>
      <c r="AK11" s="1">
        <f>IFERROR(__xludf.DUMMYFUNCTION("""COMPUTED_VALUE"""),7960.0)</f>
        <v>7960</v>
      </c>
      <c r="AL11" s="1">
        <f>IFERROR(__xludf.DUMMYFUNCTION("""COMPUTED_VALUE"""),3417.0)</f>
        <v>3417</v>
      </c>
      <c r="AM11" s="1">
        <f>IFERROR(__xludf.DUMMYFUNCTION("""COMPUTED_VALUE"""),7662.0)</f>
        <v>7662</v>
      </c>
      <c r="AO11" s="1">
        <f>IFERROR(__xludf.DUMMYFUNCTION("""COMPUTED_VALUE"""),3334.0)</f>
        <v>3334</v>
      </c>
      <c r="AS11" s="1">
        <f>IFERROR(__xludf.DUMMYFUNCTION("""COMPUTED_VALUE"""),2388.0)</f>
        <v>2388</v>
      </c>
      <c r="AT11" s="1">
        <f>IFERROR(__xludf.DUMMYFUNCTION("""COMPUTED_VALUE"""),6410.0)</f>
        <v>6410</v>
      </c>
      <c r="AU11" s="1">
        <f>IFERROR(__xludf.DUMMYFUNCTION("""COMPUTED_VALUE"""),7346.0)</f>
        <v>7346</v>
      </c>
      <c r="AZ11" s="1">
        <f>IFERROR(__xludf.DUMMYFUNCTION("""COMPUTED_VALUE"""),2922.0)</f>
        <v>2922</v>
      </c>
      <c r="BB11" s="1">
        <f>IFERROR(__xludf.DUMMYFUNCTION("""COMPUTED_VALUE"""),3981.0)</f>
        <v>3981</v>
      </c>
      <c r="BC11" s="1">
        <f>IFERROR(__xludf.DUMMYFUNCTION("""COMPUTED_VALUE"""),1043.0)</f>
        <v>1043</v>
      </c>
      <c r="BE11" s="1">
        <f>IFERROR(__xludf.DUMMYFUNCTION("""COMPUTED_VALUE"""),4000.0)</f>
        <v>4000</v>
      </c>
      <c r="BH11" s="1">
        <f>IFERROR(__xludf.DUMMYFUNCTION("""COMPUTED_VALUE"""),3145.0)</f>
        <v>3145</v>
      </c>
      <c r="BJ11" s="1">
        <f>IFERROR(__xludf.DUMMYFUNCTION("""COMPUTED_VALUE"""),4541.0)</f>
        <v>4541</v>
      </c>
      <c r="BL11" s="1">
        <f>IFERROR(__xludf.DUMMYFUNCTION("""COMPUTED_VALUE"""),5508.0)</f>
        <v>5508</v>
      </c>
      <c r="BP11" s="1">
        <f>IFERROR(__xludf.DUMMYFUNCTION("""COMPUTED_VALUE"""),8254.0)</f>
        <v>8254</v>
      </c>
      <c r="BQ11" s="1">
        <f>IFERROR(__xludf.DUMMYFUNCTION("""COMPUTED_VALUE"""),7218.0)</f>
        <v>7218</v>
      </c>
      <c r="BW11" s="1">
        <f>IFERROR(__xludf.DUMMYFUNCTION("""COMPUTED_VALUE"""),3546.0)</f>
        <v>3546</v>
      </c>
      <c r="BX11" s="1">
        <f>IFERROR(__xludf.DUMMYFUNCTION("""COMPUTED_VALUE"""),6355.0)</f>
        <v>6355</v>
      </c>
      <c r="BY11" s="1">
        <f>IFERROR(__xludf.DUMMYFUNCTION("""COMPUTED_VALUE"""),7626.0)</f>
        <v>7626</v>
      </c>
      <c r="BZ11" s="1">
        <f>IFERROR(__xludf.DUMMYFUNCTION("""COMPUTED_VALUE"""),7666.0)</f>
        <v>7666</v>
      </c>
      <c r="CC11" s="1">
        <f>IFERROR(__xludf.DUMMYFUNCTION("""COMPUTED_VALUE"""),3455.0)</f>
        <v>3455</v>
      </c>
      <c r="CD11" s="1">
        <f>IFERROR(__xludf.DUMMYFUNCTION("""COMPUTED_VALUE"""),6636.0)</f>
        <v>6636</v>
      </c>
      <c r="CE11" s="1">
        <f>IFERROR(__xludf.DUMMYFUNCTION("""COMPUTED_VALUE"""),3277.0)</f>
        <v>3277</v>
      </c>
      <c r="CF11" s="1">
        <f>IFERROR(__xludf.DUMMYFUNCTION("""COMPUTED_VALUE"""),4121.0)</f>
        <v>4121</v>
      </c>
      <c r="CH11" s="1">
        <f>IFERROR(__xludf.DUMMYFUNCTION("""COMPUTED_VALUE"""),3963.0)</f>
        <v>3963</v>
      </c>
      <c r="CI11" s="1">
        <f>IFERROR(__xludf.DUMMYFUNCTION("""COMPUTED_VALUE"""),2116.0)</f>
        <v>2116</v>
      </c>
      <c r="CJ11" s="1">
        <f>IFERROR(__xludf.DUMMYFUNCTION("""COMPUTED_VALUE"""),1935.0)</f>
        <v>1935</v>
      </c>
      <c r="CK11" s="1">
        <f>IFERROR(__xludf.DUMMYFUNCTION("""COMPUTED_VALUE"""),6858.0)</f>
        <v>6858</v>
      </c>
      <c r="CL11" s="1">
        <f>IFERROR(__xludf.DUMMYFUNCTION("""COMPUTED_VALUE"""),5973.0)</f>
        <v>5973</v>
      </c>
      <c r="CN11" s="1">
        <f>IFERROR(__xludf.DUMMYFUNCTION("""COMPUTED_VALUE"""),4547.0)</f>
        <v>4547</v>
      </c>
      <c r="CO11" s="1">
        <f>IFERROR(__xludf.DUMMYFUNCTION("""COMPUTED_VALUE"""),3689.0)</f>
        <v>3689</v>
      </c>
      <c r="CP11" s="1">
        <f>IFERROR(__xludf.DUMMYFUNCTION("""COMPUTED_VALUE"""),3531.0)</f>
        <v>3531</v>
      </c>
      <c r="CQ11" s="1">
        <f>IFERROR(__xludf.DUMMYFUNCTION("""COMPUTED_VALUE"""),7200.0)</f>
        <v>7200</v>
      </c>
      <c r="CR11" s="1">
        <f>IFERROR(__xludf.DUMMYFUNCTION("""COMPUTED_VALUE"""),7713.0)</f>
        <v>7713</v>
      </c>
      <c r="CS11" s="1">
        <f>IFERROR(__xludf.DUMMYFUNCTION("""COMPUTED_VALUE"""),3554.0)</f>
        <v>3554</v>
      </c>
      <c r="CV11" s="1">
        <f>IFERROR(__xludf.DUMMYFUNCTION("""COMPUTED_VALUE"""),1879.0)</f>
        <v>1879</v>
      </c>
      <c r="CX11" s="1">
        <f>IFERROR(__xludf.DUMMYFUNCTION("""COMPUTED_VALUE"""),6453.0)</f>
        <v>6453</v>
      </c>
      <c r="CY11" s="1">
        <f>IFERROR(__xludf.DUMMYFUNCTION("""COMPUTED_VALUE"""),3905.0)</f>
        <v>3905</v>
      </c>
      <c r="CZ11" s="1">
        <f>IFERROR(__xludf.DUMMYFUNCTION("""COMPUTED_VALUE"""),1942.0)</f>
        <v>1942</v>
      </c>
      <c r="DA11" s="1">
        <f>IFERROR(__xludf.DUMMYFUNCTION("""COMPUTED_VALUE"""),4766.0)</f>
        <v>4766</v>
      </c>
      <c r="DB11" s="1">
        <f>IFERROR(__xludf.DUMMYFUNCTION("""COMPUTED_VALUE"""),6050.0)</f>
        <v>6050</v>
      </c>
      <c r="DD11" s="1">
        <f>IFERROR(__xludf.DUMMYFUNCTION("""COMPUTED_VALUE"""),1010.0)</f>
        <v>1010</v>
      </c>
      <c r="DG11" s="1">
        <f>IFERROR(__xludf.DUMMYFUNCTION("""COMPUTED_VALUE"""),5065.0)</f>
        <v>5065</v>
      </c>
      <c r="DJ11" s="1">
        <f>IFERROR(__xludf.DUMMYFUNCTION("""COMPUTED_VALUE"""),2296.0)</f>
        <v>2296</v>
      </c>
      <c r="DL11" s="1">
        <f>IFERROR(__xludf.DUMMYFUNCTION("""COMPUTED_VALUE"""),4049.0)</f>
        <v>4049</v>
      </c>
      <c r="DM11" s="1">
        <f>IFERROR(__xludf.DUMMYFUNCTION("""COMPUTED_VALUE"""),2486.0)</f>
        <v>2486</v>
      </c>
      <c r="DO11" s="1">
        <f>IFERROR(__xludf.DUMMYFUNCTION("""COMPUTED_VALUE"""),3660.0)</f>
        <v>3660</v>
      </c>
      <c r="DP11" s="1">
        <f>IFERROR(__xludf.DUMMYFUNCTION("""COMPUTED_VALUE"""),5390.0)</f>
        <v>5390</v>
      </c>
      <c r="DR11" s="1">
        <f>IFERROR(__xludf.DUMMYFUNCTION("""COMPUTED_VALUE"""),2050.0)</f>
        <v>2050</v>
      </c>
      <c r="DS11" s="1">
        <f>IFERROR(__xludf.DUMMYFUNCTION("""COMPUTED_VALUE"""),4618.0)</f>
        <v>4618</v>
      </c>
      <c r="DT11" s="1">
        <f>IFERROR(__xludf.DUMMYFUNCTION("""COMPUTED_VALUE"""),5474.0)</f>
        <v>5474</v>
      </c>
      <c r="DY11" s="1">
        <f>IFERROR(__xludf.DUMMYFUNCTION("""COMPUTED_VALUE"""),4088.0)</f>
        <v>4088</v>
      </c>
      <c r="DZ11" s="1">
        <f>IFERROR(__xludf.DUMMYFUNCTION("""COMPUTED_VALUE"""),3741.0)</f>
        <v>3741</v>
      </c>
      <c r="EC11" s="1">
        <f>IFERROR(__xludf.DUMMYFUNCTION("""COMPUTED_VALUE"""),3426.0)</f>
        <v>3426</v>
      </c>
      <c r="EE11" s="1">
        <f>IFERROR(__xludf.DUMMYFUNCTION("""COMPUTED_VALUE"""),10542.0)</f>
        <v>10542</v>
      </c>
      <c r="EH11" s="1">
        <f>IFERROR(__xludf.DUMMYFUNCTION("""COMPUTED_VALUE"""),2885.0)</f>
        <v>2885</v>
      </c>
      <c r="EI11" s="1">
        <f>IFERROR(__xludf.DUMMYFUNCTION("""COMPUTED_VALUE"""),7038.0)</f>
        <v>7038</v>
      </c>
      <c r="EL11" s="1">
        <f>IFERROR(__xludf.DUMMYFUNCTION("""COMPUTED_VALUE"""),5471.0)</f>
        <v>5471</v>
      </c>
      <c r="EM11" s="1">
        <f>IFERROR(__xludf.DUMMYFUNCTION("""COMPUTED_VALUE"""),2297.0)</f>
        <v>2297</v>
      </c>
      <c r="ET11" s="1">
        <f>IFERROR(__xludf.DUMMYFUNCTION("""COMPUTED_VALUE"""),6697.0)</f>
        <v>6697</v>
      </c>
      <c r="EV11" s="1">
        <f>IFERROR(__xludf.DUMMYFUNCTION("""COMPUTED_VALUE"""),4700.0)</f>
        <v>4700</v>
      </c>
      <c r="EX11" s="1">
        <f>IFERROR(__xludf.DUMMYFUNCTION("""COMPUTED_VALUE"""),7258.0)</f>
        <v>7258</v>
      </c>
      <c r="EY11" s="1">
        <f>IFERROR(__xludf.DUMMYFUNCTION("""COMPUTED_VALUE"""),4454.0)</f>
        <v>4454</v>
      </c>
      <c r="EZ11" s="1">
        <f>IFERROR(__xludf.DUMMYFUNCTION("""COMPUTED_VALUE"""),1375.0)</f>
        <v>1375</v>
      </c>
      <c r="FA11" s="1">
        <f>IFERROR(__xludf.DUMMYFUNCTION("""COMPUTED_VALUE"""),10452.0)</f>
        <v>10452</v>
      </c>
      <c r="FC11" s="1">
        <f>IFERROR(__xludf.DUMMYFUNCTION("""COMPUTED_VALUE"""),1873.0)</f>
        <v>1873</v>
      </c>
      <c r="FD11" s="1">
        <f>IFERROR(__xludf.DUMMYFUNCTION("""COMPUTED_VALUE"""),2818.0)</f>
        <v>2818</v>
      </c>
      <c r="FE11" s="1">
        <f>IFERROR(__xludf.DUMMYFUNCTION("""COMPUTED_VALUE"""),5603.0)</f>
        <v>5603</v>
      </c>
      <c r="FF11" s="1">
        <f>IFERROR(__xludf.DUMMYFUNCTION("""COMPUTED_VALUE"""),5110.0)</f>
        <v>5110</v>
      </c>
      <c r="FG11" s="1">
        <f>IFERROR(__xludf.DUMMYFUNCTION("""COMPUTED_VALUE"""),4705.0)</f>
        <v>4705</v>
      </c>
      <c r="FJ11" s="1">
        <f>IFERROR(__xludf.DUMMYFUNCTION("""COMPUTED_VALUE"""),5536.0)</f>
        <v>5536</v>
      </c>
      <c r="FL11" s="1">
        <f>IFERROR(__xludf.DUMMYFUNCTION("""COMPUTED_VALUE"""),8464.0)</f>
        <v>8464</v>
      </c>
      <c r="FM11" s="1">
        <f>IFERROR(__xludf.DUMMYFUNCTION("""COMPUTED_VALUE"""),2456.0)</f>
        <v>2456</v>
      </c>
      <c r="FO11" s="1">
        <f>IFERROR(__xludf.DUMMYFUNCTION("""COMPUTED_VALUE"""),3604.0)</f>
        <v>3604</v>
      </c>
      <c r="FQ11" s="1">
        <f>IFERROR(__xludf.DUMMYFUNCTION("""COMPUTED_VALUE"""),8435.0)</f>
        <v>8435</v>
      </c>
      <c r="FR11" s="1">
        <f>IFERROR(__xludf.DUMMYFUNCTION("""COMPUTED_VALUE"""),4689.0)</f>
        <v>4689</v>
      </c>
      <c r="FS11" s="1">
        <f>IFERROR(__xludf.DUMMYFUNCTION("""COMPUTED_VALUE"""),1917.0)</f>
        <v>1917</v>
      </c>
      <c r="FW11" s="1">
        <f>IFERROR(__xludf.DUMMYFUNCTION("""COMPUTED_VALUE"""),5698.0)</f>
        <v>5698</v>
      </c>
      <c r="FY11" s="1">
        <f>IFERROR(__xludf.DUMMYFUNCTION("""COMPUTED_VALUE"""),7947.0)</f>
        <v>7947</v>
      </c>
      <c r="GC11" s="1">
        <f>IFERROR(__xludf.DUMMYFUNCTION("""COMPUTED_VALUE"""),7252.0)</f>
        <v>7252</v>
      </c>
      <c r="GE11" s="1">
        <f>IFERROR(__xludf.DUMMYFUNCTION("""COMPUTED_VALUE"""),5636.0)</f>
        <v>5636</v>
      </c>
      <c r="GG11" s="1">
        <f>IFERROR(__xludf.DUMMYFUNCTION("""COMPUTED_VALUE"""),3539.0)</f>
        <v>3539</v>
      </c>
      <c r="GL11" s="1">
        <f>IFERROR(__xludf.DUMMYFUNCTION("""COMPUTED_VALUE"""),2317.0)</f>
        <v>2317</v>
      </c>
      <c r="GM11" s="1">
        <f>IFERROR(__xludf.DUMMYFUNCTION("""COMPUTED_VALUE"""),4620.0)</f>
        <v>4620</v>
      </c>
      <c r="GN11" s="1">
        <f>IFERROR(__xludf.DUMMYFUNCTION("""COMPUTED_VALUE"""),3786.0)</f>
        <v>3786</v>
      </c>
      <c r="GO11" s="1">
        <f>IFERROR(__xludf.DUMMYFUNCTION("""COMPUTED_VALUE"""),6337.0)</f>
        <v>6337</v>
      </c>
      <c r="GQ11" s="1">
        <f>IFERROR(__xludf.DUMMYFUNCTION("""COMPUTED_VALUE"""),2242.0)</f>
        <v>2242</v>
      </c>
      <c r="GR11" s="1">
        <f>IFERROR(__xludf.DUMMYFUNCTION("""COMPUTED_VALUE"""),1251.0)</f>
        <v>1251</v>
      </c>
      <c r="GT11" s="1">
        <f>IFERROR(__xludf.DUMMYFUNCTION("""COMPUTED_VALUE"""),6168.0)</f>
        <v>6168</v>
      </c>
      <c r="GU11" s="1">
        <f>IFERROR(__xludf.DUMMYFUNCTION("""COMPUTED_VALUE"""),3402.0)</f>
        <v>3402</v>
      </c>
      <c r="GW11" s="1">
        <f>IFERROR(__xludf.DUMMYFUNCTION("""COMPUTED_VALUE"""),1517.0)</f>
        <v>1517</v>
      </c>
      <c r="GZ11" s="1">
        <f>IFERROR(__xludf.DUMMYFUNCTION("""COMPUTED_VALUE"""),2946.0)</f>
        <v>2946</v>
      </c>
      <c r="HA11" s="1">
        <f>IFERROR(__xludf.DUMMYFUNCTION("""COMPUTED_VALUE"""),5662.0)</f>
        <v>5662</v>
      </c>
      <c r="HB11" s="1">
        <f>IFERROR(__xludf.DUMMYFUNCTION("""COMPUTED_VALUE"""),1755.0)</f>
        <v>1755</v>
      </c>
      <c r="HC11" s="1">
        <f>IFERROR(__xludf.DUMMYFUNCTION("""COMPUTED_VALUE"""),2724.0)</f>
        <v>2724</v>
      </c>
      <c r="HE11" s="1">
        <f>IFERROR(__xludf.DUMMYFUNCTION("""COMPUTED_VALUE"""),2064.0)</f>
        <v>2064</v>
      </c>
      <c r="HI11" s="1">
        <f>IFERROR(__xludf.DUMMYFUNCTION("""COMPUTED_VALUE"""),6480.0)</f>
        <v>6480</v>
      </c>
      <c r="HJ11" s="1">
        <f>IFERROR(__xludf.DUMMYFUNCTION("""COMPUTED_VALUE"""),3697.0)</f>
        <v>3697</v>
      </c>
      <c r="HL11" s="1">
        <f>IFERROR(__xludf.DUMMYFUNCTION("""COMPUTED_VALUE"""),5885.0)</f>
        <v>5885</v>
      </c>
      <c r="HN11" s="1">
        <f>IFERROR(__xludf.DUMMYFUNCTION("""COMPUTED_VALUE"""),4508.0)</f>
        <v>4508</v>
      </c>
      <c r="HQ11" s="1">
        <f>IFERROR(__xludf.DUMMYFUNCTION("""COMPUTED_VALUE"""),2736.0)</f>
        <v>2736</v>
      </c>
      <c r="HR11" s="1">
        <f>IFERROR(__xludf.DUMMYFUNCTION("""COMPUTED_VALUE"""),5596.0)</f>
        <v>5596</v>
      </c>
      <c r="HU11" s="1">
        <f>IFERROR(__xludf.DUMMYFUNCTION("""COMPUTED_VALUE"""),6075.0)</f>
        <v>6075</v>
      </c>
      <c r="HV11" s="1">
        <f>IFERROR(__xludf.DUMMYFUNCTION("""COMPUTED_VALUE"""),4267.0)</f>
        <v>4267</v>
      </c>
      <c r="HW11" s="1">
        <f>IFERROR(__xludf.DUMMYFUNCTION("""COMPUTED_VALUE"""),5751.0)</f>
        <v>5751</v>
      </c>
      <c r="HZ11" s="1">
        <f>IFERROR(__xludf.DUMMYFUNCTION("""COMPUTED_VALUE"""),4925.0)</f>
        <v>4925</v>
      </c>
      <c r="IA11" s="1">
        <f>IFERROR(__xludf.DUMMYFUNCTION("""COMPUTED_VALUE"""),3153.0)</f>
        <v>3153</v>
      </c>
      <c r="IG11" s="1">
        <f>IFERROR(__xludf.DUMMYFUNCTION("""COMPUTED_VALUE"""),3236.0)</f>
        <v>3236</v>
      </c>
      <c r="IH11" s="1">
        <f>IFERROR(__xludf.DUMMYFUNCTION("""COMPUTED_VALUE"""),5396.0)</f>
        <v>5396</v>
      </c>
      <c r="II11" s="1">
        <f>IFERROR(__xludf.DUMMYFUNCTION("""COMPUTED_VALUE"""),1754.0)</f>
        <v>1754</v>
      </c>
      <c r="IL11" s="1">
        <f>IFERROR(__xludf.DUMMYFUNCTION("""COMPUTED_VALUE"""),4874.0)</f>
        <v>4874</v>
      </c>
      <c r="IQ11" s="1">
        <f>IFERROR(__xludf.DUMMYFUNCTION("""COMPUTED_VALUE"""),4919.0)</f>
        <v>4919</v>
      </c>
      <c r="IV11" s="1">
        <f>IFERROR(__xludf.DUMMYFUNCTION("""COMPUTED_VALUE"""),3199.0)</f>
        <v>3199</v>
      </c>
    </row>
    <row r="12">
      <c r="B12" s="1">
        <f>IFERROR(__xludf.DUMMYFUNCTION("""COMPUTED_VALUE"""),4332.0)</f>
        <v>4332</v>
      </c>
      <c r="G12" s="1">
        <f>IFERROR(__xludf.DUMMYFUNCTION("""COMPUTED_VALUE"""),6555.0)</f>
        <v>6555</v>
      </c>
      <c r="H12" s="1">
        <f>IFERROR(__xludf.DUMMYFUNCTION("""COMPUTED_VALUE"""),1834.0)</f>
        <v>1834</v>
      </c>
      <c r="J12" s="1">
        <f>IFERROR(__xludf.DUMMYFUNCTION("""COMPUTED_VALUE"""),6099.0)</f>
        <v>6099</v>
      </c>
      <c r="K12" s="1">
        <f>IFERROR(__xludf.DUMMYFUNCTION("""COMPUTED_VALUE"""),2057.0)</f>
        <v>2057</v>
      </c>
      <c r="L12" s="1">
        <f>IFERROR(__xludf.DUMMYFUNCTION("""COMPUTED_VALUE"""),6012.0)</f>
        <v>6012</v>
      </c>
      <c r="O12" s="1">
        <f>IFERROR(__xludf.DUMMYFUNCTION("""COMPUTED_VALUE"""),3757.0)</f>
        <v>3757</v>
      </c>
      <c r="U12" s="1">
        <f>IFERROR(__xludf.DUMMYFUNCTION("""COMPUTED_VALUE"""),7724.0)</f>
        <v>7724</v>
      </c>
      <c r="V12" s="1">
        <f>IFERROR(__xludf.DUMMYFUNCTION("""COMPUTED_VALUE"""),8056.0)</f>
        <v>8056</v>
      </c>
      <c r="X12" s="1">
        <f>IFERROR(__xludf.DUMMYFUNCTION("""COMPUTED_VALUE"""),5599.0)</f>
        <v>5599</v>
      </c>
      <c r="AA12" s="1">
        <f>IFERROR(__xludf.DUMMYFUNCTION("""COMPUTED_VALUE"""),7697.0)</f>
        <v>7697</v>
      </c>
      <c r="AB12" s="1">
        <f>IFERROR(__xludf.DUMMYFUNCTION("""COMPUTED_VALUE"""),5261.0)</f>
        <v>5261</v>
      </c>
      <c r="AE12" s="1">
        <f>IFERROR(__xludf.DUMMYFUNCTION("""COMPUTED_VALUE"""),4181.0)</f>
        <v>4181</v>
      </c>
      <c r="AF12" s="1">
        <f>IFERROR(__xludf.DUMMYFUNCTION("""COMPUTED_VALUE"""),7784.0)</f>
        <v>7784</v>
      </c>
      <c r="AG12" s="1">
        <f>IFERROR(__xludf.DUMMYFUNCTION("""COMPUTED_VALUE"""),3975.0)</f>
        <v>3975</v>
      </c>
      <c r="AH12" s="1">
        <f>IFERROR(__xludf.DUMMYFUNCTION("""COMPUTED_VALUE"""),3876.0)</f>
        <v>3876</v>
      </c>
      <c r="AI12" s="1">
        <f>IFERROR(__xludf.DUMMYFUNCTION("""COMPUTED_VALUE"""),6417.0)</f>
        <v>6417</v>
      </c>
      <c r="AK12" s="1">
        <f>IFERROR(__xludf.DUMMYFUNCTION("""COMPUTED_VALUE"""),4143.0)</f>
        <v>4143</v>
      </c>
      <c r="AL12" s="1">
        <f>IFERROR(__xludf.DUMMYFUNCTION("""COMPUTED_VALUE"""),1960.0)</f>
        <v>1960</v>
      </c>
      <c r="AM12" s="1">
        <f>IFERROR(__xludf.DUMMYFUNCTION("""COMPUTED_VALUE"""),3726.0)</f>
        <v>3726</v>
      </c>
      <c r="AO12" s="1">
        <f>IFERROR(__xludf.DUMMYFUNCTION("""COMPUTED_VALUE"""),1035.0)</f>
        <v>1035</v>
      </c>
      <c r="AS12" s="1">
        <f>IFERROR(__xludf.DUMMYFUNCTION("""COMPUTED_VALUE"""),5011.0)</f>
        <v>5011</v>
      </c>
      <c r="AT12" s="1">
        <f>IFERROR(__xludf.DUMMYFUNCTION("""COMPUTED_VALUE"""),4639.0)</f>
        <v>4639</v>
      </c>
      <c r="AU12" s="1">
        <f>IFERROR(__xludf.DUMMYFUNCTION("""COMPUTED_VALUE"""),7418.0)</f>
        <v>7418</v>
      </c>
      <c r="AZ12" s="1">
        <f>IFERROR(__xludf.DUMMYFUNCTION("""COMPUTED_VALUE"""),5806.0)</f>
        <v>5806</v>
      </c>
      <c r="BB12" s="1">
        <f>IFERROR(__xludf.DUMMYFUNCTION("""COMPUTED_VALUE"""),6046.0)</f>
        <v>6046</v>
      </c>
      <c r="BC12" s="1">
        <f>IFERROR(__xludf.DUMMYFUNCTION("""COMPUTED_VALUE"""),1466.0)</f>
        <v>1466</v>
      </c>
      <c r="BE12" s="1">
        <f>IFERROR(__xludf.DUMMYFUNCTION("""COMPUTED_VALUE"""),7893.0)</f>
        <v>7893</v>
      </c>
      <c r="BH12" s="1">
        <f>IFERROR(__xludf.DUMMYFUNCTION("""COMPUTED_VALUE"""),6834.0)</f>
        <v>6834</v>
      </c>
      <c r="BJ12" s="1">
        <f>IFERROR(__xludf.DUMMYFUNCTION("""COMPUTED_VALUE"""),4379.0)</f>
        <v>4379</v>
      </c>
      <c r="BL12" s="1">
        <f>IFERROR(__xludf.DUMMYFUNCTION("""COMPUTED_VALUE"""),3809.0)</f>
        <v>3809</v>
      </c>
      <c r="BP12" s="1">
        <f>IFERROR(__xludf.DUMMYFUNCTION("""COMPUTED_VALUE"""),2384.0)</f>
        <v>2384</v>
      </c>
      <c r="BQ12" s="1">
        <f>IFERROR(__xludf.DUMMYFUNCTION("""COMPUTED_VALUE"""),3422.0)</f>
        <v>3422</v>
      </c>
      <c r="BX12" s="1">
        <f>IFERROR(__xludf.DUMMYFUNCTION("""COMPUTED_VALUE"""),5561.0)</f>
        <v>5561</v>
      </c>
      <c r="BY12" s="1">
        <f>IFERROR(__xludf.DUMMYFUNCTION("""COMPUTED_VALUE"""),5000.0)</f>
        <v>5000</v>
      </c>
      <c r="BZ12" s="1">
        <f>IFERROR(__xludf.DUMMYFUNCTION("""COMPUTED_VALUE"""),5962.0)</f>
        <v>5962</v>
      </c>
      <c r="CC12" s="1">
        <f>IFERROR(__xludf.DUMMYFUNCTION("""COMPUTED_VALUE"""),6758.0)</f>
        <v>6758</v>
      </c>
      <c r="CD12" s="1">
        <f>IFERROR(__xludf.DUMMYFUNCTION("""COMPUTED_VALUE"""),2762.0)</f>
        <v>2762</v>
      </c>
      <c r="CF12" s="1">
        <f>IFERROR(__xludf.DUMMYFUNCTION("""COMPUTED_VALUE"""),6787.0)</f>
        <v>6787</v>
      </c>
      <c r="CH12" s="1">
        <f>IFERROR(__xludf.DUMMYFUNCTION("""COMPUTED_VALUE"""),1208.0)</f>
        <v>1208</v>
      </c>
      <c r="CJ12" s="1">
        <f>IFERROR(__xludf.DUMMYFUNCTION("""COMPUTED_VALUE"""),6031.0)</f>
        <v>6031</v>
      </c>
      <c r="CK12" s="1">
        <f>IFERROR(__xludf.DUMMYFUNCTION("""COMPUTED_VALUE"""),7120.0)</f>
        <v>7120</v>
      </c>
      <c r="CL12" s="1">
        <f>IFERROR(__xludf.DUMMYFUNCTION("""COMPUTED_VALUE"""),6596.0)</f>
        <v>6596</v>
      </c>
      <c r="CN12" s="1">
        <f>IFERROR(__xludf.DUMMYFUNCTION("""COMPUTED_VALUE"""),5292.0)</f>
        <v>5292</v>
      </c>
      <c r="CO12" s="1">
        <f>IFERROR(__xludf.DUMMYFUNCTION("""COMPUTED_VALUE"""),3941.0)</f>
        <v>3941</v>
      </c>
      <c r="CP12" s="1">
        <f>IFERROR(__xludf.DUMMYFUNCTION("""COMPUTED_VALUE"""),3456.0)</f>
        <v>3456</v>
      </c>
      <c r="CR12" s="1">
        <f>IFERROR(__xludf.DUMMYFUNCTION("""COMPUTED_VALUE"""),6149.0)</f>
        <v>6149</v>
      </c>
      <c r="CS12" s="1">
        <f>IFERROR(__xludf.DUMMYFUNCTION("""COMPUTED_VALUE"""),2637.0)</f>
        <v>2637</v>
      </c>
      <c r="CV12" s="1">
        <f>IFERROR(__xludf.DUMMYFUNCTION("""COMPUTED_VALUE"""),5288.0)</f>
        <v>5288</v>
      </c>
      <c r="CX12" s="1">
        <f>IFERROR(__xludf.DUMMYFUNCTION("""COMPUTED_VALUE"""),6553.0)</f>
        <v>6553</v>
      </c>
      <c r="CY12" s="1">
        <f>IFERROR(__xludf.DUMMYFUNCTION("""COMPUTED_VALUE"""),7436.0)</f>
        <v>7436</v>
      </c>
      <c r="CZ12" s="1">
        <f>IFERROR(__xludf.DUMMYFUNCTION("""COMPUTED_VALUE"""),6040.0)</f>
        <v>6040</v>
      </c>
      <c r="DA12" s="1">
        <f>IFERROR(__xludf.DUMMYFUNCTION("""COMPUTED_VALUE"""),5814.0)</f>
        <v>5814</v>
      </c>
      <c r="DB12" s="1">
        <f>IFERROR(__xludf.DUMMYFUNCTION("""COMPUTED_VALUE"""),1621.0)</f>
        <v>1621</v>
      </c>
      <c r="DD12" s="1">
        <f>IFERROR(__xludf.DUMMYFUNCTION("""COMPUTED_VALUE"""),5197.0)</f>
        <v>5197</v>
      </c>
      <c r="DG12" s="1">
        <f>IFERROR(__xludf.DUMMYFUNCTION("""COMPUTED_VALUE"""),3066.0)</f>
        <v>3066</v>
      </c>
      <c r="DJ12" s="1">
        <f>IFERROR(__xludf.DUMMYFUNCTION("""COMPUTED_VALUE"""),6020.0)</f>
        <v>6020</v>
      </c>
      <c r="DL12" s="1">
        <f>IFERROR(__xludf.DUMMYFUNCTION("""COMPUTED_VALUE"""),3815.0)</f>
        <v>3815</v>
      </c>
      <c r="DM12" s="1">
        <f>IFERROR(__xludf.DUMMYFUNCTION("""COMPUTED_VALUE"""),6544.0)</f>
        <v>6544</v>
      </c>
      <c r="DO12" s="1">
        <f>IFERROR(__xludf.DUMMYFUNCTION("""COMPUTED_VALUE"""),3953.0)</f>
        <v>3953</v>
      </c>
      <c r="DP12" s="1">
        <f>IFERROR(__xludf.DUMMYFUNCTION("""COMPUTED_VALUE"""),4532.0)</f>
        <v>4532</v>
      </c>
      <c r="DR12" s="1">
        <f>IFERROR(__xludf.DUMMYFUNCTION("""COMPUTED_VALUE"""),4933.0)</f>
        <v>4933</v>
      </c>
      <c r="DS12" s="1">
        <f>IFERROR(__xludf.DUMMYFUNCTION("""COMPUTED_VALUE"""),4844.0)</f>
        <v>4844</v>
      </c>
      <c r="DT12" s="1">
        <f>IFERROR(__xludf.DUMMYFUNCTION("""COMPUTED_VALUE"""),1650.0)</f>
        <v>1650</v>
      </c>
      <c r="DY12" s="1">
        <f>IFERROR(__xludf.DUMMYFUNCTION("""COMPUTED_VALUE"""),5634.0)</f>
        <v>5634</v>
      </c>
      <c r="DZ12" s="1">
        <f>IFERROR(__xludf.DUMMYFUNCTION("""COMPUTED_VALUE"""),6610.0)</f>
        <v>6610</v>
      </c>
      <c r="EC12" s="1">
        <f>IFERROR(__xludf.DUMMYFUNCTION("""COMPUTED_VALUE"""),3380.0)</f>
        <v>3380</v>
      </c>
      <c r="EH12" s="1">
        <f>IFERROR(__xludf.DUMMYFUNCTION("""COMPUTED_VALUE"""),4446.0)</f>
        <v>4446</v>
      </c>
      <c r="EL12" s="1">
        <f>IFERROR(__xludf.DUMMYFUNCTION("""COMPUTED_VALUE"""),2139.0)</f>
        <v>2139</v>
      </c>
      <c r="ET12" s="1">
        <f>IFERROR(__xludf.DUMMYFUNCTION("""COMPUTED_VALUE"""),5679.0)</f>
        <v>5679</v>
      </c>
      <c r="EV12" s="1">
        <f>IFERROR(__xludf.DUMMYFUNCTION("""COMPUTED_VALUE"""),4859.0)</f>
        <v>4859</v>
      </c>
      <c r="EX12" s="1">
        <f>IFERROR(__xludf.DUMMYFUNCTION("""COMPUTED_VALUE"""),5462.0)</f>
        <v>5462</v>
      </c>
      <c r="EY12" s="1">
        <f>IFERROR(__xludf.DUMMYFUNCTION("""COMPUTED_VALUE"""),5419.0)</f>
        <v>5419</v>
      </c>
      <c r="EZ12" s="1">
        <f>IFERROR(__xludf.DUMMYFUNCTION("""COMPUTED_VALUE"""),1796.0)</f>
        <v>1796</v>
      </c>
      <c r="FC12" s="1">
        <f>IFERROR(__xludf.DUMMYFUNCTION("""COMPUTED_VALUE"""),6091.0)</f>
        <v>6091</v>
      </c>
      <c r="FD12" s="1">
        <f>IFERROR(__xludf.DUMMYFUNCTION("""COMPUTED_VALUE"""),7694.0)</f>
        <v>7694</v>
      </c>
      <c r="FE12" s="1">
        <f>IFERROR(__xludf.DUMMYFUNCTION("""COMPUTED_VALUE"""),3222.0)</f>
        <v>3222</v>
      </c>
      <c r="FF12" s="1">
        <f>IFERROR(__xludf.DUMMYFUNCTION("""COMPUTED_VALUE"""),1988.0)</f>
        <v>1988</v>
      </c>
      <c r="FG12" s="1">
        <f>IFERROR(__xludf.DUMMYFUNCTION("""COMPUTED_VALUE"""),4098.0)</f>
        <v>4098</v>
      </c>
      <c r="FJ12" s="1">
        <f>IFERROR(__xludf.DUMMYFUNCTION("""COMPUTED_VALUE"""),1716.0)</f>
        <v>1716</v>
      </c>
      <c r="FL12" s="1">
        <f>IFERROR(__xludf.DUMMYFUNCTION("""COMPUTED_VALUE"""),6478.0)</f>
        <v>6478</v>
      </c>
      <c r="FM12" s="1">
        <f>IFERROR(__xludf.DUMMYFUNCTION("""COMPUTED_VALUE"""),3384.0)</f>
        <v>3384</v>
      </c>
      <c r="FO12" s="1">
        <f>IFERROR(__xludf.DUMMYFUNCTION("""COMPUTED_VALUE"""),3974.0)</f>
        <v>3974</v>
      </c>
      <c r="FQ12" s="1">
        <f>IFERROR(__xludf.DUMMYFUNCTION("""COMPUTED_VALUE"""),4459.0)</f>
        <v>4459</v>
      </c>
      <c r="FR12" s="1">
        <f>IFERROR(__xludf.DUMMYFUNCTION("""COMPUTED_VALUE"""),6438.0)</f>
        <v>6438</v>
      </c>
      <c r="FS12" s="1">
        <f>IFERROR(__xludf.DUMMYFUNCTION("""COMPUTED_VALUE"""),1246.0)</f>
        <v>1246</v>
      </c>
      <c r="FW12" s="1">
        <f>IFERROR(__xludf.DUMMYFUNCTION("""COMPUTED_VALUE"""),5974.0)</f>
        <v>5974</v>
      </c>
      <c r="FY12" s="1">
        <f>IFERROR(__xludf.DUMMYFUNCTION("""COMPUTED_VALUE"""),6846.0)</f>
        <v>6846</v>
      </c>
      <c r="GE12" s="1">
        <f>IFERROR(__xludf.DUMMYFUNCTION("""COMPUTED_VALUE"""),1390.0)</f>
        <v>1390</v>
      </c>
      <c r="GG12" s="1">
        <f>IFERROR(__xludf.DUMMYFUNCTION("""COMPUTED_VALUE"""),1017.0)</f>
        <v>1017</v>
      </c>
      <c r="GL12" s="1">
        <f>IFERROR(__xludf.DUMMYFUNCTION("""COMPUTED_VALUE"""),1196.0)</f>
        <v>1196</v>
      </c>
      <c r="GM12" s="1">
        <f>IFERROR(__xludf.DUMMYFUNCTION("""COMPUTED_VALUE"""),1361.0)</f>
        <v>1361</v>
      </c>
      <c r="GN12" s="1">
        <f>IFERROR(__xludf.DUMMYFUNCTION("""COMPUTED_VALUE"""),4635.0)</f>
        <v>4635</v>
      </c>
      <c r="GO12" s="1">
        <f>IFERROR(__xludf.DUMMYFUNCTION("""COMPUTED_VALUE"""),5534.0)</f>
        <v>5534</v>
      </c>
      <c r="GQ12" s="1">
        <f>IFERROR(__xludf.DUMMYFUNCTION("""COMPUTED_VALUE"""),2055.0)</f>
        <v>2055</v>
      </c>
      <c r="GR12" s="1">
        <f>IFERROR(__xludf.DUMMYFUNCTION("""COMPUTED_VALUE"""),6188.0)</f>
        <v>6188</v>
      </c>
      <c r="GU12" s="1">
        <f>IFERROR(__xludf.DUMMYFUNCTION("""COMPUTED_VALUE"""),4728.0)</f>
        <v>4728</v>
      </c>
      <c r="GW12" s="1">
        <f>IFERROR(__xludf.DUMMYFUNCTION("""COMPUTED_VALUE"""),4413.0)</f>
        <v>4413</v>
      </c>
      <c r="HA12" s="1">
        <f>IFERROR(__xludf.DUMMYFUNCTION("""COMPUTED_VALUE"""),2586.0)</f>
        <v>2586</v>
      </c>
      <c r="HB12" s="1">
        <f>IFERROR(__xludf.DUMMYFUNCTION("""COMPUTED_VALUE"""),7816.0)</f>
        <v>7816</v>
      </c>
      <c r="HC12" s="1">
        <f>IFERROR(__xludf.DUMMYFUNCTION("""COMPUTED_VALUE"""),1714.0)</f>
        <v>1714</v>
      </c>
      <c r="HE12" s="1">
        <f>IFERROR(__xludf.DUMMYFUNCTION("""COMPUTED_VALUE"""),4631.0)</f>
        <v>4631</v>
      </c>
      <c r="HI12" s="1">
        <f>IFERROR(__xludf.DUMMYFUNCTION("""COMPUTED_VALUE"""),5192.0)</f>
        <v>5192</v>
      </c>
      <c r="HJ12" s="1">
        <f>IFERROR(__xludf.DUMMYFUNCTION("""COMPUTED_VALUE"""),6926.0)</f>
        <v>6926</v>
      </c>
      <c r="HL12" s="1">
        <f>IFERROR(__xludf.DUMMYFUNCTION("""COMPUTED_VALUE"""),3987.0)</f>
        <v>3987</v>
      </c>
      <c r="HN12" s="1">
        <f>IFERROR(__xludf.DUMMYFUNCTION("""COMPUTED_VALUE"""),6215.0)</f>
        <v>6215</v>
      </c>
      <c r="HQ12" s="1">
        <f>IFERROR(__xludf.DUMMYFUNCTION("""COMPUTED_VALUE"""),8174.0)</f>
        <v>8174</v>
      </c>
      <c r="HR12" s="1">
        <f>IFERROR(__xludf.DUMMYFUNCTION("""COMPUTED_VALUE"""),5731.0)</f>
        <v>5731</v>
      </c>
      <c r="HU12" s="1">
        <f>IFERROR(__xludf.DUMMYFUNCTION("""COMPUTED_VALUE"""),1424.0)</f>
        <v>1424</v>
      </c>
      <c r="HV12" s="1">
        <f>IFERROR(__xludf.DUMMYFUNCTION("""COMPUTED_VALUE"""),2878.0)</f>
        <v>2878</v>
      </c>
      <c r="HW12" s="1">
        <f>IFERROR(__xludf.DUMMYFUNCTION("""COMPUTED_VALUE"""),3128.0)</f>
        <v>3128</v>
      </c>
      <c r="HZ12" s="1">
        <f>IFERROR(__xludf.DUMMYFUNCTION("""COMPUTED_VALUE"""),6913.0)</f>
        <v>6913</v>
      </c>
      <c r="IA12" s="1">
        <f>IFERROR(__xludf.DUMMYFUNCTION("""COMPUTED_VALUE"""),5160.0)</f>
        <v>5160</v>
      </c>
      <c r="IG12" s="1">
        <f>IFERROR(__xludf.DUMMYFUNCTION("""COMPUTED_VALUE"""),2521.0)</f>
        <v>2521</v>
      </c>
      <c r="IH12" s="1">
        <f>IFERROR(__xludf.DUMMYFUNCTION("""COMPUTED_VALUE"""),5501.0)</f>
        <v>5501</v>
      </c>
      <c r="IL12" s="1">
        <f>IFERROR(__xludf.DUMMYFUNCTION("""COMPUTED_VALUE"""),5287.0)</f>
        <v>5287</v>
      </c>
      <c r="IQ12" s="1">
        <f>IFERROR(__xludf.DUMMYFUNCTION("""COMPUTED_VALUE"""),2166.0)</f>
        <v>2166</v>
      </c>
      <c r="IV12" s="1">
        <f>IFERROR(__xludf.DUMMYFUNCTION("""COMPUTED_VALUE"""),2409.0)</f>
        <v>2409</v>
      </c>
    </row>
    <row r="13">
      <c r="G13" s="1">
        <f>IFERROR(__xludf.DUMMYFUNCTION("""COMPUTED_VALUE"""),2752.0)</f>
        <v>2752</v>
      </c>
      <c r="H13" s="1">
        <f>IFERROR(__xludf.DUMMYFUNCTION("""COMPUTED_VALUE"""),1050.0)</f>
        <v>1050</v>
      </c>
      <c r="K13" s="1">
        <f>IFERROR(__xludf.DUMMYFUNCTION("""COMPUTED_VALUE"""),7098.0)</f>
        <v>7098</v>
      </c>
      <c r="L13" s="1">
        <f>IFERROR(__xludf.DUMMYFUNCTION("""COMPUTED_VALUE"""),2456.0)</f>
        <v>2456</v>
      </c>
      <c r="U13" s="1">
        <f>IFERROR(__xludf.DUMMYFUNCTION("""COMPUTED_VALUE"""),7813.0)</f>
        <v>7813</v>
      </c>
      <c r="V13" s="1">
        <f>IFERROR(__xludf.DUMMYFUNCTION("""COMPUTED_VALUE"""),7040.0)</f>
        <v>7040</v>
      </c>
      <c r="X13" s="1">
        <f>IFERROR(__xludf.DUMMYFUNCTION("""COMPUTED_VALUE"""),3201.0)</f>
        <v>3201</v>
      </c>
      <c r="AA13" s="1">
        <f>IFERROR(__xludf.DUMMYFUNCTION("""COMPUTED_VALUE"""),1066.0)</f>
        <v>1066</v>
      </c>
      <c r="AB13" s="1">
        <f>IFERROR(__xludf.DUMMYFUNCTION("""COMPUTED_VALUE"""),3496.0)</f>
        <v>3496</v>
      </c>
      <c r="AE13" s="1">
        <f>IFERROR(__xludf.DUMMYFUNCTION("""COMPUTED_VALUE"""),1801.0)</f>
        <v>1801</v>
      </c>
      <c r="AF13" s="1">
        <f>IFERROR(__xludf.DUMMYFUNCTION("""COMPUTED_VALUE"""),4939.0)</f>
        <v>4939</v>
      </c>
      <c r="AG13" s="1">
        <f>IFERROR(__xludf.DUMMYFUNCTION("""COMPUTED_VALUE"""),2936.0)</f>
        <v>2936</v>
      </c>
      <c r="AH13" s="1">
        <f>IFERROR(__xludf.DUMMYFUNCTION("""COMPUTED_VALUE"""),7298.0)</f>
        <v>7298</v>
      </c>
      <c r="AI13" s="1">
        <f>IFERROR(__xludf.DUMMYFUNCTION("""COMPUTED_VALUE"""),5250.0)</f>
        <v>5250</v>
      </c>
      <c r="AK13" s="1">
        <f>IFERROR(__xludf.DUMMYFUNCTION("""COMPUTED_VALUE"""),8379.0)</f>
        <v>8379</v>
      </c>
      <c r="AL13" s="1">
        <f>IFERROR(__xludf.DUMMYFUNCTION("""COMPUTED_VALUE"""),3984.0)</f>
        <v>3984</v>
      </c>
      <c r="AM13" s="1">
        <f>IFERROR(__xludf.DUMMYFUNCTION("""COMPUTED_VALUE"""),7258.0)</f>
        <v>7258</v>
      </c>
      <c r="AO13" s="1">
        <f>IFERROR(__xludf.DUMMYFUNCTION("""COMPUTED_VALUE"""),6942.0)</f>
        <v>6942</v>
      </c>
      <c r="AS13" s="1">
        <f>IFERROR(__xludf.DUMMYFUNCTION("""COMPUTED_VALUE"""),4581.0)</f>
        <v>4581</v>
      </c>
      <c r="AT13" s="1">
        <f>IFERROR(__xludf.DUMMYFUNCTION("""COMPUTED_VALUE"""),5354.0)</f>
        <v>5354</v>
      </c>
      <c r="AU13" s="1">
        <f>IFERROR(__xludf.DUMMYFUNCTION("""COMPUTED_VALUE"""),3218.0)</f>
        <v>3218</v>
      </c>
      <c r="AZ13" s="1">
        <f>IFERROR(__xludf.DUMMYFUNCTION("""COMPUTED_VALUE"""),6338.0)</f>
        <v>6338</v>
      </c>
      <c r="BB13" s="1">
        <f>IFERROR(__xludf.DUMMYFUNCTION("""COMPUTED_VALUE"""),2043.0)</f>
        <v>2043</v>
      </c>
      <c r="BC13" s="1">
        <f>IFERROR(__xludf.DUMMYFUNCTION("""COMPUTED_VALUE"""),7205.0)</f>
        <v>7205</v>
      </c>
      <c r="BE13" s="1">
        <f>IFERROR(__xludf.DUMMYFUNCTION("""COMPUTED_VALUE"""),1137.0)</f>
        <v>1137</v>
      </c>
      <c r="BH13" s="1">
        <f>IFERROR(__xludf.DUMMYFUNCTION("""COMPUTED_VALUE"""),4884.0)</f>
        <v>4884</v>
      </c>
      <c r="BJ13" s="1">
        <f>IFERROR(__xludf.DUMMYFUNCTION("""COMPUTED_VALUE"""),5443.0)</f>
        <v>5443</v>
      </c>
      <c r="BL13" s="1">
        <f>IFERROR(__xludf.DUMMYFUNCTION("""COMPUTED_VALUE"""),1349.0)</f>
        <v>1349</v>
      </c>
      <c r="BQ13" s="1">
        <f>IFERROR(__xludf.DUMMYFUNCTION("""COMPUTED_VALUE"""),6760.0)</f>
        <v>6760</v>
      </c>
      <c r="BX13" s="1">
        <f>IFERROR(__xludf.DUMMYFUNCTION("""COMPUTED_VALUE"""),6707.0)</f>
        <v>6707</v>
      </c>
      <c r="CC13" s="1">
        <f>IFERROR(__xludf.DUMMYFUNCTION("""COMPUTED_VALUE"""),2091.0)</f>
        <v>2091</v>
      </c>
      <c r="CD13" s="1">
        <f>IFERROR(__xludf.DUMMYFUNCTION("""COMPUTED_VALUE"""),4467.0)</f>
        <v>4467</v>
      </c>
      <c r="CF13" s="1">
        <f>IFERROR(__xludf.DUMMYFUNCTION("""COMPUTED_VALUE"""),6775.0)</f>
        <v>6775</v>
      </c>
      <c r="CH13" s="1">
        <f>IFERROR(__xludf.DUMMYFUNCTION("""COMPUTED_VALUE"""),6115.0)</f>
        <v>6115</v>
      </c>
      <c r="CJ13" s="1">
        <f>IFERROR(__xludf.DUMMYFUNCTION("""COMPUTED_VALUE"""),4448.0)</f>
        <v>4448</v>
      </c>
      <c r="CK13" s="1">
        <f>IFERROR(__xludf.DUMMYFUNCTION("""COMPUTED_VALUE"""),5143.0)</f>
        <v>5143</v>
      </c>
      <c r="CL13" s="1">
        <f>IFERROR(__xludf.DUMMYFUNCTION("""COMPUTED_VALUE"""),8697.0)</f>
        <v>8697</v>
      </c>
      <c r="CO13" s="1">
        <f>IFERROR(__xludf.DUMMYFUNCTION("""COMPUTED_VALUE"""),2191.0)</f>
        <v>2191</v>
      </c>
      <c r="CP13" s="1">
        <f>IFERROR(__xludf.DUMMYFUNCTION("""COMPUTED_VALUE"""),5574.0)</f>
        <v>5574</v>
      </c>
      <c r="CR13" s="1">
        <f>IFERROR(__xludf.DUMMYFUNCTION("""COMPUTED_VALUE"""),4930.0)</f>
        <v>4930</v>
      </c>
      <c r="CS13" s="1">
        <f>IFERROR(__xludf.DUMMYFUNCTION("""COMPUTED_VALUE"""),6281.0)</f>
        <v>6281</v>
      </c>
      <c r="CV13" s="1">
        <f>IFERROR(__xludf.DUMMYFUNCTION("""COMPUTED_VALUE"""),3602.0)</f>
        <v>3602</v>
      </c>
      <c r="CX13" s="1">
        <f>IFERROR(__xludf.DUMMYFUNCTION("""COMPUTED_VALUE"""),5963.0)</f>
        <v>5963</v>
      </c>
      <c r="CY13" s="1">
        <f>IFERROR(__xludf.DUMMYFUNCTION("""COMPUTED_VALUE"""),3530.0)</f>
        <v>3530</v>
      </c>
      <c r="CZ13" s="1">
        <f>IFERROR(__xludf.DUMMYFUNCTION("""COMPUTED_VALUE"""),2393.0)</f>
        <v>2393</v>
      </c>
      <c r="DA13" s="1">
        <f>IFERROR(__xludf.DUMMYFUNCTION("""COMPUTED_VALUE"""),6431.0)</f>
        <v>6431</v>
      </c>
      <c r="DB13" s="1">
        <f>IFERROR(__xludf.DUMMYFUNCTION("""COMPUTED_VALUE"""),3951.0)</f>
        <v>3951</v>
      </c>
      <c r="DD13" s="1">
        <f>IFERROR(__xludf.DUMMYFUNCTION("""COMPUTED_VALUE"""),5249.0)</f>
        <v>5249</v>
      </c>
      <c r="DJ13" s="1">
        <f>IFERROR(__xludf.DUMMYFUNCTION("""COMPUTED_VALUE"""),1914.0)</f>
        <v>1914</v>
      </c>
      <c r="DL13" s="1">
        <f>IFERROR(__xludf.DUMMYFUNCTION("""COMPUTED_VALUE"""),7059.0)</f>
        <v>7059</v>
      </c>
      <c r="DM13" s="1">
        <f>IFERROR(__xludf.DUMMYFUNCTION("""COMPUTED_VALUE"""),3510.0)</f>
        <v>3510</v>
      </c>
      <c r="DO13" s="1">
        <f>IFERROR(__xludf.DUMMYFUNCTION("""COMPUTED_VALUE"""),3097.0)</f>
        <v>3097</v>
      </c>
      <c r="DP13" s="1">
        <f>IFERROR(__xludf.DUMMYFUNCTION("""COMPUTED_VALUE"""),3508.0)</f>
        <v>3508</v>
      </c>
      <c r="DR13" s="1">
        <f>IFERROR(__xludf.DUMMYFUNCTION("""COMPUTED_VALUE"""),5630.0)</f>
        <v>5630</v>
      </c>
      <c r="DS13" s="1">
        <f>IFERROR(__xludf.DUMMYFUNCTION("""COMPUTED_VALUE"""),7733.0)</f>
        <v>7733</v>
      </c>
      <c r="DT13" s="1">
        <f>IFERROR(__xludf.DUMMYFUNCTION("""COMPUTED_VALUE"""),4271.0)</f>
        <v>4271</v>
      </c>
      <c r="DY13" s="1">
        <f>IFERROR(__xludf.DUMMYFUNCTION("""COMPUTED_VALUE"""),4158.0)</f>
        <v>4158</v>
      </c>
      <c r="DZ13" s="1">
        <f>IFERROR(__xludf.DUMMYFUNCTION("""COMPUTED_VALUE"""),6334.0)</f>
        <v>6334</v>
      </c>
      <c r="EC13" s="1">
        <f>IFERROR(__xludf.DUMMYFUNCTION("""COMPUTED_VALUE"""),2482.0)</f>
        <v>2482</v>
      </c>
      <c r="EH13" s="1">
        <f>IFERROR(__xludf.DUMMYFUNCTION("""COMPUTED_VALUE"""),4133.0)</f>
        <v>4133</v>
      </c>
      <c r="ET13" s="1">
        <f>IFERROR(__xludf.DUMMYFUNCTION("""COMPUTED_VALUE"""),6891.0)</f>
        <v>6891</v>
      </c>
      <c r="EV13" s="1">
        <f>IFERROR(__xludf.DUMMYFUNCTION("""COMPUTED_VALUE"""),1510.0)</f>
        <v>1510</v>
      </c>
      <c r="EX13" s="1">
        <f>IFERROR(__xludf.DUMMYFUNCTION("""COMPUTED_VALUE"""),7207.0)</f>
        <v>7207</v>
      </c>
      <c r="EY13" s="1">
        <f>IFERROR(__xludf.DUMMYFUNCTION("""COMPUTED_VALUE"""),2729.0)</f>
        <v>2729</v>
      </c>
      <c r="EZ13" s="1">
        <f>IFERROR(__xludf.DUMMYFUNCTION("""COMPUTED_VALUE"""),7321.0)</f>
        <v>7321</v>
      </c>
      <c r="FC13" s="1">
        <f>IFERROR(__xludf.DUMMYFUNCTION("""COMPUTED_VALUE"""),6377.0)</f>
        <v>6377</v>
      </c>
      <c r="FD13" s="1">
        <f>IFERROR(__xludf.DUMMYFUNCTION("""COMPUTED_VALUE"""),7541.0)</f>
        <v>7541</v>
      </c>
      <c r="FE13" s="1">
        <f>IFERROR(__xludf.DUMMYFUNCTION("""COMPUTED_VALUE"""),5398.0)</f>
        <v>5398</v>
      </c>
      <c r="FF13" s="1">
        <f>IFERROR(__xludf.DUMMYFUNCTION("""COMPUTED_VALUE"""),1660.0)</f>
        <v>1660</v>
      </c>
      <c r="FG13" s="1">
        <f>IFERROR(__xludf.DUMMYFUNCTION("""COMPUTED_VALUE"""),6474.0)</f>
        <v>6474</v>
      </c>
      <c r="FJ13" s="1">
        <f>IFERROR(__xludf.DUMMYFUNCTION("""COMPUTED_VALUE"""),1084.0)</f>
        <v>1084</v>
      </c>
      <c r="FL13" s="1">
        <f>IFERROR(__xludf.DUMMYFUNCTION("""COMPUTED_VALUE"""),6861.0)</f>
        <v>6861</v>
      </c>
      <c r="FM13" s="1">
        <f>IFERROR(__xludf.DUMMYFUNCTION("""COMPUTED_VALUE"""),6944.0)</f>
        <v>6944</v>
      </c>
      <c r="FO13" s="1">
        <f>IFERROR(__xludf.DUMMYFUNCTION("""COMPUTED_VALUE"""),2081.0)</f>
        <v>2081</v>
      </c>
      <c r="FR13" s="1">
        <f>IFERROR(__xludf.DUMMYFUNCTION("""COMPUTED_VALUE"""),2998.0)</f>
        <v>2998</v>
      </c>
      <c r="FS13" s="1">
        <f>IFERROR(__xludf.DUMMYFUNCTION("""COMPUTED_VALUE"""),3664.0)</f>
        <v>3664</v>
      </c>
      <c r="FW13" s="1">
        <f>IFERROR(__xludf.DUMMYFUNCTION("""COMPUTED_VALUE"""),1331.0)</f>
        <v>1331</v>
      </c>
      <c r="FY13" s="1">
        <f>IFERROR(__xludf.DUMMYFUNCTION("""COMPUTED_VALUE"""),3037.0)</f>
        <v>3037</v>
      </c>
      <c r="GE13" s="1">
        <f>IFERROR(__xludf.DUMMYFUNCTION("""COMPUTED_VALUE"""),2913.0)</f>
        <v>2913</v>
      </c>
      <c r="GG13" s="1">
        <f>IFERROR(__xludf.DUMMYFUNCTION("""COMPUTED_VALUE"""),3931.0)</f>
        <v>3931</v>
      </c>
      <c r="GL13" s="1">
        <f>IFERROR(__xludf.DUMMYFUNCTION("""COMPUTED_VALUE"""),1167.0)</f>
        <v>1167</v>
      </c>
      <c r="GM13" s="1">
        <f>IFERROR(__xludf.DUMMYFUNCTION("""COMPUTED_VALUE"""),4214.0)</f>
        <v>4214</v>
      </c>
      <c r="GN13" s="1">
        <f>IFERROR(__xludf.DUMMYFUNCTION("""COMPUTED_VALUE"""),1777.0)</f>
        <v>1777</v>
      </c>
      <c r="GO13" s="1">
        <f>IFERROR(__xludf.DUMMYFUNCTION("""COMPUTED_VALUE"""),1844.0)</f>
        <v>1844</v>
      </c>
      <c r="GQ13" s="1">
        <f>IFERROR(__xludf.DUMMYFUNCTION("""COMPUTED_VALUE"""),8239.0)</f>
        <v>8239</v>
      </c>
      <c r="GR13" s="1">
        <f>IFERROR(__xludf.DUMMYFUNCTION("""COMPUTED_VALUE"""),1785.0)</f>
        <v>1785</v>
      </c>
      <c r="GU13" s="1">
        <f>IFERROR(__xludf.DUMMYFUNCTION("""COMPUTED_VALUE"""),5527.0)</f>
        <v>5527</v>
      </c>
      <c r="GW13" s="1">
        <f>IFERROR(__xludf.DUMMYFUNCTION("""COMPUTED_VALUE"""),1651.0)</f>
        <v>1651</v>
      </c>
      <c r="HA13" s="1">
        <f>IFERROR(__xludf.DUMMYFUNCTION("""COMPUTED_VALUE"""),3218.0)</f>
        <v>3218</v>
      </c>
      <c r="HC13" s="1">
        <f>IFERROR(__xludf.DUMMYFUNCTION("""COMPUTED_VALUE"""),4775.0)</f>
        <v>4775</v>
      </c>
      <c r="HE13" s="1">
        <f>IFERROR(__xludf.DUMMYFUNCTION("""COMPUTED_VALUE"""),5006.0)</f>
        <v>5006</v>
      </c>
      <c r="HI13" s="1">
        <f>IFERROR(__xludf.DUMMYFUNCTION("""COMPUTED_VALUE"""),4150.0)</f>
        <v>4150</v>
      </c>
      <c r="HL13" s="1">
        <f>IFERROR(__xludf.DUMMYFUNCTION("""COMPUTED_VALUE"""),4287.0)</f>
        <v>4287</v>
      </c>
      <c r="HN13" s="1">
        <f>IFERROR(__xludf.DUMMYFUNCTION("""COMPUTED_VALUE"""),3048.0)</f>
        <v>3048</v>
      </c>
      <c r="HQ13" s="1">
        <f>IFERROR(__xludf.DUMMYFUNCTION("""COMPUTED_VALUE"""),3292.0)</f>
        <v>3292</v>
      </c>
      <c r="HR13" s="1">
        <f>IFERROR(__xludf.DUMMYFUNCTION("""COMPUTED_VALUE"""),4619.0)</f>
        <v>4619</v>
      </c>
      <c r="HU13" s="1">
        <f>IFERROR(__xludf.DUMMYFUNCTION("""COMPUTED_VALUE"""),2625.0)</f>
        <v>2625</v>
      </c>
      <c r="HV13" s="1">
        <f>IFERROR(__xludf.DUMMYFUNCTION("""COMPUTED_VALUE"""),1711.0)</f>
        <v>1711</v>
      </c>
      <c r="HW13" s="1">
        <f>IFERROR(__xludf.DUMMYFUNCTION("""COMPUTED_VALUE"""),6834.0)</f>
        <v>6834</v>
      </c>
      <c r="HZ13" s="1">
        <f>IFERROR(__xludf.DUMMYFUNCTION("""COMPUTED_VALUE"""),5527.0)</f>
        <v>5527</v>
      </c>
      <c r="IA13" s="1">
        <f>IFERROR(__xludf.DUMMYFUNCTION("""COMPUTED_VALUE"""),5526.0)</f>
        <v>5526</v>
      </c>
      <c r="IG13" s="1">
        <f>IFERROR(__xludf.DUMMYFUNCTION("""COMPUTED_VALUE"""),1728.0)</f>
        <v>1728</v>
      </c>
      <c r="IH13" s="1">
        <f>IFERROR(__xludf.DUMMYFUNCTION("""COMPUTED_VALUE"""),4040.0)</f>
        <v>4040</v>
      </c>
      <c r="IL13" s="1">
        <f>IFERROR(__xludf.DUMMYFUNCTION("""COMPUTED_VALUE"""),5100.0)</f>
        <v>5100</v>
      </c>
      <c r="IQ13" s="1">
        <f>IFERROR(__xludf.DUMMYFUNCTION("""COMPUTED_VALUE"""),2723.0)</f>
        <v>2723</v>
      </c>
      <c r="IV13" s="1">
        <f>IFERROR(__xludf.DUMMYFUNCTION("""COMPUTED_VALUE"""),2922.0)</f>
        <v>2922</v>
      </c>
    </row>
    <row r="14">
      <c r="H14" s="1">
        <f>IFERROR(__xludf.DUMMYFUNCTION("""COMPUTED_VALUE"""),4766.0)</f>
        <v>4766</v>
      </c>
      <c r="K14" s="1">
        <f>IFERROR(__xludf.DUMMYFUNCTION("""COMPUTED_VALUE"""),7464.0)</f>
        <v>7464</v>
      </c>
      <c r="L14" s="1">
        <f>IFERROR(__xludf.DUMMYFUNCTION("""COMPUTED_VALUE"""),2414.0)</f>
        <v>2414</v>
      </c>
      <c r="U14" s="1">
        <f>IFERROR(__xludf.DUMMYFUNCTION("""COMPUTED_VALUE"""),7326.0)</f>
        <v>7326</v>
      </c>
      <c r="X14" s="1">
        <f>IFERROR(__xludf.DUMMYFUNCTION("""COMPUTED_VALUE"""),3666.0)</f>
        <v>3666</v>
      </c>
      <c r="AA14" s="1">
        <f>IFERROR(__xludf.DUMMYFUNCTION("""COMPUTED_VALUE"""),6702.0)</f>
        <v>6702</v>
      </c>
      <c r="AB14" s="1">
        <f>IFERROR(__xludf.DUMMYFUNCTION("""COMPUTED_VALUE"""),4495.0)</f>
        <v>4495</v>
      </c>
      <c r="AE14" s="1">
        <f>IFERROR(__xludf.DUMMYFUNCTION("""COMPUTED_VALUE"""),3716.0)</f>
        <v>3716</v>
      </c>
      <c r="AH14" s="1">
        <f>IFERROR(__xludf.DUMMYFUNCTION("""COMPUTED_VALUE"""),3819.0)</f>
        <v>3819</v>
      </c>
      <c r="AI14" s="1">
        <f>IFERROR(__xludf.DUMMYFUNCTION("""COMPUTED_VALUE"""),7690.0)</f>
        <v>7690</v>
      </c>
      <c r="AL14" s="1">
        <f>IFERROR(__xludf.DUMMYFUNCTION("""COMPUTED_VALUE"""),4876.0)</f>
        <v>4876</v>
      </c>
      <c r="AM14" s="1">
        <f>IFERROR(__xludf.DUMMYFUNCTION("""COMPUTED_VALUE"""),3696.0)</f>
        <v>3696</v>
      </c>
      <c r="AO14" s="1">
        <f>IFERROR(__xludf.DUMMYFUNCTION("""COMPUTED_VALUE"""),4931.0)</f>
        <v>4931</v>
      </c>
      <c r="AS14" s="1">
        <f>IFERROR(__xludf.DUMMYFUNCTION("""COMPUTED_VALUE"""),6601.0)</f>
        <v>6601</v>
      </c>
      <c r="AT14" s="1">
        <f>IFERROR(__xludf.DUMMYFUNCTION("""COMPUTED_VALUE"""),3402.0)</f>
        <v>3402</v>
      </c>
      <c r="AU14" s="1">
        <f>IFERROR(__xludf.DUMMYFUNCTION("""COMPUTED_VALUE"""),7778.0)</f>
        <v>7778</v>
      </c>
      <c r="AZ14" s="1">
        <f>IFERROR(__xludf.DUMMYFUNCTION("""COMPUTED_VALUE"""),6020.0)</f>
        <v>6020</v>
      </c>
      <c r="BB14" s="1">
        <f>IFERROR(__xludf.DUMMYFUNCTION("""COMPUTED_VALUE"""),6719.0)</f>
        <v>6719</v>
      </c>
      <c r="BC14" s="1">
        <f>IFERROR(__xludf.DUMMYFUNCTION("""COMPUTED_VALUE"""),4116.0)</f>
        <v>4116</v>
      </c>
      <c r="BH14" s="1">
        <f>IFERROR(__xludf.DUMMYFUNCTION("""COMPUTED_VALUE"""),6476.0)</f>
        <v>6476</v>
      </c>
      <c r="BJ14" s="1">
        <f>IFERROR(__xludf.DUMMYFUNCTION("""COMPUTED_VALUE"""),6747.0)</f>
        <v>6747</v>
      </c>
      <c r="BL14" s="1">
        <f>IFERROR(__xludf.DUMMYFUNCTION("""COMPUTED_VALUE"""),5034.0)</f>
        <v>5034</v>
      </c>
      <c r="BX14" s="1">
        <f>IFERROR(__xludf.DUMMYFUNCTION("""COMPUTED_VALUE"""),3067.0)</f>
        <v>3067</v>
      </c>
      <c r="CC14" s="1">
        <f>IFERROR(__xludf.DUMMYFUNCTION("""COMPUTED_VALUE"""),3272.0)</f>
        <v>3272</v>
      </c>
      <c r="CD14" s="1">
        <f>IFERROR(__xludf.DUMMYFUNCTION("""COMPUTED_VALUE"""),2209.0)</f>
        <v>2209</v>
      </c>
      <c r="CF14" s="1">
        <f>IFERROR(__xludf.DUMMYFUNCTION("""COMPUTED_VALUE"""),5400.0)</f>
        <v>5400</v>
      </c>
      <c r="CH14" s="1">
        <f>IFERROR(__xludf.DUMMYFUNCTION("""COMPUTED_VALUE"""),3705.0)</f>
        <v>3705</v>
      </c>
      <c r="CJ14" s="1">
        <f>IFERROR(__xludf.DUMMYFUNCTION("""COMPUTED_VALUE"""),4915.0)</f>
        <v>4915</v>
      </c>
      <c r="CK14" s="1">
        <f>IFERROR(__xludf.DUMMYFUNCTION("""COMPUTED_VALUE"""),1078.0)</f>
        <v>1078</v>
      </c>
      <c r="CO14" s="1">
        <f>IFERROR(__xludf.DUMMYFUNCTION("""COMPUTED_VALUE"""),2509.0)</f>
        <v>2509</v>
      </c>
      <c r="CP14" s="1">
        <f>IFERROR(__xludf.DUMMYFUNCTION("""COMPUTED_VALUE"""),4056.0)</f>
        <v>4056</v>
      </c>
      <c r="CR14" s="1">
        <f>IFERROR(__xludf.DUMMYFUNCTION("""COMPUTED_VALUE"""),5070.0)</f>
        <v>5070</v>
      </c>
      <c r="CS14" s="1">
        <f>IFERROR(__xludf.DUMMYFUNCTION("""COMPUTED_VALUE"""),4225.0)</f>
        <v>4225</v>
      </c>
      <c r="CV14" s="1">
        <f>IFERROR(__xludf.DUMMYFUNCTION("""COMPUTED_VALUE"""),4337.0)</f>
        <v>4337</v>
      </c>
      <c r="CX14" s="1">
        <f>IFERROR(__xludf.DUMMYFUNCTION("""COMPUTED_VALUE"""),2472.0)</f>
        <v>2472</v>
      </c>
      <c r="CY14" s="1">
        <f>IFERROR(__xludf.DUMMYFUNCTION("""COMPUTED_VALUE"""),3931.0)</f>
        <v>3931</v>
      </c>
      <c r="CZ14" s="1">
        <f>IFERROR(__xludf.DUMMYFUNCTION("""COMPUTED_VALUE"""),2269.0)</f>
        <v>2269</v>
      </c>
      <c r="DA14" s="1">
        <f>IFERROR(__xludf.DUMMYFUNCTION("""COMPUTED_VALUE"""),1181.0)</f>
        <v>1181</v>
      </c>
      <c r="DB14" s="1">
        <f>IFERROR(__xludf.DUMMYFUNCTION("""COMPUTED_VALUE"""),5062.0)</f>
        <v>5062</v>
      </c>
      <c r="DM14" s="1">
        <f>IFERROR(__xludf.DUMMYFUNCTION("""COMPUTED_VALUE"""),2072.0)</f>
        <v>2072</v>
      </c>
      <c r="DO14" s="1">
        <f>IFERROR(__xludf.DUMMYFUNCTION("""COMPUTED_VALUE"""),2451.0)</f>
        <v>2451</v>
      </c>
      <c r="DR14" s="1">
        <f>IFERROR(__xludf.DUMMYFUNCTION("""COMPUTED_VALUE"""),3493.0)</f>
        <v>3493</v>
      </c>
      <c r="DS14" s="1">
        <f>IFERROR(__xludf.DUMMYFUNCTION("""COMPUTED_VALUE"""),7984.0)</f>
        <v>7984</v>
      </c>
      <c r="DT14" s="1">
        <f>IFERROR(__xludf.DUMMYFUNCTION("""COMPUTED_VALUE"""),4190.0)</f>
        <v>4190</v>
      </c>
      <c r="DY14" s="1">
        <f>IFERROR(__xludf.DUMMYFUNCTION("""COMPUTED_VALUE"""),4877.0)</f>
        <v>4877</v>
      </c>
      <c r="DZ14" s="1">
        <f>IFERROR(__xludf.DUMMYFUNCTION("""COMPUTED_VALUE"""),1904.0)</f>
        <v>1904</v>
      </c>
      <c r="EC14" s="1">
        <f>IFERROR(__xludf.DUMMYFUNCTION("""COMPUTED_VALUE"""),6305.0)</f>
        <v>6305</v>
      </c>
      <c r="EH14" s="1">
        <f>IFERROR(__xludf.DUMMYFUNCTION("""COMPUTED_VALUE"""),6358.0)</f>
        <v>6358</v>
      </c>
      <c r="ET14" s="1">
        <f>IFERROR(__xludf.DUMMYFUNCTION("""COMPUTED_VALUE"""),3961.0)</f>
        <v>3961</v>
      </c>
      <c r="EV14" s="1">
        <f>IFERROR(__xludf.DUMMYFUNCTION("""COMPUTED_VALUE"""),5183.0)</f>
        <v>5183</v>
      </c>
      <c r="EX14" s="1">
        <f>IFERROR(__xludf.DUMMYFUNCTION("""COMPUTED_VALUE"""),2211.0)</f>
        <v>2211</v>
      </c>
      <c r="EY14" s="1">
        <f>IFERROR(__xludf.DUMMYFUNCTION("""COMPUTED_VALUE"""),5963.0)</f>
        <v>5963</v>
      </c>
      <c r="FC14" s="1">
        <f>IFERROR(__xludf.DUMMYFUNCTION("""COMPUTED_VALUE"""),3098.0)</f>
        <v>3098</v>
      </c>
      <c r="FE14" s="1">
        <f>IFERROR(__xludf.DUMMYFUNCTION("""COMPUTED_VALUE"""),4459.0)</f>
        <v>4459</v>
      </c>
      <c r="FF14" s="1">
        <f>IFERROR(__xludf.DUMMYFUNCTION("""COMPUTED_VALUE"""),6431.0)</f>
        <v>6431</v>
      </c>
      <c r="FG14" s="1">
        <f>IFERROR(__xludf.DUMMYFUNCTION("""COMPUTED_VALUE"""),2341.0)</f>
        <v>2341</v>
      </c>
      <c r="FJ14" s="1">
        <f>IFERROR(__xludf.DUMMYFUNCTION("""COMPUTED_VALUE"""),2675.0)</f>
        <v>2675</v>
      </c>
      <c r="FM14" s="1">
        <f>IFERROR(__xludf.DUMMYFUNCTION("""COMPUTED_VALUE"""),5076.0)</f>
        <v>5076</v>
      </c>
      <c r="FO14" s="1">
        <f>IFERROR(__xludf.DUMMYFUNCTION("""COMPUTED_VALUE"""),5045.0)</f>
        <v>5045</v>
      </c>
      <c r="FR14" s="1">
        <f>IFERROR(__xludf.DUMMYFUNCTION("""COMPUTED_VALUE"""),5800.0)</f>
        <v>5800</v>
      </c>
      <c r="FS14" s="1">
        <f>IFERROR(__xludf.DUMMYFUNCTION("""COMPUTED_VALUE"""),1974.0)</f>
        <v>1974</v>
      </c>
      <c r="FW14" s="1">
        <f>IFERROR(__xludf.DUMMYFUNCTION("""COMPUTED_VALUE"""),1545.0)</f>
        <v>1545</v>
      </c>
      <c r="FY14" s="1">
        <f>IFERROR(__xludf.DUMMYFUNCTION("""COMPUTED_VALUE"""),3281.0)</f>
        <v>3281</v>
      </c>
      <c r="GE14" s="1">
        <f>IFERROR(__xludf.DUMMYFUNCTION("""COMPUTED_VALUE"""),2232.0)</f>
        <v>2232</v>
      </c>
      <c r="GG14" s="1">
        <f>IFERROR(__xludf.DUMMYFUNCTION("""COMPUTED_VALUE"""),6667.0)</f>
        <v>6667</v>
      </c>
      <c r="GL14" s="1">
        <f>IFERROR(__xludf.DUMMYFUNCTION("""COMPUTED_VALUE"""),1082.0)</f>
        <v>1082</v>
      </c>
      <c r="GM14" s="1">
        <f>IFERROR(__xludf.DUMMYFUNCTION("""COMPUTED_VALUE"""),5617.0)</f>
        <v>5617</v>
      </c>
      <c r="GO14" s="1">
        <f>IFERROR(__xludf.DUMMYFUNCTION("""COMPUTED_VALUE"""),4533.0)</f>
        <v>4533</v>
      </c>
      <c r="GR14" s="1">
        <f>IFERROR(__xludf.DUMMYFUNCTION("""COMPUTED_VALUE"""),4931.0)</f>
        <v>4931</v>
      </c>
      <c r="GU14" s="1">
        <f>IFERROR(__xludf.DUMMYFUNCTION("""COMPUTED_VALUE"""),5545.0)</f>
        <v>5545</v>
      </c>
      <c r="GW14" s="1">
        <f>IFERROR(__xludf.DUMMYFUNCTION("""COMPUTED_VALUE"""),2315.0)</f>
        <v>2315</v>
      </c>
      <c r="HE14" s="1">
        <f>IFERROR(__xludf.DUMMYFUNCTION("""COMPUTED_VALUE"""),4407.0)</f>
        <v>4407</v>
      </c>
      <c r="HL14" s="1">
        <f>IFERROR(__xludf.DUMMYFUNCTION("""COMPUTED_VALUE"""),1110.0)</f>
        <v>1110</v>
      </c>
      <c r="HN14" s="1">
        <f>IFERROR(__xludf.DUMMYFUNCTION("""COMPUTED_VALUE"""),2140.0)</f>
        <v>2140</v>
      </c>
      <c r="HR14" s="1">
        <f>IFERROR(__xludf.DUMMYFUNCTION("""COMPUTED_VALUE"""),5547.0)</f>
        <v>5547</v>
      </c>
      <c r="HV14" s="1">
        <f>IFERROR(__xludf.DUMMYFUNCTION("""COMPUTED_VALUE"""),1228.0)</f>
        <v>1228</v>
      </c>
      <c r="IA14" s="1">
        <f>IFERROR(__xludf.DUMMYFUNCTION("""COMPUTED_VALUE"""),5990.0)</f>
        <v>5990</v>
      </c>
      <c r="IG14" s="1">
        <f>IFERROR(__xludf.DUMMYFUNCTION("""COMPUTED_VALUE"""),5400.0)</f>
        <v>5400</v>
      </c>
      <c r="IH14" s="1">
        <f>IFERROR(__xludf.DUMMYFUNCTION("""COMPUTED_VALUE"""),4427.0)</f>
        <v>4427</v>
      </c>
      <c r="IL14" s="1">
        <f>IFERROR(__xludf.DUMMYFUNCTION("""COMPUTED_VALUE"""),1147.0)</f>
        <v>1147</v>
      </c>
      <c r="IQ14" s="1">
        <f>IFERROR(__xludf.DUMMYFUNCTION("""COMPUTED_VALUE"""),2711.0)</f>
        <v>2711</v>
      </c>
      <c r="IV14" s="1">
        <f>IFERROR(__xludf.DUMMYFUNCTION("""COMPUTED_VALUE"""),2136.0)</f>
        <v>2136</v>
      </c>
    </row>
    <row r="15">
      <c r="H15" s="1">
        <f>IFERROR(__xludf.DUMMYFUNCTION("""COMPUTED_VALUE"""),5218.0)</f>
        <v>5218</v>
      </c>
      <c r="L15" s="1">
        <f>IFERROR(__xludf.DUMMYFUNCTION("""COMPUTED_VALUE"""),5740.0)</f>
        <v>5740</v>
      </c>
      <c r="X15" s="1">
        <f>IFERROR(__xludf.DUMMYFUNCTION("""COMPUTED_VALUE"""),1140.0)</f>
        <v>1140</v>
      </c>
      <c r="AB15" s="1">
        <f>IFERROR(__xludf.DUMMYFUNCTION("""COMPUTED_VALUE"""),6875.0)</f>
        <v>6875</v>
      </c>
      <c r="AE15" s="1">
        <f>IFERROR(__xludf.DUMMYFUNCTION("""COMPUTED_VALUE"""),2410.0)</f>
        <v>2410</v>
      </c>
      <c r="AH15" s="1">
        <f>IFERROR(__xludf.DUMMYFUNCTION("""COMPUTED_VALUE"""),2234.0)</f>
        <v>2234</v>
      </c>
      <c r="AL15" s="1">
        <f>IFERROR(__xludf.DUMMYFUNCTION("""COMPUTED_VALUE"""),1728.0)</f>
        <v>1728</v>
      </c>
      <c r="AO15" s="1">
        <f>IFERROR(__xludf.DUMMYFUNCTION("""COMPUTED_VALUE"""),4084.0)</f>
        <v>4084</v>
      </c>
      <c r="AT15" s="1">
        <f>IFERROR(__xludf.DUMMYFUNCTION("""COMPUTED_VALUE"""),4174.0)</f>
        <v>4174</v>
      </c>
      <c r="AZ15" s="1">
        <f>IFERROR(__xludf.DUMMYFUNCTION("""COMPUTED_VALUE"""),3443.0)</f>
        <v>3443</v>
      </c>
      <c r="BB15" s="1">
        <f>IFERROR(__xludf.DUMMYFUNCTION("""COMPUTED_VALUE"""),3367.0)</f>
        <v>3367</v>
      </c>
      <c r="BH15" s="1">
        <f>IFERROR(__xludf.DUMMYFUNCTION("""COMPUTED_VALUE"""),2464.0)</f>
        <v>2464</v>
      </c>
      <c r="BJ15" s="1">
        <f>IFERROR(__xludf.DUMMYFUNCTION("""COMPUTED_VALUE"""),3656.0)</f>
        <v>3656</v>
      </c>
      <c r="BL15" s="1">
        <f>IFERROR(__xludf.DUMMYFUNCTION("""COMPUTED_VALUE"""),1757.0)</f>
        <v>1757</v>
      </c>
      <c r="BX15" s="1">
        <f>IFERROR(__xludf.DUMMYFUNCTION("""COMPUTED_VALUE"""),3355.0)</f>
        <v>3355</v>
      </c>
      <c r="CC15" s="1">
        <f>IFERROR(__xludf.DUMMYFUNCTION("""COMPUTED_VALUE"""),2441.0)</f>
        <v>2441</v>
      </c>
      <c r="CD15" s="1">
        <f>IFERROR(__xludf.DUMMYFUNCTION("""COMPUTED_VALUE"""),7048.0)</f>
        <v>7048</v>
      </c>
      <c r="CF15" s="1">
        <f>IFERROR(__xludf.DUMMYFUNCTION("""COMPUTED_VALUE"""),5156.0)</f>
        <v>5156</v>
      </c>
      <c r="CJ15" s="1">
        <f>IFERROR(__xludf.DUMMYFUNCTION("""COMPUTED_VALUE"""),3576.0)</f>
        <v>3576</v>
      </c>
      <c r="CK15" s="1">
        <f>IFERROR(__xludf.DUMMYFUNCTION("""COMPUTED_VALUE"""),1636.0)</f>
        <v>1636</v>
      </c>
      <c r="CO15" s="1">
        <f>IFERROR(__xludf.DUMMYFUNCTION("""COMPUTED_VALUE"""),1020.0)</f>
        <v>1020</v>
      </c>
      <c r="CP15" s="1">
        <f>IFERROR(__xludf.DUMMYFUNCTION("""COMPUTED_VALUE"""),6020.0)</f>
        <v>6020</v>
      </c>
      <c r="CS15" s="1">
        <f>IFERROR(__xludf.DUMMYFUNCTION("""COMPUTED_VALUE"""),1559.0)</f>
        <v>1559</v>
      </c>
      <c r="CX15" s="1">
        <f>IFERROR(__xludf.DUMMYFUNCTION("""COMPUTED_VALUE"""),2892.0)</f>
        <v>2892</v>
      </c>
      <c r="CZ15" s="1">
        <f>IFERROR(__xludf.DUMMYFUNCTION("""COMPUTED_VALUE"""),4681.0)</f>
        <v>4681</v>
      </c>
      <c r="DA15" s="1">
        <f>IFERROR(__xludf.DUMMYFUNCTION("""COMPUTED_VALUE"""),2224.0)</f>
        <v>2224</v>
      </c>
      <c r="DB15" s="1">
        <f>IFERROR(__xludf.DUMMYFUNCTION("""COMPUTED_VALUE"""),1546.0)</f>
        <v>1546</v>
      </c>
      <c r="DM15" s="1">
        <f>IFERROR(__xludf.DUMMYFUNCTION("""COMPUTED_VALUE"""),5583.0)</f>
        <v>5583</v>
      </c>
      <c r="DO15" s="1">
        <f>IFERROR(__xludf.DUMMYFUNCTION("""COMPUTED_VALUE"""),5463.0)</f>
        <v>5463</v>
      </c>
      <c r="DR15" s="1">
        <f>IFERROR(__xludf.DUMMYFUNCTION("""COMPUTED_VALUE"""),5995.0)</f>
        <v>5995</v>
      </c>
      <c r="DT15" s="1">
        <f>IFERROR(__xludf.DUMMYFUNCTION("""COMPUTED_VALUE"""),1644.0)</f>
        <v>1644</v>
      </c>
      <c r="DY15" s="1">
        <f>IFERROR(__xludf.DUMMYFUNCTION("""COMPUTED_VALUE"""),2578.0)</f>
        <v>2578</v>
      </c>
      <c r="EC15" s="1">
        <f>IFERROR(__xludf.DUMMYFUNCTION("""COMPUTED_VALUE"""),5656.0)</f>
        <v>5656</v>
      </c>
      <c r="EH15" s="1">
        <f>IFERROR(__xludf.DUMMYFUNCTION("""COMPUTED_VALUE"""),5576.0)</f>
        <v>5576</v>
      </c>
      <c r="ET15" s="1">
        <f>IFERROR(__xludf.DUMMYFUNCTION("""COMPUTED_VALUE"""),6360.0)</f>
        <v>6360</v>
      </c>
      <c r="EV15" s="1">
        <f>IFERROR(__xludf.DUMMYFUNCTION("""COMPUTED_VALUE"""),2905.0)</f>
        <v>2905</v>
      </c>
      <c r="EX15" s="1">
        <f>IFERROR(__xludf.DUMMYFUNCTION("""COMPUTED_VALUE"""),6164.0)</f>
        <v>6164</v>
      </c>
      <c r="EY15" s="1">
        <f>IFERROR(__xludf.DUMMYFUNCTION("""COMPUTED_VALUE"""),3351.0)</f>
        <v>3351</v>
      </c>
      <c r="FC15" s="1">
        <f>IFERROR(__xludf.DUMMYFUNCTION("""COMPUTED_VALUE"""),3708.0)</f>
        <v>3708</v>
      </c>
      <c r="FF15" s="1">
        <f>IFERROR(__xludf.DUMMYFUNCTION("""COMPUTED_VALUE"""),3632.0)</f>
        <v>3632</v>
      </c>
      <c r="FG15" s="1">
        <f>IFERROR(__xludf.DUMMYFUNCTION("""COMPUTED_VALUE"""),1907.0)</f>
        <v>1907</v>
      </c>
      <c r="FJ15" s="1">
        <f>IFERROR(__xludf.DUMMYFUNCTION("""COMPUTED_VALUE"""),3694.0)</f>
        <v>3694</v>
      </c>
      <c r="FO15" s="1">
        <f>IFERROR(__xludf.DUMMYFUNCTION("""COMPUTED_VALUE"""),3374.0)</f>
        <v>3374</v>
      </c>
      <c r="FR15" s="1">
        <f>IFERROR(__xludf.DUMMYFUNCTION("""COMPUTED_VALUE"""),3080.0)</f>
        <v>3080</v>
      </c>
      <c r="FS15" s="1">
        <f>IFERROR(__xludf.DUMMYFUNCTION("""COMPUTED_VALUE"""),1619.0)</f>
        <v>1619</v>
      </c>
      <c r="FW15" s="1">
        <f>IFERROR(__xludf.DUMMYFUNCTION("""COMPUTED_VALUE"""),1817.0)</f>
        <v>1817</v>
      </c>
      <c r="GE15" s="1">
        <f>IFERROR(__xludf.DUMMYFUNCTION("""COMPUTED_VALUE"""),5648.0)</f>
        <v>5648</v>
      </c>
      <c r="GG15" s="1">
        <f>IFERROR(__xludf.DUMMYFUNCTION("""COMPUTED_VALUE"""),7220.0)</f>
        <v>7220</v>
      </c>
      <c r="GL15" s="1">
        <f>IFERROR(__xludf.DUMMYFUNCTION("""COMPUTED_VALUE"""),5110.0)</f>
        <v>5110</v>
      </c>
      <c r="GM15" s="1">
        <f>IFERROR(__xludf.DUMMYFUNCTION("""COMPUTED_VALUE"""),1347.0)</f>
        <v>1347</v>
      </c>
      <c r="GR15" s="1">
        <f>IFERROR(__xludf.DUMMYFUNCTION("""COMPUTED_VALUE"""),3077.0)</f>
        <v>3077</v>
      </c>
      <c r="GU15" s="1">
        <f>IFERROR(__xludf.DUMMYFUNCTION("""COMPUTED_VALUE"""),3284.0)</f>
        <v>3284</v>
      </c>
      <c r="GW15" s="1">
        <f>IFERROR(__xludf.DUMMYFUNCTION("""COMPUTED_VALUE"""),5808.0)</f>
        <v>5808</v>
      </c>
      <c r="HE15" s="1">
        <f>IFERROR(__xludf.DUMMYFUNCTION("""COMPUTED_VALUE"""),3312.0)</f>
        <v>3312</v>
      </c>
      <c r="HL15" s="1">
        <f>IFERROR(__xludf.DUMMYFUNCTION("""COMPUTED_VALUE"""),1508.0)</f>
        <v>1508</v>
      </c>
      <c r="HR15" s="1">
        <f>IFERROR(__xludf.DUMMYFUNCTION("""COMPUTED_VALUE"""),4523.0)</f>
        <v>4523</v>
      </c>
      <c r="HV15" s="1">
        <f>IFERROR(__xludf.DUMMYFUNCTION("""COMPUTED_VALUE"""),3968.0)</f>
        <v>3968</v>
      </c>
      <c r="IA15" s="1">
        <f>IFERROR(__xludf.DUMMYFUNCTION("""COMPUTED_VALUE"""),2125.0)</f>
        <v>2125</v>
      </c>
      <c r="IH15" s="1">
        <f>IFERROR(__xludf.DUMMYFUNCTION("""COMPUTED_VALUE"""),5061.0)</f>
        <v>5061</v>
      </c>
      <c r="IQ15" s="1">
        <f>IFERROR(__xludf.DUMMYFUNCTION("""COMPUTED_VALUE"""),4169.0)</f>
        <v>4169</v>
      </c>
      <c r="IV15" s="1">
        <f>IFERROR(__xludf.DUMMYFUNCTION("""COMPUTED_VALUE"""),1663.0)</f>
        <v>1663</v>
      </c>
    </row>
    <row r="16">
      <c r="H16" s="1">
        <f>IFERROR(__xludf.DUMMYFUNCTION("""COMPUTED_VALUE"""),3033.0)</f>
        <v>3033</v>
      </c>
      <c r="X16" s="1">
        <f>IFERROR(__xludf.DUMMYFUNCTION("""COMPUTED_VALUE"""),4597.0)</f>
        <v>4597</v>
      </c>
      <c r="AB16" s="1">
        <f>IFERROR(__xludf.DUMMYFUNCTION("""COMPUTED_VALUE"""),3404.0)</f>
        <v>3404</v>
      </c>
      <c r="AE16" s="1">
        <f>IFERROR(__xludf.DUMMYFUNCTION("""COMPUTED_VALUE"""),6056.0)</f>
        <v>6056</v>
      </c>
      <c r="AO16" s="1">
        <f>IFERROR(__xludf.DUMMYFUNCTION("""COMPUTED_VALUE"""),4900.0)</f>
        <v>4900</v>
      </c>
      <c r="AT16" s="1">
        <f>IFERROR(__xludf.DUMMYFUNCTION("""COMPUTED_VALUE"""),2210.0)</f>
        <v>2210</v>
      </c>
      <c r="BB16" s="1">
        <f>IFERROR(__xludf.DUMMYFUNCTION("""COMPUTED_VALUE"""),6532.0)</f>
        <v>6532</v>
      </c>
      <c r="BH16" s="1">
        <f>IFERROR(__xludf.DUMMYFUNCTION("""COMPUTED_VALUE"""),2679.0)</f>
        <v>2679</v>
      </c>
      <c r="BJ16" s="1">
        <f>IFERROR(__xludf.DUMMYFUNCTION("""COMPUTED_VALUE"""),1647.0)</f>
        <v>1647</v>
      </c>
      <c r="BX16" s="1">
        <f>IFERROR(__xludf.DUMMYFUNCTION("""COMPUTED_VALUE"""),5091.0)</f>
        <v>5091</v>
      </c>
      <c r="CC16" s="1">
        <f>IFERROR(__xludf.DUMMYFUNCTION("""COMPUTED_VALUE"""),2344.0)</f>
        <v>2344</v>
      </c>
      <c r="CJ16" s="1">
        <f>IFERROR(__xludf.DUMMYFUNCTION("""COMPUTED_VALUE"""),5433.0)</f>
        <v>5433</v>
      </c>
      <c r="CO16" s="1">
        <f>IFERROR(__xludf.DUMMYFUNCTION("""COMPUTED_VALUE"""),3261.0)</f>
        <v>3261</v>
      </c>
      <c r="CP16" s="1">
        <f>IFERROR(__xludf.DUMMYFUNCTION("""COMPUTED_VALUE"""),2898.0)</f>
        <v>2898</v>
      </c>
      <c r="CS16" s="1">
        <f>IFERROR(__xludf.DUMMYFUNCTION("""COMPUTED_VALUE"""),2998.0)</f>
        <v>2998</v>
      </c>
      <c r="CX16" s="1">
        <f>IFERROR(__xludf.DUMMYFUNCTION("""COMPUTED_VALUE"""),3800.0)</f>
        <v>3800</v>
      </c>
      <c r="CZ16" s="1">
        <f>IFERROR(__xludf.DUMMYFUNCTION("""COMPUTED_VALUE"""),6905.0)</f>
        <v>6905</v>
      </c>
      <c r="DA16" s="1">
        <f>IFERROR(__xludf.DUMMYFUNCTION("""COMPUTED_VALUE"""),5036.0)</f>
        <v>5036</v>
      </c>
      <c r="DB16" s="1">
        <f>IFERROR(__xludf.DUMMYFUNCTION("""COMPUTED_VALUE"""),4304.0)</f>
        <v>4304</v>
      </c>
      <c r="DM16" s="1">
        <f>IFERROR(__xludf.DUMMYFUNCTION("""COMPUTED_VALUE"""),1202.0)</f>
        <v>1202</v>
      </c>
      <c r="DO16" s="1">
        <f>IFERROR(__xludf.DUMMYFUNCTION("""COMPUTED_VALUE"""),4462.0)</f>
        <v>4462</v>
      </c>
      <c r="DR16" s="1">
        <f>IFERROR(__xludf.DUMMYFUNCTION("""COMPUTED_VALUE"""),1425.0)</f>
        <v>1425</v>
      </c>
      <c r="DT16" s="1">
        <f>IFERROR(__xludf.DUMMYFUNCTION("""COMPUTED_VALUE"""),5670.0)</f>
        <v>5670</v>
      </c>
      <c r="DY16" s="1">
        <f>IFERROR(__xludf.DUMMYFUNCTION("""COMPUTED_VALUE"""),1648.0)</f>
        <v>1648</v>
      </c>
      <c r="EH16" s="1">
        <f>IFERROR(__xludf.DUMMYFUNCTION("""COMPUTED_VALUE"""),5748.0)</f>
        <v>5748</v>
      </c>
      <c r="ET16" s="1">
        <f>IFERROR(__xludf.DUMMYFUNCTION("""COMPUTED_VALUE"""),1441.0)</f>
        <v>1441</v>
      </c>
      <c r="EV16" s="1">
        <f>IFERROR(__xludf.DUMMYFUNCTION("""COMPUTED_VALUE"""),1609.0)</f>
        <v>1609</v>
      </c>
      <c r="EY16" s="1">
        <f>IFERROR(__xludf.DUMMYFUNCTION("""COMPUTED_VALUE"""),3544.0)</f>
        <v>3544</v>
      </c>
      <c r="FC16" s="1">
        <f>IFERROR(__xludf.DUMMYFUNCTION("""COMPUTED_VALUE"""),3983.0)</f>
        <v>3983</v>
      </c>
      <c r="FF16" s="1">
        <f>IFERROR(__xludf.DUMMYFUNCTION("""COMPUTED_VALUE"""),4896.0)</f>
        <v>4896</v>
      </c>
      <c r="FJ16" s="1">
        <f>IFERROR(__xludf.DUMMYFUNCTION("""COMPUTED_VALUE"""),3267.0)</f>
        <v>3267</v>
      </c>
      <c r="FO16" s="1">
        <f>IFERROR(__xludf.DUMMYFUNCTION("""COMPUTED_VALUE"""),3999.0)</f>
        <v>3999</v>
      </c>
      <c r="FR16" s="1">
        <f>IFERROR(__xludf.DUMMYFUNCTION("""COMPUTED_VALUE"""),3931.0)</f>
        <v>3931</v>
      </c>
      <c r="FS16" s="1">
        <f>IFERROR(__xludf.DUMMYFUNCTION("""COMPUTED_VALUE"""),5715.0)</f>
        <v>5715</v>
      </c>
      <c r="FW16" s="1">
        <f>IFERROR(__xludf.DUMMYFUNCTION("""COMPUTED_VALUE"""),4727.0)</f>
        <v>4727</v>
      </c>
      <c r="GE16" s="1">
        <f>IFERROR(__xludf.DUMMYFUNCTION("""COMPUTED_VALUE"""),5939.0)</f>
        <v>5939</v>
      </c>
      <c r="GM16" s="1">
        <f>IFERROR(__xludf.DUMMYFUNCTION("""COMPUTED_VALUE"""),2713.0)</f>
        <v>2713</v>
      </c>
      <c r="GU16" s="1">
        <f>IFERROR(__xludf.DUMMYFUNCTION("""COMPUTED_VALUE"""),5596.0)</f>
        <v>5596</v>
      </c>
      <c r="HE16" s="1">
        <f>IFERROR(__xludf.DUMMYFUNCTION("""COMPUTED_VALUE"""),6082.0)</f>
        <v>6082</v>
      </c>
      <c r="HL16" s="1">
        <f>IFERROR(__xludf.DUMMYFUNCTION("""COMPUTED_VALUE"""),6693.0)</f>
        <v>6693</v>
      </c>
      <c r="HR16" s="1">
        <f>IFERROR(__xludf.DUMMYFUNCTION("""COMPUTED_VALUE"""),1765.0)</f>
        <v>1765</v>
      </c>
      <c r="HV16" s="1">
        <f>IFERROR(__xludf.DUMMYFUNCTION("""COMPUTED_VALUE"""),2210.0)</f>
        <v>2210</v>
      </c>
      <c r="IH16" s="1">
        <f>IFERROR(__xludf.DUMMYFUNCTION("""COMPUTED_VALUE"""),4944.0)</f>
        <v>4944</v>
      </c>
      <c r="IQ16" s="1">
        <f>IFERROR(__xludf.DUMMYFUNCTION("""COMPUTED_VALUE"""),1192.0)</f>
        <v>1192</v>
      </c>
      <c r="IV16" s="1">
        <f>IFERROR(__xludf.DUMMYFUNCTION("""COMPUTED_VALUE"""),4246.0)</f>
        <v>4246</v>
      </c>
    </row>
    <row r="17">
      <c r="H17" s="1">
        <f>IFERROR(__xludf.DUMMYFUNCTION("""COMPUTED_VALUE"""),3410.0)</f>
        <v>3410</v>
      </c>
      <c r="X17" s="1">
        <f>IFERROR(__xludf.DUMMYFUNCTION("""COMPUTED_VALUE"""),5899.0)</f>
        <v>5899</v>
      </c>
      <c r="AE17" s="1">
        <f>IFERROR(__xludf.DUMMYFUNCTION("""COMPUTED_VALUE"""),4574.0)</f>
        <v>4574</v>
      </c>
      <c r="AT17" s="1">
        <f>IFERROR(__xludf.DUMMYFUNCTION("""COMPUTED_VALUE"""),3610.0)</f>
        <v>3610</v>
      </c>
      <c r="CJ17" s="1">
        <f>IFERROR(__xludf.DUMMYFUNCTION("""COMPUTED_VALUE"""),4070.0)</f>
        <v>4070</v>
      </c>
      <c r="CP17" s="1">
        <f>IFERROR(__xludf.DUMMYFUNCTION("""COMPUTED_VALUE"""),5057.0)</f>
        <v>5057</v>
      </c>
      <c r="CS17" s="1">
        <f>IFERROR(__xludf.DUMMYFUNCTION("""COMPUTED_VALUE"""),2723.0)</f>
        <v>2723</v>
      </c>
      <c r="DA17" s="1">
        <f>IFERROR(__xludf.DUMMYFUNCTION("""COMPUTED_VALUE"""),1744.0)</f>
        <v>1744</v>
      </c>
      <c r="DO17" s="1">
        <f>IFERROR(__xludf.DUMMYFUNCTION("""COMPUTED_VALUE"""),4164.0)</f>
        <v>4164</v>
      </c>
      <c r="DT17" s="1">
        <f>IFERROR(__xludf.DUMMYFUNCTION("""COMPUTED_VALUE"""),4252.0)</f>
        <v>4252</v>
      </c>
      <c r="DY17" s="1">
        <f>IFERROR(__xludf.DUMMYFUNCTION("""COMPUTED_VALUE"""),1329.0)</f>
        <v>1329</v>
      </c>
      <c r="EH17" s="1">
        <f>IFERROR(__xludf.DUMMYFUNCTION("""COMPUTED_VALUE"""),1337.0)</f>
        <v>1337</v>
      </c>
      <c r="EV17" s="1">
        <f>IFERROR(__xludf.DUMMYFUNCTION("""COMPUTED_VALUE"""),5611.0)</f>
        <v>5611</v>
      </c>
      <c r="FF17" s="1">
        <f>IFERROR(__xludf.DUMMYFUNCTION("""COMPUTED_VALUE"""),2094.0)</f>
        <v>2094</v>
      </c>
      <c r="FJ17" s="1">
        <f>IFERROR(__xludf.DUMMYFUNCTION("""COMPUTED_VALUE"""),2248.0)</f>
        <v>2248</v>
      </c>
      <c r="FO17" s="1">
        <f>IFERROR(__xludf.DUMMYFUNCTION("""COMPUTED_VALUE"""),2334.0)</f>
        <v>2334</v>
      </c>
      <c r="FR17" s="1">
        <f>IFERROR(__xludf.DUMMYFUNCTION("""COMPUTED_VALUE"""),5084.0)</f>
        <v>5084</v>
      </c>
      <c r="FS17" s="1">
        <f>IFERROR(__xludf.DUMMYFUNCTION("""COMPUTED_VALUE"""),5610.0)</f>
        <v>5610</v>
      </c>
      <c r="GE17" s="1">
        <f>IFERROR(__xludf.DUMMYFUNCTION("""COMPUTED_VALUE"""),4955.0)</f>
        <v>4955</v>
      </c>
      <c r="GM17" s="1">
        <f>IFERROR(__xludf.DUMMYFUNCTION("""COMPUTED_VALUE"""),5083.0)</f>
        <v>5083</v>
      </c>
      <c r="GU17" s="1">
        <f>IFERROR(__xludf.DUMMYFUNCTION("""COMPUTED_VALUE"""),4062.0)</f>
        <v>4062</v>
      </c>
      <c r="HE17" s="1">
        <f>IFERROR(__xludf.DUMMYFUNCTION("""COMPUTED_VALUE"""),5398.0)</f>
        <v>5398</v>
      </c>
      <c r="HR17" s="1">
        <f>IFERROR(__xludf.DUMMYFUNCTION("""COMPUTED_VALUE"""),1443.0)</f>
        <v>1443</v>
      </c>
      <c r="IH17" s="1">
        <f>IFERROR(__xludf.DUMMYFUNCTION("""COMPUTED_VALUE"""),6396.0)</f>
        <v>6396</v>
      </c>
      <c r="IQ17" s="1">
        <f>IFERROR(__xludf.DUMMYFUNCTION("""COMPUTED_VALUE"""),3290.0)</f>
        <v>3290</v>
      </c>
      <c r="IV17" s="1">
        <f>IFERROR(__xludf.DUMMYFUNCTION("""COMPUTED_VALUE"""),1331.0)</f>
        <v>1331</v>
      </c>
    </row>
    <row r="18">
      <c r="X18" s="1">
        <f>IFERROR(__xludf.DUMMYFUNCTION("""COMPUTED_VALUE"""),4111.0)</f>
        <v>4111</v>
      </c>
      <c r="CP18" s="1">
        <f>IFERROR(__xludf.DUMMYFUNCTION("""COMPUTED_VALUE"""),1712.0)</f>
        <v>1712</v>
      </c>
      <c r="DO18" s="1">
        <f>IFERROR(__xludf.DUMMYFUNCTION("""COMPUTED_VALUE"""),2274.0)</f>
        <v>2274</v>
      </c>
      <c r="DT18" s="1">
        <f>IFERROR(__xludf.DUMMYFUNCTION("""COMPUTED_VALUE"""),5986.0)</f>
        <v>5986</v>
      </c>
      <c r="EV18" s="1">
        <f>IFERROR(__xludf.DUMMYFUNCTION("""COMPUTED_VALUE"""),3370.0)</f>
        <v>3370</v>
      </c>
      <c r="FJ18" s="1">
        <f>IFERROR(__xludf.DUMMYFUNCTION("""COMPUTED_VALUE"""),2655.0)</f>
        <v>2655</v>
      </c>
      <c r="FO18" s="1">
        <f>IFERROR(__xludf.DUMMYFUNCTION("""COMPUTED_VALUE"""),1141.0)</f>
        <v>1141</v>
      </c>
      <c r="FS18" s="1">
        <f>IFERROR(__xludf.DUMMYFUNCTION("""COMPUTED_VALUE"""),3614.0)</f>
        <v>3614</v>
      </c>
      <c r="GM18" s="1">
        <f>IFERROR(__xludf.DUMMYFUNCTION("""COMPUTED_VALUE"""),2211.0)</f>
        <v>2211</v>
      </c>
      <c r="GU18" s="1">
        <f>IFERROR(__xludf.DUMMYFUNCTION("""COMPUTED_VALUE"""),1904.0)</f>
        <v>1904</v>
      </c>
      <c r="HE18" s="1">
        <f>IFERROR(__xludf.DUMMYFUNCTION("""COMPUTED_VALUE"""),2887.0)</f>
        <v>2887</v>
      </c>
      <c r="HR18" s="1">
        <f>IFERROR(__xludf.DUMMYFUNCTION("""COMPUTED_VALUE"""),1659.0)</f>
        <v>1659</v>
      </c>
      <c r="IQ18" s="1">
        <f>IFERROR(__xludf.DUMMYFUNCTION("""COMPUTED_VALUE"""),3375.0)</f>
        <v>3375</v>
      </c>
      <c r="IV18" s="1">
        <f>IFERROR(__xludf.DUMMYFUNCTION("""COMPUTED_VALUE"""),3420.0)</f>
        <v>3420</v>
      </c>
    </row>
    <row r="20">
      <c r="A20" s="6" t="s">
        <v>244</v>
      </c>
      <c r="B20" s="1">
        <f t="shared" ref="B20:IV20" si="1">SUM(B4:B19)</f>
        <v>47524</v>
      </c>
      <c r="C20" s="1">
        <f t="shared" si="1"/>
        <v>49482</v>
      </c>
      <c r="D20" s="1">
        <f t="shared" si="1"/>
        <v>43975</v>
      </c>
      <c r="E20" s="1">
        <f t="shared" si="1"/>
        <v>42138</v>
      </c>
      <c r="F20" s="1">
        <f t="shared" si="1"/>
        <v>44278</v>
      </c>
      <c r="G20" s="1">
        <f t="shared" si="1"/>
        <v>48560</v>
      </c>
      <c r="H20" s="1">
        <f t="shared" si="1"/>
        <v>39740</v>
      </c>
      <c r="I20" s="1">
        <f t="shared" si="1"/>
        <v>44645</v>
      </c>
      <c r="J20" s="1">
        <f t="shared" si="1"/>
        <v>58295</v>
      </c>
      <c r="K20" s="1">
        <f t="shared" si="1"/>
        <v>44701</v>
      </c>
      <c r="L20" s="1">
        <f t="shared" si="1"/>
        <v>46833</v>
      </c>
      <c r="M20" s="1">
        <f t="shared" si="1"/>
        <v>35926</v>
      </c>
      <c r="N20" s="1">
        <f t="shared" si="1"/>
        <v>46032</v>
      </c>
      <c r="O20" s="1">
        <f t="shared" si="1"/>
        <v>39325</v>
      </c>
      <c r="P20" s="1">
        <f t="shared" si="1"/>
        <v>37946</v>
      </c>
      <c r="Q20" s="1">
        <f t="shared" si="1"/>
        <v>55471</v>
      </c>
      <c r="R20" s="1">
        <f t="shared" si="1"/>
        <v>36770</v>
      </c>
      <c r="S20" s="1">
        <f t="shared" si="1"/>
        <v>52855</v>
      </c>
      <c r="T20" s="1">
        <f t="shared" si="1"/>
        <v>25705</v>
      </c>
      <c r="U20" s="1">
        <f t="shared" si="1"/>
        <v>56338</v>
      </c>
      <c r="V20" s="1">
        <f t="shared" si="1"/>
        <v>54135</v>
      </c>
      <c r="W20" s="1">
        <f t="shared" si="1"/>
        <v>39643</v>
      </c>
      <c r="X20" s="1">
        <f t="shared" si="1"/>
        <v>60183</v>
      </c>
      <c r="Y20" s="1">
        <f t="shared" si="1"/>
        <v>56995</v>
      </c>
      <c r="Z20" s="1">
        <f t="shared" si="1"/>
        <v>16745</v>
      </c>
      <c r="AA20" s="1">
        <f t="shared" si="1"/>
        <v>49761</v>
      </c>
      <c r="AB20" s="1">
        <f t="shared" si="1"/>
        <v>45957</v>
      </c>
      <c r="AC20" s="1">
        <f t="shared" si="1"/>
        <v>32082</v>
      </c>
      <c r="AD20" s="1">
        <f t="shared" si="1"/>
        <v>57805</v>
      </c>
      <c r="AE20" s="1">
        <f t="shared" si="1"/>
        <v>57585</v>
      </c>
      <c r="AF20" s="1">
        <f t="shared" si="1"/>
        <v>51163</v>
      </c>
      <c r="AG20" s="1">
        <f t="shared" si="1"/>
        <v>50436</v>
      </c>
      <c r="AH20" s="1">
        <f t="shared" si="1"/>
        <v>47162</v>
      </c>
      <c r="AI20" s="1">
        <f t="shared" si="1"/>
        <v>60217</v>
      </c>
      <c r="AJ20" s="1">
        <f t="shared" si="1"/>
        <v>49294</v>
      </c>
      <c r="AK20" s="1">
        <f t="shared" si="1"/>
        <v>51525</v>
      </c>
      <c r="AL20" s="1">
        <f t="shared" si="1"/>
        <v>47395</v>
      </c>
      <c r="AM20" s="1">
        <f t="shared" si="1"/>
        <v>50353</v>
      </c>
      <c r="AN20" s="1">
        <f t="shared" si="1"/>
        <v>32847</v>
      </c>
      <c r="AO20" s="1">
        <f t="shared" si="1"/>
        <v>54371</v>
      </c>
      <c r="AP20" s="1">
        <f t="shared" si="1"/>
        <v>55262</v>
      </c>
      <c r="AQ20" s="1">
        <f t="shared" si="1"/>
        <v>5226</v>
      </c>
      <c r="AR20" s="1">
        <f t="shared" si="1"/>
        <v>39498</v>
      </c>
      <c r="AS20" s="1">
        <f t="shared" si="1"/>
        <v>50049</v>
      </c>
      <c r="AT20" s="1">
        <f t="shared" si="1"/>
        <v>56871</v>
      </c>
      <c r="AU20" s="1">
        <f t="shared" si="1"/>
        <v>58878</v>
      </c>
      <c r="AV20" s="1">
        <f t="shared" si="1"/>
        <v>45521</v>
      </c>
      <c r="AW20" s="1">
        <f t="shared" si="1"/>
        <v>31131</v>
      </c>
      <c r="AX20" s="1">
        <f t="shared" si="1"/>
        <v>53874</v>
      </c>
      <c r="AY20" s="1">
        <f t="shared" si="1"/>
        <v>25013</v>
      </c>
      <c r="AZ20" s="1">
        <f t="shared" si="1"/>
        <v>52822</v>
      </c>
      <c r="BA20" s="1">
        <f t="shared" si="1"/>
        <v>35205</v>
      </c>
      <c r="BB20" s="1">
        <f t="shared" si="1"/>
        <v>57450</v>
      </c>
      <c r="BC20" s="1">
        <f t="shared" si="1"/>
        <v>49269</v>
      </c>
      <c r="BD20" s="1">
        <f t="shared" si="1"/>
        <v>46086</v>
      </c>
      <c r="BE20" s="1">
        <f t="shared" si="1"/>
        <v>51730</v>
      </c>
      <c r="BF20" s="1">
        <f t="shared" si="1"/>
        <v>35398</v>
      </c>
      <c r="BG20" s="1">
        <f t="shared" si="1"/>
        <v>40911</v>
      </c>
      <c r="BH20" s="1">
        <f t="shared" si="1"/>
        <v>61489</v>
      </c>
      <c r="BI20" s="1">
        <f t="shared" si="1"/>
        <v>49196</v>
      </c>
      <c r="BJ20" s="1">
        <f t="shared" si="1"/>
        <v>50075</v>
      </c>
      <c r="BK20" s="1">
        <f t="shared" si="1"/>
        <v>21030</v>
      </c>
      <c r="BL20" s="1">
        <f t="shared" si="1"/>
        <v>44629</v>
      </c>
      <c r="BM20" s="1">
        <f t="shared" si="1"/>
        <v>35689</v>
      </c>
      <c r="BN20" s="1">
        <f t="shared" si="1"/>
        <v>44088</v>
      </c>
      <c r="BO20" s="1">
        <f t="shared" si="1"/>
        <v>65413</v>
      </c>
      <c r="BP20" s="1">
        <f t="shared" si="1"/>
        <v>50662</v>
      </c>
      <c r="BQ20" s="1">
        <f t="shared" si="1"/>
        <v>49898</v>
      </c>
      <c r="BR20" s="1">
        <f t="shared" si="1"/>
        <v>41784</v>
      </c>
      <c r="BS20" s="1">
        <f t="shared" si="1"/>
        <v>36129</v>
      </c>
      <c r="BT20" s="1">
        <f t="shared" si="1"/>
        <v>41498</v>
      </c>
      <c r="BU20" s="1">
        <f t="shared" si="1"/>
        <v>47475</v>
      </c>
      <c r="BV20" s="1">
        <f t="shared" si="1"/>
        <v>52988</v>
      </c>
      <c r="BW20" s="1">
        <f t="shared" si="1"/>
        <v>42854</v>
      </c>
      <c r="BX20" s="1">
        <f t="shared" si="1"/>
        <v>54503</v>
      </c>
      <c r="BY20" s="1">
        <f t="shared" si="1"/>
        <v>55293</v>
      </c>
      <c r="BZ20" s="1">
        <f t="shared" si="1"/>
        <v>53118</v>
      </c>
      <c r="CA20" s="1">
        <f t="shared" si="1"/>
        <v>39385</v>
      </c>
      <c r="CB20" s="1">
        <f t="shared" si="1"/>
        <v>47724</v>
      </c>
      <c r="CC20" s="1">
        <f t="shared" si="1"/>
        <v>42340</v>
      </c>
      <c r="CD20" s="1">
        <f t="shared" si="1"/>
        <v>55953</v>
      </c>
      <c r="CE20" s="1">
        <f t="shared" si="1"/>
        <v>48688</v>
      </c>
      <c r="CF20" s="1">
        <f t="shared" si="1"/>
        <v>56387</v>
      </c>
      <c r="CG20" s="1">
        <f t="shared" si="1"/>
        <v>33497</v>
      </c>
      <c r="CH20" s="1">
        <f t="shared" si="1"/>
        <v>52921</v>
      </c>
      <c r="CI20" s="1">
        <f t="shared" si="1"/>
        <v>44777</v>
      </c>
      <c r="CJ20" s="1">
        <f t="shared" si="1"/>
        <v>51919</v>
      </c>
      <c r="CK20" s="1">
        <f t="shared" si="1"/>
        <v>57542</v>
      </c>
      <c r="CL20" s="1">
        <f t="shared" si="1"/>
        <v>58263</v>
      </c>
      <c r="CM20" s="1">
        <f t="shared" si="1"/>
        <v>50687</v>
      </c>
      <c r="CN20" s="1">
        <f t="shared" si="1"/>
        <v>46004</v>
      </c>
      <c r="CO20" s="1">
        <f t="shared" si="1"/>
        <v>43848</v>
      </c>
      <c r="CP20" s="1">
        <f t="shared" si="1"/>
        <v>53334</v>
      </c>
      <c r="CQ20" s="1">
        <f t="shared" si="1"/>
        <v>47511</v>
      </c>
      <c r="CR20" s="1">
        <f t="shared" si="1"/>
        <v>61016</v>
      </c>
      <c r="CS20" s="1">
        <f t="shared" si="1"/>
        <v>51282</v>
      </c>
      <c r="CT20" s="1">
        <f t="shared" si="1"/>
        <v>46446</v>
      </c>
      <c r="CU20" s="1">
        <f t="shared" si="1"/>
        <v>35758</v>
      </c>
      <c r="CV20" s="1">
        <f t="shared" si="1"/>
        <v>55652</v>
      </c>
      <c r="CW20" s="1">
        <f t="shared" si="1"/>
        <v>45625</v>
      </c>
      <c r="CX20" s="1">
        <f t="shared" si="1"/>
        <v>50262</v>
      </c>
      <c r="CY20" s="1">
        <f t="shared" si="1"/>
        <v>49170</v>
      </c>
      <c r="CZ20" s="1">
        <f t="shared" si="1"/>
        <v>49639</v>
      </c>
      <c r="DA20" s="1">
        <f t="shared" si="1"/>
        <v>49583</v>
      </c>
      <c r="DB20" s="1">
        <f t="shared" si="1"/>
        <v>51263</v>
      </c>
      <c r="DC20" s="1">
        <f t="shared" si="1"/>
        <v>55783</v>
      </c>
      <c r="DD20" s="1">
        <f t="shared" si="1"/>
        <v>45165</v>
      </c>
      <c r="DE20" s="1">
        <f t="shared" si="1"/>
        <v>36042</v>
      </c>
      <c r="DF20" s="1">
        <f t="shared" si="1"/>
        <v>44475</v>
      </c>
      <c r="DG20" s="1">
        <f t="shared" si="1"/>
        <v>40451</v>
      </c>
      <c r="DH20" s="1">
        <f t="shared" si="1"/>
        <v>54029</v>
      </c>
      <c r="DI20" s="1">
        <f t="shared" si="1"/>
        <v>46158</v>
      </c>
      <c r="DJ20" s="1">
        <f t="shared" si="1"/>
        <v>41644</v>
      </c>
      <c r="DK20" s="1">
        <f t="shared" si="1"/>
        <v>19412</v>
      </c>
      <c r="DL20" s="1">
        <f t="shared" si="1"/>
        <v>40927</v>
      </c>
      <c r="DM20" s="1">
        <f t="shared" si="1"/>
        <v>47610</v>
      </c>
      <c r="DN20" s="1">
        <f t="shared" si="1"/>
        <v>20977</v>
      </c>
      <c r="DO20" s="1">
        <f t="shared" si="1"/>
        <v>57472</v>
      </c>
      <c r="DP20" s="1">
        <f t="shared" si="1"/>
        <v>53300</v>
      </c>
      <c r="DQ20" s="1">
        <f t="shared" si="1"/>
        <v>58168</v>
      </c>
      <c r="DR20" s="1">
        <f t="shared" si="1"/>
        <v>53424</v>
      </c>
      <c r="DS20" s="1">
        <f t="shared" si="1"/>
        <v>56921</v>
      </c>
      <c r="DT20" s="1">
        <f t="shared" si="1"/>
        <v>51551</v>
      </c>
      <c r="DU20" s="1">
        <f t="shared" si="1"/>
        <v>54443</v>
      </c>
      <c r="DV20" s="1">
        <f t="shared" si="1"/>
        <v>29968</v>
      </c>
      <c r="DW20" s="1">
        <f t="shared" si="1"/>
        <v>29602</v>
      </c>
      <c r="DX20" s="1">
        <f t="shared" si="1"/>
        <v>66487</v>
      </c>
      <c r="DY20" s="1">
        <f t="shared" si="1"/>
        <v>57245</v>
      </c>
      <c r="DZ20" s="1">
        <f t="shared" si="1"/>
        <v>55706</v>
      </c>
      <c r="EA20" s="1">
        <f t="shared" si="1"/>
        <v>40909</v>
      </c>
      <c r="EB20" s="1">
        <f t="shared" si="1"/>
        <v>18350</v>
      </c>
      <c r="EC20" s="1">
        <f t="shared" si="1"/>
        <v>46031</v>
      </c>
      <c r="ED20" s="1">
        <f t="shared" si="1"/>
        <v>43358</v>
      </c>
      <c r="EE20" s="1">
        <f t="shared" si="1"/>
        <v>56349</v>
      </c>
      <c r="EF20" s="1">
        <f t="shared" si="1"/>
        <v>48419</v>
      </c>
      <c r="EG20" s="1">
        <f t="shared" si="1"/>
        <v>56622</v>
      </c>
      <c r="EH20" s="1">
        <f t="shared" si="1"/>
        <v>60210</v>
      </c>
      <c r="EI20" s="1">
        <f t="shared" si="1"/>
        <v>49011</v>
      </c>
      <c r="EJ20" s="1">
        <f t="shared" si="1"/>
        <v>23802</v>
      </c>
      <c r="EK20" s="1">
        <f t="shared" si="1"/>
        <v>54220</v>
      </c>
      <c r="EL20" s="1">
        <f t="shared" si="1"/>
        <v>54303</v>
      </c>
      <c r="EM20" s="1">
        <f t="shared" si="1"/>
        <v>41671</v>
      </c>
      <c r="EN20" s="1">
        <f t="shared" si="1"/>
        <v>34655</v>
      </c>
      <c r="EO20" s="1">
        <f t="shared" si="1"/>
        <v>31713</v>
      </c>
      <c r="EP20" s="1">
        <f t="shared" si="1"/>
        <v>54126</v>
      </c>
      <c r="EQ20" s="1">
        <f t="shared" si="1"/>
        <v>52310</v>
      </c>
      <c r="ER20" s="1">
        <f t="shared" si="1"/>
        <v>48539</v>
      </c>
      <c r="ES20" s="1">
        <f t="shared" si="1"/>
        <v>44072</v>
      </c>
      <c r="ET20" s="1">
        <f t="shared" si="1"/>
        <v>54045</v>
      </c>
      <c r="EU20" s="1">
        <f t="shared" si="1"/>
        <v>51198</v>
      </c>
      <c r="EV20" s="1">
        <f t="shared" si="1"/>
        <v>47167</v>
      </c>
      <c r="EW20" s="1">
        <f t="shared" si="1"/>
        <v>54693</v>
      </c>
      <c r="EX20" s="1">
        <f t="shared" si="1"/>
        <v>65206</v>
      </c>
      <c r="EY20" s="1">
        <f t="shared" si="1"/>
        <v>55314</v>
      </c>
      <c r="EZ20" s="1">
        <f t="shared" si="1"/>
        <v>42127</v>
      </c>
      <c r="FA20" s="1">
        <f t="shared" si="1"/>
        <v>46725</v>
      </c>
      <c r="FB20" s="1">
        <f t="shared" si="1"/>
        <v>54562</v>
      </c>
      <c r="FC20" s="1">
        <f t="shared" si="1"/>
        <v>58486</v>
      </c>
      <c r="FD20" s="1">
        <f t="shared" si="1"/>
        <v>52231</v>
      </c>
      <c r="FE20" s="1">
        <f t="shared" si="1"/>
        <v>55896</v>
      </c>
      <c r="FF20" s="1">
        <f t="shared" si="1"/>
        <v>52876</v>
      </c>
      <c r="FG20" s="1">
        <f t="shared" si="1"/>
        <v>55290</v>
      </c>
      <c r="FH20" s="1">
        <f t="shared" si="1"/>
        <v>51037</v>
      </c>
      <c r="FI20" s="1">
        <f t="shared" si="1"/>
        <v>51313</v>
      </c>
      <c r="FJ20" s="1">
        <f t="shared" si="1"/>
        <v>45539</v>
      </c>
      <c r="FK20" s="1">
        <f t="shared" si="1"/>
        <v>33058</v>
      </c>
      <c r="FL20" s="1">
        <f t="shared" si="1"/>
        <v>55001</v>
      </c>
      <c r="FM20" s="1">
        <f t="shared" si="1"/>
        <v>48030</v>
      </c>
      <c r="FN20" s="1">
        <f t="shared" si="1"/>
        <v>49152</v>
      </c>
      <c r="FO20" s="1">
        <f t="shared" si="1"/>
        <v>47757</v>
      </c>
      <c r="FP20" s="1">
        <f t="shared" si="1"/>
        <v>20858</v>
      </c>
      <c r="FQ20" s="1">
        <f t="shared" si="1"/>
        <v>48638</v>
      </c>
      <c r="FR20" s="1">
        <f t="shared" si="1"/>
        <v>56848</v>
      </c>
      <c r="FS20" s="1">
        <f t="shared" si="1"/>
        <v>48715</v>
      </c>
      <c r="FT20" s="1">
        <f t="shared" si="1"/>
        <v>61847</v>
      </c>
      <c r="FU20" s="1">
        <f t="shared" si="1"/>
        <v>53470</v>
      </c>
      <c r="FV20" s="1">
        <f t="shared" si="1"/>
        <v>32566</v>
      </c>
      <c r="FW20" s="1">
        <f t="shared" si="1"/>
        <v>53736</v>
      </c>
      <c r="FX20" s="1">
        <f t="shared" si="1"/>
        <v>53374</v>
      </c>
      <c r="FY20" s="1">
        <f t="shared" si="1"/>
        <v>52769</v>
      </c>
      <c r="FZ20" s="1">
        <f t="shared" si="1"/>
        <v>40815</v>
      </c>
      <c r="GA20" s="1">
        <f t="shared" si="1"/>
        <v>28926</v>
      </c>
      <c r="GB20" s="1">
        <f t="shared" si="1"/>
        <v>41363</v>
      </c>
      <c r="GC20" s="1">
        <f t="shared" si="1"/>
        <v>44705</v>
      </c>
      <c r="GD20" s="1">
        <f t="shared" si="1"/>
        <v>59224</v>
      </c>
      <c r="GE20" s="1">
        <f t="shared" si="1"/>
        <v>60369</v>
      </c>
      <c r="GF20" s="1">
        <f t="shared" si="1"/>
        <v>58499</v>
      </c>
      <c r="GG20" s="1">
        <f t="shared" si="1"/>
        <v>55413</v>
      </c>
      <c r="GH20" s="1">
        <f t="shared" si="1"/>
        <v>50107</v>
      </c>
      <c r="GI20" s="1">
        <f t="shared" si="1"/>
        <v>54175</v>
      </c>
      <c r="GJ20" s="1">
        <f t="shared" si="1"/>
        <v>65401</v>
      </c>
      <c r="GK20" s="1">
        <f t="shared" si="1"/>
        <v>41115</v>
      </c>
      <c r="GL20" s="1">
        <f t="shared" si="1"/>
        <v>43381</v>
      </c>
      <c r="GM20" s="1">
        <f t="shared" si="1"/>
        <v>41854</v>
      </c>
      <c r="GN20" s="1">
        <f t="shared" si="1"/>
        <v>46317</v>
      </c>
      <c r="GO20" s="1">
        <f t="shared" si="1"/>
        <v>54270</v>
      </c>
      <c r="GP20" s="1">
        <f t="shared" si="1"/>
        <v>27682</v>
      </c>
      <c r="GQ20" s="1">
        <f t="shared" si="1"/>
        <v>39631</v>
      </c>
      <c r="GR20" s="1">
        <f t="shared" si="1"/>
        <v>53080</v>
      </c>
      <c r="GS20" s="1">
        <f t="shared" si="1"/>
        <v>49049</v>
      </c>
      <c r="GT20" s="1">
        <f t="shared" si="1"/>
        <v>53668</v>
      </c>
      <c r="GU20" s="1">
        <f t="shared" si="1"/>
        <v>62108</v>
      </c>
      <c r="GV20" s="1">
        <f t="shared" si="1"/>
        <v>37141</v>
      </c>
      <c r="GW20" s="1">
        <f t="shared" si="1"/>
        <v>49223</v>
      </c>
      <c r="GX20" s="1">
        <f t="shared" si="1"/>
        <v>48973</v>
      </c>
      <c r="GY20" s="1">
        <f t="shared" si="1"/>
        <v>35785</v>
      </c>
      <c r="GZ20" s="1">
        <f t="shared" si="1"/>
        <v>33702</v>
      </c>
      <c r="HA20" s="1">
        <f t="shared" si="1"/>
        <v>42414</v>
      </c>
      <c r="HB20" s="1">
        <f t="shared" si="1"/>
        <v>46386</v>
      </c>
      <c r="HC20" s="1">
        <f t="shared" si="1"/>
        <v>48830</v>
      </c>
      <c r="HD20" s="1">
        <f t="shared" si="1"/>
        <v>48682</v>
      </c>
      <c r="HE20" s="1">
        <f t="shared" si="1"/>
        <v>56047</v>
      </c>
      <c r="HF20" s="1">
        <f t="shared" si="1"/>
        <v>55292</v>
      </c>
      <c r="HG20" s="1">
        <f t="shared" si="1"/>
        <v>29797</v>
      </c>
      <c r="HH20" s="1">
        <f t="shared" si="1"/>
        <v>29214</v>
      </c>
      <c r="HI20" s="1">
        <f t="shared" si="1"/>
        <v>49196</v>
      </c>
      <c r="HJ20" s="1">
        <f t="shared" si="1"/>
        <v>37162</v>
      </c>
      <c r="HK20" s="1">
        <f t="shared" si="1"/>
        <v>50616</v>
      </c>
      <c r="HL20" s="1">
        <f t="shared" si="1"/>
        <v>58065</v>
      </c>
      <c r="HM20" s="1">
        <f t="shared" si="1"/>
        <v>32138</v>
      </c>
      <c r="HN20" s="1">
        <f t="shared" si="1"/>
        <v>45612</v>
      </c>
      <c r="HO20" s="1">
        <f t="shared" si="1"/>
        <v>25977</v>
      </c>
      <c r="HP20" s="1">
        <f t="shared" si="1"/>
        <v>49144</v>
      </c>
      <c r="HQ20" s="1">
        <f t="shared" si="1"/>
        <v>52829</v>
      </c>
      <c r="HR20" s="1">
        <f t="shared" si="1"/>
        <v>54913</v>
      </c>
      <c r="HS20" s="1">
        <f t="shared" si="1"/>
        <v>43059</v>
      </c>
      <c r="HT20" s="1">
        <f t="shared" si="1"/>
        <v>43159</v>
      </c>
      <c r="HU20" s="1">
        <f t="shared" si="1"/>
        <v>32973</v>
      </c>
      <c r="HV20" s="1">
        <f t="shared" si="1"/>
        <v>45673</v>
      </c>
      <c r="HW20" s="1">
        <f t="shared" si="1"/>
        <v>45512</v>
      </c>
      <c r="HX20" s="1">
        <f t="shared" si="1"/>
        <v>35044</v>
      </c>
      <c r="HY20" s="1">
        <f t="shared" si="1"/>
        <v>44494</v>
      </c>
      <c r="HZ20" s="1">
        <f t="shared" si="1"/>
        <v>49042</v>
      </c>
      <c r="IA20" s="1">
        <f t="shared" si="1"/>
        <v>55956</v>
      </c>
      <c r="IB20" s="1">
        <f t="shared" si="1"/>
        <v>30500</v>
      </c>
      <c r="IC20" s="1">
        <f t="shared" si="1"/>
        <v>48885</v>
      </c>
      <c r="ID20" s="1">
        <f t="shared" si="1"/>
        <v>39492</v>
      </c>
      <c r="IE20" s="1">
        <f t="shared" si="1"/>
        <v>57230</v>
      </c>
      <c r="IF20" s="1">
        <f t="shared" si="1"/>
        <v>37928</v>
      </c>
      <c r="IG20" s="1">
        <f t="shared" si="1"/>
        <v>53943</v>
      </c>
      <c r="IH20" s="1">
        <f t="shared" si="1"/>
        <v>60374</v>
      </c>
      <c r="II20" s="1">
        <f t="shared" si="1"/>
        <v>43155</v>
      </c>
      <c r="IJ20" s="1">
        <f t="shared" si="1"/>
        <v>55503</v>
      </c>
      <c r="IK20" s="1">
        <f t="shared" si="1"/>
        <v>29965</v>
      </c>
      <c r="IL20" s="1">
        <f t="shared" si="1"/>
        <v>41183</v>
      </c>
      <c r="IM20" s="1">
        <f t="shared" si="1"/>
        <v>28883</v>
      </c>
      <c r="IN20" s="1">
        <f t="shared" si="1"/>
        <v>62924</v>
      </c>
      <c r="IO20" s="1">
        <f t="shared" si="1"/>
        <v>40775</v>
      </c>
      <c r="IP20" s="1">
        <f t="shared" si="1"/>
        <v>54124</v>
      </c>
      <c r="IQ20" s="1">
        <f t="shared" si="1"/>
        <v>49646</v>
      </c>
      <c r="IR20" s="1">
        <f t="shared" si="1"/>
        <v>46341</v>
      </c>
      <c r="IS20" s="1">
        <f t="shared" si="1"/>
        <v>53747</v>
      </c>
      <c r="IT20" s="1">
        <f t="shared" si="1"/>
        <v>24045</v>
      </c>
      <c r="IU20" s="1">
        <f t="shared" si="1"/>
        <v>55646</v>
      </c>
      <c r="IV20" s="1">
        <f t="shared" si="1"/>
        <v>45653</v>
      </c>
    </row>
    <row r="21">
      <c r="A21" s="6" t="s">
        <v>245</v>
      </c>
      <c r="B21" s="7">
        <f>MAX(B20:IV20)</f>
        <v>66487</v>
      </c>
    </row>
    <row r="22">
      <c r="A22" s="6" t="s">
        <v>246</v>
      </c>
      <c r="B22" s="1">
        <f>LARGE(B20:IV20,1)</f>
        <v>66487</v>
      </c>
      <c r="C22" s="1">
        <f>LARGE(B20:IV20,2)</f>
        <v>65413</v>
      </c>
      <c r="D22" s="2">
        <f>LARGE(B20:IV20,3)</f>
        <v>65401</v>
      </c>
    </row>
    <row r="23">
      <c r="A23" s="6" t="s">
        <v>247</v>
      </c>
      <c r="B23" s="7">
        <f>SUM(B22:D22)</f>
        <v>197301</v>
      </c>
    </row>
  </sheetData>
  <mergeCells count="1">
    <mergeCell ref="A4:A18"/>
  </mergeCells>
  <drawing r:id="rId1"/>
</worksheet>
</file>