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0" yWindow="0" windowWidth="25560" windowHeight="28800" tabRatio="459"/>
  </bookViews>
  <sheets>
    <sheet name="Einführung" sheetId="1" r:id="rId1"/>
    <sheet name="Vorgaben" sheetId="2" r:id="rId2"/>
    <sheet name="Statistisches" sheetId="3" r:id="rId3"/>
    <sheet name="Anreise" sheetId="4" r:id="rId4"/>
    <sheet name="Unterkunft" sheetId="5" r:id="rId5"/>
    <sheet name="Vorläufiger Gesamtpreis" sheetId="6" r:id="rId6"/>
    <sheet name="Zuschuss und Gesamtpreis" sheetId="7" r:id="rId7"/>
    <sheet name="Elternbrief" sheetId="8" r:id="rId8"/>
  </sheets>
  <calcPr calcId="152511" concurrentCalc="0"/>
</workbook>
</file>

<file path=xl/calcChain.xml><?xml version="1.0" encoding="utf-8"?>
<calcChain xmlns="http://schemas.openxmlformats.org/spreadsheetml/2006/main">
  <c r="E30" i="8" l="1"/>
  <c r="E28" i="8"/>
  <c r="M27" i="8"/>
  <c r="B27" i="8"/>
  <c r="F21" i="8"/>
  <c r="D19" i="6"/>
  <c r="D18" i="6"/>
  <c r="D17" i="6"/>
  <c r="F19" i="6"/>
  <c r="F18" i="6"/>
  <c r="F17" i="6"/>
  <c r="K20" i="5"/>
  <c r="H20" i="5"/>
  <c r="K19" i="5"/>
  <c r="H18" i="5"/>
  <c r="H19" i="5"/>
  <c r="D20" i="5"/>
  <c r="H17" i="5"/>
  <c r="F19" i="5"/>
  <c r="F20" i="5"/>
  <c r="L18" i="4"/>
  <c r="L19" i="4"/>
  <c r="L20" i="4"/>
  <c r="L17" i="4"/>
  <c r="H19" i="4"/>
  <c r="H18" i="4"/>
  <c r="H20" i="4"/>
  <c r="H17" i="4"/>
  <c r="F18" i="4"/>
  <c r="F19" i="4"/>
  <c r="F20" i="4"/>
  <c r="F17" i="4"/>
  <c r="B46" i="3"/>
  <c r="B4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16" i="3"/>
  <c r="J18" i="3"/>
  <c r="J19" i="3"/>
  <c r="J20" i="3"/>
  <c r="D19" i="5"/>
  <c r="C21" i="2"/>
</calcChain>
</file>

<file path=xl/sharedStrings.xml><?xml version="1.0" encoding="utf-8"?>
<sst xmlns="http://schemas.openxmlformats.org/spreadsheetml/2006/main" count="338" uniqueCount="192">
  <si>
    <t>Verwalten und Auswerten von Daten</t>
  </si>
  <si>
    <t>Übungsfallgruppe 1: Klassenfahrten</t>
  </si>
  <si>
    <t>Übung 1: Schullandheim</t>
  </si>
  <si>
    <t>Die Übungsfallgruppe 1 soll Sie dazu befähigen, eine Klassenfahrt mit Hilfe von Calc bzw. Microsoft Excel zu organisieren und zu verwalten.</t>
  </si>
  <si>
    <t>Schwierigkeitsgrad</t>
  </si>
  <si>
    <t>leicht</t>
  </si>
  <si>
    <t>Vorgehen</t>
  </si>
  <si>
    <t>Bearbeiten Sie die verschiedenen Aufgaben zur Organisation und Verwaltung eines Aufenthalts im Schullandheim. Ihre Eingaben werden automatisch überprüft und fehlerhafte Stellen farblich hervorgehoben.</t>
  </si>
  <si>
    <t>Hinweise</t>
  </si>
  <si>
    <t>Alle in diesem Übungsfall vorhandenen Bilder dienen ausschließlich der Illustration.</t>
  </si>
  <si>
    <t>Ändern Sie bitte nichts an den vorgegebenen Daten, da Ihre Lösungen sonst nicht überprüft werden können.</t>
  </si>
  <si>
    <t>Bildernachweis</t>
  </si>
  <si>
    <t>http://www.akademie-am-meer.de/images/klappholttal-bugdoll-97.jpg</t>
  </si>
  <si>
    <r>
      <t>http://www.igs-waldfischbach-burgalben.de/images/2012-klasse-5-b-sprau-pommerening--klein.jpg</t>
    </r>
    <r>
      <rPr>
        <sz val="10"/>
        <rFont val="Arial"/>
        <family val="2"/>
      </rPr>
      <t xml:space="preserve"> </t>
    </r>
  </si>
  <si>
    <r>
      <t>http://t3n.de/news/wp-content/uploads/2014/05/prozent.jpg</t>
    </r>
    <r>
      <rPr>
        <sz val="12"/>
        <rFont val="Arial"/>
        <family val="2"/>
      </rPr>
      <t xml:space="preserve"> </t>
    </r>
  </si>
  <si>
    <r>
      <t>http://ghs-rickling.lernnetz.de/veranstaltungen_hauptordner/klassenfahrten/2007_klassenfahrt_4a_4b_howachter_bucht/images_klassenfahrt_4a_2007/clip_image002.jpg</t>
    </r>
    <r>
      <rPr>
        <sz val="10"/>
        <rFont val="Arial"/>
        <family val="2"/>
      </rPr>
      <t xml:space="preserve"> </t>
    </r>
  </si>
  <si>
    <r>
      <t>http://www.dr-kopp.com/img/chefspiegel/14_fotolia_1820692.jpg</t>
    </r>
    <r>
      <rPr>
        <sz val="10"/>
        <rFont val="Arial"/>
        <family val="2"/>
      </rPr>
      <t xml:space="preserve"> </t>
    </r>
  </si>
  <si>
    <r>
      <t>http://www.ghr-bottrop.de/fotos/elternbrief.jpg</t>
    </r>
    <r>
      <rPr>
        <sz val="10"/>
        <rFont val="Arial"/>
        <family val="2"/>
      </rPr>
      <t xml:space="preserve"> </t>
    </r>
  </si>
  <si>
    <r>
      <t>http://www.primolo.de/archiv/Holtermoorerleitung/hp_bilder/grundschule_logo-farbe-primolo.jpg</t>
    </r>
    <r>
      <rPr>
        <sz val="10"/>
        <rFont val="Arial"/>
        <family val="2"/>
      </rPr>
      <t xml:space="preserve"> </t>
    </r>
  </si>
  <si>
    <t>http://www.elternbeirat-mws.de/wp-content/gallery/elternmitwirkung/elternlogo.jpg</t>
  </si>
  <si>
    <t>Vorgaben</t>
  </si>
  <si>
    <t xml:space="preserve">Sie fahren mit Ihrer Klasse in ein nahgelegenes Schullandheim. Hierbei werden Ihnen folgende Daten vorgegeben: </t>
  </si>
  <si>
    <t>Name der Schule</t>
  </si>
  <si>
    <t>Staatliche Realschule Sommerhausen</t>
  </si>
  <si>
    <t>Name des Schullandheims</t>
  </si>
  <si>
    <t>Jugendhaus Kitzingen</t>
  </si>
  <si>
    <t>Reisezeitraum</t>
  </si>
  <si>
    <t>24.10. - 27.10.2016</t>
  </si>
  <si>
    <t>Jahrgangsstufe</t>
  </si>
  <si>
    <t>TeilnehmerInnen</t>
  </si>
  <si>
    <t>SchülerInnen</t>
  </si>
  <si>
    <t>Lehrkräfte</t>
  </si>
  <si>
    <t>insgesamt</t>
  </si>
  <si>
    <t>Reisende</t>
  </si>
  <si>
    <t>Nachname</t>
  </si>
  <si>
    <t>Vorname</t>
  </si>
  <si>
    <t>Geschlecht</t>
  </si>
  <si>
    <t>Geburtsdatum</t>
  </si>
  <si>
    <t>Allergien/Unverträglichkeiten</t>
  </si>
  <si>
    <t>Algin</t>
  </si>
  <si>
    <t>Taylan</t>
  </si>
  <si>
    <t>m</t>
  </si>
  <si>
    <t>Fruktoseintoleranz</t>
  </si>
  <si>
    <t>Bogmann</t>
  </si>
  <si>
    <t>Lena Stefanie</t>
  </si>
  <si>
    <t>w</t>
  </si>
  <si>
    <t>-</t>
  </si>
  <si>
    <t>Breuer</t>
  </si>
  <si>
    <t>Sandy</t>
  </si>
  <si>
    <t>Burlik</t>
  </si>
  <si>
    <t>Veronika</t>
  </si>
  <si>
    <t>Damor</t>
  </si>
  <si>
    <t>Marie Luise</t>
  </si>
  <si>
    <t>Demma</t>
  </si>
  <si>
    <t>Niklas</t>
  </si>
  <si>
    <t>Dofoleck</t>
  </si>
  <si>
    <t>Tim Leon Ruben</t>
  </si>
  <si>
    <t>Famran</t>
  </si>
  <si>
    <t>Michelle</t>
  </si>
  <si>
    <t>Frisinger</t>
  </si>
  <si>
    <t>Sebastian David</t>
  </si>
  <si>
    <t>Laktoseintoleranz</t>
  </si>
  <si>
    <t>Hussain</t>
  </si>
  <si>
    <t>Syed Bilal</t>
  </si>
  <si>
    <t>Jäger</t>
  </si>
  <si>
    <t>Isabella</t>
  </si>
  <si>
    <t>Karahan</t>
  </si>
  <si>
    <t>Leon</t>
  </si>
  <si>
    <t>Krminac</t>
  </si>
  <si>
    <t>Leonie Mae</t>
  </si>
  <si>
    <t>Mahjoubian</t>
  </si>
  <si>
    <t>Laura Melanie</t>
  </si>
  <si>
    <t>Merwar</t>
  </si>
  <si>
    <t>Iris</t>
  </si>
  <si>
    <t>Neuherz</t>
  </si>
  <si>
    <t>Tessa</t>
  </si>
  <si>
    <t>Putz</t>
  </si>
  <si>
    <t>Annemarie Sophie</t>
  </si>
  <si>
    <t>Sahin</t>
  </si>
  <si>
    <t>Aise Gül</t>
  </si>
  <si>
    <t>Sophie</t>
  </si>
  <si>
    <t>Zöliakie</t>
  </si>
  <si>
    <t>Schille</t>
  </si>
  <si>
    <t>Livia</t>
  </si>
  <si>
    <t>Sipos</t>
  </si>
  <si>
    <t>Adam</t>
  </si>
  <si>
    <t>Stevanovic</t>
  </si>
  <si>
    <t>Marija</t>
  </si>
  <si>
    <t>Thaller</t>
  </si>
  <si>
    <t>Nicolas</t>
  </si>
  <si>
    <t>Tirschek</t>
  </si>
  <si>
    <t>Melissa</t>
  </si>
  <si>
    <t>Vezden</t>
  </si>
  <si>
    <t>Mariella</t>
  </si>
  <si>
    <t>Vrecic</t>
  </si>
  <si>
    <t>Aleksandar</t>
  </si>
  <si>
    <t>Statistisches</t>
  </si>
  <si>
    <t>Nicht für den Schullandheimaufenthalt, sondern auch für weitere Angelegenheiten ist es sinnvoll, einen statistischen Überblick über Ihre Klasse zu haben.</t>
  </si>
  <si>
    <t>Alter am</t>
  </si>
  <si>
    <t>Algan</t>
  </si>
  <si>
    <t>Bergmann</t>
  </si>
  <si>
    <t>Breier</t>
  </si>
  <si>
    <t>Alter 10</t>
  </si>
  <si>
    <t>Bucic</t>
  </si>
  <si>
    <t>Alter 11</t>
  </si>
  <si>
    <t>Dilmetz</t>
  </si>
  <si>
    <t>Alter 12</t>
  </si>
  <si>
    <t>Dirry</t>
  </si>
  <si>
    <t>Dorfmeister</t>
  </si>
  <si>
    <t>Falleri</t>
  </si>
  <si>
    <t>Fröhlich</t>
  </si>
  <si>
    <t>Zählen Sie zunächst mittels einer geeigneten Formel alle männlichen und weiblichen Schülerinnen in den Zellen B45 und B46.</t>
  </si>
  <si>
    <t>männlich</t>
  </si>
  <si>
    <t>weiblich</t>
  </si>
  <si>
    <t>Erstellen Sie daran anschließend ein „Kreisdiagramm“ mit der Bezeichnung Geschlechterverteilung, welches das Geschlechterverhältnis Ihrer Klasse darstellt.</t>
  </si>
  <si>
    <t>Berechnen Sie nun mit Hilfe einer geeigneten Formel, das Alter Ihrer Schüler in den Zellen H16-H41 am Tag der Abreise (24.10.2016).</t>
  </si>
  <si>
    <t>Stellen Sie nun das Alter Ihrer Schüler am Tag der Abreise anhand der Ergebnisse aus der vorangegangenen Aufgabe graphisch in Form eines Kreisdiagramms dar (Überschrift: Alter zum Reisezeitpunkt).</t>
  </si>
  <si>
    <t>Anreise</t>
  </si>
  <si>
    <t>Die Anreise soll durch ein Busunternehmen erfolgen. Sie holen verschiedene Angebote ein, um anschließend die Preise zu vergleichen.</t>
  </si>
  <si>
    <t>Dabei erhalten Sie folgende Gesamtpreise für:</t>
  </si>
  <si>
    <t>Personen</t>
  </si>
  <si>
    <t>Name des Unternehmens</t>
  </si>
  <si>
    <t>Gesamtpreis</t>
  </si>
  <si>
    <t>Fahrpreis/Person</t>
  </si>
  <si>
    <t>Fahrpreis/Person inkl. Sonderkonditionen</t>
  </si>
  <si>
    <t>Gesamtpreis inkl. Sonderkonditionen</t>
  </si>
  <si>
    <t>Klaus und Söhne</t>
  </si>
  <si>
    <t>Herbert GmbH</t>
  </si>
  <si>
    <t>Salibert Reisen</t>
  </si>
  <si>
    <t>Müller und Partner</t>
  </si>
  <si>
    <t>Berechnen Sie zunächst den Fahrpreis pro Person in den Feldern F17-F20.</t>
  </si>
  <si>
    <t>Abweichend von den errechneten Preisen  gelten für zwei Unternehmen weitere Konditionen:</t>
  </si>
  <si>
    <t>Herbert GmbH verlangt einen Aufschlag von 10% pro Person aufgrund der zu geringen Auslastung des Busses.</t>
  </si>
  <si>
    <t>Salibert Reisen wiederum räumt ihnen einen Rabatt von 15% pro Person als Stammkunde des Unternehmens ein.</t>
  </si>
  <si>
    <t>Berechnen Sie nun den Fahrpreis pro Person unter Berücksichtigung der Sonderkonditionen in den Feldern H17-H20.</t>
  </si>
  <si>
    <t>Berechnen Sie anschließend den günstigsten Gesamtpreis für die Fahrt inkl. Der Sonderkonditionen in den Zellen L17-L20.</t>
  </si>
  <si>
    <t>Unterkunft</t>
  </si>
  <si>
    <t>Anders als bei der Wahl des Busunternehmens haben Sie bei der Unterkunft keine Wahlmöglichkeit, da von der Schule seit Jahren dasselbe Schullandheim</t>
  </si>
  <si>
    <t>vorgegeben wird. Da dieses zwar sehr schön ist, aber nicht staatlich bezuschusst wird, fallen relativ hohe Kosten pro Person für die Unterbringung an.</t>
  </si>
  <si>
    <t>Standardpreis</t>
  </si>
  <si>
    <t>zwei freie Personen</t>
  </si>
  <si>
    <t>10% auf den Preis der Vollpension</t>
  </si>
  <si>
    <t>5% Rabatt auf den Gesamtpreis</t>
  </si>
  <si>
    <t>Übernachtungskosten p.P.</t>
  </si>
  <si>
    <t>Verpflegung (Vollpension) p.P.</t>
  </si>
  <si>
    <t>Gesamtpreis p.P.</t>
  </si>
  <si>
    <t>Gesamtpreis für alle Reisenden</t>
  </si>
  <si>
    <t>Allerdings bietet das Schullandheim dieses Jahr mehrere Rabattoptionen an:</t>
  </si>
  <si>
    <t>zwei freie Personen bei einer Mindestanzahl von 20 Reisenden</t>
  </si>
  <si>
    <t>10% Rabatt auf den Preis der Vollpension</t>
  </si>
  <si>
    <t>Rückerstattung in Höhe von 5% auf den Gesamtpreis als Stammkunde</t>
  </si>
  <si>
    <t>Berechnen Sie zunächst in der Zelle D20 den Gesamtpreis für alle 28 Reisenden ohne Berücksichtigung möglicher Rabatte.</t>
  </si>
  <si>
    <t>Vorläufiger Gesamtpreis</t>
  </si>
  <si>
    <t>Sowohl die Kosten für das Busunternehmen als auch die für die Übernachtung wurden von Ihnen berechnet. Als Grundlage für die weiteren Arbeiten ist es</t>
  </si>
  <si>
    <t xml:space="preserve">sinnvoll, einen Überblick über die Gesamtkosten zu haben. </t>
  </si>
  <si>
    <t>alle Reisenden</t>
  </si>
  <si>
    <t>pro Person</t>
  </si>
  <si>
    <t>28</t>
  </si>
  <si>
    <t>Fahrtkosten</t>
  </si>
  <si>
    <t>Übernachtung inkl. Verpflegung</t>
  </si>
  <si>
    <t>Gesamtkosten</t>
  </si>
  <si>
    <t>Fügen Sie in die entsprechenden Zellen die niedrigsten Preise für alle Reisenden bzw. pro Person ein. Berücksichtigen Sie dabei Ihre Ergebnisse aus den anderen Tabellen.</t>
  </si>
  <si>
    <t>Zuschuss</t>
  </si>
  <si>
    <t>Der Elternbeirat bezuschusst  - wie jedes Jahr – die Fahrt mit 200€. Dieser ist allerdings nur SchülerInnen vorbehalten.</t>
  </si>
  <si>
    <t>ohne Zuschuss</t>
  </si>
  <si>
    <t>mit Zuschuss</t>
  </si>
  <si>
    <t>mit Erstattung der Fahrtkosten durch die Schule</t>
  </si>
  <si>
    <t>Gesamtkosten Fahrt (alle Reisenden)</t>
  </si>
  <si>
    <t>Gesamtkosten Fahrt (SchülerInnen p.P.)</t>
  </si>
  <si>
    <t>Gesamtkosten Fahrt (Lehrkräfte p.P.)</t>
  </si>
  <si>
    <t>Übertragen Sie zunächst die bisher berechneten Gesamtkosten für alle Reisenden bzw. für die einzelnen Reisenden in die Zellen E16-E18.</t>
  </si>
  <si>
    <t>Berücksichtigen Sie nun den Zuschuss des Elternbeirats – wie oben angegeben – in den Zellen G16-G18.</t>
  </si>
  <si>
    <t>Die Schule erstattet den Lehrkräften nach der Fahrt pauschal für jeden Reisetag 10,00€. Berücksichtigen Sie dies in der Zelle I18.</t>
  </si>
  <si>
    <t>Anzahl aller Reisenden</t>
  </si>
  <si>
    <t>davon SchülerInnen</t>
  </si>
  <si>
    <t>davon Lehrkräfte</t>
  </si>
  <si>
    <t>Anzahl der Reisetage</t>
  </si>
  <si>
    <t>pauschale Erstattung für Lehrkräfte in Euro</t>
  </si>
  <si>
    <t>Zuschuss für die Fahrt in Euro</t>
  </si>
  <si>
    <t>Elternbrief</t>
  </si>
  <si>
    <t>In den vorangegangenen Tabellen wurden alle Daten erhoben, die für einen (knappen) Elternbrief für die Fahrt in das Schullandheim relevant sind.</t>
  </si>
  <si>
    <t xml:space="preserve">Staatliche Realschule Sommerhausen </t>
  </si>
  <si>
    <t>Fahrt in das Jugendhaus Kitzingen</t>
  </si>
  <si>
    <t>Liebe Eltern,</t>
  </si>
  <si>
    <t xml:space="preserve">vom </t>
  </si>
  <si>
    <t>fahren wir in das Jugendhaus Kitzingen. Die Kosten pro Person belaufen sich – dank eines Zuschusses des Elternbeirats – auf</t>
  </si>
  <si>
    <t>.</t>
  </si>
  <si>
    <t>Die Anreise erfolgt mit dem Busunternehmen</t>
  </si>
  <si>
    <t>Geben Sie Ihrem Kind den Betrag in Höhe von</t>
  </si>
  <si>
    <t>spätestens bis zum 01.10.2016 mit. Vielen Dank!</t>
  </si>
  <si>
    <t>Füllen Sie die Zellen F21 (Reisedatum), B27 (Reisedatum), M27 (Endpreis pro Schülerin), E28 (Busunternehmen) und E30 (Endpreis pro SchülerIn) mit den entsprechenden Daten.</t>
  </si>
  <si>
    <t>Berechnen Sie jetzt in den Zellen F19-F20, H17-H20 bzw. K19-K20 die Preise pro Person bzw. den Gesamtpreis für alle Reisenden unter Berücksichtigung der entsprechenden Rabatte.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</si>
</sst>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;[Red]\-#,##0.00\ [$€-407]"/>
  </numFmts>
  <fonts count="11">
    <font>
      <sz val="10"/>
      <name val="Arial"/>
      <family val="2"/>
    </font>
    <font>
      <sz val="10"/>
      <name val="Arial Unicode MS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10"/>
      <color indexed="57"/>
      <name val="Arial"/>
      <family val="2"/>
    </font>
    <font>
      <b/>
      <sz val="14"/>
      <color indexed="8"/>
      <name val="AvenirNext-DemiBold"/>
    </font>
    <font>
      <b/>
      <sz val="12"/>
      <color indexed="8"/>
      <name val="AvenirNext-Demi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/>
    <xf numFmtId="49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7" fillId="0" borderId="1" xfId="0" applyNumberFormat="1" applyFont="1" applyBorder="1" applyAlignment="1">
      <alignment horizontal="justify"/>
    </xf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Border="1"/>
  </cellXfs>
  <cellStyles count="2">
    <cellStyle name="grün" xfId="1"/>
    <cellStyle name="Standard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95250</xdr:colOff>
      <xdr:row>12</xdr:row>
      <xdr:rowOff>130202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14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2049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307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4097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5121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6145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7169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120686</xdr:colOff>
      <xdr:row>10</xdr:row>
      <xdr:rowOff>130202</xdr:rowOff>
    </xdr:to>
    <xdr:pic>
      <xdr:nvPicPr>
        <xdr:cNvPr id="8193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923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16</xdr:row>
      <xdr:rowOff>130175</xdr:rowOff>
    </xdr:from>
    <xdr:to>
      <xdr:col>0</xdr:col>
      <xdr:colOff>695325</xdr:colOff>
      <xdr:row>22</xdr:row>
      <xdr:rowOff>32</xdr:rowOff>
    </xdr:to>
    <xdr:pic>
      <xdr:nvPicPr>
        <xdr:cNvPr id="8194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44800"/>
          <a:ext cx="8001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ternbeirat-mws.de/wp-content/gallery/elternmitwirkung/elternlogo.jpg" TargetMode="External"/><Relationship Id="rId3" Type="http://schemas.openxmlformats.org/officeDocument/2006/relationships/hyperlink" Target="http://t3n.de/news/wp-content/uploads/2014/05/prozent.jpg" TargetMode="External"/><Relationship Id="rId7" Type="http://schemas.openxmlformats.org/officeDocument/2006/relationships/hyperlink" Target="http://www.primolo.de/archiv/Holtermoorerleitung/hp_bilder/grundschule_logo-farbe-primolo.jpg" TargetMode="External"/><Relationship Id="rId2" Type="http://schemas.openxmlformats.org/officeDocument/2006/relationships/hyperlink" Target="http://www.igs-waldfischbach-burgalben.de/images/2012-klasse-5-b-sprau-pommerening--klein.jpg" TargetMode="External"/><Relationship Id="rId1" Type="http://schemas.openxmlformats.org/officeDocument/2006/relationships/hyperlink" Target="http://www.akademie-am-meer.de/images/klappholttal-bugdoll-97.jpg" TargetMode="External"/><Relationship Id="rId6" Type="http://schemas.openxmlformats.org/officeDocument/2006/relationships/hyperlink" Target="http://www.ghr-bottrop.de/fotos/elternbrief.jpg" TargetMode="External"/><Relationship Id="rId5" Type="http://schemas.openxmlformats.org/officeDocument/2006/relationships/hyperlink" Target="http://www.dr-kopp.com/img/chefspiegel/14_fotolia_1820692.jpg" TargetMode="External"/><Relationship Id="rId4" Type="http://schemas.openxmlformats.org/officeDocument/2006/relationships/hyperlink" Target="http://ghs-rickling.lernnetz.de/veranstaltungen_hauptordner/klassenfahrten/2007_klassenfahrt_4a_4b_howachter_bucht/images_klassenfahrt_4a_2007/clip_image002.jpg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/>
  </sheetViews>
  <sheetFormatPr baseColWidth="10" defaultRowHeight="12.75"/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t="s">
        <v>3</v>
      </c>
    </row>
    <row r="15" spans="1:1">
      <c r="A15" s="2" t="s">
        <v>4</v>
      </c>
    </row>
    <row r="16" spans="1:1">
      <c r="A16" t="s">
        <v>5</v>
      </c>
    </row>
    <row r="18" spans="1:14">
      <c r="A18" s="2" t="s">
        <v>6</v>
      </c>
    </row>
    <row r="19" spans="1:14">
      <c r="A19" t="s">
        <v>7</v>
      </c>
    </row>
    <row r="21" spans="1:14">
      <c r="A21" s="2" t="s">
        <v>8</v>
      </c>
    </row>
    <row r="22" spans="1:14">
      <c r="A22" s="3" t="s">
        <v>9</v>
      </c>
    </row>
    <row r="23" spans="1:14">
      <c r="A23" t="s">
        <v>10</v>
      </c>
    </row>
    <row r="25" spans="1:14">
      <c r="A25" s="2" t="s">
        <v>11</v>
      </c>
    </row>
    <row r="26" spans="1:14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A28" s="5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A33" s="5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sheetProtection selectLockedCells="1" selectUnlockedCells="1"/>
  <hyperlinks>
    <hyperlink ref="A26" r:id="rId1"/>
    <hyperlink ref="A27" r:id="rId2" display="http://www.igs-waldfischbach-burgalben.de/images/2012-klasse-5-b-sprau-pommerening--klein.jpg"/>
    <hyperlink ref="A28" r:id="rId3" display="http://t3n.de/news/wp-content/uploads/2014/05/prozent.jpg"/>
    <hyperlink ref="A29" r:id="rId4" display="http://ghs-rickling.lernnetz.de/veranstaltungen_hauptordner/klassenfahrten/2007_klassenfahrt_4a_4b_howachter_bucht/images_klassenfahrt_4a_2007/clip_image002.jpg"/>
    <hyperlink ref="A30" r:id="rId5" display="http://www.dr-kopp.com/img/chefspiegel/14_fotolia_1820692.jpg"/>
    <hyperlink ref="A31" r:id="rId6" display="http://www.ghr-bottrop.de/fotos/elternbrief.jpg"/>
    <hyperlink ref="A32" r:id="rId7" display="http://www.primolo.de/archiv/Holtermoorerleitung/hp_bilder/grundschule_logo-farbe-primolo.jpg"/>
    <hyperlink ref="A33" r:id="rId8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2.75"/>
  <cols>
    <col min="1" max="16384" width="11.42578125" style="6"/>
  </cols>
  <sheetData>
    <row r="1" spans="1:3" ht="18">
      <c r="A1" s="1" t="s">
        <v>0</v>
      </c>
    </row>
    <row r="2" spans="1:3">
      <c r="A2" s="2" t="s">
        <v>1</v>
      </c>
    </row>
    <row r="3" spans="1:3">
      <c r="A3" s="2" t="s">
        <v>2</v>
      </c>
    </row>
    <row r="12" spans="1:3">
      <c r="A12" s="2" t="s">
        <v>20</v>
      </c>
    </row>
    <row r="13" spans="1:3">
      <c r="A13" s="6" t="s">
        <v>21</v>
      </c>
    </row>
    <row r="15" spans="1:3">
      <c r="A15" s="6" t="s">
        <v>22</v>
      </c>
      <c r="C15" s="7" t="s">
        <v>23</v>
      </c>
    </row>
    <row r="16" spans="1:3">
      <c r="A16" s="6" t="s">
        <v>24</v>
      </c>
      <c r="C16" s="7" t="s">
        <v>25</v>
      </c>
    </row>
    <row r="17" spans="1:9">
      <c r="A17" s="6" t="s">
        <v>26</v>
      </c>
      <c r="C17" s="7" t="s">
        <v>27</v>
      </c>
    </row>
    <row r="18" spans="1:9">
      <c r="A18" s="6" t="s">
        <v>28</v>
      </c>
      <c r="C18" s="7">
        <v>5</v>
      </c>
    </row>
    <row r="19" spans="1:9">
      <c r="A19" s="6" t="s">
        <v>29</v>
      </c>
      <c r="C19" s="7">
        <v>26</v>
      </c>
      <c r="D19" s="6" t="s">
        <v>30</v>
      </c>
    </row>
    <row r="20" spans="1:9">
      <c r="C20" s="7">
        <v>2</v>
      </c>
      <c r="D20" s="6" t="s">
        <v>31</v>
      </c>
    </row>
    <row r="21" spans="1:9">
      <c r="B21" s="6" t="s">
        <v>32</v>
      </c>
      <c r="C21" s="7">
        <f>C19+C20</f>
        <v>28</v>
      </c>
      <c r="D21" s="6" t="s">
        <v>33</v>
      </c>
    </row>
    <row r="24" spans="1:9">
      <c r="B24" s="2" t="s">
        <v>34</v>
      </c>
      <c r="C24" s="2" t="s">
        <v>35</v>
      </c>
      <c r="E24" s="2" t="s">
        <v>36</v>
      </c>
      <c r="F24" s="8" t="s">
        <v>37</v>
      </c>
      <c r="H24" s="2" t="s">
        <v>38</v>
      </c>
      <c r="I24"/>
    </row>
    <row r="25" spans="1:9">
      <c r="A25" s="9">
        <v>1</v>
      </c>
      <c r="B25" s="10" t="s">
        <v>39</v>
      </c>
      <c r="C25" s="10" t="s">
        <v>40</v>
      </c>
      <c r="E25" t="s">
        <v>41</v>
      </c>
      <c r="F25" s="11">
        <v>38416</v>
      </c>
      <c r="H25" t="s">
        <v>42</v>
      </c>
      <c r="I25"/>
    </row>
    <row r="26" spans="1:9">
      <c r="A26" s="9">
        <v>2</v>
      </c>
      <c r="B26" s="10" t="s">
        <v>43</v>
      </c>
      <c r="C26" s="10" t="s">
        <v>44</v>
      </c>
      <c r="E26" t="s">
        <v>45</v>
      </c>
      <c r="F26" s="11">
        <v>38053</v>
      </c>
      <c r="H26" t="s">
        <v>46</v>
      </c>
      <c r="I26"/>
    </row>
    <row r="27" spans="1:9">
      <c r="A27" s="9">
        <v>3</v>
      </c>
      <c r="B27" s="10" t="s">
        <v>47</v>
      </c>
      <c r="C27" s="10" t="s">
        <v>48</v>
      </c>
      <c r="E27" t="s">
        <v>45</v>
      </c>
      <c r="F27" s="11">
        <v>38329</v>
      </c>
      <c r="H27" t="s">
        <v>46</v>
      </c>
      <c r="I27"/>
    </row>
    <row r="28" spans="1:9">
      <c r="A28" s="9">
        <v>4</v>
      </c>
      <c r="B28" s="10" t="s">
        <v>49</v>
      </c>
      <c r="C28" s="10" t="s">
        <v>50</v>
      </c>
      <c r="E28" t="s">
        <v>45</v>
      </c>
      <c r="F28" s="11">
        <v>38359</v>
      </c>
      <c r="H28" t="s">
        <v>46</v>
      </c>
      <c r="I28"/>
    </row>
    <row r="29" spans="1:9">
      <c r="A29" s="9">
        <v>5</v>
      </c>
      <c r="B29" s="10" t="s">
        <v>51</v>
      </c>
      <c r="C29" s="10" t="s">
        <v>52</v>
      </c>
      <c r="E29" t="s">
        <v>45</v>
      </c>
      <c r="F29" s="11">
        <v>38516</v>
      </c>
      <c r="H29" t="s">
        <v>46</v>
      </c>
      <c r="I29"/>
    </row>
    <row r="30" spans="1:9">
      <c r="A30" s="9">
        <v>6</v>
      </c>
      <c r="B30" s="10" t="s">
        <v>53</v>
      </c>
      <c r="C30" s="10" t="s">
        <v>54</v>
      </c>
      <c r="E30" t="s">
        <v>41</v>
      </c>
      <c r="F30" s="11">
        <v>38384</v>
      </c>
      <c r="H30" t="s">
        <v>46</v>
      </c>
      <c r="I30"/>
    </row>
    <row r="31" spans="1:9">
      <c r="A31" s="9">
        <v>7</v>
      </c>
      <c r="B31" s="10" t="s">
        <v>55</v>
      </c>
      <c r="C31" s="10" t="s">
        <v>56</v>
      </c>
      <c r="E31" t="s">
        <v>41</v>
      </c>
      <c r="F31" s="11">
        <v>38411</v>
      </c>
      <c r="H31" t="s">
        <v>46</v>
      </c>
      <c r="I31"/>
    </row>
    <row r="32" spans="1:9">
      <c r="A32" s="9">
        <v>8</v>
      </c>
      <c r="B32" s="10" t="s">
        <v>57</v>
      </c>
      <c r="C32" s="10" t="s">
        <v>58</v>
      </c>
      <c r="E32" t="s">
        <v>45</v>
      </c>
      <c r="F32" s="11">
        <v>38541</v>
      </c>
      <c r="H32" t="s">
        <v>46</v>
      </c>
      <c r="I32"/>
    </row>
    <row r="33" spans="1:9">
      <c r="A33" s="9">
        <v>9</v>
      </c>
      <c r="B33" s="10" t="s">
        <v>59</v>
      </c>
      <c r="C33" s="10" t="s">
        <v>60</v>
      </c>
      <c r="E33" t="s">
        <v>41</v>
      </c>
      <c r="F33" s="11">
        <v>38619</v>
      </c>
      <c r="H33" t="s">
        <v>61</v>
      </c>
      <c r="I33"/>
    </row>
    <row r="34" spans="1:9">
      <c r="A34" s="9">
        <v>10</v>
      </c>
      <c r="B34" s="10" t="s">
        <v>62</v>
      </c>
      <c r="C34" s="10" t="s">
        <v>63</v>
      </c>
      <c r="E34" t="s">
        <v>41</v>
      </c>
      <c r="F34" s="11">
        <v>38230</v>
      </c>
      <c r="H34" t="s">
        <v>46</v>
      </c>
      <c r="I34"/>
    </row>
    <row r="35" spans="1:9">
      <c r="A35" s="9">
        <v>11</v>
      </c>
      <c r="B35" s="10" t="s">
        <v>64</v>
      </c>
      <c r="C35" s="10" t="s">
        <v>65</v>
      </c>
      <c r="E35" t="s">
        <v>45</v>
      </c>
      <c r="F35" s="11">
        <v>38534</v>
      </c>
      <c r="H35" t="s">
        <v>46</v>
      </c>
      <c r="I35"/>
    </row>
    <row r="36" spans="1:9">
      <c r="A36" s="9">
        <v>12</v>
      </c>
      <c r="B36" s="10" t="s">
        <v>66</v>
      </c>
      <c r="C36" s="10" t="s">
        <v>67</v>
      </c>
      <c r="E36" t="s">
        <v>41</v>
      </c>
      <c r="F36" s="11">
        <v>38343</v>
      </c>
      <c r="H36" t="s">
        <v>46</v>
      </c>
      <c r="I36"/>
    </row>
    <row r="37" spans="1:9">
      <c r="A37" s="9">
        <v>13</v>
      </c>
      <c r="B37" s="10" t="s">
        <v>68</v>
      </c>
      <c r="C37" s="10" t="s">
        <v>69</v>
      </c>
      <c r="E37" t="s">
        <v>45</v>
      </c>
      <c r="F37" s="11">
        <v>38517</v>
      </c>
      <c r="H37" t="s">
        <v>46</v>
      </c>
      <c r="I37"/>
    </row>
    <row r="38" spans="1:9">
      <c r="A38" s="9">
        <v>14</v>
      </c>
      <c r="B38" s="10" t="s">
        <v>70</v>
      </c>
      <c r="C38" s="10" t="s">
        <v>71</v>
      </c>
      <c r="E38" t="s">
        <v>45</v>
      </c>
      <c r="F38" s="11">
        <v>38423</v>
      </c>
      <c r="H38" t="s">
        <v>46</v>
      </c>
      <c r="I38"/>
    </row>
    <row r="39" spans="1:9">
      <c r="A39" s="9">
        <v>15</v>
      </c>
      <c r="B39" s="10" t="s">
        <v>72</v>
      </c>
      <c r="C39" s="10" t="s">
        <v>73</v>
      </c>
      <c r="E39" t="s">
        <v>45</v>
      </c>
      <c r="F39" s="11">
        <v>38774</v>
      </c>
      <c r="H39" t="s">
        <v>46</v>
      </c>
      <c r="I39"/>
    </row>
    <row r="40" spans="1:9">
      <c r="A40" s="9">
        <v>16</v>
      </c>
      <c r="B40" s="10" t="s">
        <v>74</v>
      </c>
      <c r="C40" s="10" t="s">
        <v>75</v>
      </c>
      <c r="E40" t="s">
        <v>45</v>
      </c>
      <c r="F40" s="11">
        <v>38591</v>
      </c>
      <c r="H40" t="s">
        <v>46</v>
      </c>
      <c r="I40"/>
    </row>
    <row r="41" spans="1:9">
      <c r="A41" s="9">
        <v>17</v>
      </c>
      <c r="B41" s="10" t="s">
        <v>76</v>
      </c>
      <c r="C41" s="10" t="s">
        <v>77</v>
      </c>
      <c r="E41" t="s">
        <v>45</v>
      </c>
      <c r="F41" s="11">
        <v>38655</v>
      </c>
      <c r="H41" t="s">
        <v>46</v>
      </c>
      <c r="I41"/>
    </row>
    <row r="42" spans="1:9">
      <c r="A42" s="9">
        <v>18</v>
      </c>
      <c r="B42" s="10" t="s">
        <v>78</v>
      </c>
      <c r="C42" s="10" t="s">
        <v>79</v>
      </c>
      <c r="E42" t="s">
        <v>45</v>
      </c>
      <c r="F42" s="11">
        <v>38388</v>
      </c>
      <c r="H42" t="s">
        <v>46</v>
      </c>
      <c r="I42"/>
    </row>
    <row r="43" spans="1:9">
      <c r="A43" s="9">
        <v>19</v>
      </c>
      <c r="B43" s="10" t="s">
        <v>78</v>
      </c>
      <c r="C43" s="10" t="s">
        <v>80</v>
      </c>
      <c r="E43" t="s">
        <v>45</v>
      </c>
      <c r="F43" s="11">
        <v>38747</v>
      </c>
      <c r="H43" t="s">
        <v>81</v>
      </c>
      <c r="I43"/>
    </row>
    <row r="44" spans="1:9">
      <c r="A44" s="9">
        <v>20</v>
      </c>
      <c r="B44" s="10" t="s">
        <v>82</v>
      </c>
      <c r="C44" s="10" t="s">
        <v>83</v>
      </c>
      <c r="E44" t="s">
        <v>45</v>
      </c>
      <c r="F44" s="11">
        <v>38509</v>
      </c>
      <c r="H44" t="s">
        <v>46</v>
      </c>
      <c r="I44"/>
    </row>
    <row r="45" spans="1:9">
      <c r="A45" s="9">
        <v>21</v>
      </c>
      <c r="B45" s="10" t="s">
        <v>84</v>
      </c>
      <c r="C45" s="10" t="s">
        <v>85</v>
      </c>
      <c r="E45" t="s">
        <v>41</v>
      </c>
      <c r="F45" s="11">
        <v>38928</v>
      </c>
      <c r="H45" t="s">
        <v>46</v>
      </c>
      <c r="I45"/>
    </row>
    <row r="46" spans="1:9">
      <c r="A46" s="9">
        <v>22</v>
      </c>
      <c r="B46" s="10" t="s">
        <v>86</v>
      </c>
      <c r="C46" s="10" t="s">
        <v>87</v>
      </c>
      <c r="E46" t="s">
        <v>45</v>
      </c>
      <c r="F46" s="11">
        <v>38363</v>
      </c>
      <c r="H46" t="s">
        <v>46</v>
      </c>
      <c r="I46"/>
    </row>
    <row r="47" spans="1:9">
      <c r="A47" s="9">
        <v>23</v>
      </c>
      <c r="B47" s="10" t="s">
        <v>88</v>
      </c>
      <c r="C47" s="10" t="s">
        <v>89</v>
      </c>
      <c r="E47" t="s">
        <v>41</v>
      </c>
      <c r="F47" s="11">
        <v>38634</v>
      </c>
      <c r="H47" t="s">
        <v>46</v>
      </c>
      <c r="I47"/>
    </row>
    <row r="48" spans="1:9">
      <c r="A48" s="9">
        <v>24</v>
      </c>
      <c r="B48" s="10" t="s">
        <v>90</v>
      </c>
      <c r="C48" s="10" t="s">
        <v>91</v>
      </c>
      <c r="E48" t="s">
        <v>45</v>
      </c>
      <c r="F48" s="11">
        <v>38302</v>
      </c>
      <c r="H48" t="s">
        <v>46</v>
      </c>
      <c r="I48"/>
    </row>
    <row r="49" spans="1:9">
      <c r="A49" s="9">
        <v>25</v>
      </c>
      <c r="B49" s="10" t="s">
        <v>92</v>
      </c>
      <c r="C49" s="10" t="s">
        <v>93</v>
      </c>
      <c r="E49" t="s">
        <v>45</v>
      </c>
      <c r="F49" s="11">
        <v>38716</v>
      </c>
      <c r="H49" t="s">
        <v>46</v>
      </c>
      <c r="I49"/>
    </row>
    <row r="50" spans="1:9">
      <c r="A50" s="9">
        <v>26</v>
      </c>
      <c r="B50" s="10" t="s">
        <v>94</v>
      </c>
      <c r="C50" s="10" t="s">
        <v>95</v>
      </c>
      <c r="E50" t="s">
        <v>41</v>
      </c>
      <c r="F50" s="11">
        <v>38387</v>
      </c>
      <c r="H50" t="s">
        <v>46</v>
      </c>
      <c r="I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</row>
    <row r="2" spans="1:9">
      <c r="A2" s="2" t="s">
        <v>1</v>
      </c>
      <c r="B2" s="2"/>
      <c r="C2" s="2"/>
    </row>
    <row r="3" spans="1:9">
      <c r="A3" s="2" t="s">
        <v>2</v>
      </c>
      <c r="B3" s="2"/>
      <c r="C3" s="2"/>
    </row>
    <row r="12" spans="1:9">
      <c r="A12" s="2" t="s">
        <v>96</v>
      </c>
    </row>
    <row r="13" spans="1:9">
      <c r="A13" t="s">
        <v>97</v>
      </c>
    </row>
    <row r="15" spans="1:9" ht="13.5" thickBot="1">
      <c r="A15" s="6"/>
      <c r="B15" s="2" t="s">
        <v>34</v>
      </c>
      <c r="C15" s="2" t="s">
        <v>35</v>
      </c>
      <c r="D15" s="6"/>
      <c r="E15" s="2" t="s">
        <v>36</v>
      </c>
      <c r="F15" s="8" t="s">
        <v>37</v>
      </c>
      <c r="H15" s="8" t="s">
        <v>98</v>
      </c>
      <c r="I15" s="12">
        <v>42667</v>
      </c>
    </row>
    <row r="16" spans="1:9" ht="13.5" thickBot="1">
      <c r="A16" s="9">
        <v>1</v>
      </c>
      <c r="B16" s="10" t="s">
        <v>99</v>
      </c>
      <c r="C16" s="10" t="s">
        <v>40</v>
      </c>
      <c r="D16" s="6"/>
      <c r="E16" t="s">
        <v>41</v>
      </c>
      <c r="F16" s="11">
        <v>38416</v>
      </c>
      <c r="H16" s="24">
        <f>DATEDIF(F16,$I$15,"y")</f>
        <v>11</v>
      </c>
    </row>
    <row r="17" spans="1:10" ht="13.5" thickBot="1">
      <c r="A17" s="9">
        <v>2</v>
      </c>
      <c r="B17" s="10" t="s">
        <v>100</v>
      </c>
      <c r="C17" s="10" t="s">
        <v>44</v>
      </c>
      <c r="D17" s="6"/>
      <c r="E17" t="s">
        <v>45</v>
      </c>
      <c r="F17" s="11">
        <v>38053</v>
      </c>
      <c r="H17" s="24">
        <f t="shared" ref="H17:H41" si="0">DATEDIF(F17,$I$15,"y")</f>
        <v>12</v>
      </c>
    </row>
    <row r="18" spans="1:10" ht="13.5" thickBot="1">
      <c r="A18" s="9">
        <v>3</v>
      </c>
      <c r="B18" s="10" t="s">
        <v>101</v>
      </c>
      <c r="C18" s="10" t="s">
        <v>48</v>
      </c>
      <c r="D18" s="6"/>
      <c r="E18" t="s">
        <v>45</v>
      </c>
      <c r="F18" s="11">
        <v>38329</v>
      </c>
      <c r="H18" s="24">
        <f t="shared" si="0"/>
        <v>11</v>
      </c>
      <c r="I18" s="7" t="s">
        <v>102</v>
      </c>
      <c r="J18" s="7">
        <f>COUNTIF($H$16:$H$41,10)</f>
        <v>5</v>
      </c>
    </row>
    <row r="19" spans="1:10" ht="13.5" thickBot="1">
      <c r="A19" s="9">
        <v>4</v>
      </c>
      <c r="B19" s="10" t="s">
        <v>103</v>
      </c>
      <c r="C19" s="10" t="s">
        <v>50</v>
      </c>
      <c r="D19" s="6"/>
      <c r="E19" t="s">
        <v>45</v>
      </c>
      <c r="F19" s="11">
        <v>38359</v>
      </c>
      <c r="H19" s="24">
        <f t="shared" si="0"/>
        <v>11</v>
      </c>
      <c r="I19" s="7" t="s">
        <v>104</v>
      </c>
      <c r="J19" s="7">
        <f>COUNTIF($H$16:$H$41,11)</f>
        <v>19</v>
      </c>
    </row>
    <row r="20" spans="1:10" ht="13.5" thickBot="1">
      <c r="A20" s="9">
        <v>5</v>
      </c>
      <c r="B20" s="10" t="s">
        <v>105</v>
      </c>
      <c r="C20" s="10" t="s">
        <v>52</v>
      </c>
      <c r="D20" s="6"/>
      <c r="E20" t="s">
        <v>45</v>
      </c>
      <c r="F20" s="11">
        <v>38516</v>
      </c>
      <c r="H20" s="24">
        <f t="shared" si="0"/>
        <v>11</v>
      </c>
      <c r="I20" s="7" t="s">
        <v>106</v>
      </c>
      <c r="J20" s="7">
        <f>COUNTIF($H$16:$H$41,12)</f>
        <v>2</v>
      </c>
    </row>
    <row r="21" spans="1:10" ht="13.5" thickBot="1">
      <c r="A21" s="9">
        <v>6</v>
      </c>
      <c r="B21" s="10" t="s">
        <v>107</v>
      </c>
      <c r="C21" s="10" t="s">
        <v>54</v>
      </c>
      <c r="D21" s="6"/>
      <c r="E21" t="s">
        <v>41</v>
      </c>
      <c r="F21" s="11">
        <v>38384</v>
      </c>
      <c r="H21" s="24">
        <f t="shared" si="0"/>
        <v>11</v>
      </c>
    </row>
    <row r="22" spans="1:10" ht="13.5" thickBot="1">
      <c r="A22" s="9">
        <v>7</v>
      </c>
      <c r="B22" s="10" t="s">
        <v>108</v>
      </c>
      <c r="C22" s="10" t="s">
        <v>56</v>
      </c>
      <c r="D22" s="6"/>
      <c r="E22" t="s">
        <v>41</v>
      </c>
      <c r="F22" s="11">
        <v>38411</v>
      </c>
      <c r="H22" s="24">
        <f t="shared" si="0"/>
        <v>11</v>
      </c>
    </row>
    <row r="23" spans="1:10" ht="13.5" thickBot="1">
      <c r="A23" s="9">
        <v>8</v>
      </c>
      <c r="B23" s="10" t="s">
        <v>109</v>
      </c>
      <c r="C23" s="10" t="s">
        <v>58</v>
      </c>
      <c r="D23" s="6"/>
      <c r="E23" t="s">
        <v>45</v>
      </c>
      <c r="F23" s="11">
        <v>38541</v>
      </c>
      <c r="H23" s="24">
        <f t="shared" si="0"/>
        <v>11</v>
      </c>
    </row>
    <row r="24" spans="1:10" ht="13.5" thickBot="1">
      <c r="A24" s="9">
        <v>9</v>
      </c>
      <c r="B24" s="10" t="s">
        <v>110</v>
      </c>
      <c r="C24" s="10" t="s">
        <v>60</v>
      </c>
      <c r="D24" s="6"/>
      <c r="E24" t="s">
        <v>41</v>
      </c>
      <c r="F24" s="11">
        <v>38619</v>
      </c>
      <c r="H24" s="24">
        <f t="shared" si="0"/>
        <v>11</v>
      </c>
    </row>
    <row r="25" spans="1:10" ht="13.5" thickBot="1">
      <c r="A25" s="9">
        <v>10</v>
      </c>
      <c r="B25" s="10" t="s">
        <v>62</v>
      </c>
      <c r="C25" s="10" t="s">
        <v>63</v>
      </c>
      <c r="D25" s="6"/>
      <c r="E25" t="s">
        <v>41</v>
      </c>
      <c r="F25" s="11">
        <v>38230</v>
      </c>
      <c r="H25" s="24">
        <f t="shared" si="0"/>
        <v>12</v>
      </c>
    </row>
    <row r="26" spans="1:10" ht="13.5" thickBot="1">
      <c r="A26" s="9">
        <v>11</v>
      </c>
      <c r="B26" s="10" t="s">
        <v>64</v>
      </c>
      <c r="C26" s="10" t="s">
        <v>65</v>
      </c>
      <c r="D26" s="6"/>
      <c r="E26" t="s">
        <v>45</v>
      </c>
      <c r="F26" s="11">
        <v>38534</v>
      </c>
      <c r="H26" s="24">
        <f t="shared" si="0"/>
        <v>11</v>
      </c>
    </row>
    <row r="27" spans="1:10" ht="13.5" thickBot="1">
      <c r="A27" s="9">
        <v>12</v>
      </c>
      <c r="B27" s="10" t="s">
        <v>66</v>
      </c>
      <c r="C27" s="10" t="s">
        <v>67</v>
      </c>
      <c r="D27" s="6"/>
      <c r="E27" t="s">
        <v>41</v>
      </c>
      <c r="F27" s="11">
        <v>38343</v>
      </c>
      <c r="H27" s="24">
        <f t="shared" si="0"/>
        <v>11</v>
      </c>
    </row>
    <row r="28" spans="1:10" ht="13.5" thickBot="1">
      <c r="A28" s="9">
        <v>13</v>
      </c>
      <c r="B28" s="10" t="s">
        <v>68</v>
      </c>
      <c r="C28" s="10" t="s">
        <v>69</v>
      </c>
      <c r="D28" s="6"/>
      <c r="E28" t="s">
        <v>45</v>
      </c>
      <c r="F28" s="11">
        <v>38517</v>
      </c>
      <c r="H28" s="24">
        <f t="shared" si="0"/>
        <v>11</v>
      </c>
    </row>
    <row r="29" spans="1:10" ht="13.5" thickBot="1">
      <c r="A29" s="9">
        <v>14</v>
      </c>
      <c r="B29" s="10" t="s">
        <v>70</v>
      </c>
      <c r="C29" s="10" t="s">
        <v>71</v>
      </c>
      <c r="D29" s="6"/>
      <c r="E29" t="s">
        <v>45</v>
      </c>
      <c r="F29" s="11">
        <v>38423</v>
      </c>
      <c r="H29" s="24">
        <f t="shared" si="0"/>
        <v>11</v>
      </c>
    </row>
    <row r="30" spans="1:10" ht="13.5" thickBot="1">
      <c r="A30" s="9">
        <v>15</v>
      </c>
      <c r="B30" s="10" t="s">
        <v>72</v>
      </c>
      <c r="C30" s="10" t="s">
        <v>73</v>
      </c>
      <c r="D30" s="6"/>
      <c r="E30" t="s">
        <v>45</v>
      </c>
      <c r="F30" s="11">
        <v>38774</v>
      </c>
      <c r="H30" s="24">
        <f t="shared" si="0"/>
        <v>10</v>
      </c>
    </row>
    <row r="31" spans="1:10" ht="13.5" thickBot="1">
      <c r="A31" s="9">
        <v>16</v>
      </c>
      <c r="B31" s="10" t="s">
        <v>74</v>
      </c>
      <c r="C31" s="10" t="s">
        <v>75</v>
      </c>
      <c r="D31" s="6"/>
      <c r="E31" t="s">
        <v>45</v>
      </c>
      <c r="F31" s="11">
        <v>38591</v>
      </c>
      <c r="H31" s="24">
        <f t="shared" si="0"/>
        <v>11</v>
      </c>
    </row>
    <row r="32" spans="1:10" ht="13.5" thickBot="1">
      <c r="A32" s="9">
        <v>17</v>
      </c>
      <c r="B32" s="10" t="s">
        <v>76</v>
      </c>
      <c r="C32" s="10" t="s">
        <v>77</v>
      </c>
      <c r="D32" s="6"/>
      <c r="E32" t="s">
        <v>45</v>
      </c>
      <c r="F32" s="11">
        <v>38655</v>
      </c>
      <c r="H32" s="24">
        <f t="shared" si="0"/>
        <v>10</v>
      </c>
    </row>
    <row r="33" spans="1:8" ht="13.5" thickBot="1">
      <c r="A33" s="9">
        <v>18</v>
      </c>
      <c r="B33" s="10" t="s">
        <v>78</v>
      </c>
      <c r="C33" s="10" t="s">
        <v>79</v>
      </c>
      <c r="D33" s="6"/>
      <c r="E33" t="s">
        <v>45</v>
      </c>
      <c r="F33" s="11">
        <v>38388</v>
      </c>
      <c r="H33" s="24">
        <f t="shared" si="0"/>
        <v>11</v>
      </c>
    </row>
    <row r="34" spans="1:8" ht="13.5" thickBot="1">
      <c r="A34" s="9">
        <v>19</v>
      </c>
      <c r="B34" s="10" t="s">
        <v>78</v>
      </c>
      <c r="C34" s="10" t="s">
        <v>80</v>
      </c>
      <c r="D34" s="6"/>
      <c r="E34" t="s">
        <v>45</v>
      </c>
      <c r="F34" s="11">
        <v>38747</v>
      </c>
      <c r="H34" s="24">
        <f t="shared" si="0"/>
        <v>10</v>
      </c>
    </row>
    <row r="35" spans="1:8" ht="13.5" thickBot="1">
      <c r="A35" s="9">
        <v>20</v>
      </c>
      <c r="B35" s="10" t="s">
        <v>82</v>
      </c>
      <c r="C35" s="10" t="s">
        <v>83</v>
      </c>
      <c r="D35" s="6"/>
      <c r="E35" t="s">
        <v>45</v>
      </c>
      <c r="F35" s="11">
        <v>38509</v>
      </c>
      <c r="H35" s="24">
        <f t="shared" si="0"/>
        <v>11</v>
      </c>
    </row>
    <row r="36" spans="1:8" ht="13.5" thickBot="1">
      <c r="A36" s="9">
        <v>21</v>
      </c>
      <c r="B36" s="10" t="s">
        <v>84</v>
      </c>
      <c r="C36" s="10" t="s">
        <v>85</v>
      </c>
      <c r="D36" s="6"/>
      <c r="E36" t="s">
        <v>41</v>
      </c>
      <c r="F36" s="11">
        <v>38928</v>
      </c>
      <c r="H36" s="24">
        <f t="shared" si="0"/>
        <v>10</v>
      </c>
    </row>
    <row r="37" spans="1:8" ht="13.5" thickBot="1">
      <c r="A37" s="9">
        <v>22</v>
      </c>
      <c r="B37" s="10" t="s">
        <v>86</v>
      </c>
      <c r="C37" s="10" t="s">
        <v>87</v>
      </c>
      <c r="D37" s="6"/>
      <c r="E37" t="s">
        <v>45</v>
      </c>
      <c r="F37" s="11">
        <v>38363</v>
      </c>
      <c r="H37" s="24">
        <f t="shared" si="0"/>
        <v>11</v>
      </c>
    </row>
    <row r="38" spans="1:8" ht="13.5" thickBot="1">
      <c r="A38" s="9">
        <v>23</v>
      </c>
      <c r="B38" s="10" t="s">
        <v>88</v>
      </c>
      <c r="C38" s="10" t="s">
        <v>89</v>
      </c>
      <c r="D38" s="6"/>
      <c r="E38" t="s">
        <v>41</v>
      </c>
      <c r="F38" s="11">
        <v>38634</v>
      </c>
      <c r="H38" s="24">
        <f t="shared" si="0"/>
        <v>11</v>
      </c>
    </row>
    <row r="39" spans="1:8" ht="13.5" thickBot="1">
      <c r="A39" s="9">
        <v>24</v>
      </c>
      <c r="B39" s="10" t="s">
        <v>90</v>
      </c>
      <c r="C39" s="10" t="s">
        <v>91</v>
      </c>
      <c r="D39" s="6"/>
      <c r="E39" t="s">
        <v>45</v>
      </c>
      <c r="F39" s="11">
        <v>38302</v>
      </c>
      <c r="H39" s="24">
        <f t="shared" si="0"/>
        <v>11</v>
      </c>
    </row>
    <row r="40" spans="1:8" ht="13.5" thickBot="1">
      <c r="A40" s="9">
        <v>25</v>
      </c>
      <c r="B40" s="10" t="s">
        <v>92</v>
      </c>
      <c r="C40" s="10" t="s">
        <v>93</v>
      </c>
      <c r="D40" s="6"/>
      <c r="E40" t="s">
        <v>45</v>
      </c>
      <c r="F40" s="11">
        <v>38716</v>
      </c>
      <c r="H40" s="24">
        <f t="shared" si="0"/>
        <v>10</v>
      </c>
    </row>
    <row r="41" spans="1:8" ht="13.5" thickBot="1">
      <c r="A41" s="9">
        <v>26</v>
      </c>
      <c r="B41" s="10" t="s">
        <v>94</v>
      </c>
      <c r="C41" s="10" t="s">
        <v>95</v>
      </c>
      <c r="D41" s="6"/>
      <c r="E41" t="s">
        <v>41</v>
      </c>
      <c r="F41" s="11">
        <v>38387</v>
      </c>
      <c r="H41" s="24">
        <f t="shared" si="0"/>
        <v>11</v>
      </c>
    </row>
    <row r="43" spans="1:8">
      <c r="A43" s="13" t="s">
        <v>111</v>
      </c>
    </row>
    <row r="44" spans="1:8" ht="13.5" thickBot="1"/>
    <row r="45" spans="1:8" ht="13.5" thickBot="1">
      <c r="A45" s="6" t="s">
        <v>112</v>
      </c>
      <c r="B45" s="21">
        <f>COUNTIF(E16:E41,"m")</f>
        <v>9</v>
      </c>
      <c r="C45" s="14"/>
    </row>
    <row r="46" spans="1:8" ht="13.5" thickBot="1">
      <c r="A46" s="6" t="s">
        <v>113</v>
      </c>
      <c r="B46" s="21">
        <f>COUNTIF(E16:E41,"w")</f>
        <v>17</v>
      </c>
      <c r="C46" s="14"/>
    </row>
    <row r="48" spans="1:8">
      <c r="A48" s="13" t="s">
        <v>114</v>
      </c>
    </row>
    <row r="50" spans="1:3">
      <c r="A50" s="13" t="s">
        <v>115</v>
      </c>
    </row>
    <row r="52" spans="1:3">
      <c r="A52" s="13" t="s">
        <v>116</v>
      </c>
    </row>
    <row r="54" spans="1:3">
      <c r="C54" s="1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/>
  </sheetViews>
  <sheetFormatPr baseColWidth="10" defaultRowHeight="12.75"/>
  <sheetData>
    <row r="1" spans="1:12" ht="18">
      <c r="A1" s="1" t="s">
        <v>0</v>
      </c>
      <c r="B1" s="6"/>
      <c r="C1" s="6"/>
    </row>
    <row r="2" spans="1:12">
      <c r="A2" s="2" t="s">
        <v>1</v>
      </c>
      <c r="B2" s="6"/>
      <c r="C2" s="6"/>
    </row>
    <row r="3" spans="1:12">
      <c r="A3" s="2" t="s">
        <v>2</v>
      </c>
      <c r="B3" s="6"/>
      <c r="C3" s="6"/>
    </row>
    <row r="4" spans="1:12">
      <c r="A4" s="6"/>
      <c r="B4" s="6"/>
      <c r="C4" s="6"/>
    </row>
    <row r="5" spans="1:12">
      <c r="A5" s="6"/>
      <c r="B5" s="6"/>
      <c r="C5" s="6"/>
    </row>
    <row r="6" spans="1:12">
      <c r="A6" s="6"/>
      <c r="B6" s="6"/>
      <c r="C6" s="6"/>
    </row>
    <row r="7" spans="1:12">
      <c r="A7" s="6"/>
      <c r="B7" s="6"/>
      <c r="C7" s="6"/>
    </row>
    <row r="8" spans="1:12">
      <c r="A8" s="6"/>
      <c r="B8" s="6"/>
      <c r="C8" s="6"/>
    </row>
    <row r="9" spans="1:12">
      <c r="A9" s="6"/>
      <c r="B9" s="6"/>
      <c r="C9" s="6"/>
    </row>
    <row r="10" spans="1:12">
      <c r="A10" s="6"/>
      <c r="B10" s="6"/>
      <c r="C10" s="6"/>
    </row>
    <row r="11" spans="1:12">
      <c r="A11" s="6"/>
      <c r="B11" s="6"/>
      <c r="C11" s="6"/>
    </row>
    <row r="12" spans="1:12">
      <c r="A12" s="2" t="s">
        <v>117</v>
      </c>
      <c r="B12" s="6"/>
      <c r="C12" s="6"/>
    </row>
    <row r="13" spans="1:12">
      <c r="A13" t="s">
        <v>118</v>
      </c>
      <c r="B13" s="6"/>
      <c r="C13" s="6"/>
    </row>
    <row r="14" spans="1:12">
      <c r="A14" t="s">
        <v>119</v>
      </c>
      <c r="E14" s="7">
        <v>28</v>
      </c>
      <c r="F14" t="s">
        <v>120</v>
      </c>
    </row>
    <row r="16" spans="1:12" ht="13.5" thickBot="1">
      <c r="A16" s="8" t="s">
        <v>121</v>
      </c>
      <c r="B16" s="7"/>
      <c r="C16" s="7"/>
      <c r="D16" s="8" t="s">
        <v>122</v>
      </c>
      <c r="E16" s="7"/>
      <c r="F16" s="8" t="s">
        <v>123</v>
      </c>
      <c r="G16" s="7"/>
      <c r="H16" s="8" t="s">
        <v>124</v>
      </c>
      <c r="L16" s="2" t="s">
        <v>125</v>
      </c>
    </row>
    <row r="17" spans="1:12" ht="13.5" thickBot="1">
      <c r="A17" s="7" t="s">
        <v>126</v>
      </c>
      <c r="B17" s="7"/>
      <c r="C17" s="7"/>
      <c r="D17" s="15">
        <v>350</v>
      </c>
      <c r="E17" s="7"/>
      <c r="F17" s="25">
        <f>D17/$E$14</f>
        <v>12.5</v>
      </c>
      <c r="G17" s="7"/>
      <c r="H17" s="25">
        <f>F17</f>
        <v>12.5</v>
      </c>
      <c r="L17" s="26">
        <f>H17*$E$14</f>
        <v>350</v>
      </c>
    </row>
    <row r="18" spans="1:12" ht="13.5" thickBot="1">
      <c r="A18" s="7" t="s">
        <v>127</v>
      </c>
      <c r="B18" s="7"/>
      <c r="C18" s="7"/>
      <c r="D18" s="15">
        <v>325</v>
      </c>
      <c r="E18" s="7"/>
      <c r="F18" s="25">
        <f t="shared" ref="F18:H20" si="0">D18/$E$14</f>
        <v>11.607142857142858</v>
      </c>
      <c r="G18" s="7"/>
      <c r="H18" s="25">
        <f>F18*1.1</f>
        <v>12.767857142857144</v>
      </c>
      <c r="L18" s="26">
        <f t="shared" ref="L18:L20" si="1">H18*$E$14</f>
        <v>357.50000000000006</v>
      </c>
    </row>
    <row r="19" spans="1:12" ht="13.5" thickBot="1">
      <c r="A19" s="7" t="s">
        <v>128</v>
      </c>
      <c r="B19" s="7"/>
      <c r="C19" s="7"/>
      <c r="D19" s="15">
        <v>370</v>
      </c>
      <c r="E19" s="7"/>
      <c r="F19" s="25">
        <f t="shared" si="0"/>
        <v>13.214285714285714</v>
      </c>
      <c r="G19" s="7"/>
      <c r="H19" s="25">
        <f>F19*0.85</f>
        <v>11.232142857142856</v>
      </c>
      <c r="L19" s="26">
        <f t="shared" si="1"/>
        <v>314.49999999999994</v>
      </c>
    </row>
    <row r="20" spans="1:12" ht="13.5" thickBot="1">
      <c r="A20" s="7" t="s">
        <v>129</v>
      </c>
      <c r="B20" s="7"/>
      <c r="C20" s="7"/>
      <c r="D20" s="15">
        <v>340</v>
      </c>
      <c r="E20" s="7"/>
      <c r="F20" s="25">
        <f t="shared" si="0"/>
        <v>12.142857142857142</v>
      </c>
      <c r="G20" s="7"/>
      <c r="H20" s="25">
        <f t="shared" ref="H18:H20" si="2">F20</f>
        <v>12.142857142857142</v>
      </c>
      <c r="L20" s="26">
        <f t="shared" si="1"/>
        <v>340</v>
      </c>
    </row>
    <row r="21" spans="1:12">
      <c r="A21" s="7"/>
      <c r="B21" s="7"/>
      <c r="C21" s="7"/>
      <c r="D21" s="15"/>
    </row>
    <row r="22" spans="1:12">
      <c r="A22" s="16" t="s">
        <v>130</v>
      </c>
      <c r="B22" s="7"/>
      <c r="C22" s="7"/>
      <c r="D22" s="15"/>
    </row>
    <row r="24" spans="1:12">
      <c r="A24" t="s">
        <v>131</v>
      </c>
    </row>
    <row r="25" spans="1:12">
      <c r="A25" t="s">
        <v>132</v>
      </c>
    </row>
    <row r="26" spans="1:12">
      <c r="A26" t="s">
        <v>133</v>
      </c>
    </row>
    <row r="28" spans="1:12">
      <c r="A28" s="16" t="s">
        <v>134</v>
      </c>
    </row>
    <row r="30" spans="1:12">
      <c r="A30" s="13" t="s">
        <v>135</v>
      </c>
    </row>
    <row r="32" spans="1:12">
      <c r="A32" s="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baseColWidth="10" defaultRowHeight="12.75"/>
  <sheetData>
    <row r="1" spans="1:11" ht="18">
      <c r="A1" s="1" t="s">
        <v>0</v>
      </c>
      <c r="B1" s="6"/>
    </row>
    <row r="2" spans="1:11">
      <c r="A2" s="2" t="s">
        <v>1</v>
      </c>
      <c r="B2" s="6"/>
    </row>
    <row r="3" spans="1:11">
      <c r="A3" s="2" t="s">
        <v>2</v>
      </c>
      <c r="B3" s="6"/>
    </row>
    <row r="12" spans="1:11">
      <c r="A12" s="2" t="s">
        <v>136</v>
      </c>
    </row>
    <row r="13" spans="1:11">
      <c r="A13" t="s">
        <v>137</v>
      </c>
    </row>
    <row r="14" spans="1:11">
      <c r="A14" t="s">
        <v>138</v>
      </c>
    </row>
    <row r="16" spans="1:11" ht="13.5" thickBot="1">
      <c r="D16" s="8" t="s">
        <v>139</v>
      </c>
      <c r="E16" s="2"/>
      <c r="F16" s="2" t="s">
        <v>140</v>
      </c>
      <c r="G16" s="2"/>
      <c r="H16" s="2" t="s">
        <v>141</v>
      </c>
      <c r="I16" s="2"/>
      <c r="J16" s="2"/>
      <c r="K16" s="2" t="s">
        <v>142</v>
      </c>
    </row>
    <row r="17" spans="1:12" ht="13.5" thickBot="1">
      <c r="A17" s="2" t="s">
        <v>143</v>
      </c>
      <c r="D17" s="15">
        <v>20</v>
      </c>
      <c r="E17" s="17"/>
      <c r="F17" s="7" t="s">
        <v>46</v>
      </c>
      <c r="G17" s="7"/>
      <c r="H17" s="22">
        <f>D17</f>
        <v>20</v>
      </c>
      <c r="I17" s="7"/>
      <c r="J17" s="7"/>
      <c r="K17" s="7" t="s">
        <v>46</v>
      </c>
      <c r="L17" s="7"/>
    </row>
    <row r="18" spans="1:12" ht="13.5" thickBot="1">
      <c r="A18" s="2" t="s">
        <v>144</v>
      </c>
      <c r="D18" s="15">
        <v>15</v>
      </c>
      <c r="E18" s="17"/>
      <c r="F18" s="7" t="s">
        <v>46</v>
      </c>
      <c r="G18" s="7"/>
      <c r="H18" s="22">
        <f>D18*0.9</f>
        <v>13.5</v>
      </c>
      <c r="I18" s="7"/>
      <c r="J18" s="7"/>
      <c r="K18" s="7" t="s">
        <v>46</v>
      </c>
      <c r="L18" s="7"/>
    </row>
    <row r="19" spans="1:12" ht="13.5" thickBot="1">
      <c r="A19" s="2" t="s">
        <v>145</v>
      </c>
      <c r="D19" s="15">
        <f>D17+D18</f>
        <v>35</v>
      </c>
      <c r="F19" s="22">
        <f>IF(Anreise!E14&lt;20,D19,D19*(1-2/Anreise!E14))</f>
        <v>32.5</v>
      </c>
      <c r="H19" s="22">
        <f>H17+H18</f>
        <v>33.5</v>
      </c>
      <c r="K19" s="22">
        <f>D19*0.95</f>
        <v>33.25</v>
      </c>
      <c r="L19" s="7"/>
    </row>
    <row r="20" spans="1:12" ht="13.5" thickBot="1">
      <c r="A20" s="2" t="s">
        <v>146</v>
      </c>
      <c r="D20" s="22">
        <f>D19*Anreise!E14</f>
        <v>980</v>
      </c>
      <c r="F20" s="22">
        <f>IF(Anreise!E14&lt;20,D19*Anreise!E14,D19*(Anreise!E14-2))</f>
        <v>910</v>
      </c>
      <c r="H20" s="22">
        <f>H19*Anreise!E14</f>
        <v>938</v>
      </c>
      <c r="K20" s="22">
        <f>K19*Anreise!E14</f>
        <v>931</v>
      </c>
      <c r="L20" s="7"/>
    </row>
    <row r="22" spans="1:12">
      <c r="A22" t="s">
        <v>147</v>
      </c>
    </row>
    <row r="23" spans="1:12">
      <c r="A23" t="s">
        <v>148</v>
      </c>
    </row>
    <row r="24" spans="1:12">
      <c r="A24" s="3" t="s">
        <v>149</v>
      </c>
    </row>
    <row r="25" spans="1:12">
      <c r="A25" t="s">
        <v>150</v>
      </c>
    </row>
    <row r="27" spans="1:12">
      <c r="A27" s="13" t="s">
        <v>151</v>
      </c>
    </row>
    <row r="29" spans="1:12">
      <c r="A29" s="13" t="s">
        <v>191</v>
      </c>
    </row>
    <row r="31" spans="1:12">
      <c r="A31" s="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2.75"/>
  <sheetData>
    <row r="1" spans="1:8" ht="18">
      <c r="A1" s="1" t="s">
        <v>0</v>
      </c>
      <c r="B1" s="1"/>
      <c r="C1" s="1"/>
      <c r="D1" s="6"/>
      <c r="E1" s="6"/>
    </row>
    <row r="2" spans="1:8">
      <c r="A2" s="2" t="s">
        <v>1</v>
      </c>
      <c r="B2" s="2"/>
      <c r="C2" s="2"/>
      <c r="D2" s="6"/>
      <c r="E2" s="6"/>
    </row>
    <row r="3" spans="1:8">
      <c r="A3" s="2" t="s">
        <v>2</v>
      </c>
      <c r="B3" s="2"/>
      <c r="C3" s="2"/>
      <c r="D3" s="6"/>
      <c r="E3" s="6"/>
    </row>
    <row r="12" spans="1:8">
      <c r="A12" s="2" t="s">
        <v>152</v>
      </c>
      <c r="B12" s="2"/>
      <c r="C12" s="2"/>
    </row>
    <row r="13" spans="1:8">
      <c r="A13" t="s">
        <v>153</v>
      </c>
    </row>
    <row r="14" spans="1:8">
      <c r="A14" t="s">
        <v>154</v>
      </c>
    </row>
    <row r="16" spans="1:8" ht="13.5" thickBot="1">
      <c r="D16" s="8" t="s">
        <v>155</v>
      </c>
      <c r="E16" s="8"/>
      <c r="F16" s="8" t="s">
        <v>156</v>
      </c>
      <c r="G16" s="18" t="s">
        <v>157</v>
      </c>
      <c r="H16" s="6" t="s">
        <v>33</v>
      </c>
    </row>
    <row r="17" spans="1:8" ht="13.5" thickBot="1">
      <c r="A17" s="2" t="s">
        <v>158</v>
      </c>
      <c r="D17" s="22">
        <f>F17*$G$16</f>
        <v>314.49999999999994</v>
      </c>
      <c r="E17" s="7"/>
      <c r="F17" s="22">
        <f>Anreise!H19</f>
        <v>11.232142857142856</v>
      </c>
      <c r="H17" s="23"/>
    </row>
    <row r="18" spans="1:8" ht="13.5" thickBot="1">
      <c r="A18" s="2" t="s">
        <v>159</v>
      </c>
      <c r="D18" s="22">
        <f t="shared" ref="D18:D19" si="0">F18*$G$16</f>
        <v>910</v>
      </c>
      <c r="E18" s="7"/>
      <c r="F18" s="22">
        <f>Unterkunft!F19</f>
        <v>32.5</v>
      </c>
      <c r="H18" s="23"/>
    </row>
    <row r="19" spans="1:8" ht="13.5" thickBot="1">
      <c r="A19" s="2" t="s">
        <v>160</v>
      </c>
      <c r="D19" s="22">
        <f>SUM(D17:D18)</f>
        <v>1224.5</v>
      </c>
      <c r="E19" s="7"/>
      <c r="F19" s="22">
        <f>SUM(F17:F18)</f>
        <v>43.732142857142854</v>
      </c>
      <c r="H19" s="23"/>
    </row>
    <row r="21" spans="1:8">
      <c r="A21" s="13" t="s">
        <v>161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  <c r="D1" s="1"/>
      <c r="E1" s="6"/>
    </row>
    <row r="2" spans="1:9">
      <c r="A2" s="2" t="s">
        <v>1</v>
      </c>
      <c r="B2" s="2"/>
      <c r="C2" s="2"/>
      <c r="D2" s="2"/>
      <c r="E2" s="6"/>
    </row>
    <row r="3" spans="1:9">
      <c r="A3" s="2" t="s">
        <v>2</v>
      </c>
      <c r="B3" s="2"/>
      <c r="C3" s="2"/>
      <c r="D3" s="2"/>
      <c r="E3" s="6"/>
    </row>
    <row r="12" spans="1:9">
      <c r="A12" s="2" t="s">
        <v>162</v>
      </c>
    </row>
    <row r="13" spans="1:9">
      <c r="A13" t="s">
        <v>163</v>
      </c>
    </row>
    <row r="15" spans="1:9" ht="13.5" thickBot="1">
      <c r="E15" s="2" t="s">
        <v>164</v>
      </c>
      <c r="F15" s="2"/>
      <c r="G15" s="2" t="s">
        <v>165</v>
      </c>
      <c r="H15" s="2"/>
      <c r="I15" s="2" t="s">
        <v>166</v>
      </c>
    </row>
    <row r="16" spans="1:9" ht="13.5" thickBot="1">
      <c r="A16" s="2" t="s">
        <v>167</v>
      </c>
      <c r="E16" s="22"/>
      <c r="F16" s="7"/>
      <c r="G16" s="22"/>
      <c r="H16" s="7"/>
      <c r="I16" s="22"/>
    </row>
    <row r="17" spans="1:9" ht="13.5" thickBot="1">
      <c r="A17" s="2" t="s">
        <v>168</v>
      </c>
      <c r="E17" s="22"/>
      <c r="F17" s="7"/>
      <c r="G17" s="22"/>
      <c r="H17" s="7"/>
      <c r="I17" s="22"/>
    </row>
    <row r="18" spans="1:9" ht="13.5" thickBot="1">
      <c r="A18" s="2" t="s">
        <v>169</v>
      </c>
      <c r="E18" s="22"/>
      <c r="F18" s="7"/>
      <c r="G18" s="22"/>
      <c r="H18" s="7"/>
      <c r="I18" s="22"/>
    </row>
    <row r="20" spans="1:9">
      <c r="A20" s="13" t="s">
        <v>170</v>
      </c>
    </row>
    <row r="22" spans="1:9">
      <c r="A22" s="13" t="s">
        <v>171</v>
      </c>
    </row>
    <row r="24" spans="1:9">
      <c r="A24" s="13" t="s">
        <v>172</v>
      </c>
    </row>
    <row r="27" spans="1:9">
      <c r="A27" t="s">
        <v>173</v>
      </c>
      <c r="E27" s="7">
        <v>28</v>
      </c>
    </row>
    <row r="28" spans="1:9">
      <c r="A28" t="s">
        <v>174</v>
      </c>
      <c r="E28" s="7">
        <v>26</v>
      </c>
    </row>
    <row r="29" spans="1:9">
      <c r="A29" t="s">
        <v>175</v>
      </c>
      <c r="E29" s="7">
        <v>2</v>
      </c>
    </row>
    <row r="30" spans="1:9">
      <c r="A30" t="s">
        <v>176</v>
      </c>
      <c r="E30" s="7">
        <v>4</v>
      </c>
    </row>
    <row r="31" spans="1:9">
      <c r="A31" t="s">
        <v>177</v>
      </c>
      <c r="E31" s="7">
        <v>10</v>
      </c>
    </row>
    <row r="32" spans="1:9">
      <c r="A32" t="s">
        <v>178</v>
      </c>
      <c r="E32" s="7">
        <v>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baseColWidth="10" defaultRowHeight="12.75"/>
  <cols>
    <col min="12" max="12" width="14.85546875" customWidth="1"/>
  </cols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12" spans="1:1">
      <c r="A12" s="2" t="s">
        <v>179</v>
      </c>
    </row>
    <row r="13" spans="1:1">
      <c r="A13" t="s">
        <v>180</v>
      </c>
    </row>
    <row r="19" spans="1:14" ht="18">
      <c r="F19" s="19" t="s">
        <v>181</v>
      </c>
    </row>
    <row r="20" spans="1:14" ht="16.5" thickBot="1">
      <c r="F20" s="20" t="s">
        <v>182</v>
      </c>
    </row>
    <row r="21" spans="1:14" ht="13.5" thickBot="1">
      <c r="F21" s="22" t="str">
        <f>Vorgaben!C17</f>
        <v>24.10. - 27.10.2016</v>
      </c>
    </row>
    <row r="25" spans="1:14">
      <c r="A25" t="s">
        <v>183</v>
      </c>
    </row>
    <row r="26" spans="1:14" ht="13.5" thickBot="1"/>
    <row r="27" spans="1:14" ht="13.5" thickBot="1">
      <c r="A27" t="s">
        <v>184</v>
      </c>
      <c r="B27" s="22" t="str">
        <f>F21</f>
        <v>24.10. - 27.10.2016</v>
      </c>
      <c r="D27" t="s">
        <v>185</v>
      </c>
      <c r="M27" s="22">
        <f>'Zuschuss und Gesamtpreis'!G17</f>
        <v>0</v>
      </c>
      <c r="N27" t="s">
        <v>186</v>
      </c>
    </row>
    <row r="28" spans="1:14" ht="13.5" thickBot="1">
      <c r="A28" t="s">
        <v>187</v>
      </c>
      <c r="E28" s="22" t="str">
        <f>Anreise!A19</f>
        <v>Salibert Reisen</v>
      </c>
    </row>
    <row r="29" spans="1:14" ht="13.5" thickBot="1"/>
    <row r="30" spans="1:14" ht="13.5" thickBot="1">
      <c r="A30" t="s">
        <v>188</v>
      </c>
      <c r="E30" s="22">
        <f>'Zuschuss und Gesamtpreis'!G17</f>
        <v>0</v>
      </c>
      <c r="F30" t="s">
        <v>189</v>
      </c>
    </row>
    <row r="32" spans="1:14">
      <c r="A32" s="13" t="s">
        <v>190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Einführung</vt:lpstr>
      <vt:lpstr>Vorgaben</vt:lpstr>
      <vt:lpstr>Statistisches</vt:lpstr>
      <vt:lpstr>Anreise</vt:lpstr>
      <vt:lpstr>Unterkunft</vt:lpstr>
      <vt:lpstr>Vorläufiger Gesamtpreis</vt:lpstr>
      <vt:lpstr>Zuschuss und Gesamtpreis</vt:lpstr>
      <vt:lpstr>Elternbrief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2015-11-10T17:43:35Z</dcterms:created>
  <dcterms:modified xsi:type="dcterms:W3CDTF">2015-11-11T13:20:58Z</dcterms:modified>
</cp:coreProperties>
</file>