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imbh\iCloudDrive\Home\"/>
    </mc:Choice>
  </mc:AlternateContent>
  <xr:revisionPtr revIDLastSave="0" documentId="13_ncr:1_{859FCC88-35E1-440F-9BDB-D7280DECA510}" xr6:coauthVersionLast="47" xr6:coauthVersionMax="47" xr10:uidLastSave="{00000000-0000-0000-0000-000000000000}"/>
  <bookViews>
    <workbookView xWindow="-108" yWindow="-108" windowWidth="23256" windowHeight="12456" xr2:uid="{4C8888CD-E2C7-49EF-A3CC-8C80CE16FA43}"/>
  </bookViews>
  <sheets>
    <sheet name="Info" sheetId="1" r:id="rId1"/>
    <sheet name="Sheet1" sheetId="6" r:id="rId2"/>
    <sheet name="2023" sheetId="5" r:id="rId3"/>
    <sheet name="2022" sheetId="4" r:id="rId4"/>
  </sheets>
  <definedNames>
    <definedName name="_xlnm._FilterDatabase" localSheetId="0" hidden="1">Info!$A$3:$AL$106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 i="1" l="1"/>
  <c r="L19" i="1"/>
  <c r="M21" i="1"/>
  <c r="N21" i="1" s="1"/>
  <c r="L21" i="1"/>
  <c r="M22" i="1"/>
  <c r="L22" i="1"/>
  <c r="M20" i="1"/>
  <c r="N20" i="1" s="1"/>
  <c r="L20" i="1"/>
  <c r="M40" i="1"/>
  <c r="N40" i="1" s="1"/>
  <c r="L40" i="1"/>
  <c r="M18" i="1"/>
  <c r="N18" i="1" s="1"/>
  <c r="L18" i="1"/>
  <c r="O106" i="1"/>
  <c r="O105" i="1"/>
  <c r="O104" i="1"/>
  <c r="O103" i="1"/>
  <c r="O102" i="1"/>
  <c r="O101" i="1"/>
  <c r="O100" i="1"/>
  <c r="O99" i="1"/>
  <c r="O77" i="1"/>
  <c r="O76" i="1"/>
  <c r="O97" i="1"/>
  <c r="O95" i="1"/>
  <c r="O98" i="1"/>
  <c r="O82" i="1"/>
  <c r="O96" i="1"/>
  <c r="O75" i="1"/>
  <c r="O74" i="1"/>
  <c r="O73" i="1"/>
  <c r="O89" i="1"/>
  <c r="O85" i="1"/>
  <c r="O93" i="1"/>
  <c r="O81" i="1"/>
  <c r="O80" i="1"/>
  <c r="O92" i="1"/>
  <c r="O79" i="1"/>
  <c r="O88" i="1"/>
  <c r="O84" i="1"/>
  <c r="O90" i="1"/>
  <c r="O91" i="1"/>
  <c r="O83" i="1"/>
  <c r="O72" i="1"/>
  <c r="O71" i="1"/>
  <c r="O86" i="1"/>
  <c r="O87" i="1"/>
  <c r="O78" i="1"/>
  <c r="O70" i="1"/>
  <c r="O69" i="1"/>
  <c r="O68" i="1"/>
  <c r="O67" i="1"/>
  <c r="O66" i="1"/>
  <c r="O64" i="1"/>
  <c r="O63" i="1"/>
  <c r="O62" i="1"/>
  <c r="O61" i="1"/>
  <c r="O60" i="1"/>
  <c r="O94" i="1"/>
  <c r="O59" i="1"/>
  <c r="O56" i="1"/>
  <c r="O54" i="1"/>
  <c r="O53" i="1"/>
  <c r="O52" i="1"/>
  <c r="O51" i="1"/>
  <c r="O50" i="1"/>
  <c r="O49" i="1"/>
  <c r="O48" i="1"/>
  <c r="O55" i="1"/>
  <c r="O47" i="1"/>
  <c r="O46" i="1"/>
  <c r="O44" i="1"/>
  <c r="O45" i="1"/>
  <c r="O43" i="1"/>
  <c r="O42" i="1"/>
  <c r="O41" i="1"/>
  <c r="O39" i="1"/>
  <c r="O34" i="1"/>
  <c r="O38" i="1"/>
  <c r="O33" i="1"/>
  <c r="O32" i="1"/>
  <c r="O31" i="1"/>
  <c r="O30" i="1"/>
  <c r="O29" i="1"/>
  <c r="O28" i="1"/>
  <c r="O35" i="1"/>
  <c r="O36" i="1"/>
  <c r="O37" i="1"/>
  <c r="O27" i="1"/>
  <c r="O26" i="1"/>
  <c r="O19" i="1"/>
  <c r="O21" i="1"/>
  <c r="O22" i="1"/>
  <c r="O20" i="1"/>
  <c r="O16" i="1"/>
  <c r="O40" i="1"/>
  <c r="O24" i="1"/>
  <c r="O18" i="1"/>
  <c r="O15" i="1"/>
  <c r="O14" i="1"/>
  <c r="O17" i="1"/>
  <c r="O23" i="1"/>
  <c r="O12" i="1"/>
  <c r="O13" i="1"/>
  <c r="O11" i="1"/>
  <c r="O10" i="1"/>
  <c r="O8" i="1"/>
  <c r="O6" i="1"/>
  <c r="O5" i="1"/>
  <c r="O4" i="1"/>
  <c r="O9" i="1"/>
  <c r="O7" i="1"/>
  <c r="M11" i="1"/>
  <c r="N11" i="1" s="1"/>
  <c r="L11" i="1"/>
  <c r="O57" i="1"/>
  <c r="O58" i="1"/>
  <c r="O25" i="1"/>
  <c r="O65" i="1"/>
  <c r="M10" i="1"/>
  <c r="N10" i="1" s="1"/>
  <c r="L10" i="1"/>
  <c r="M8" i="1"/>
  <c r="N8" i="1" s="1"/>
  <c r="L8" i="1"/>
  <c r="M6" i="1"/>
  <c r="N6" i="1" s="1"/>
  <c r="L6" i="1"/>
  <c r="M5" i="1"/>
  <c r="M4" i="1"/>
  <c r="N4" i="1" s="1"/>
  <c r="L4" i="1"/>
  <c r="N7" i="1"/>
  <c r="N5" i="1"/>
  <c r="N13" i="1"/>
  <c r="N57" i="1"/>
  <c r="N58" i="1"/>
  <c r="N12" i="1"/>
  <c r="N23" i="1"/>
  <c r="N17" i="1"/>
  <c r="N14" i="1"/>
  <c r="N15" i="1"/>
  <c r="N24" i="1"/>
  <c r="N16" i="1"/>
  <c r="N22" i="1"/>
  <c r="N19" i="1"/>
  <c r="N25" i="1"/>
  <c r="N26" i="1"/>
  <c r="N27" i="1"/>
  <c r="N37" i="1"/>
  <c r="N36" i="1"/>
  <c r="N35" i="1"/>
  <c r="N28" i="1"/>
  <c r="N29" i="1"/>
  <c r="N30" i="1"/>
  <c r="N31" i="1"/>
  <c r="N32" i="1"/>
  <c r="N33" i="1"/>
  <c r="N38" i="1"/>
  <c r="N34" i="1"/>
  <c r="N39" i="1"/>
  <c r="N41" i="1"/>
  <c r="N42" i="1"/>
  <c r="N43" i="1"/>
  <c r="N45" i="1"/>
  <c r="N44" i="1"/>
  <c r="N46" i="1"/>
  <c r="N47" i="1"/>
  <c r="N55" i="1"/>
  <c r="N48" i="1"/>
  <c r="N49" i="1"/>
  <c r="N50" i="1"/>
  <c r="N51" i="1"/>
  <c r="N52" i="1"/>
  <c r="N53" i="1"/>
  <c r="N54" i="1"/>
  <c r="N56" i="1"/>
  <c r="N59" i="1"/>
  <c r="N94" i="1"/>
  <c r="N60" i="1"/>
  <c r="N61" i="1"/>
  <c r="N62" i="1"/>
  <c r="N63" i="1"/>
  <c r="N64" i="1"/>
  <c r="N65" i="1"/>
  <c r="N66" i="1"/>
  <c r="N67" i="1"/>
  <c r="N68" i="1"/>
  <c r="N69" i="1"/>
  <c r="N70" i="1"/>
  <c r="N78" i="1"/>
  <c r="N87" i="1"/>
  <c r="N86" i="1"/>
  <c r="N71" i="1"/>
  <c r="N72" i="1"/>
  <c r="N83" i="1"/>
  <c r="N91" i="1"/>
  <c r="N90" i="1"/>
  <c r="N84" i="1"/>
  <c r="N88" i="1"/>
  <c r="N79" i="1"/>
  <c r="N92" i="1"/>
  <c r="N80" i="1"/>
  <c r="N81" i="1"/>
  <c r="N93" i="1"/>
  <c r="N85" i="1"/>
  <c r="N89" i="1"/>
  <c r="N73" i="1"/>
  <c r="N74" i="1"/>
  <c r="N75" i="1"/>
  <c r="N96" i="1"/>
  <c r="N82" i="1"/>
  <c r="N98" i="1"/>
  <c r="N95" i="1"/>
  <c r="N97" i="1"/>
  <c r="N76" i="1"/>
  <c r="N77" i="1"/>
  <c r="N99" i="1"/>
  <c r="N100" i="1"/>
  <c r="N101" i="1"/>
  <c r="N102" i="1"/>
  <c r="N103" i="1"/>
  <c r="N104" i="1"/>
  <c r="N105" i="1"/>
  <c r="N106" i="1"/>
  <c r="L9" i="1"/>
  <c r="M9" i="1"/>
  <c r="N9" i="1" s="1"/>
  <c r="C5" i="5"/>
  <c r="C6" i="5"/>
  <c r="C7" i="5"/>
  <c r="C4" i="5"/>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3" i="4"/>
</calcChain>
</file>

<file path=xl/sharedStrings.xml><?xml version="1.0" encoding="utf-8"?>
<sst xmlns="http://schemas.openxmlformats.org/spreadsheetml/2006/main" count="1080" uniqueCount="511">
  <si>
    <t>Chijimisai</t>
  </si>
  <si>
    <t>Fenugreek</t>
  </si>
  <si>
    <t>Lemongrass</t>
  </si>
  <si>
    <t>Sun</t>
  </si>
  <si>
    <t>Latin</t>
  </si>
  <si>
    <t>Origin</t>
  </si>
  <si>
    <t>Soil</t>
  </si>
  <si>
    <t>Name</t>
  </si>
  <si>
    <t>Brassica rapa</t>
  </si>
  <si>
    <t>JP</t>
  </si>
  <si>
    <t>O</t>
  </si>
  <si>
    <t>Growing Condition</t>
  </si>
  <si>
    <t>Rich</t>
  </si>
  <si>
    <t>How</t>
  </si>
  <si>
    <t>Link</t>
  </si>
  <si>
    <t>https://www.rareseeds.com/store/vegetables/mizuna/mizuna-beni-houshi</t>
  </si>
  <si>
    <t>https://www.rareseeds.com/store/vegetables/bok-choy/chijimisai</t>
  </si>
  <si>
    <t>Brassica rapa sub chinensis</t>
  </si>
  <si>
    <t>https://www.rareseeds.com/store/vegetables/greens-oriental/purple-lady-bok-choy</t>
  </si>
  <si>
    <t>Brassica chinensis</t>
  </si>
  <si>
    <t>CN</t>
  </si>
  <si>
    <t>https://www.rareseeds.com/store/vegetables/new-for-2022/50-day-choy-sum</t>
  </si>
  <si>
    <t>Borago oleracea ar alboglabra</t>
  </si>
  <si>
    <t>https://www.rareseeds.com/store/vegetables/greens-oriental/chinese-kale-yod-fah</t>
  </si>
  <si>
    <t>IT</t>
  </si>
  <si>
    <t>https://www.rareseeds.com/store/vegetables/new-for-2022/natalina-di-fasano-cima-grande-broccoli-rabe</t>
  </si>
  <si>
    <t>IN</t>
  </si>
  <si>
    <t>X</t>
  </si>
  <si>
    <t>https://www.rareseeds.com/store/vegetables/foenum-gracum/fenugreek</t>
  </si>
  <si>
    <t>Trigonella foenum-graecum</t>
  </si>
  <si>
    <t>Allium ampeloprasum</t>
  </si>
  <si>
    <t>EU</t>
  </si>
  <si>
    <t>Cymbopogon citratus</t>
  </si>
  <si>
    <t>Brassica juncea</t>
  </si>
  <si>
    <t>https://www.rareseeds.com/store/vegetables/bulk-vegetables/lettuce-and-greens/japanese-giant-red-mustard-greens</t>
  </si>
  <si>
    <t>https://www.rareseeds.com/store/vegetables/cymbopogon-flexuosus/lemongrass</t>
  </si>
  <si>
    <t>Abelmoschus esculentus</t>
  </si>
  <si>
    <t>https://www.rareseeds.com/store/vegetables/okra/jing-orange-okra</t>
  </si>
  <si>
    <t>Type</t>
  </si>
  <si>
    <t>Flower</t>
  </si>
  <si>
    <t>Fruit</t>
  </si>
  <si>
    <t>Pisum sativum</t>
  </si>
  <si>
    <t>Carthamus tinctorius</t>
  </si>
  <si>
    <t>Basella rubra</t>
  </si>
  <si>
    <t>Vine</t>
  </si>
  <si>
    <t>https://www.rareseeds.com/store/vegetables/spinach/red-malabar-spinach</t>
  </si>
  <si>
    <t>Thymus pulegioides</t>
  </si>
  <si>
    <t>https://www.rareseeds.com/store/vegetables/thymus/thyme-wild</t>
  </si>
  <si>
    <t>-</t>
  </si>
  <si>
    <t>F</t>
  </si>
  <si>
    <t>https://www.rareseeds.com/store/vegetables/artichoke-cardoon/gobbo-di-nizzia-cardoon</t>
  </si>
  <si>
    <t>Sanguisorba minor</t>
  </si>
  <si>
    <t>Cynara cardunculus var. scolymus</t>
  </si>
  <si>
    <t>Sandy</t>
  </si>
  <si>
    <t>Cichorium intybus</t>
  </si>
  <si>
    <t>https://www.rareseeds.com/store/vegetables/bulk-vegetables/lettuce-and-greens/italiko-rosso-dandelion</t>
  </si>
  <si>
    <t>Amaranthus tricolor</t>
  </si>
  <si>
    <t>Calendula officinalis</t>
  </si>
  <si>
    <t>Solanum melongena</t>
  </si>
  <si>
    <t>TW</t>
  </si>
  <si>
    <t>Brassica oleracea var. sabellica</t>
  </si>
  <si>
    <t>https://www.rareseeds.com/store/vegetables/bulk-vegetables/lettuce-and-greens/russian-red-or-ragged-jack-kale</t>
  </si>
  <si>
    <t>https://www.rareseeds.com/store/vegetables/eggplant/ping-tung-eggplant</t>
  </si>
  <si>
    <t>https://www.rareseeds.com/store/vegetables/new-items-2019/calendula-strawberry-blonde</t>
  </si>
  <si>
    <t>https://www.rareseeds.com/store/vegetables/new-items-2019/chinese-multicolor-spinach</t>
  </si>
  <si>
    <t>Portulaca oleracea</t>
  </si>
  <si>
    <t>https://www.rareseeds.com/store/vegetables/portulaca-oleracea/purslane-green</t>
  </si>
  <si>
    <t>MX</t>
  </si>
  <si>
    <t>Callistephus chinensis</t>
  </si>
  <si>
    <t>Agastache rugosa</t>
  </si>
  <si>
    <t>KR</t>
  </si>
  <si>
    <t>P</t>
  </si>
  <si>
    <t>https://www.rareseeds.com/store/vegetables/hyssop-agastache/hyssop-korean</t>
  </si>
  <si>
    <t>https://www.rareseeds.com/store/vegetables/new-items-2020/salmon-janina-aster</t>
  </si>
  <si>
    <t>Apium graveolens</t>
  </si>
  <si>
    <t>https://www.rareseeds.com/store/vegetables/celery-celeriac/chinese-pink-celery</t>
  </si>
  <si>
    <t>Buddleia dividii</t>
  </si>
  <si>
    <t>https://www.rareseeds.com/store/vegetables/butterfly-bush/butterfly-bush-hybrids-mix</t>
  </si>
  <si>
    <t>Celosia argentea spicata</t>
  </si>
  <si>
    <t>https://www.rareseeds.com/store/vegetables/cockscomb-and-celosia/flamingo-feather-celosia</t>
  </si>
  <si>
    <t>Brassica rapa var perviridis</t>
  </si>
  <si>
    <t>https://www.rareseeds.com/store/vegetables/new-for-2022/komatsuna-spinach-mustard-old-tokyo</t>
  </si>
  <si>
    <t>Solanum lycopersicum</t>
  </si>
  <si>
    <t>https://www.rareseeds.com/store/vegetables/early-spring-favorites/cherokee-purple-tomato</t>
  </si>
  <si>
    <t>https://www.rareseeds.com/store/vegetables/purple/black-krim-tomato</t>
  </si>
  <si>
    <t>Tagetes erecta</t>
  </si>
  <si>
    <t>Lactuca sativa</t>
  </si>
  <si>
    <t>https://www.rareseeds.com/store/vegetables/lettuce/merlot-lettuce</t>
  </si>
  <si>
    <t>Compost rich soil</t>
  </si>
  <si>
    <t>Loamy</t>
  </si>
  <si>
    <t>H</t>
  </si>
  <si>
    <t>https://www.rareseeds.com/store/vegetables/bulk-vegetables/onions-and-leeks/bulgarian-giant-leek</t>
  </si>
  <si>
    <t>T</t>
  </si>
  <si>
    <t>S.
ASIA</t>
  </si>
  <si>
    <t>T/D</t>
  </si>
  <si>
    <t>Papaver somniferum</t>
  </si>
  <si>
    <t>https://www.botanicalinterests.com/product/Black-Swan-Poppy-Seeds</t>
  </si>
  <si>
    <r>
      <rPr>
        <b/>
        <sz val="11"/>
        <color theme="1"/>
        <rFont val="Calibri"/>
        <family val="2"/>
        <scheme val="minor"/>
      </rPr>
      <t>Mizuna</t>
    </r>
    <r>
      <rPr>
        <sz val="11"/>
        <color theme="1"/>
        <rFont val="Calibri"/>
        <family val="2"/>
        <scheme val="minor"/>
      </rPr>
      <t xml:space="preserve">
Beni Houshi</t>
    </r>
  </si>
  <si>
    <r>
      <t xml:space="preserve">Lettuce
</t>
    </r>
    <r>
      <rPr>
        <sz val="11"/>
        <color theme="1"/>
        <rFont val="Calibri"/>
        <family val="2"/>
        <scheme val="minor"/>
      </rPr>
      <t>Merlot</t>
    </r>
  </si>
  <si>
    <r>
      <t xml:space="preserve">Bok Choy
</t>
    </r>
    <r>
      <rPr>
        <sz val="11"/>
        <color theme="1"/>
        <rFont val="Calibri"/>
        <family val="2"/>
        <scheme val="minor"/>
      </rPr>
      <t xml:space="preserve">Purple Lady </t>
    </r>
  </si>
  <si>
    <r>
      <t xml:space="preserve">Choy Sum
</t>
    </r>
    <r>
      <rPr>
        <sz val="11"/>
        <color theme="1"/>
        <rFont val="Calibri"/>
        <family val="2"/>
        <scheme val="minor"/>
      </rPr>
      <t>50-Day Choy Sum</t>
    </r>
  </si>
  <si>
    <r>
      <t xml:space="preserve">Gai Lan
</t>
    </r>
    <r>
      <rPr>
        <sz val="11"/>
        <color theme="1"/>
        <rFont val="Calibri"/>
        <family val="2"/>
        <scheme val="minor"/>
      </rPr>
      <t>Yod Fah</t>
    </r>
  </si>
  <si>
    <r>
      <rPr>
        <b/>
        <sz val="11"/>
        <color theme="1"/>
        <rFont val="Calibri"/>
        <family val="2"/>
        <scheme val="minor"/>
      </rPr>
      <t>Rapini Broccoli</t>
    </r>
    <r>
      <rPr>
        <sz val="11"/>
        <color theme="1"/>
        <rFont val="Calibri"/>
        <family val="2"/>
        <scheme val="minor"/>
      </rPr>
      <t xml:space="preserve">
Rapini Broccoli</t>
    </r>
  </si>
  <si>
    <r>
      <rPr>
        <b/>
        <sz val="11"/>
        <color theme="1"/>
        <rFont val="Calibri"/>
        <family val="2"/>
        <scheme val="minor"/>
      </rPr>
      <t>Broccoli Rabe</t>
    </r>
    <r>
      <rPr>
        <sz val="11"/>
        <color theme="1"/>
        <rFont val="Calibri"/>
        <family val="2"/>
        <scheme val="minor"/>
      </rPr>
      <t xml:space="preserve">
Natalina Di Fasano Cima Grande </t>
    </r>
  </si>
  <si>
    <r>
      <rPr>
        <b/>
        <sz val="11"/>
        <color theme="1"/>
        <rFont val="Calibri"/>
        <family val="2"/>
        <scheme val="minor"/>
      </rPr>
      <t>Leek</t>
    </r>
    <r>
      <rPr>
        <sz val="11"/>
        <color theme="1"/>
        <rFont val="Calibri"/>
        <family val="2"/>
        <scheme val="minor"/>
      </rPr>
      <t xml:space="preserve">
Bulgarian Giant</t>
    </r>
  </si>
  <si>
    <r>
      <rPr>
        <b/>
        <sz val="11"/>
        <color theme="1"/>
        <rFont val="Calibri"/>
        <family val="2"/>
        <scheme val="minor"/>
      </rPr>
      <t>Mustard</t>
    </r>
    <r>
      <rPr>
        <sz val="11"/>
        <color theme="1"/>
        <rFont val="Calibri"/>
        <family val="2"/>
        <scheme val="minor"/>
      </rPr>
      <t xml:space="preserve">
Japanese Giant Red Mustard</t>
    </r>
  </si>
  <si>
    <r>
      <rPr>
        <b/>
        <sz val="11"/>
        <color theme="1"/>
        <rFont val="Calibri"/>
        <family val="2"/>
        <scheme val="minor"/>
      </rPr>
      <t>Okra</t>
    </r>
    <r>
      <rPr>
        <sz val="11"/>
        <color theme="1"/>
        <rFont val="Calibri"/>
        <family val="2"/>
        <scheme val="minor"/>
      </rPr>
      <t xml:space="preserve">
Jing Orange</t>
    </r>
  </si>
  <si>
    <r>
      <rPr>
        <b/>
        <sz val="11"/>
        <color theme="1"/>
        <rFont val="Calibri"/>
        <family val="2"/>
        <scheme val="minor"/>
      </rPr>
      <t>Pea</t>
    </r>
    <r>
      <rPr>
        <sz val="11"/>
        <color theme="1"/>
        <rFont val="Calibri"/>
        <family val="2"/>
        <scheme val="minor"/>
      </rPr>
      <t xml:space="preserve">
Sugar Snap Pea</t>
    </r>
  </si>
  <si>
    <r>
      <rPr>
        <b/>
        <sz val="11"/>
        <color theme="1"/>
        <rFont val="Calibri"/>
        <family val="2"/>
        <scheme val="minor"/>
      </rPr>
      <t>Safflower</t>
    </r>
    <r>
      <rPr>
        <sz val="11"/>
        <color theme="1"/>
        <rFont val="Calibri"/>
        <family val="2"/>
        <scheme val="minor"/>
      </rPr>
      <t xml:space="preserve">
Dark Orange-Red Safflower</t>
    </r>
  </si>
  <si>
    <r>
      <rPr>
        <b/>
        <sz val="11"/>
        <color theme="1"/>
        <rFont val="Calibri"/>
        <family val="2"/>
        <scheme val="minor"/>
      </rPr>
      <t>Malabar Spinach</t>
    </r>
    <r>
      <rPr>
        <sz val="11"/>
        <color theme="1"/>
        <rFont val="Calibri"/>
        <family val="2"/>
        <scheme val="minor"/>
      </rPr>
      <t xml:space="preserve">
Red Malabar Spinach</t>
    </r>
  </si>
  <si>
    <r>
      <rPr>
        <b/>
        <sz val="11"/>
        <color theme="1"/>
        <rFont val="Calibri"/>
        <family val="2"/>
        <scheme val="minor"/>
      </rPr>
      <t>Thyme</t>
    </r>
    <r>
      <rPr>
        <sz val="11"/>
        <color theme="1"/>
        <rFont val="Calibri"/>
        <family val="2"/>
        <scheme val="minor"/>
      </rPr>
      <t xml:space="preserve">
Wild Thyme</t>
    </r>
  </si>
  <si>
    <r>
      <rPr>
        <b/>
        <sz val="11"/>
        <color theme="1"/>
        <rFont val="Calibri"/>
        <family val="2"/>
        <scheme val="minor"/>
      </rPr>
      <t>Cardoon</t>
    </r>
    <r>
      <rPr>
        <sz val="11"/>
        <color theme="1"/>
        <rFont val="Calibri"/>
        <family val="2"/>
        <scheme val="minor"/>
      </rPr>
      <t xml:space="preserve">
Gobbo Di Nizzia</t>
    </r>
  </si>
  <si>
    <r>
      <rPr>
        <b/>
        <sz val="11"/>
        <color theme="1"/>
        <rFont val="Calibri"/>
        <family val="2"/>
        <scheme val="minor"/>
      </rPr>
      <t>Burnet</t>
    </r>
    <r>
      <rPr>
        <sz val="11"/>
        <color theme="1"/>
        <rFont val="Calibri"/>
        <family val="2"/>
        <scheme val="minor"/>
      </rPr>
      <t xml:space="preserve">
Salad Burnet</t>
    </r>
  </si>
  <si>
    <r>
      <rPr>
        <b/>
        <sz val="11"/>
        <color theme="1"/>
        <rFont val="Calibri"/>
        <family val="2"/>
        <scheme val="minor"/>
      </rPr>
      <t>Dandelion</t>
    </r>
    <r>
      <rPr>
        <sz val="11"/>
        <color theme="1"/>
        <rFont val="Calibri"/>
        <family val="2"/>
        <scheme val="minor"/>
      </rPr>
      <t xml:space="preserve">
Italiko Rosso</t>
    </r>
  </si>
  <si>
    <r>
      <rPr>
        <b/>
        <sz val="11"/>
        <color theme="1"/>
        <rFont val="Calibri"/>
        <family val="2"/>
        <scheme val="minor"/>
      </rPr>
      <t>Amaranth</t>
    </r>
    <r>
      <rPr>
        <sz val="11"/>
        <color theme="1"/>
        <rFont val="Calibri"/>
        <family val="2"/>
        <scheme val="minor"/>
      </rPr>
      <t xml:space="preserve">
Chinese Multicolor Spinach</t>
    </r>
  </si>
  <si>
    <r>
      <rPr>
        <b/>
        <sz val="11"/>
        <color theme="1"/>
        <rFont val="Calibri"/>
        <family val="2"/>
        <scheme val="minor"/>
      </rPr>
      <t>Calendula</t>
    </r>
    <r>
      <rPr>
        <sz val="11"/>
        <color theme="1"/>
        <rFont val="Calibri"/>
        <family val="2"/>
        <scheme val="minor"/>
      </rPr>
      <t xml:space="preserve">
Strawberry Blonde Calendula</t>
    </r>
  </si>
  <si>
    <r>
      <rPr>
        <b/>
        <sz val="11"/>
        <color theme="1"/>
        <rFont val="Calibri"/>
        <family val="2"/>
        <scheme val="minor"/>
      </rPr>
      <t>Eggplant</t>
    </r>
    <r>
      <rPr>
        <sz val="11"/>
        <color theme="1"/>
        <rFont val="Calibri"/>
        <family val="2"/>
        <scheme val="minor"/>
      </rPr>
      <t xml:space="preserve">
Ping Tung</t>
    </r>
  </si>
  <si>
    <r>
      <rPr>
        <b/>
        <sz val="11"/>
        <color theme="1"/>
        <rFont val="Calibri"/>
        <family val="2"/>
        <scheme val="minor"/>
      </rPr>
      <t>Kale</t>
    </r>
    <r>
      <rPr>
        <sz val="11"/>
        <color theme="1"/>
        <rFont val="Calibri"/>
        <family val="2"/>
        <scheme val="minor"/>
      </rPr>
      <t xml:space="preserve">
Russian Red</t>
    </r>
  </si>
  <si>
    <r>
      <rPr>
        <b/>
        <sz val="11"/>
        <color theme="1"/>
        <rFont val="Calibri"/>
        <family val="2"/>
        <scheme val="minor"/>
      </rPr>
      <t>Purslane</t>
    </r>
    <r>
      <rPr>
        <sz val="11"/>
        <color theme="1"/>
        <rFont val="Calibri"/>
        <family val="2"/>
        <scheme val="minor"/>
      </rPr>
      <t xml:space="preserve">
Green Purslane</t>
    </r>
  </si>
  <si>
    <r>
      <rPr>
        <b/>
        <sz val="11"/>
        <color theme="1"/>
        <rFont val="Calibri"/>
        <family val="2"/>
        <scheme val="minor"/>
      </rPr>
      <t>Aster</t>
    </r>
    <r>
      <rPr>
        <sz val="11"/>
        <color theme="1"/>
        <rFont val="Calibri"/>
        <family val="2"/>
        <scheme val="minor"/>
      </rPr>
      <t xml:space="preserve">
Salmon Janina</t>
    </r>
  </si>
  <si>
    <r>
      <rPr>
        <b/>
        <sz val="11"/>
        <color theme="1"/>
        <rFont val="Calibri"/>
        <family val="2"/>
        <scheme val="minor"/>
      </rPr>
      <t>Anise Hyssop</t>
    </r>
    <r>
      <rPr>
        <sz val="11"/>
        <color theme="1"/>
        <rFont val="Calibri"/>
        <family val="2"/>
        <scheme val="minor"/>
      </rPr>
      <t xml:space="preserve">
Korean Green Hyssop</t>
    </r>
  </si>
  <si>
    <r>
      <rPr>
        <b/>
        <sz val="11"/>
        <color theme="1"/>
        <rFont val="Calibri"/>
        <family val="2"/>
        <scheme val="minor"/>
      </rPr>
      <t>Celery</t>
    </r>
    <r>
      <rPr>
        <sz val="11"/>
        <color theme="1"/>
        <rFont val="Calibri"/>
        <family val="2"/>
        <scheme val="minor"/>
      </rPr>
      <t xml:space="preserve">
Chinese Pink Celery</t>
    </r>
  </si>
  <si>
    <r>
      <rPr>
        <b/>
        <sz val="11"/>
        <color theme="1"/>
        <rFont val="Calibri"/>
        <family val="2"/>
        <scheme val="minor"/>
      </rPr>
      <t>Butterfly Bush</t>
    </r>
    <r>
      <rPr>
        <sz val="11"/>
        <color theme="1"/>
        <rFont val="Calibri"/>
        <family val="2"/>
        <scheme val="minor"/>
      </rPr>
      <t xml:space="preserve">
Hybrids Mix
(White - Purple)</t>
    </r>
  </si>
  <si>
    <r>
      <rPr>
        <b/>
        <sz val="11"/>
        <color theme="1"/>
        <rFont val="Calibri"/>
        <family val="2"/>
        <scheme val="minor"/>
      </rPr>
      <t>Celosia</t>
    </r>
    <r>
      <rPr>
        <sz val="11"/>
        <color theme="1"/>
        <rFont val="Calibri"/>
        <family val="2"/>
        <scheme val="minor"/>
      </rPr>
      <t xml:space="preserve">
Flamingo Feather</t>
    </r>
  </si>
  <si>
    <r>
      <rPr>
        <b/>
        <sz val="11"/>
        <color theme="1"/>
        <rFont val="Calibri"/>
        <family val="2"/>
        <scheme val="minor"/>
      </rPr>
      <t>Mustard</t>
    </r>
    <r>
      <rPr>
        <sz val="11"/>
        <color theme="1"/>
        <rFont val="Calibri"/>
        <family val="2"/>
        <scheme val="minor"/>
      </rPr>
      <t xml:space="preserve">
Old Tokyo</t>
    </r>
  </si>
  <si>
    <r>
      <rPr>
        <b/>
        <sz val="11"/>
        <color theme="1"/>
        <rFont val="Calibri"/>
        <family val="2"/>
        <scheme val="minor"/>
      </rPr>
      <t>Tomato</t>
    </r>
    <r>
      <rPr>
        <sz val="11"/>
        <color theme="1"/>
        <rFont val="Calibri"/>
        <family val="2"/>
        <scheme val="minor"/>
      </rPr>
      <t xml:space="preserve">
Cherokee Purple</t>
    </r>
  </si>
  <si>
    <r>
      <rPr>
        <b/>
        <sz val="11"/>
        <color theme="1"/>
        <rFont val="Calibri"/>
        <family val="2"/>
        <scheme val="minor"/>
      </rPr>
      <t>Tomato</t>
    </r>
    <r>
      <rPr>
        <sz val="11"/>
        <color theme="1"/>
        <rFont val="Calibri"/>
        <family val="2"/>
        <scheme val="minor"/>
      </rPr>
      <t xml:space="preserve">
Black Krim</t>
    </r>
  </si>
  <si>
    <r>
      <rPr>
        <b/>
        <sz val="11"/>
        <color theme="1"/>
        <rFont val="Calibri"/>
        <family val="2"/>
        <scheme val="minor"/>
      </rPr>
      <t>Poppy</t>
    </r>
    <r>
      <rPr>
        <sz val="11"/>
        <color theme="1"/>
        <rFont val="Calibri"/>
        <family val="2"/>
        <scheme val="minor"/>
      </rPr>
      <t xml:space="preserve">
Black Swan</t>
    </r>
  </si>
  <si>
    <r>
      <rPr>
        <b/>
        <sz val="11"/>
        <color theme="1"/>
        <rFont val="Calibri"/>
        <family val="2"/>
        <scheme val="minor"/>
      </rPr>
      <t>Poppy</t>
    </r>
    <r>
      <rPr>
        <sz val="11"/>
        <color theme="1"/>
        <rFont val="Calibri"/>
        <family val="2"/>
        <scheme val="minor"/>
      </rPr>
      <t xml:space="preserve">
Corn, American Legion</t>
    </r>
  </si>
  <si>
    <r>
      <rPr>
        <b/>
        <sz val="11"/>
        <color theme="1"/>
        <rFont val="Calibri"/>
        <family val="2"/>
        <scheme val="minor"/>
      </rPr>
      <t>Scallion</t>
    </r>
    <r>
      <rPr>
        <sz val="11"/>
        <color theme="1"/>
        <rFont val="Calibri"/>
        <family val="2"/>
        <scheme val="minor"/>
      </rPr>
      <t xml:space="preserve">
Tokyo Long White</t>
    </r>
  </si>
  <si>
    <r>
      <rPr>
        <b/>
        <sz val="11"/>
        <color theme="1"/>
        <rFont val="Calibri"/>
        <family val="2"/>
        <scheme val="minor"/>
      </rPr>
      <t>Spinach</t>
    </r>
    <r>
      <rPr>
        <sz val="11"/>
        <color theme="1"/>
        <rFont val="Calibri"/>
        <family val="2"/>
        <scheme val="minor"/>
      </rPr>
      <t xml:space="preserve">
Lavewa</t>
    </r>
  </si>
  <si>
    <r>
      <rPr>
        <b/>
        <sz val="11"/>
        <color theme="1"/>
        <rFont val="Calibri"/>
        <family val="2"/>
        <scheme val="minor"/>
      </rPr>
      <t>Marigold</t>
    </r>
    <r>
      <rPr>
        <sz val="11"/>
        <color theme="1"/>
        <rFont val="Calibri"/>
        <family val="2"/>
        <scheme val="minor"/>
      </rPr>
      <t xml:space="preserve">
African, 
Kilimanjaro White</t>
    </r>
  </si>
  <si>
    <r>
      <rPr>
        <b/>
        <sz val="11"/>
        <color theme="1"/>
        <rFont val="Calibri"/>
        <family val="2"/>
        <scheme val="minor"/>
      </rPr>
      <t>Basil</t>
    </r>
    <r>
      <rPr>
        <sz val="11"/>
        <color theme="1"/>
        <rFont val="Calibri"/>
        <family val="2"/>
        <scheme val="minor"/>
      </rPr>
      <t xml:space="preserve">
Holy, Tulsi</t>
    </r>
  </si>
  <si>
    <r>
      <rPr>
        <b/>
        <sz val="11"/>
        <color theme="1"/>
        <rFont val="Calibri"/>
        <family val="2"/>
        <scheme val="minor"/>
      </rPr>
      <t>Marigold</t>
    </r>
    <r>
      <rPr>
        <sz val="11"/>
        <color theme="1"/>
        <rFont val="Calibri"/>
        <family val="2"/>
        <scheme val="minor"/>
      </rPr>
      <t xml:space="preserve">
African, 
Crakerjack Blend (Orange)</t>
    </r>
  </si>
  <si>
    <r>
      <rPr>
        <b/>
        <sz val="11"/>
        <color theme="1"/>
        <rFont val="Calibri"/>
        <family val="2"/>
        <scheme val="minor"/>
      </rPr>
      <t>Cosmos</t>
    </r>
    <r>
      <rPr>
        <sz val="11"/>
        <color theme="1"/>
        <rFont val="Calibri"/>
        <family val="2"/>
        <scheme val="minor"/>
      </rPr>
      <t xml:space="preserve">
Sensation Blend (White - Magentha)</t>
    </r>
  </si>
  <si>
    <r>
      <rPr>
        <b/>
        <sz val="11"/>
        <color theme="1"/>
        <rFont val="Calibri"/>
        <family val="2"/>
        <scheme val="minor"/>
      </rPr>
      <t>Borage</t>
    </r>
    <r>
      <rPr>
        <sz val="11"/>
        <color theme="1"/>
        <rFont val="Calibri"/>
        <family val="2"/>
        <scheme val="minor"/>
      </rPr>
      <t xml:space="preserve">
Borage</t>
    </r>
  </si>
  <si>
    <r>
      <rPr>
        <b/>
        <sz val="11"/>
        <color theme="1"/>
        <rFont val="Calibri"/>
        <family val="2"/>
        <scheme val="minor"/>
      </rPr>
      <t>Shiso</t>
    </r>
    <r>
      <rPr>
        <sz val="11"/>
        <color theme="1"/>
        <rFont val="Calibri"/>
        <family val="2"/>
        <scheme val="minor"/>
      </rPr>
      <t xml:space="preserve">
Green and Red</t>
    </r>
  </si>
  <si>
    <r>
      <rPr>
        <b/>
        <sz val="11"/>
        <color theme="1"/>
        <rFont val="Calibri"/>
        <family val="2"/>
        <scheme val="minor"/>
      </rPr>
      <t>Forget-Me-Not</t>
    </r>
    <r>
      <rPr>
        <sz val="11"/>
        <color theme="1"/>
        <rFont val="Calibri"/>
        <family val="2"/>
        <scheme val="minor"/>
      </rPr>
      <t xml:space="preserve">
Spring &amp; Summer</t>
    </r>
  </si>
  <si>
    <r>
      <rPr>
        <b/>
        <sz val="11"/>
        <color theme="1"/>
        <rFont val="Calibri"/>
        <family val="2"/>
        <scheme val="minor"/>
      </rPr>
      <t>Moonflower</t>
    </r>
    <r>
      <rPr>
        <sz val="11"/>
        <color theme="1"/>
        <rFont val="Calibri"/>
        <family val="2"/>
        <scheme val="minor"/>
      </rPr>
      <t xml:space="preserve">
Moonflower</t>
    </r>
  </si>
  <si>
    <r>
      <rPr>
        <b/>
        <sz val="11"/>
        <color theme="1"/>
        <rFont val="Calibri"/>
        <family val="2"/>
        <scheme val="minor"/>
      </rPr>
      <t>Marigold</t>
    </r>
    <r>
      <rPr>
        <sz val="11"/>
        <color theme="1"/>
        <rFont val="Calibri"/>
        <family val="2"/>
        <scheme val="minor"/>
      </rPr>
      <t xml:space="preserve">
African, Phyllis (Yellow)</t>
    </r>
  </si>
  <si>
    <r>
      <rPr>
        <b/>
        <sz val="11"/>
        <color theme="1"/>
        <rFont val="Calibri"/>
        <family val="2"/>
        <scheme val="minor"/>
      </rPr>
      <t>Sorrel</t>
    </r>
    <r>
      <rPr>
        <sz val="11"/>
        <color theme="1"/>
        <rFont val="Calibri"/>
        <family val="2"/>
        <scheme val="minor"/>
      </rPr>
      <t xml:space="preserve">
Common Sorrel</t>
    </r>
  </si>
  <si>
    <r>
      <rPr>
        <b/>
        <sz val="11"/>
        <color theme="1"/>
        <rFont val="Calibri"/>
        <family val="2"/>
        <scheme val="minor"/>
      </rPr>
      <t>Chive</t>
    </r>
    <r>
      <rPr>
        <sz val="11"/>
        <color theme="1"/>
        <rFont val="Calibri"/>
        <family val="2"/>
        <scheme val="minor"/>
      </rPr>
      <t xml:space="preserve">
Common Chive</t>
    </r>
  </si>
  <si>
    <r>
      <rPr>
        <b/>
        <sz val="11"/>
        <color theme="1"/>
        <rFont val="Calibri"/>
        <family val="2"/>
        <scheme val="minor"/>
      </rPr>
      <t>Basil</t>
    </r>
    <r>
      <rPr>
        <sz val="11"/>
        <color theme="1"/>
        <rFont val="Calibri"/>
        <family val="2"/>
        <scheme val="minor"/>
      </rPr>
      <t xml:space="preserve">
Thai, Sweet Thai</t>
    </r>
  </si>
  <si>
    <r>
      <rPr>
        <b/>
        <sz val="11"/>
        <color theme="1"/>
        <rFont val="Calibri"/>
        <family val="2"/>
        <scheme val="minor"/>
      </rPr>
      <t>Parsley</t>
    </r>
    <r>
      <rPr>
        <sz val="11"/>
        <color theme="1"/>
        <rFont val="Calibri"/>
        <family val="2"/>
        <scheme val="minor"/>
      </rPr>
      <t xml:space="preserve">
Flat Leaf</t>
    </r>
  </si>
  <si>
    <r>
      <rPr>
        <b/>
        <sz val="11"/>
        <color theme="1"/>
        <rFont val="Calibri"/>
        <family val="2"/>
        <scheme val="minor"/>
      </rPr>
      <t>Arugula</t>
    </r>
    <r>
      <rPr>
        <sz val="11"/>
        <color theme="1"/>
        <rFont val="Calibri"/>
        <family val="2"/>
        <scheme val="minor"/>
      </rPr>
      <t xml:space="preserve">
Roquette</t>
    </r>
  </si>
  <si>
    <r>
      <rPr>
        <b/>
        <sz val="11"/>
        <color theme="1"/>
        <rFont val="Calibri"/>
        <family val="2"/>
        <scheme val="minor"/>
      </rPr>
      <t>Basil</t>
    </r>
    <r>
      <rPr>
        <sz val="11"/>
        <color theme="1"/>
        <rFont val="Calibri"/>
        <family val="2"/>
        <scheme val="minor"/>
      </rPr>
      <t xml:space="preserve">
Italian Genovese</t>
    </r>
  </si>
  <si>
    <r>
      <rPr>
        <b/>
        <sz val="11"/>
        <color theme="1"/>
        <rFont val="Calibri"/>
        <family val="2"/>
        <scheme val="minor"/>
      </rPr>
      <t>Dill</t>
    </r>
    <r>
      <rPr>
        <sz val="11"/>
        <color theme="1"/>
        <rFont val="Calibri"/>
        <family val="2"/>
        <scheme val="minor"/>
      </rPr>
      <t xml:space="preserve">
Bouquet</t>
    </r>
  </si>
  <si>
    <r>
      <rPr>
        <b/>
        <sz val="11"/>
        <color theme="1"/>
        <rFont val="Calibri"/>
        <family val="2"/>
        <scheme val="minor"/>
      </rPr>
      <t>Mint</t>
    </r>
    <r>
      <rPr>
        <sz val="11"/>
        <color theme="1"/>
        <rFont val="Calibri"/>
        <family val="2"/>
        <scheme val="minor"/>
      </rPr>
      <t xml:space="preserve">
Common Mint</t>
    </r>
  </si>
  <si>
    <r>
      <rPr>
        <b/>
        <sz val="11"/>
        <color theme="1"/>
        <rFont val="Calibri"/>
        <family val="2"/>
        <scheme val="minor"/>
      </rPr>
      <t>Artichoke</t>
    </r>
    <r>
      <rPr>
        <sz val="11"/>
        <color theme="1"/>
        <rFont val="Calibri"/>
        <family val="2"/>
        <scheme val="minor"/>
      </rPr>
      <t xml:space="preserve">
Green Globe Improved</t>
    </r>
  </si>
  <si>
    <r>
      <rPr>
        <b/>
        <sz val="11"/>
        <color theme="1"/>
        <rFont val="Calibri"/>
        <family val="2"/>
        <scheme val="minor"/>
      </rPr>
      <t>Dill</t>
    </r>
    <r>
      <rPr>
        <sz val="11"/>
        <color theme="1"/>
        <rFont val="Calibri"/>
        <family val="2"/>
        <scheme val="minor"/>
      </rPr>
      <t xml:space="preserve">
Tetra</t>
    </r>
  </si>
  <si>
    <r>
      <rPr>
        <b/>
        <sz val="11"/>
        <color theme="1"/>
        <rFont val="Calibri"/>
        <family val="2"/>
        <scheme val="minor"/>
      </rPr>
      <t>Coriander</t>
    </r>
    <r>
      <rPr>
        <sz val="11"/>
        <color theme="1"/>
        <rFont val="Calibri"/>
        <family val="2"/>
        <scheme val="minor"/>
      </rPr>
      <t xml:space="preserve">
Long Standing</t>
    </r>
  </si>
  <si>
    <t>First Frost</t>
  </si>
  <si>
    <t>Last Frost</t>
  </si>
  <si>
    <t>Frst</t>
  </si>
  <si>
    <t>Ht</t>
  </si>
  <si>
    <t xml:space="preserve"> </t>
  </si>
  <si>
    <t>Flower
Edible</t>
  </si>
  <si>
    <t>*Taproot</t>
  </si>
  <si>
    <t>https://www.rareseeds.com/store/vegetables/safflower/safflower-dark-orange-red</t>
  </si>
  <si>
    <t>*Bloom early summer
*Good companion plant for tomato</t>
  </si>
  <si>
    <t>*Bloom late summer</t>
  </si>
  <si>
    <r>
      <rPr>
        <b/>
        <sz val="11"/>
        <color theme="1"/>
        <rFont val="Calibri"/>
        <family val="2"/>
        <scheme val="minor"/>
      </rPr>
      <t>Pea</t>
    </r>
    <r>
      <rPr>
        <sz val="11"/>
        <color theme="1"/>
        <rFont val="Calibri"/>
        <family val="2"/>
        <scheme val="minor"/>
      </rPr>
      <t xml:space="preserve">
Oregon Sugar Pod 2</t>
    </r>
  </si>
  <si>
    <t>https://www.rareseeds.com/store/vegetables/peas/sugar-snap-pea</t>
  </si>
  <si>
    <t>Shallow root (6-8'')</t>
  </si>
  <si>
    <t>*10-12 wks before first frost date for second harvest</t>
  </si>
  <si>
    <t>https://www.botanicalinterests.com/product/Oregon-Sugar-Pod-II-Snow-Pea-Seeds</t>
  </si>
  <si>
    <t>Cynara scolymus</t>
  </si>
  <si>
    <t>*Transplant outside after last frost date
*Bloom summer to fall</t>
  </si>
  <si>
    <t>*Tender when plant grows with morning sun or partial shade</t>
  </si>
  <si>
    <t>Anethum graveolens</t>
  </si>
  <si>
    <t>oriandrum sativum</t>
  </si>
  <si>
    <t>https://www.botanicalinterests.com/product/Long-Standing-Cilantro-CorianderSeeds</t>
  </si>
  <si>
    <t>https://www.botanicalinterests.com/product/Bouquet-Dill-Seeds</t>
  </si>
  <si>
    <t>https://www.botanicalinterests.com/product/Tetra-Dill-Seeds</t>
  </si>
  <si>
    <t>https://www.botanicalinterests.com/product/Green-Globe-Improved-Artichoke-Seeds</t>
  </si>
  <si>
    <t>Mentha sp.</t>
  </si>
  <si>
    <t>https://www.botanicalinterests.com/product/Common-Mint-Seeds</t>
  </si>
  <si>
    <t>https://www.botanicalinterests.com/product/Italian-Genovese-Basil-Seeds</t>
  </si>
  <si>
    <t>Ocimum basilicum</t>
  </si>
  <si>
    <t>https://www.botanicalinterests.com/product/Sweet-Thai-Thai-Basil-Seeds</t>
  </si>
  <si>
    <t>TH</t>
  </si>
  <si>
    <t>https://www.botanicalinterests.com/product/Tulsi-Holy-Basil-Seeds</t>
  </si>
  <si>
    <t>Ocimum sp.</t>
  </si>
  <si>
    <t>Eruca vesicaria subsp. Sativa</t>
  </si>
  <si>
    <t>https://www.botanicalinterests.com/product/Arugula-Rocket</t>
  </si>
  <si>
    <t>Petroselinum crispum</t>
  </si>
  <si>
    <t>https://www.botanicalinterests.com/product/Common-Chives-Seeds</t>
  </si>
  <si>
    <t>Allium schoenoprasum</t>
  </si>
  <si>
    <t>*Also direct sow 4-6 wks before last frost date</t>
  </si>
  <si>
    <t>Rumex acetosa</t>
  </si>
  <si>
    <t>https://www.botanicalinterests.com/product/Common-Sorrel-Seeds</t>
  </si>
  <si>
    <t>https://www.botanicalinterests.com/product/Green-and-Red-Perilla-Shiso-Seeds</t>
  </si>
  <si>
    <t>Perilla frutescens</t>
  </si>
  <si>
    <t>Borago officinalis</t>
  </si>
  <si>
    <t>https://www.botanicalinterests.com/product/Borage-Seeds</t>
  </si>
  <si>
    <t>Papaver rhoeas</t>
  </si>
  <si>
    <t>https://www.botanicalinterests.com/product/American-Legion-Flanders-Corn-Poppy-Seeds</t>
  </si>
  <si>
    <t>*Bloom summer
*Sow outside whenever soil can be worked</t>
  </si>
  <si>
    <t>*Bloom summer to frost</t>
  </si>
  <si>
    <t>https://www.botanicalinterests.com/product/Crackerjack-African-Marigold-Seeds</t>
  </si>
  <si>
    <t>https://www.botanicalinterests.com/product/Kilimanjaro-White-African-Marigold</t>
  </si>
  <si>
    <t>https://www.botanicalinterests.com/product/Phyllis-African-Marigold-Seeds</t>
  </si>
  <si>
    <t>Allium fistulosum</t>
  </si>
  <si>
    <t>https://www.botanicalinterests.com/product/Tokyo-Long-White-Bunching-Scallion-Onion-Seeds</t>
  </si>
  <si>
    <t>https://www.botanicalinterests.com/product/Lavewa-Spinach-Seeds</t>
  </si>
  <si>
    <t>Spinacia oleracea</t>
  </si>
  <si>
    <t>https://www.botanicalinterests.com/product/Sensation-Blend-Cosmos-Seeds</t>
  </si>
  <si>
    <t>Cosmos bipinnatus</t>
  </si>
  <si>
    <t>https://www.botanicalinterests.com/product/Spring-and-Summer-Forget-Me-Not-Seeds</t>
  </si>
  <si>
    <t>Myosotis sylvatica and Cynoglossum amabile</t>
  </si>
  <si>
    <t>*Bloom early spring to summer</t>
  </si>
  <si>
    <t>https://www.botanicalinterests.com/product/Moonflower-Heirloom-Seeds</t>
  </si>
  <si>
    <t>Ipomoea alba</t>
  </si>
  <si>
    <t>Vine
Flower</t>
  </si>
  <si>
    <t>*Bloom spring to summer
*Sow outside whenever soil can be worked</t>
  </si>
  <si>
    <t>Vine
Fruit</t>
  </si>
  <si>
    <t>Tall</t>
  </si>
  <si>
    <t>Start Date</t>
  </si>
  <si>
    <t>Merge</t>
  </si>
  <si>
    <t>Echinacea purpurea</t>
  </si>
  <si>
    <r>
      <t xml:space="preserve">Echinacea
</t>
    </r>
    <r>
      <rPr>
        <sz val="11"/>
        <color theme="1"/>
        <rFont val="Calibri"/>
        <family val="2"/>
        <scheme val="minor"/>
      </rPr>
      <t>Pow­Wow White</t>
    </r>
  </si>
  <si>
    <t>C</t>
  </si>
  <si>
    <t>GC</t>
  </si>
  <si>
    <t>https://www.swallowtailgardenseeds.com/perennials/echinacea/powwow-white-echinacea-seeds.html</t>
  </si>
  <si>
    <t>Self-seed readily.</t>
  </si>
  <si>
    <r>
      <rPr>
        <b/>
        <sz val="11"/>
        <color theme="1"/>
        <rFont val="Calibri"/>
        <family val="2"/>
        <scheme val="minor"/>
      </rPr>
      <t>Echinacea</t>
    </r>
    <r>
      <rPr>
        <sz val="11"/>
        <color theme="1"/>
        <rFont val="Calibri"/>
        <family val="2"/>
        <scheme val="minor"/>
      </rPr>
      <t xml:space="preserve">
Prima­donna Deep Rose</t>
    </r>
  </si>
  <si>
    <t>https://www.swallowtailgardenseeds.com/perennials/echinacea/primadonna-deep-rose-echinacea-seeds.html</t>
  </si>
  <si>
    <t>Anemone hupehensis</t>
  </si>
  <si>
    <t>https://www.swallowtailgardenseeds.com/perennials/anemone/pink-saucer-anemone-seeds.html</t>
  </si>
  <si>
    <r>
      <rPr>
        <b/>
        <sz val="11"/>
        <color theme="1"/>
        <rFont val="Calibri"/>
        <family val="2"/>
        <scheme val="minor"/>
      </rPr>
      <t xml:space="preserve">Japanese Anemone </t>
    </r>
    <r>
      <rPr>
        <sz val="11"/>
        <color theme="1"/>
        <rFont val="Calibri"/>
        <family val="2"/>
        <scheme val="minor"/>
      </rPr>
      <t xml:space="preserve">
Pink Saucer</t>
    </r>
  </si>
  <si>
    <t>Place in refriferator for 3 wks, if not germinate
Divide every 2-3 yrs</t>
  </si>
  <si>
    <r>
      <rPr>
        <b/>
        <sz val="11"/>
        <color theme="1"/>
        <rFont val="Calibri"/>
        <family val="2"/>
        <scheme val="minor"/>
      </rPr>
      <t>Alpine Aster</t>
    </r>
    <r>
      <rPr>
        <sz val="11"/>
        <color theme="1"/>
        <rFont val="Calibri"/>
        <family val="2"/>
        <scheme val="minor"/>
      </rPr>
      <t xml:space="preserve">
Trimix</t>
    </r>
  </si>
  <si>
    <t>Aster alpinus</t>
  </si>
  <si>
    <t>https://www.swallowtailgardenseeds.com/perennials/aster/trimix-aster-seeds.html</t>
  </si>
  <si>
    <t>https://www.swallowtailgardenseeds.com/perennials/balloon_flower/fuji-blue-balloon-flower-seeds.html</t>
  </si>
  <si>
    <r>
      <rPr>
        <b/>
        <sz val="11"/>
        <color theme="1"/>
        <rFont val="Calibri"/>
        <family val="2"/>
        <scheme val="minor"/>
      </rPr>
      <t>Balloon Flower</t>
    </r>
    <r>
      <rPr>
        <sz val="11"/>
        <color theme="1"/>
        <rFont val="Calibri"/>
        <family val="2"/>
        <scheme val="minor"/>
      </rPr>
      <t xml:space="preserve">
Fuji Blue</t>
    </r>
  </si>
  <si>
    <t>Platycodon grandiflorus</t>
  </si>
  <si>
    <t>Provide support, or plant in large groups</t>
  </si>
  <si>
    <r>
      <rPr>
        <b/>
        <sz val="11"/>
        <color theme="1"/>
        <rFont val="Calibri"/>
        <family val="2"/>
        <scheme val="minor"/>
      </rPr>
      <t>Balloon Flower</t>
    </r>
    <r>
      <rPr>
        <sz val="11"/>
        <color theme="1"/>
        <rFont val="Calibri"/>
        <family val="2"/>
        <scheme val="minor"/>
      </rPr>
      <t xml:space="preserve">
Hakone Double White</t>
    </r>
  </si>
  <si>
    <t>LS</t>
  </si>
  <si>
    <r>
      <rPr>
        <b/>
        <sz val="11"/>
        <color theme="1"/>
        <rFont val="Calibri"/>
        <family val="2"/>
        <scheme val="minor"/>
      </rPr>
      <t xml:space="preserve">Gaura </t>
    </r>
    <r>
      <rPr>
        <sz val="11"/>
        <color theme="1"/>
        <rFont val="Calibri"/>
        <family val="2"/>
        <scheme val="minor"/>
      </rPr>
      <t xml:space="preserve">
Sparkle White</t>
    </r>
  </si>
  <si>
    <t>Gaura lindheimeri</t>
  </si>
  <si>
    <r>
      <rPr>
        <b/>
        <sz val="11"/>
        <color theme="1"/>
        <rFont val="Calibri"/>
        <family val="2"/>
        <scheme val="minor"/>
      </rPr>
      <t>Columbine</t>
    </r>
    <r>
      <rPr>
        <sz val="11"/>
        <color theme="1"/>
        <rFont val="Calibri"/>
        <family val="2"/>
        <scheme val="minor"/>
      </rPr>
      <t xml:space="preserve"> 
Black Barlow</t>
    </r>
  </si>
  <si>
    <t>Do not use heating mat</t>
  </si>
  <si>
    <t>Aquilegia vulgaris plena</t>
  </si>
  <si>
    <t>https://www.swallowtailgardenseeds.com/perennials/columbine/black-barlow-columbine-seeds.html</t>
  </si>
  <si>
    <r>
      <rPr>
        <b/>
        <sz val="11"/>
        <color theme="1"/>
        <rFont val="Calibri"/>
        <family val="2"/>
        <scheme val="minor"/>
      </rPr>
      <t>Columbine</t>
    </r>
    <r>
      <rPr>
        <sz val="11"/>
        <color theme="1"/>
        <rFont val="Calibri"/>
        <family val="2"/>
        <scheme val="minor"/>
      </rPr>
      <t xml:space="preserve"> 
Bor­deaux Barlow</t>
    </r>
  </si>
  <si>
    <t>Calamagrostis arundinacea var. brachytricha</t>
  </si>
  <si>
    <t>Grass</t>
  </si>
  <si>
    <r>
      <rPr>
        <b/>
        <sz val="11"/>
        <color theme="1"/>
        <rFont val="Calibri"/>
        <family val="2"/>
        <scheme val="minor"/>
      </rPr>
      <t>Grass</t>
    </r>
    <r>
      <rPr>
        <sz val="11"/>
        <color theme="1"/>
        <rFont val="Calibri"/>
        <family val="2"/>
        <scheme val="minor"/>
      </rPr>
      <t xml:space="preserve">
Korean Fea­ther Reed Grass</t>
    </r>
  </si>
  <si>
    <t>https://www.swallowtailgardenseeds.com/perennials/grasses-ornamental/korean-feather-reed-ornamental-grass-seeds.html</t>
  </si>
  <si>
    <t>S</t>
  </si>
  <si>
    <r>
      <rPr>
        <b/>
        <sz val="11"/>
        <color theme="1"/>
        <rFont val="Calibri"/>
        <family val="2"/>
        <scheme val="minor"/>
      </rPr>
      <t>Columbine</t>
    </r>
    <r>
      <rPr>
        <sz val="11"/>
        <color theme="1"/>
        <rFont val="Calibri"/>
        <family val="2"/>
        <scheme val="minor"/>
      </rPr>
      <t xml:space="preserve"> 
Dwarf White</t>
    </r>
  </si>
  <si>
    <t>Aquilegia flabellata 'nana alba'</t>
  </si>
  <si>
    <t>https://www.swallowtailgardenseeds.com/perennials/columbine/dwarf-white-columbine-seeds.html</t>
  </si>
  <si>
    <r>
      <rPr>
        <b/>
        <sz val="11"/>
        <color theme="1"/>
        <rFont val="Calibri"/>
        <family val="2"/>
        <scheme val="minor"/>
      </rPr>
      <t>Jacob's Ladder</t>
    </r>
    <r>
      <rPr>
        <sz val="11"/>
        <color theme="1"/>
        <rFont val="Calibri"/>
        <family val="2"/>
        <scheme val="minor"/>
      </rPr>
      <t xml:space="preserve">
White Pearl</t>
    </r>
  </si>
  <si>
    <t>Polemonium caeruleum</t>
  </si>
  <si>
    <t>Do not tolerate heat well
Cut back hard after flowering</t>
  </si>
  <si>
    <t>https://www.swallowtailgardenseeds.com/perennials/jacobs_ladder/white-pearl-jacobs-ladder-seeds.html</t>
  </si>
  <si>
    <r>
      <rPr>
        <b/>
        <sz val="11"/>
        <color theme="1"/>
        <rFont val="Calibri"/>
        <family val="2"/>
        <scheme val="minor"/>
      </rPr>
      <t>Coral Bells</t>
    </r>
    <r>
      <rPr>
        <sz val="11"/>
        <color theme="1"/>
        <rFont val="Calibri"/>
        <family val="2"/>
        <scheme val="minor"/>
      </rPr>
      <t xml:space="preserve">
Newest Hybrids</t>
    </r>
  </si>
  <si>
    <t>Heuchera americana x micrantha</t>
  </si>
  <si>
    <t>Evergreen</t>
  </si>
  <si>
    <t>https://www.swallowtailgardenseeds.com/perennials/coral_bells/newest-hybrids-coral-bells-seeds.html</t>
  </si>
  <si>
    <r>
      <rPr>
        <b/>
        <sz val="11"/>
        <color theme="1"/>
        <rFont val="Calibri"/>
        <family val="2"/>
        <scheme val="minor"/>
      </rPr>
      <t>Sedum</t>
    </r>
    <r>
      <rPr>
        <sz val="11"/>
        <color theme="1"/>
        <rFont val="Calibri"/>
        <family val="2"/>
        <scheme val="minor"/>
      </rPr>
      <t xml:space="preserve"> 
Em­peror's Waves</t>
    </r>
  </si>
  <si>
    <t>Sedum telephium</t>
  </si>
  <si>
    <t>https://www.swallowtailgardenseeds.com/perennials/sedum/emperors-waves-sedum-seeds.html</t>
  </si>
  <si>
    <t>Poor</t>
  </si>
  <si>
    <r>
      <rPr>
        <b/>
        <sz val="11"/>
        <color theme="1"/>
        <rFont val="Calibri"/>
        <family val="2"/>
        <scheme val="minor"/>
      </rPr>
      <t>Echinacea</t>
    </r>
    <r>
      <rPr>
        <sz val="11"/>
        <color theme="1"/>
        <rFont val="Calibri"/>
        <family val="2"/>
        <scheme val="minor"/>
      </rPr>
      <t xml:space="preserve">
Green Twister</t>
    </r>
  </si>
  <si>
    <t>https://www.swallowtailgardenseeds.com/perennials/echinacea/green-twister-echinacea-seeds.html</t>
  </si>
  <si>
    <r>
      <rPr>
        <b/>
        <sz val="11"/>
        <color theme="1"/>
        <rFont val="Calibri"/>
        <family val="2"/>
        <scheme val="minor"/>
      </rPr>
      <t>Sedum</t>
    </r>
    <r>
      <rPr>
        <sz val="11"/>
        <color theme="1"/>
        <rFont val="Calibri"/>
        <family val="2"/>
        <scheme val="minor"/>
      </rPr>
      <t xml:space="preserve"> 
Red Carpet</t>
    </r>
  </si>
  <si>
    <t>Sedum spurium coccineum</t>
  </si>
  <si>
    <t>https://www.swallowtailgardenseeds.com/perennials/sedum/red-carpet-sedum-seeds.html</t>
  </si>
  <si>
    <r>
      <rPr>
        <b/>
        <sz val="11"/>
        <color theme="1"/>
        <rFont val="Calibri"/>
        <family val="2"/>
        <scheme val="minor"/>
      </rPr>
      <t>Sedum</t>
    </r>
    <r>
      <rPr>
        <sz val="11"/>
        <color theme="1"/>
        <rFont val="Calibri"/>
        <family val="2"/>
        <scheme val="minor"/>
      </rPr>
      <t xml:space="preserve"> 
Summer Snow</t>
    </r>
  </si>
  <si>
    <t>Sedum spurium</t>
  </si>
  <si>
    <t>https://www.swallowtailgardenseeds.com/perennials/sedum/summer-snow-sedum-seeds.html</t>
  </si>
  <si>
    <t>Prn</t>
  </si>
  <si>
    <t>Drgt</t>
  </si>
  <si>
    <t>MED</t>
  </si>
  <si>
    <t>Trns</t>
  </si>
  <si>
    <t xml:space="preserve">
</t>
  </si>
  <si>
    <t xml:space="preserve">
85</t>
  </si>
  <si>
    <t xml:space="preserve">60
</t>
  </si>
  <si>
    <t xml:space="preserve">70
</t>
  </si>
  <si>
    <t xml:space="preserve">40
</t>
  </si>
  <si>
    <t xml:space="preserve">50
</t>
  </si>
  <si>
    <t xml:space="preserve">45
</t>
  </si>
  <si>
    <t xml:space="preserve">65
</t>
  </si>
  <si>
    <t xml:space="preserve">
18</t>
  </si>
  <si>
    <t xml:space="preserve">
10</t>
  </si>
  <si>
    <t xml:space="preserve">
24</t>
  </si>
  <si>
    <t xml:space="preserve">
12</t>
  </si>
  <si>
    <t>4
6</t>
  </si>
  <si>
    <t xml:space="preserve">
8</t>
  </si>
  <si>
    <t xml:space="preserve">
4</t>
  </si>
  <si>
    <t xml:space="preserve">
6</t>
  </si>
  <si>
    <t xml:space="preserve">
9</t>
  </si>
  <si>
    <t xml:space="preserve">
16</t>
  </si>
  <si>
    <t>N</t>
  </si>
  <si>
    <t>Puple</t>
  </si>
  <si>
    <t>Seed</t>
  </si>
  <si>
    <t>Germination</t>
  </si>
  <si>
    <t>Hardiness</t>
  </si>
  <si>
    <t>Orange</t>
  </si>
  <si>
    <t>Color</t>
  </si>
  <si>
    <t>Start</t>
  </si>
  <si>
    <t>G</t>
  </si>
  <si>
    <t>Salmon</t>
  </si>
  <si>
    <t>Pink
Salmon</t>
  </si>
  <si>
    <t>Con</t>
  </si>
  <si>
    <t>Red</t>
  </si>
  <si>
    <t>Green</t>
  </si>
  <si>
    <t>White</t>
  </si>
  <si>
    <t>Mix
W - P</t>
  </si>
  <si>
    <t>Herb</t>
  </si>
  <si>
    <t>https://www.rareseeds.com/salad-burnet</t>
  </si>
  <si>
    <t>Short-lived perennial</t>
  </si>
  <si>
    <t>Melinis nerviglumis</t>
  </si>
  <si>
    <t xml:space="preserve">Cover seeds with a thin layer of vermiculite. Light aids germination
Harvest when seed heads have just opened and before pollen shed. </t>
  </si>
  <si>
    <t>Avoid consecutive nightly temp below 45f</t>
  </si>
  <si>
    <t>Artemisia annua</t>
  </si>
  <si>
    <t>Harden off and transplant outside after the danger of frost has passed</t>
  </si>
  <si>
    <t>Flower
Tall</t>
  </si>
  <si>
    <t>Yellow</t>
  </si>
  <si>
    <t>https://www.johnnyseeds.com/flowers/grasses-ornamental/savannah-grass-ornamental-grass-seed-4668.html</t>
  </si>
  <si>
    <t>Origanum vulgare hirtum</t>
  </si>
  <si>
    <t>Cynoglossum amabile</t>
  </si>
  <si>
    <t>https://www.johnnyseeds.com/herbs/oregano/greek-oregano-herb-seed-930.html</t>
  </si>
  <si>
    <t>Harvest 1/2 the florets are open.</t>
  </si>
  <si>
    <t>Pink</t>
  </si>
  <si>
    <t>D</t>
  </si>
  <si>
    <t>L</t>
  </si>
  <si>
    <t>L/D</t>
  </si>
  <si>
    <t>Anise Hyssop</t>
  </si>
  <si>
    <t>Agastache foeniculum</t>
  </si>
  <si>
    <t>Herb
Flower</t>
  </si>
  <si>
    <t>Purple</t>
  </si>
  <si>
    <t>Allium tuberosum</t>
  </si>
  <si>
    <t>https://www.johnnyseeds.com/herbs/anise-hyssop/anise-hyssop-organic-herb-seed-933.html</t>
  </si>
  <si>
    <t>https://www.johnnyseeds.com/herbs/chives/chinese-leeks-garlic-chives/chinese-leeks-garlic-chives-herb-seed-3299.html</t>
  </si>
  <si>
    <t>https://www.johnnyseeds.com/flowers/cynoglossum/mystery-rose-cynoglossum-seed-1678.html</t>
  </si>
  <si>
    <t>https://www.johnnyseeds.com/vegetables/tomatoes/cherry-tomatoes/sun-gold-f1-tomato-seed-770.html</t>
  </si>
  <si>
    <t>https://www.johnnyseeds.com/flowers/artemisia-sweet-annie/sweet-annie-organic-artemisia-seed-1700.html</t>
  </si>
  <si>
    <t>https://www.johnnyseeds.com/herbs/savory/winter-savory-herb-seed-828.html</t>
  </si>
  <si>
    <t>Winter Savory</t>
  </si>
  <si>
    <t>Satureja montana</t>
  </si>
  <si>
    <t>Cut back the plant in the autumn, and pinch out new shoots in the spring.</t>
  </si>
  <si>
    <t>Cucumis sativus</t>
  </si>
  <si>
    <t>https://www.johnnyseeds.com/vegetables/cucumbers/specialty-cucumbers/sashimi-f1-cucumber-seed-4728.html</t>
  </si>
  <si>
    <t>Do not disturb roots when transplanting.
Cross-pollinate with other cucumbers, they will yield seeded fruits.
Start seeds late and transplant it late to avoid cold weather</t>
  </si>
  <si>
    <t>https://www.johnnyseeds.com/herbs/sage/extrakta-sage-seed-838.html</t>
  </si>
  <si>
    <t>Salvia officinalis</t>
  </si>
  <si>
    <t>Cut stems to within 6" of the base of the plant just as flowers are starting to open
Plants become woody and should be replaced every 3-4 years.</t>
  </si>
  <si>
    <t>Lavandula angustifolia</t>
  </si>
  <si>
    <t>Plant shallowly, so the soil line is just above the top roots of the plant
clip plants back to below the flower stems and mulch heavily
second year, cuttings can be taken from Aug-Nov, when the stems' semihardened</t>
  </si>
  <si>
    <t>Store seed in the freezer for best germination</t>
  </si>
  <si>
    <t>https://www.johnnyseeds.com/herbs/shiso/red-shiso-herb-seed-937.html</t>
  </si>
  <si>
    <t>https://www.johnnyseeds.com/herbs/lavender/ellagance-purple-lavender-seed-72.html</t>
  </si>
  <si>
    <t>https://www.johnnyseeds.com/herbs/chives/standard-chives/dolores-chive-seed-3290.html</t>
  </si>
  <si>
    <t>Nigella damascena</t>
  </si>
  <si>
    <t>Sow 3-4 times every 2-3 weeks early in season for continuous flower</t>
  </si>
  <si>
    <t>2
9</t>
  </si>
  <si>
    <t>https://www.johnnyseeds.com/flowers/nigella/albion-black-pod-nigella-seed-3312.html</t>
  </si>
  <si>
    <t>Plants are sensitive to root disturbance.
Fresh: When flower buds fully colored or pods have begun to develop. 
Dried: When seed pods are firm to touch.</t>
  </si>
  <si>
    <t>https://www.johnnyseeds.com/flowers/marigold/giant-orange-marigold-seed-1883.html</t>
  </si>
  <si>
    <t>Lepidium sativium</t>
  </si>
  <si>
    <t>2
6</t>
  </si>
  <si>
    <t>Ammi visnaga</t>
  </si>
  <si>
    <t>https://www.johnnyseeds.com/flowers/ammi-false-queen-annes-lace/green-mist-ammi-seed-1758.html</t>
  </si>
  <si>
    <t>Harvesting after 80% of flowers are open</t>
  </si>
  <si>
    <t>https://www.johnnyseeds.com/herbs/thyme/german-winter-organic-thyme-seed-940G.html</t>
  </si>
  <si>
    <t>Thymus vulgaris</t>
  </si>
  <si>
    <t>Asclepias curassavica</t>
  </si>
  <si>
    <t>Do not allow to become pot bound at any time as plants will deteriorate rapidly
Milky sap may cause eye and skin irritation.</t>
  </si>
  <si>
    <t>B</t>
  </si>
  <si>
    <t>Seeds take at least 3 weeks to germinate</t>
  </si>
  <si>
    <t>https://www.johnnyseeds.com/herbs/parsley/leaf-parsley/giant-of-italy-organic-parsley-seed-2390G.html</t>
  </si>
  <si>
    <t>https://www.johnnyseeds.com/flowers/asclepias-butterfly-weed/apollo-orange-asclepias-seed-4270.html</t>
  </si>
  <si>
    <t>Merge
expt</t>
  </si>
  <si>
    <t>Merged</t>
  </si>
  <si>
    <t>Trans</t>
  </si>
  <si>
    <t>Qty</t>
  </si>
  <si>
    <t>Year</t>
  </si>
  <si>
    <t>Company</t>
  </si>
  <si>
    <t>Baker Creek</t>
  </si>
  <si>
    <t>Temperature</t>
  </si>
  <si>
    <t>Temp.</t>
  </si>
  <si>
    <t>Mature</t>
  </si>
  <si>
    <t>Width</t>
  </si>
  <si>
    <t>Height</t>
  </si>
  <si>
    <t>Invt</t>
  </si>
  <si>
    <r>
      <rPr>
        <b/>
        <sz val="11"/>
        <color theme="1"/>
        <rFont val="Calibri"/>
        <family val="2"/>
        <scheme val="minor"/>
      </rPr>
      <t>Cardoon</t>
    </r>
    <r>
      <rPr>
        <sz val="11"/>
        <color theme="1"/>
        <rFont val="Calibri"/>
        <family val="2"/>
        <scheme val="minor"/>
      </rPr>
      <t xml:space="preserve">
Gobbo Di Nizzia</t>
    </r>
  </si>
  <si>
    <r>
      <rPr>
        <b/>
        <sz val="11"/>
        <color theme="1"/>
        <rFont val="Calibri"/>
        <family val="2"/>
        <scheme val="minor"/>
      </rPr>
      <t>Artichoke</t>
    </r>
    <r>
      <rPr>
        <sz val="11"/>
        <color theme="1"/>
        <rFont val="Calibri"/>
        <family val="2"/>
        <scheme val="minor"/>
      </rPr>
      <t xml:space="preserve">
Green Globe Improved</t>
    </r>
  </si>
  <si>
    <r>
      <rPr>
        <b/>
        <sz val="11"/>
        <color theme="1"/>
        <rFont val="Calibri"/>
        <family val="2"/>
        <scheme val="minor"/>
      </rPr>
      <t>Celery</t>
    </r>
    <r>
      <rPr>
        <sz val="11"/>
        <color theme="1"/>
        <rFont val="Calibri"/>
        <family val="2"/>
        <scheme val="minor"/>
      </rPr>
      <t xml:space="preserve">
Chinese Pink Celery</t>
    </r>
  </si>
  <si>
    <r>
      <rPr>
        <b/>
        <sz val="11"/>
        <color theme="1"/>
        <rFont val="Calibri"/>
        <family val="2"/>
        <scheme val="minor"/>
      </rPr>
      <t>Tomato</t>
    </r>
    <r>
      <rPr>
        <sz val="11"/>
        <color theme="1"/>
        <rFont val="Calibri"/>
        <family val="2"/>
        <scheme val="minor"/>
      </rPr>
      <t xml:space="preserve">
Black Krim</t>
    </r>
  </si>
  <si>
    <r>
      <rPr>
        <b/>
        <sz val="11"/>
        <color theme="1"/>
        <rFont val="Calibri"/>
        <family val="2"/>
        <scheme val="minor"/>
      </rPr>
      <t>Scallion</t>
    </r>
    <r>
      <rPr>
        <sz val="11"/>
        <color theme="1"/>
        <rFont val="Calibri"/>
        <family val="2"/>
        <scheme val="minor"/>
      </rPr>
      <t xml:space="preserve">
Tokyo Long White</t>
    </r>
  </si>
  <si>
    <r>
      <rPr>
        <b/>
        <sz val="11"/>
        <color theme="1"/>
        <rFont val="Calibri"/>
        <family val="2"/>
        <scheme val="minor"/>
      </rPr>
      <t>Oregano</t>
    </r>
    <r>
      <rPr>
        <sz val="11"/>
        <color theme="1"/>
        <rFont val="Calibri"/>
        <family val="2"/>
        <scheme val="minor"/>
      </rPr>
      <t xml:space="preserve">
Greek Oregano</t>
    </r>
  </si>
  <si>
    <r>
      <rPr>
        <b/>
        <sz val="11"/>
        <color theme="1"/>
        <rFont val="Calibri"/>
        <family val="2"/>
        <scheme val="minor"/>
      </rPr>
      <t>Thyme</t>
    </r>
    <r>
      <rPr>
        <sz val="11"/>
        <color theme="1"/>
        <rFont val="Calibri"/>
        <family val="2"/>
        <scheme val="minor"/>
      </rPr>
      <t xml:space="preserve">
German Winter</t>
    </r>
  </si>
  <si>
    <r>
      <rPr>
        <b/>
        <sz val="11"/>
        <color theme="1"/>
        <rFont val="Calibri"/>
        <family val="2"/>
        <scheme val="minor"/>
      </rPr>
      <t>Echinacea</t>
    </r>
    <r>
      <rPr>
        <sz val="11"/>
        <color theme="1"/>
        <rFont val="Calibri"/>
        <family val="2"/>
        <scheme val="minor"/>
      </rPr>
      <t xml:space="preserve">
Prima­donna Deep Rose</t>
    </r>
  </si>
  <si>
    <r>
      <t xml:space="preserve">Echinacea
</t>
    </r>
    <r>
      <rPr>
        <sz val="11"/>
        <color theme="1"/>
        <rFont val="Calibri"/>
        <family val="2"/>
        <scheme val="minor"/>
      </rPr>
      <t>Pow­Wow White</t>
    </r>
  </si>
  <si>
    <r>
      <rPr>
        <b/>
        <sz val="11"/>
        <color theme="1"/>
        <rFont val="Calibri"/>
        <family val="2"/>
        <scheme val="minor"/>
      </rPr>
      <t>Echinacea</t>
    </r>
    <r>
      <rPr>
        <sz val="11"/>
        <color theme="1"/>
        <rFont val="Calibri"/>
        <family val="2"/>
        <scheme val="minor"/>
      </rPr>
      <t xml:space="preserve">
Green Twister</t>
    </r>
  </si>
  <si>
    <r>
      <rPr>
        <b/>
        <sz val="11"/>
        <color theme="1"/>
        <rFont val="Calibri"/>
        <family val="2"/>
        <scheme val="minor"/>
      </rPr>
      <t xml:space="preserve">Asclepias </t>
    </r>
    <r>
      <rPr>
        <sz val="11"/>
        <color theme="1"/>
        <rFont val="Calibri"/>
        <family val="2"/>
        <scheme val="minor"/>
      </rPr>
      <t xml:space="preserve">
Apollo Orange</t>
    </r>
  </si>
  <si>
    <r>
      <rPr>
        <b/>
        <sz val="11"/>
        <color theme="1"/>
        <rFont val="Calibri"/>
        <family val="2"/>
        <scheme val="minor"/>
      </rPr>
      <t>Leek</t>
    </r>
    <r>
      <rPr>
        <sz val="11"/>
        <color theme="1"/>
        <rFont val="Calibri"/>
        <family val="2"/>
        <scheme val="minor"/>
      </rPr>
      <t xml:space="preserve">
Bulgarian Giant</t>
    </r>
  </si>
  <si>
    <r>
      <rPr>
        <b/>
        <sz val="11"/>
        <color theme="1"/>
        <rFont val="Calibri"/>
        <family val="2"/>
        <scheme val="minor"/>
      </rPr>
      <t>Eggplant</t>
    </r>
    <r>
      <rPr>
        <sz val="11"/>
        <color theme="1"/>
        <rFont val="Calibri"/>
        <family val="2"/>
        <scheme val="minor"/>
      </rPr>
      <t xml:space="preserve">
Ping Tung</t>
    </r>
  </si>
  <si>
    <r>
      <rPr>
        <b/>
        <sz val="11"/>
        <color theme="1"/>
        <rFont val="Calibri"/>
        <family val="2"/>
        <scheme val="minor"/>
      </rPr>
      <t>Chive</t>
    </r>
    <r>
      <rPr>
        <sz val="11"/>
        <color theme="1"/>
        <rFont val="Calibri"/>
        <family val="2"/>
        <scheme val="minor"/>
      </rPr>
      <t xml:space="preserve">
Common Chive</t>
    </r>
  </si>
  <si>
    <r>
      <rPr>
        <b/>
        <sz val="11"/>
        <color theme="1"/>
        <rFont val="Calibri"/>
        <family val="2"/>
        <scheme val="minor"/>
      </rPr>
      <t>Anise Hyssop</t>
    </r>
    <r>
      <rPr>
        <sz val="11"/>
        <color theme="1"/>
        <rFont val="Calibri"/>
        <family val="2"/>
        <scheme val="minor"/>
      </rPr>
      <t xml:space="preserve">
Korean Green Hyssop</t>
    </r>
  </si>
  <si>
    <r>
      <rPr>
        <b/>
        <sz val="11"/>
        <color theme="1"/>
        <rFont val="Calibri"/>
        <family val="2"/>
        <scheme val="minor"/>
      </rPr>
      <t>Burnet</t>
    </r>
    <r>
      <rPr>
        <sz val="11"/>
        <color theme="1"/>
        <rFont val="Calibri"/>
        <family val="2"/>
        <scheme val="minor"/>
      </rPr>
      <t xml:space="preserve">
Salad Burnet</t>
    </r>
  </si>
  <si>
    <r>
      <rPr>
        <b/>
        <sz val="11"/>
        <color theme="1"/>
        <rFont val="Calibri"/>
        <family val="2"/>
        <scheme val="minor"/>
      </rPr>
      <t>Grass</t>
    </r>
    <r>
      <rPr>
        <sz val="11"/>
        <color theme="1"/>
        <rFont val="Calibri"/>
        <family val="2"/>
        <scheme val="minor"/>
      </rPr>
      <t xml:space="preserve">
Savannah Grass</t>
    </r>
  </si>
  <si>
    <r>
      <rPr>
        <b/>
        <sz val="11"/>
        <color theme="1"/>
        <rFont val="Calibri"/>
        <family val="2"/>
        <scheme val="minor"/>
      </rPr>
      <t>Artemisia</t>
    </r>
    <r>
      <rPr>
        <sz val="11"/>
        <color theme="1"/>
        <rFont val="Calibri"/>
        <family val="2"/>
        <scheme val="minor"/>
      </rPr>
      <t xml:space="preserve">
Sweet Annie</t>
    </r>
  </si>
  <si>
    <r>
      <rPr>
        <b/>
        <sz val="11"/>
        <color theme="1"/>
        <rFont val="Calibri"/>
        <family val="2"/>
        <scheme val="minor"/>
      </rPr>
      <t>Tomato</t>
    </r>
    <r>
      <rPr>
        <sz val="11"/>
        <color theme="1"/>
        <rFont val="Calibri"/>
        <family val="2"/>
        <scheme val="minor"/>
      </rPr>
      <t xml:space="preserve">
Sun Gold</t>
    </r>
  </si>
  <si>
    <r>
      <rPr>
        <b/>
        <sz val="11"/>
        <color theme="1"/>
        <rFont val="Calibri"/>
        <family val="2"/>
        <scheme val="minor"/>
      </rPr>
      <t>Chive</t>
    </r>
    <r>
      <rPr>
        <sz val="11"/>
        <color theme="1"/>
        <rFont val="Calibri"/>
        <family val="2"/>
        <scheme val="minor"/>
      </rPr>
      <t xml:space="preserve">
Garlic Chives</t>
    </r>
  </si>
  <si>
    <r>
      <rPr>
        <b/>
        <sz val="11"/>
        <color theme="1"/>
        <rFont val="Calibri"/>
        <family val="2"/>
        <scheme val="minor"/>
      </rPr>
      <t>Sage</t>
    </r>
    <r>
      <rPr>
        <sz val="11"/>
        <color theme="1"/>
        <rFont val="Calibri"/>
        <family val="2"/>
        <scheme val="minor"/>
      </rPr>
      <t xml:space="preserve">
Extrakta</t>
    </r>
  </si>
  <si>
    <r>
      <rPr>
        <b/>
        <sz val="11"/>
        <color theme="1"/>
        <rFont val="Calibri"/>
        <family val="2"/>
        <scheme val="minor"/>
      </rPr>
      <t>Chive</t>
    </r>
    <r>
      <rPr>
        <sz val="11"/>
        <color theme="1"/>
        <rFont val="Calibri"/>
        <family val="2"/>
        <scheme val="minor"/>
      </rPr>
      <t xml:space="preserve">
Dolores</t>
    </r>
  </si>
  <si>
    <r>
      <rPr>
        <b/>
        <sz val="11"/>
        <color theme="1"/>
        <rFont val="Calibri"/>
        <family val="2"/>
        <scheme val="minor"/>
      </rPr>
      <t>Tomato</t>
    </r>
    <r>
      <rPr>
        <sz val="11"/>
        <color theme="1"/>
        <rFont val="Calibri"/>
        <family val="2"/>
        <scheme val="minor"/>
      </rPr>
      <t xml:space="preserve">
Cherokee Purple</t>
    </r>
  </si>
  <si>
    <r>
      <rPr>
        <b/>
        <sz val="11"/>
        <color theme="1"/>
        <rFont val="Calibri"/>
        <family val="2"/>
        <scheme val="minor"/>
      </rPr>
      <t>Poppy</t>
    </r>
    <r>
      <rPr>
        <sz val="11"/>
        <color theme="1"/>
        <rFont val="Calibri"/>
        <family val="2"/>
        <scheme val="minor"/>
      </rPr>
      <t xml:space="preserve">
Black Swan</t>
    </r>
  </si>
  <si>
    <r>
      <rPr>
        <b/>
        <sz val="11"/>
        <color theme="1"/>
        <rFont val="Calibri"/>
        <family val="2"/>
        <scheme val="minor"/>
      </rPr>
      <t>Pea</t>
    </r>
    <r>
      <rPr>
        <sz val="11"/>
        <color theme="1"/>
        <rFont val="Calibri"/>
        <family val="2"/>
        <scheme val="minor"/>
      </rPr>
      <t xml:space="preserve">
Sugar Snap Pea</t>
    </r>
  </si>
  <si>
    <r>
      <rPr>
        <b/>
        <sz val="11"/>
        <color theme="1"/>
        <rFont val="Calibri"/>
        <family val="2"/>
        <scheme val="minor"/>
      </rPr>
      <t>Pea</t>
    </r>
    <r>
      <rPr>
        <sz val="11"/>
        <color theme="1"/>
        <rFont val="Calibri"/>
        <family val="2"/>
        <scheme val="minor"/>
      </rPr>
      <t xml:space="preserve">
Oregon Sugar Pod 2</t>
    </r>
  </si>
  <si>
    <r>
      <rPr>
        <b/>
        <sz val="11"/>
        <color theme="1"/>
        <rFont val="Calibri"/>
        <family val="2"/>
        <scheme val="minor"/>
      </rPr>
      <t>Spinach</t>
    </r>
    <r>
      <rPr>
        <sz val="11"/>
        <color theme="1"/>
        <rFont val="Calibri"/>
        <family val="2"/>
        <scheme val="minor"/>
      </rPr>
      <t xml:space="preserve">
Lavewa</t>
    </r>
  </si>
  <si>
    <r>
      <rPr>
        <b/>
        <sz val="11"/>
        <color theme="1"/>
        <rFont val="Calibri"/>
        <family val="2"/>
        <scheme val="minor"/>
      </rPr>
      <t>Basil</t>
    </r>
    <r>
      <rPr>
        <sz val="11"/>
        <color theme="1"/>
        <rFont val="Calibri"/>
        <family val="2"/>
        <scheme val="minor"/>
      </rPr>
      <t xml:space="preserve">
Holy, Tulsi</t>
    </r>
  </si>
  <si>
    <r>
      <rPr>
        <b/>
        <sz val="11"/>
        <color theme="1"/>
        <rFont val="Calibri"/>
        <family val="2"/>
        <scheme val="minor"/>
      </rPr>
      <t>Basil</t>
    </r>
    <r>
      <rPr>
        <sz val="11"/>
        <color theme="1"/>
        <rFont val="Calibri"/>
        <family val="2"/>
        <scheme val="minor"/>
      </rPr>
      <t xml:space="preserve">
Thai, Sweet Thai</t>
    </r>
  </si>
  <si>
    <r>
      <rPr>
        <b/>
        <sz val="11"/>
        <color theme="1"/>
        <rFont val="Calibri"/>
        <family val="2"/>
        <scheme val="minor"/>
      </rPr>
      <t>Parsley</t>
    </r>
    <r>
      <rPr>
        <sz val="11"/>
        <color theme="1"/>
        <rFont val="Calibri"/>
        <family val="2"/>
        <scheme val="minor"/>
      </rPr>
      <t xml:space="preserve">
Flat Leaf</t>
    </r>
  </si>
  <si>
    <r>
      <rPr>
        <b/>
        <sz val="11"/>
        <color theme="1"/>
        <rFont val="Calibri"/>
        <family val="2"/>
        <scheme val="minor"/>
      </rPr>
      <t>Basil</t>
    </r>
    <r>
      <rPr>
        <sz val="11"/>
        <color theme="1"/>
        <rFont val="Calibri"/>
        <family val="2"/>
        <scheme val="minor"/>
      </rPr>
      <t xml:space="preserve">
Italian Genovese</t>
    </r>
  </si>
  <si>
    <r>
      <rPr>
        <b/>
        <sz val="11"/>
        <color theme="1"/>
        <rFont val="Calibri"/>
        <family val="2"/>
        <scheme val="minor"/>
      </rPr>
      <t>Marigold</t>
    </r>
    <r>
      <rPr>
        <sz val="11"/>
        <color theme="1"/>
        <rFont val="Calibri"/>
        <family val="2"/>
        <scheme val="minor"/>
      </rPr>
      <t xml:space="preserve">
African, Phyllis (Yellow)</t>
    </r>
  </si>
  <si>
    <r>
      <rPr>
        <b/>
        <sz val="11"/>
        <color theme="1"/>
        <rFont val="Calibri"/>
        <family val="2"/>
        <scheme val="minor"/>
      </rPr>
      <t>Poppy</t>
    </r>
    <r>
      <rPr>
        <sz val="11"/>
        <color theme="1"/>
        <rFont val="Calibri"/>
        <family val="2"/>
        <scheme val="minor"/>
      </rPr>
      <t xml:space="preserve">
Corn, American Legion</t>
    </r>
  </si>
  <si>
    <r>
      <rPr>
        <b/>
        <sz val="11"/>
        <color theme="1"/>
        <rFont val="Calibri"/>
        <family val="2"/>
        <scheme val="minor"/>
      </rPr>
      <t>Marigold</t>
    </r>
    <r>
      <rPr>
        <sz val="11"/>
        <color theme="1"/>
        <rFont val="Calibri"/>
        <family val="2"/>
        <scheme val="minor"/>
      </rPr>
      <t xml:space="preserve">
Giant Orange</t>
    </r>
  </si>
  <si>
    <r>
      <rPr>
        <b/>
        <sz val="11"/>
        <color theme="1"/>
        <rFont val="Calibri"/>
        <family val="2"/>
        <scheme val="minor"/>
      </rPr>
      <t>Cress</t>
    </r>
    <r>
      <rPr>
        <sz val="11"/>
        <color theme="1"/>
        <rFont val="Calibri"/>
        <family val="2"/>
        <scheme val="minor"/>
      </rPr>
      <t xml:space="preserve">
Persian Cress</t>
    </r>
  </si>
  <si>
    <r>
      <rPr>
        <b/>
        <sz val="11"/>
        <color theme="1"/>
        <rFont val="Calibri"/>
        <family val="2"/>
        <scheme val="minor"/>
      </rPr>
      <t>Ammi</t>
    </r>
    <r>
      <rPr>
        <sz val="11"/>
        <color theme="1"/>
        <rFont val="Calibri"/>
        <family val="2"/>
        <scheme val="minor"/>
      </rPr>
      <t xml:space="preserve">
Green Mist</t>
    </r>
  </si>
  <si>
    <r>
      <rPr>
        <b/>
        <sz val="11"/>
        <color theme="1"/>
        <rFont val="Calibri"/>
        <family val="2"/>
        <scheme val="minor"/>
      </rPr>
      <t>Celosia</t>
    </r>
    <r>
      <rPr>
        <sz val="11"/>
        <color theme="1"/>
        <rFont val="Calibri"/>
        <family val="2"/>
        <scheme val="minor"/>
      </rPr>
      <t xml:space="preserve">
Flamingo Feather</t>
    </r>
  </si>
  <si>
    <r>
      <rPr>
        <b/>
        <sz val="11"/>
        <color theme="1"/>
        <rFont val="Calibri"/>
        <family val="2"/>
        <scheme val="minor"/>
      </rPr>
      <t>Aster</t>
    </r>
    <r>
      <rPr>
        <sz val="11"/>
        <color theme="1"/>
        <rFont val="Calibri"/>
        <family val="2"/>
        <scheme val="minor"/>
      </rPr>
      <t xml:space="preserve">
Salmon Janina</t>
    </r>
  </si>
  <si>
    <r>
      <rPr>
        <b/>
        <sz val="11"/>
        <color theme="1"/>
        <rFont val="Calibri"/>
        <family val="2"/>
        <scheme val="minor"/>
      </rPr>
      <t>Arugula</t>
    </r>
    <r>
      <rPr>
        <sz val="11"/>
        <color theme="1"/>
        <rFont val="Calibri"/>
        <family val="2"/>
        <scheme val="minor"/>
      </rPr>
      <t xml:space="preserve">
Roquette</t>
    </r>
  </si>
  <si>
    <r>
      <rPr>
        <b/>
        <sz val="11"/>
        <color theme="1"/>
        <rFont val="Calibri"/>
        <family val="2"/>
        <scheme val="minor"/>
      </rPr>
      <t>Calendula</t>
    </r>
    <r>
      <rPr>
        <sz val="11"/>
        <color theme="1"/>
        <rFont val="Calibri"/>
        <family val="2"/>
        <scheme val="minor"/>
      </rPr>
      <t xml:space="preserve">
Strawberry Blonde Calendula</t>
    </r>
  </si>
  <si>
    <r>
      <rPr>
        <b/>
        <sz val="11"/>
        <color theme="1"/>
        <rFont val="Calibri"/>
        <family val="2"/>
        <scheme val="minor"/>
      </rPr>
      <t>Cynoglossum</t>
    </r>
    <r>
      <rPr>
        <sz val="11"/>
        <color theme="1"/>
        <rFont val="Calibri"/>
        <family val="2"/>
        <scheme val="minor"/>
      </rPr>
      <t xml:space="preserve">
Mystery Rose</t>
    </r>
  </si>
  <si>
    <r>
      <rPr>
        <b/>
        <sz val="11"/>
        <color theme="1"/>
        <rFont val="Calibri"/>
        <family val="2"/>
        <scheme val="minor"/>
      </rPr>
      <t>Borage</t>
    </r>
    <r>
      <rPr>
        <sz val="11"/>
        <color theme="1"/>
        <rFont val="Calibri"/>
        <family val="2"/>
        <scheme val="minor"/>
      </rPr>
      <t xml:space="preserve">
Borage</t>
    </r>
  </si>
  <si>
    <r>
      <rPr>
        <b/>
        <sz val="11"/>
        <color theme="1"/>
        <rFont val="Calibri"/>
        <family val="2"/>
        <scheme val="minor"/>
      </rPr>
      <t>Sorrel</t>
    </r>
    <r>
      <rPr>
        <sz val="11"/>
        <color theme="1"/>
        <rFont val="Calibri"/>
        <family val="2"/>
        <scheme val="minor"/>
      </rPr>
      <t xml:space="preserve">
Common Sorrel</t>
    </r>
  </si>
  <si>
    <r>
      <rPr>
        <b/>
        <sz val="11"/>
        <color theme="1"/>
        <rFont val="Calibri"/>
        <family val="2"/>
        <scheme val="minor"/>
      </rPr>
      <t>Dill</t>
    </r>
    <r>
      <rPr>
        <sz val="11"/>
        <color theme="1"/>
        <rFont val="Calibri"/>
        <family val="2"/>
        <scheme val="minor"/>
      </rPr>
      <t xml:space="preserve">
Bouquet</t>
    </r>
  </si>
  <si>
    <r>
      <rPr>
        <b/>
        <sz val="11"/>
        <color theme="1"/>
        <rFont val="Calibri"/>
        <family val="2"/>
        <scheme val="minor"/>
      </rPr>
      <t>Dill</t>
    </r>
    <r>
      <rPr>
        <sz val="11"/>
        <color theme="1"/>
        <rFont val="Calibri"/>
        <family val="2"/>
        <scheme val="minor"/>
      </rPr>
      <t xml:space="preserve">
Tetra</t>
    </r>
  </si>
  <si>
    <r>
      <rPr>
        <b/>
        <sz val="11"/>
        <color theme="1"/>
        <rFont val="Calibri"/>
        <family val="2"/>
        <scheme val="minor"/>
      </rPr>
      <t>Coriander</t>
    </r>
    <r>
      <rPr>
        <sz val="11"/>
        <color theme="1"/>
        <rFont val="Calibri"/>
        <family val="2"/>
        <scheme val="minor"/>
      </rPr>
      <t xml:space="preserve">
Long Standing</t>
    </r>
  </si>
  <si>
    <r>
      <rPr>
        <b/>
        <sz val="11"/>
        <color theme="1"/>
        <rFont val="Calibri"/>
        <family val="2"/>
        <scheme val="minor"/>
      </rPr>
      <t>Forget-Me-Not</t>
    </r>
    <r>
      <rPr>
        <sz val="11"/>
        <color theme="1"/>
        <rFont val="Calibri"/>
        <family val="2"/>
        <scheme val="minor"/>
      </rPr>
      <t xml:space="preserve">
Spring &amp; Summer</t>
    </r>
  </si>
  <si>
    <r>
      <rPr>
        <b/>
        <sz val="11"/>
        <color theme="1"/>
        <rFont val="Calibri"/>
        <family val="2"/>
        <scheme val="minor"/>
      </rPr>
      <t>Shiso</t>
    </r>
    <r>
      <rPr>
        <sz val="11"/>
        <color theme="1"/>
        <rFont val="Calibri"/>
        <family val="2"/>
        <scheme val="minor"/>
      </rPr>
      <t xml:space="preserve">
Green and Red</t>
    </r>
  </si>
  <si>
    <r>
      <rPr>
        <b/>
        <sz val="11"/>
        <color theme="1"/>
        <rFont val="Calibri"/>
        <family val="2"/>
        <scheme val="minor"/>
      </rPr>
      <t>Moonflower</t>
    </r>
    <r>
      <rPr>
        <sz val="11"/>
        <color theme="1"/>
        <rFont val="Calibri"/>
        <family val="2"/>
        <scheme val="minor"/>
      </rPr>
      <t xml:space="preserve">
Moonflower</t>
    </r>
  </si>
  <si>
    <r>
      <rPr>
        <b/>
        <sz val="11"/>
        <color theme="1"/>
        <rFont val="Calibri"/>
        <family val="2"/>
        <scheme val="minor"/>
      </rPr>
      <t>Cucumber</t>
    </r>
    <r>
      <rPr>
        <sz val="11"/>
        <color theme="1"/>
        <rFont val="Calibri"/>
        <family val="2"/>
        <scheme val="minor"/>
      </rPr>
      <t xml:space="preserve">
Sashimi</t>
    </r>
  </si>
  <si>
    <r>
      <rPr>
        <b/>
        <sz val="11"/>
        <color theme="1"/>
        <rFont val="Calibri"/>
        <family val="2"/>
        <scheme val="minor"/>
      </rPr>
      <t>Alpine Aster</t>
    </r>
    <r>
      <rPr>
        <sz val="11"/>
        <color theme="1"/>
        <rFont val="Calibri"/>
        <family val="2"/>
        <scheme val="minor"/>
      </rPr>
      <t xml:space="preserve">
Trimix</t>
    </r>
  </si>
  <si>
    <r>
      <rPr>
        <b/>
        <sz val="11"/>
        <color theme="1"/>
        <rFont val="Calibri"/>
        <family val="2"/>
        <scheme val="minor"/>
      </rPr>
      <t>Okra</t>
    </r>
    <r>
      <rPr>
        <sz val="11"/>
        <color theme="1"/>
        <rFont val="Calibri"/>
        <family val="2"/>
        <scheme val="minor"/>
      </rPr>
      <t xml:space="preserve">
Jing Orange</t>
    </r>
  </si>
  <si>
    <r>
      <rPr>
        <b/>
        <sz val="11"/>
        <color theme="1"/>
        <rFont val="Calibri"/>
        <family val="2"/>
        <scheme val="minor"/>
      </rPr>
      <t>Jacob's Ladder</t>
    </r>
    <r>
      <rPr>
        <sz val="11"/>
        <color theme="1"/>
        <rFont val="Calibri"/>
        <family val="2"/>
        <scheme val="minor"/>
      </rPr>
      <t xml:space="preserve">
White Pearl</t>
    </r>
  </si>
  <si>
    <r>
      <rPr>
        <b/>
        <sz val="11"/>
        <color theme="1"/>
        <rFont val="Calibri"/>
        <family val="2"/>
        <scheme val="minor"/>
      </rPr>
      <t xml:space="preserve">Japanese Anemone </t>
    </r>
    <r>
      <rPr>
        <sz val="11"/>
        <color theme="1"/>
        <rFont val="Calibri"/>
        <family val="2"/>
        <scheme val="minor"/>
      </rPr>
      <t xml:space="preserve">
Pink Saucer</t>
    </r>
  </si>
  <si>
    <r>
      <rPr>
        <b/>
        <sz val="11"/>
        <color theme="1"/>
        <rFont val="Calibri"/>
        <family val="2"/>
        <scheme val="minor"/>
      </rPr>
      <t>Grass</t>
    </r>
    <r>
      <rPr>
        <sz val="11"/>
        <color theme="1"/>
        <rFont val="Calibri"/>
        <family val="2"/>
        <scheme val="minor"/>
      </rPr>
      <t xml:space="preserve">
Korean Fea­ther Reed Grass</t>
    </r>
  </si>
  <si>
    <r>
      <rPr>
        <b/>
        <sz val="11"/>
        <color theme="1"/>
        <rFont val="Calibri"/>
        <family val="2"/>
        <scheme val="minor"/>
      </rPr>
      <t>Balloon Flower</t>
    </r>
    <r>
      <rPr>
        <sz val="11"/>
        <color theme="1"/>
        <rFont val="Calibri"/>
        <family val="2"/>
        <scheme val="minor"/>
      </rPr>
      <t xml:space="preserve">
Fuji Blue</t>
    </r>
  </si>
  <si>
    <r>
      <rPr>
        <b/>
        <sz val="11"/>
        <color theme="1"/>
        <rFont val="Calibri"/>
        <family val="2"/>
        <scheme val="minor"/>
      </rPr>
      <t>Balloon Flower</t>
    </r>
    <r>
      <rPr>
        <sz val="11"/>
        <color theme="1"/>
        <rFont val="Calibri"/>
        <family val="2"/>
        <scheme val="minor"/>
      </rPr>
      <t xml:space="preserve">
Hakone Double White</t>
    </r>
  </si>
  <si>
    <r>
      <rPr>
        <b/>
        <sz val="11"/>
        <color theme="1"/>
        <rFont val="Calibri"/>
        <family val="2"/>
        <scheme val="minor"/>
      </rPr>
      <t>Columbine</t>
    </r>
    <r>
      <rPr>
        <sz val="11"/>
        <color theme="1"/>
        <rFont val="Calibri"/>
        <family val="2"/>
        <scheme val="minor"/>
      </rPr>
      <t xml:space="preserve"> 
Black Barlow</t>
    </r>
  </si>
  <si>
    <r>
      <rPr>
        <b/>
        <sz val="11"/>
        <color theme="1"/>
        <rFont val="Calibri"/>
        <family val="2"/>
        <scheme val="minor"/>
      </rPr>
      <t>Columbine</t>
    </r>
    <r>
      <rPr>
        <sz val="11"/>
        <color theme="1"/>
        <rFont val="Calibri"/>
        <family val="2"/>
        <scheme val="minor"/>
      </rPr>
      <t xml:space="preserve"> 
Bor­deaux Barlow</t>
    </r>
  </si>
  <si>
    <r>
      <rPr>
        <b/>
        <sz val="11"/>
        <color theme="1"/>
        <rFont val="Calibri"/>
        <family val="2"/>
        <scheme val="minor"/>
      </rPr>
      <t>Columbine</t>
    </r>
    <r>
      <rPr>
        <sz val="11"/>
        <color theme="1"/>
        <rFont val="Calibri"/>
        <family val="2"/>
        <scheme val="minor"/>
      </rPr>
      <t xml:space="preserve"> 
Dwarf White</t>
    </r>
  </si>
  <si>
    <r>
      <rPr>
        <b/>
        <sz val="11"/>
        <color theme="1"/>
        <rFont val="Calibri"/>
        <family val="2"/>
        <scheme val="minor"/>
      </rPr>
      <t>Coral Bells</t>
    </r>
    <r>
      <rPr>
        <sz val="11"/>
        <color theme="1"/>
        <rFont val="Calibri"/>
        <family val="2"/>
        <scheme val="minor"/>
      </rPr>
      <t xml:space="preserve">
Newest Hybrids</t>
    </r>
  </si>
  <si>
    <r>
      <rPr>
        <b/>
        <sz val="11"/>
        <color theme="1"/>
        <rFont val="Calibri"/>
        <family val="2"/>
        <scheme val="minor"/>
      </rPr>
      <t xml:space="preserve">Gaura </t>
    </r>
    <r>
      <rPr>
        <sz val="11"/>
        <color theme="1"/>
        <rFont val="Calibri"/>
        <family val="2"/>
        <scheme val="minor"/>
      </rPr>
      <t xml:space="preserve">
Sparkle White</t>
    </r>
  </si>
  <si>
    <r>
      <rPr>
        <b/>
        <sz val="11"/>
        <color theme="1"/>
        <rFont val="Calibri"/>
        <family val="2"/>
        <scheme val="minor"/>
      </rPr>
      <t>Sedum</t>
    </r>
    <r>
      <rPr>
        <sz val="11"/>
        <color theme="1"/>
        <rFont val="Calibri"/>
        <family val="2"/>
        <scheme val="minor"/>
      </rPr>
      <t xml:space="preserve"> 
Red Carpet</t>
    </r>
  </si>
  <si>
    <r>
      <rPr>
        <b/>
        <sz val="11"/>
        <color theme="1"/>
        <rFont val="Calibri"/>
        <family val="2"/>
        <scheme val="minor"/>
      </rPr>
      <t>Sedum</t>
    </r>
    <r>
      <rPr>
        <sz val="11"/>
        <color theme="1"/>
        <rFont val="Calibri"/>
        <family val="2"/>
        <scheme val="minor"/>
      </rPr>
      <t xml:space="preserve"> 
Summer Snow</t>
    </r>
  </si>
  <si>
    <r>
      <rPr>
        <b/>
        <sz val="11"/>
        <color theme="1"/>
        <rFont val="Calibri"/>
        <family val="2"/>
        <scheme val="minor"/>
      </rPr>
      <t>Safflower</t>
    </r>
    <r>
      <rPr>
        <sz val="11"/>
        <color theme="1"/>
        <rFont val="Calibri"/>
        <family val="2"/>
        <scheme val="minor"/>
      </rPr>
      <t xml:space="preserve">
Dark Orange-Red Safflower</t>
    </r>
  </si>
  <si>
    <r>
      <rPr>
        <b/>
        <sz val="11"/>
        <color theme="1"/>
        <rFont val="Calibri"/>
        <family val="2"/>
        <scheme val="minor"/>
      </rPr>
      <t>Purslane</t>
    </r>
    <r>
      <rPr>
        <sz val="11"/>
        <color theme="1"/>
        <rFont val="Calibri"/>
        <family val="2"/>
        <scheme val="minor"/>
      </rPr>
      <t xml:space="preserve">
Green Purslane</t>
    </r>
  </si>
  <si>
    <r>
      <rPr>
        <b/>
        <sz val="11"/>
        <color theme="1"/>
        <rFont val="Calibri"/>
        <family val="2"/>
        <scheme val="minor"/>
      </rPr>
      <t>Thyme</t>
    </r>
    <r>
      <rPr>
        <sz val="11"/>
        <color theme="1"/>
        <rFont val="Calibri"/>
        <family val="2"/>
        <scheme val="minor"/>
      </rPr>
      <t xml:space="preserve">
Wild Thyme</t>
    </r>
  </si>
  <si>
    <r>
      <rPr>
        <b/>
        <sz val="11"/>
        <color theme="1"/>
        <rFont val="Calibri"/>
        <family val="2"/>
        <scheme val="minor"/>
      </rPr>
      <t>Malabar Spinach</t>
    </r>
    <r>
      <rPr>
        <sz val="11"/>
        <color theme="1"/>
        <rFont val="Calibri"/>
        <family val="2"/>
        <scheme val="minor"/>
      </rPr>
      <t xml:space="preserve">
Red Malabar Spinach</t>
    </r>
  </si>
  <si>
    <r>
      <rPr>
        <b/>
        <sz val="11"/>
        <color theme="1"/>
        <rFont val="Calibri"/>
        <family val="2"/>
        <scheme val="minor"/>
      </rPr>
      <t>Amaranth</t>
    </r>
    <r>
      <rPr>
        <sz val="11"/>
        <color theme="1"/>
        <rFont val="Calibri"/>
        <family val="2"/>
        <scheme val="minor"/>
      </rPr>
      <t xml:space="preserve">
Chinese Multicolor Spinach</t>
    </r>
  </si>
  <si>
    <r>
      <t xml:space="preserve">Gai Lan
</t>
    </r>
    <r>
      <rPr>
        <sz val="11"/>
        <color theme="1"/>
        <rFont val="Calibri"/>
        <family val="2"/>
        <scheme val="minor"/>
      </rPr>
      <t>Yod Fah</t>
    </r>
  </si>
  <si>
    <r>
      <t xml:space="preserve">Choy Sum
</t>
    </r>
    <r>
      <rPr>
        <sz val="11"/>
        <color theme="1"/>
        <rFont val="Calibri"/>
        <family val="2"/>
        <scheme val="minor"/>
      </rPr>
      <t>50-Day Choy Sum</t>
    </r>
  </si>
  <si>
    <r>
      <rPr>
        <b/>
        <sz val="11"/>
        <color theme="1"/>
        <rFont val="Calibri"/>
        <family val="2"/>
        <scheme val="minor"/>
      </rPr>
      <t>Mustard</t>
    </r>
    <r>
      <rPr>
        <sz val="11"/>
        <color theme="1"/>
        <rFont val="Calibri"/>
        <family val="2"/>
        <scheme val="minor"/>
      </rPr>
      <t xml:space="preserve">
Japanese Giant Red Mustard</t>
    </r>
  </si>
  <si>
    <r>
      <rPr>
        <b/>
        <sz val="11"/>
        <color theme="1"/>
        <rFont val="Calibri"/>
        <family val="2"/>
        <scheme val="minor"/>
      </rPr>
      <t>Kale</t>
    </r>
    <r>
      <rPr>
        <sz val="11"/>
        <color theme="1"/>
        <rFont val="Calibri"/>
        <family val="2"/>
        <scheme val="minor"/>
      </rPr>
      <t xml:space="preserve">
Russian Red</t>
    </r>
  </si>
  <si>
    <r>
      <rPr>
        <b/>
        <sz val="11"/>
        <color theme="1"/>
        <rFont val="Calibri"/>
        <family val="2"/>
        <scheme val="minor"/>
      </rPr>
      <t>Mizuna</t>
    </r>
    <r>
      <rPr>
        <sz val="11"/>
        <color theme="1"/>
        <rFont val="Calibri"/>
        <family val="2"/>
        <scheme val="minor"/>
      </rPr>
      <t xml:space="preserve">
Beni Houshi</t>
    </r>
  </si>
  <si>
    <r>
      <rPr>
        <b/>
        <sz val="11"/>
        <color theme="1"/>
        <rFont val="Calibri"/>
        <family val="2"/>
        <scheme val="minor"/>
      </rPr>
      <t>Rapini Broccoli</t>
    </r>
    <r>
      <rPr>
        <sz val="11"/>
        <color theme="1"/>
        <rFont val="Calibri"/>
        <family val="2"/>
        <scheme val="minor"/>
      </rPr>
      <t xml:space="preserve">
Rapini Broccoli</t>
    </r>
  </si>
  <si>
    <r>
      <rPr>
        <b/>
        <sz val="11"/>
        <color theme="1"/>
        <rFont val="Calibri"/>
        <family val="2"/>
        <scheme val="minor"/>
      </rPr>
      <t>Broccoli Rabe</t>
    </r>
    <r>
      <rPr>
        <sz val="11"/>
        <color theme="1"/>
        <rFont val="Calibri"/>
        <family val="2"/>
        <scheme val="minor"/>
      </rPr>
      <t xml:space="preserve">
Natalina Di Fasano Cima Grande </t>
    </r>
  </si>
  <si>
    <r>
      <t xml:space="preserve">Bok Choy
</t>
    </r>
    <r>
      <rPr>
        <sz val="11"/>
        <color theme="1"/>
        <rFont val="Calibri"/>
        <family val="2"/>
        <scheme val="minor"/>
      </rPr>
      <t xml:space="preserve">Purple Lady </t>
    </r>
  </si>
  <si>
    <r>
      <rPr>
        <b/>
        <sz val="11"/>
        <color theme="1"/>
        <rFont val="Calibri"/>
        <family val="2"/>
        <scheme val="minor"/>
      </rPr>
      <t>Dandelion</t>
    </r>
    <r>
      <rPr>
        <sz val="11"/>
        <color theme="1"/>
        <rFont val="Calibri"/>
        <family val="2"/>
        <scheme val="minor"/>
      </rPr>
      <t xml:space="preserve">
Italiko Rosso</t>
    </r>
  </si>
  <si>
    <r>
      <t xml:space="preserve">Lettuce
</t>
    </r>
    <r>
      <rPr>
        <sz val="11"/>
        <color theme="1"/>
        <rFont val="Calibri"/>
        <family val="2"/>
        <scheme val="minor"/>
      </rPr>
      <t>Merlot</t>
    </r>
  </si>
  <si>
    <r>
      <rPr>
        <b/>
        <sz val="11"/>
        <color theme="1"/>
        <rFont val="Calibri"/>
        <family val="2"/>
        <scheme val="minor"/>
      </rPr>
      <t>Mint</t>
    </r>
    <r>
      <rPr>
        <sz val="11"/>
        <color theme="1"/>
        <rFont val="Calibri"/>
        <family val="2"/>
        <scheme val="minor"/>
      </rPr>
      <t xml:space="preserve">
Common Mint</t>
    </r>
  </si>
  <si>
    <r>
      <rPr>
        <b/>
        <sz val="11"/>
        <color theme="1"/>
        <rFont val="Calibri"/>
        <family val="2"/>
        <scheme val="minor"/>
      </rPr>
      <t>Sedum</t>
    </r>
    <r>
      <rPr>
        <sz val="11"/>
        <color theme="1"/>
        <rFont val="Calibri"/>
        <family val="2"/>
        <scheme val="minor"/>
      </rPr>
      <t xml:space="preserve"> 
Em­peror's Waves</t>
    </r>
  </si>
  <si>
    <r>
      <rPr>
        <b/>
        <sz val="11"/>
        <color theme="1"/>
        <rFont val="Calibri"/>
        <family val="2"/>
        <scheme val="minor"/>
      </rPr>
      <t>Lavender</t>
    </r>
    <r>
      <rPr>
        <sz val="11"/>
        <color theme="1"/>
        <rFont val="Calibri"/>
        <family val="2"/>
        <scheme val="minor"/>
      </rPr>
      <t xml:space="preserve">
Ellagance Purple</t>
    </r>
  </si>
  <si>
    <r>
      <rPr>
        <b/>
        <sz val="11"/>
        <color theme="1"/>
        <rFont val="Calibri"/>
        <family val="2"/>
        <scheme val="minor"/>
      </rPr>
      <t>Shiso</t>
    </r>
    <r>
      <rPr>
        <sz val="11"/>
        <color theme="1"/>
        <rFont val="Calibri"/>
        <family val="2"/>
        <scheme val="minor"/>
      </rPr>
      <t xml:space="preserve">
Red Shiso</t>
    </r>
  </si>
  <si>
    <r>
      <rPr>
        <b/>
        <sz val="11"/>
        <color theme="1"/>
        <rFont val="Calibri"/>
        <family val="2"/>
        <scheme val="minor"/>
      </rPr>
      <t>Nigella</t>
    </r>
    <r>
      <rPr>
        <sz val="11"/>
        <color theme="1"/>
        <rFont val="Calibri"/>
        <family val="2"/>
        <scheme val="minor"/>
      </rPr>
      <t xml:space="preserve">
Albion Black Pod</t>
    </r>
  </si>
  <si>
    <r>
      <rPr>
        <b/>
        <sz val="11"/>
        <color theme="1"/>
        <rFont val="Calibri"/>
        <family val="2"/>
        <scheme val="minor"/>
      </rPr>
      <t>Parsley</t>
    </r>
    <r>
      <rPr>
        <sz val="11"/>
        <color theme="1"/>
        <rFont val="Calibri"/>
        <family val="2"/>
        <scheme val="minor"/>
      </rPr>
      <t xml:space="preserve">
Giant of Italy</t>
    </r>
  </si>
  <si>
    <t>Z3</t>
  </si>
  <si>
    <t>Z6</t>
  </si>
  <si>
    <t>Z4</t>
  </si>
  <si>
    <t>Z9</t>
  </si>
  <si>
    <t>Z5</t>
  </si>
  <si>
    <t>Season</t>
  </si>
  <si>
    <t>Common Name</t>
  </si>
  <si>
    <t>Variety</t>
  </si>
  <si>
    <t>Fruit Flag</t>
  </si>
  <si>
    <t>Plant ID</t>
  </si>
  <si>
    <t>Kingdom</t>
  </si>
  <si>
    <t>Clade</t>
  </si>
  <si>
    <t>Flower Flag</t>
  </si>
  <si>
    <t>Color ID</t>
  </si>
  <si>
    <t>Bloom Start</t>
  </si>
  <si>
    <t>Bloom End</t>
  </si>
  <si>
    <t>Harvest</t>
  </si>
  <si>
    <t>Move to outdoor(Seedlings require a chill period 45f) when four leaves have developed.</t>
  </si>
  <si>
    <t>Move the pot outdoor(Seedlings require a chill period) when four leaves have developed.</t>
  </si>
  <si>
    <t>*Remove any old wood at the end of the winter, and replace the plants every 4 years
*If grown in rich soils it may lose its pungent scent</t>
  </si>
  <si>
    <t>*Thyme will become woody and needs to be divided or replaced after 3-4 years.</t>
  </si>
  <si>
    <r>
      <rPr>
        <b/>
        <sz val="11"/>
        <color theme="1"/>
        <rFont val="Calibri"/>
        <family val="2"/>
        <scheme val="minor"/>
      </rPr>
      <t>Cosmos</t>
    </r>
    <r>
      <rPr>
        <sz val="11"/>
        <color theme="1"/>
        <rFont val="Calibri"/>
        <family val="2"/>
        <scheme val="minor"/>
      </rPr>
      <t xml:space="preserve">
Sensation Blend</t>
    </r>
  </si>
  <si>
    <t>Mixed
W to P</t>
  </si>
  <si>
    <t>Last
Chance</t>
  </si>
  <si>
    <t>Botanical
Interest</t>
  </si>
  <si>
    <t>Johnny's
Seed</t>
  </si>
  <si>
    <t>Swallowtail
Garden</t>
  </si>
  <si>
    <t>https://www.swallowtailgardenseeds.com/perennials/columbine/bordeaux-barlow-columbine-seeds.html</t>
  </si>
  <si>
    <t>https://www.swallowtailgardenseeds.com/perennials/gaura/sparkle-white-gaura-seeds.html</t>
  </si>
  <si>
    <t>https://www.rareseeds.com/broccoli-rapini</t>
  </si>
  <si>
    <r>
      <rPr>
        <b/>
        <sz val="11"/>
        <color theme="1"/>
        <rFont val="Calibri"/>
        <family val="2"/>
        <scheme val="minor"/>
      </rPr>
      <t>Komatsuna</t>
    </r>
    <r>
      <rPr>
        <sz val="11"/>
        <color theme="1"/>
        <rFont val="Calibri"/>
        <family val="2"/>
        <scheme val="minor"/>
      </rPr>
      <t xml:space="preserve">
Old Tokyo</t>
    </r>
  </si>
  <si>
    <r>
      <rPr>
        <b/>
        <sz val="11"/>
        <color theme="1"/>
        <rFont val="Calibri"/>
        <family val="2"/>
        <scheme val="minor"/>
      </rPr>
      <t>Basil</t>
    </r>
    <r>
      <rPr>
        <sz val="11"/>
        <color theme="1"/>
        <rFont val="Calibri"/>
        <family val="2"/>
        <scheme val="minor"/>
      </rPr>
      <t xml:space="preserve">
Cardinal</t>
    </r>
  </si>
  <si>
    <r>
      <rPr>
        <b/>
        <sz val="11"/>
        <color theme="1"/>
        <rFont val="Calibri"/>
        <family val="2"/>
        <scheme val="minor"/>
      </rPr>
      <t>Butterfly Bush</t>
    </r>
    <r>
      <rPr>
        <sz val="11"/>
        <color theme="1"/>
        <rFont val="Calibri"/>
        <family val="2"/>
        <scheme val="minor"/>
      </rPr>
      <t xml:space="preserve">
Hybrids Mix</t>
    </r>
  </si>
  <si>
    <t>White
Purple</t>
  </si>
  <si>
    <r>
      <rPr>
        <b/>
        <sz val="11"/>
        <color theme="1"/>
        <rFont val="Calibri"/>
        <family val="2"/>
        <scheme val="minor"/>
      </rPr>
      <t>Marigold</t>
    </r>
    <r>
      <rPr>
        <sz val="11"/>
        <color theme="1"/>
        <rFont val="Calibri"/>
        <family val="2"/>
        <scheme val="minor"/>
      </rPr>
      <t xml:space="preserve">
African, Kilimanjaro White</t>
    </r>
  </si>
  <si>
    <r>
      <rPr>
        <b/>
        <sz val="11"/>
        <color theme="1"/>
        <rFont val="Calibri"/>
        <family val="2"/>
        <scheme val="minor"/>
      </rPr>
      <t>Marigold</t>
    </r>
    <r>
      <rPr>
        <sz val="11"/>
        <color theme="1"/>
        <rFont val="Calibri"/>
        <family val="2"/>
        <scheme val="minor"/>
      </rPr>
      <t xml:space="preserve">
African, Crakerjack Blend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</si>
</sst>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dd"/>
    <numFmt numFmtId="165" formatCode="0;\-0;;@"/>
    <numFmt numFmtId="166" formatCode="mmm/\ d"/>
    <numFmt numFmtId="167" formatCode="[$-409]d\-mmm;@"/>
    <numFmt numFmtId="168" formatCode="dd\.mmm"/>
  </numFmts>
  <fonts count="8" x14ac:knownFonts="1">
    <font>
      <sz val="11"/>
      <color theme="1"/>
      <name val="Calibri"/>
      <family val="2"/>
      <scheme val="minor"/>
    </font>
    <font>
      <b/>
      <sz val="11"/>
      <color theme="1"/>
      <name val="Calibri"/>
      <family val="2"/>
      <scheme val="minor"/>
    </font>
    <font>
      <sz val="10"/>
      <color theme="1" tint="0.34998626667073579"/>
      <name val="Calibri"/>
      <family val="2"/>
      <scheme val="minor"/>
    </font>
    <font>
      <u/>
      <sz val="11"/>
      <color theme="10"/>
      <name val="Calibri"/>
      <family val="2"/>
      <scheme val="minor"/>
    </font>
    <font>
      <sz val="11"/>
      <color theme="0" tint="-0.499984740745262"/>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55">
    <xf numFmtId="0" fontId="0" fillId="0" borderId="0" xfId="0"/>
    <xf numFmtId="0" fontId="0" fillId="2" borderId="0" xfId="0" applyFill="1"/>
    <xf numFmtId="0" fontId="0" fillId="2" borderId="0" xfId="0" applyFill="1" applyAlignment="1">
      <alignment horizontal="center"/>
    </xf>
    <xf numFmtId="0" fontId="1" fillId="2" borderId="2" xfId="0" applyFont="1" applyFill="1" applyBorder="1" applyAlignment="1">
      <alignment horizontal="center"/>
    </xf>
    <xf numFmtId="0" fontId="2" fillId="2" borderId="3"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4" borderId="7" xfId="0" applyFont="1" applyFill="1" applyBorder="1" applyAlignment="1">
      <alignment horizontal="center"/>
    </xf>
    <xf numFmtId="0" fontId="2" fillId="2" borderId="0" xfId="0" applyFont="1" applyFill="1" applyAlignment="1">
      <alignment horizontal="center"/>
    </xf>
    <xf numFmtId="0" fontId="0" fillId="2" borderId="0" xfId="0" applyFill="1" applyAlignment="1">
      <alignment vertical="center"/>
    </xf>
    <xf numFmtId="0" fontId="0" fillId="2" borderId="3" xfId="0" applyFill="1" applyBorder="1" applyAlignment="1">
      <alignment vertical="center"/>
    </xf>
    <xf numFmtId="0" fontId="0" fillId="2" borderId="2" xfId="0" applyFill="1" applyBorder="1"/>
    <xf numFmtId="0" fontId="0" fillId="2" borderId="1" xfId="0"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16" fontId="0" fillId="2" borderId="0" xfId="0" applyNumberFormat="1" applyFill="1" applyAlignment="1">
      <alignment horizontal="center"/>
    </xf>
    <xf numFmtId="164" fontId="1" fillId="2" borderId="2" xfId="0" applyNumberFormat="1" applyFont="1" applyFill="1" applyBorder="1" applyAlignment="1">
      <alignment horizontal="center"/>
    </xf>
    <xf numFmtId="164" fontId="0" fillId="0" borderId="1" xfId="0" applyNumberFormat="1" applyBorder="1" applyAlignment="1">
      <alignment horizontal="center" vertical="center"/>
    </xf>
    <xf numFmtId="0" fontId="2" fillId="7" borderId="3" xfId="0" applyFont="1" applyFill="1" applyBorder="1" applyAlignment="1">
      <alignment horizontal="center"/>
    </xf>
    <xf numFmtId="0" fontId="2" fillId="7" borderId="3" xfId="0" applyFont="1" applyFill="1" applyBorder="1" applyAlignment="1">
      <alignment wrapText="1"/>
    </xf>
    <xf numFmtId="0" fontId="0" fillId="2" borderId="7" xfId="0" applyFill="1" applyBorder="1"/>
    <xf numFmtId="0" fontId="2" fillId="2" borderId="3" xfId="0" applyFont="1" applyFill="1" applyBorder="1" applyAlignment="1">
      <alignment horizontal="left" vertical="center"/>
    </xf>
    <xf numFmtId="0" fontId="2" fillId="3" borderId="11" xfId="0" applyFont="1" applyFill="1" applyBorder="1" applyAlignment="1">
      <alignment horizontal="center" wrapText="1"/>
    </xf>
    <xf numFmtId="166" fontId="0" fillId="0" borderId="0" xfId="0" applyNumberFormat="1"/>
    <xf numFmtId="164" fontId="1" fillId="2" borderId="0" xfId="0" applyNumberFormat="1" applyFont="1" applyFill="1" applyAlignment="1">
      <alignment horizontal="center"/>
    </xf>
    <xf numFmtId="0" fontId="2" fillId="8" borderId="6" xfId="0" applyFont="1" applyFill="1" applyBorder="1" applyAlignment="1">
      <alignment horizontal="center"/>
    </xf>
    <xf numFmtId="0" fontId="2" fillId="8" borderId="3" xfId="0" applyFont="1" applyFill="1" applyBorder="1" applyAlignment="1">
      <alignment horizontal="center"/>
    </xf>
    <xf numFmtId="0" fontId="0" fillId="8" borderId="13" xfId="0" applyFill="1" applyBorder="1" applyAlignment="1">
      <alignment horizontal="center"/>
    </xf>
    <xf numFmtId="0" fontId="2" fillId="8" borderId="7" xfId="0" applyFont="1" applyFill="1" applyBorder="1" applyAlignment="1">
      <alignment horizontal="center"/>
    </xf>
    <xf numFmtId="14" fontId="0" fillId="0" borderId="0" xfId="0" applyNumberFormat="1"/>
    <xf numFmtId="0" fontId="2" fillId="6" borderId="3" xfId="0" applyFont="1" applyFill="1" applyBorder="1" applyAlignment="1">
      <alignment horizontal="center"/>
    </xf>
    <xf numFmtId="165" fontId="2" fillId="6" borderId="7" xfId="0" applyNumberFormat="1" applyFont="1" applyFill="1" applyBorder="1" applyAlignment="1">
      <alignment horizontal="center"/>
    </xf>
    <xf numFmtId="165" fontId="0" fillId="6" borderId="13" xfId="0" applyNumberFormat="1" applyFill="1" applyBorder="1" applyAlignment="1">
      <alignment horizontal="center"/>
    </xf>
    <xf numFmtId="0" fontId="0" fillId="4" borderId="13" xfId="0" applyFill="1" applyBorder="1" applyAlignment="1">
      <alignment horizontal="center"/>
    </xf>
    <xf numFmtId="0" fontId="0" fillId="6" borderId="13" xfId="0" applyFill="1" applyBorder="1" applyAlignment="1">
      <alignment horizontal="center"/>
    </xf>
    <xf numFmtId="0" fontId="0" fillId="0" borderId="13" xfId="0" applyBorder="1"/>
    <xf numFmtId="0" fontId="0" fillId="6" borderId="0" xfId="0" applyFill="1" applyAlignment="1">
      <alignment horizontal="center"/>
    </xf>
    <xf numFmtId="0" fontId="0" fillId="7" borderId="0" xfId="0" applyFill="1" applyAlignment="1">
      <alignment wrapText="1"/>
    </xf>
    <xf numFmtId="0" fontId="0" fillId="7" borderId="0" xfId="0" applyFill="1" applyAlignment="1">
      <alignment horizontal="center"/>
    </xf>
    <xf numFmtId="0" fontId="0" fillId="8" borderId="0" xfId="0" applyFill="1" applyAlignment="1">
      <alignment horizontal="center"/>
    </xf>
    <xf numFmtId="0" fontId="0" fillId="4" borderId="0" xfId="0" applyFill="1" applyAlignment="1">
      <alignment horizontal="center"/>
    </xf>
    <xf numFmtId="167" fontId="0" fillId="6" borderId="0" xfId="0" applyNumberFormat="1" applyFill="1"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0" fontId="0" fillId="2" borderId="0" xfId="0" applyFill="1" applyAlignment="1">
      <alignment horizontal="left" vertical="center"/>
    </xf>
    <xf numFmtId="0" fontId="0" fillId="5" borderId="0" xfId="0" applyFill="1" applyAlignment="1">
      <alignment horizontal="center"/>
    </xf>
    <xf numFmtId="0" fontId="0" fillId="0" borderId="0" xfId="0" applyAlignment="1">
      <alignment vertical="center"/>
    </xf>
    <xf numFmtId="0" fontId="6" fillId="8" borderId="2" xfId="0" applyFont="1" applyFill="1" applyBorder="1" applyAlignment="1">
      <alignment horizontal="center"/>
    </xf>
    <xf numFmtId="0" fontId="6" fillId="8" borderId="5" xfId="0" applyFont="1" applyFill="1" applyBorder="1" applyAlignment="1">
      <alignment horizontal="center"/>
    </xf>
    <xf numFmtId="0" fontId="6" fillId="2" borderId="2" xfId="0" applyFont="1" applyFill="1" applyBorder="1" applyAlignment="1">
      <alignment horizontal="center"/>
    </xf>
    <xf numFmtId="0" fontId="6" fillId="7" borderId="2" xfId="0" applyFont="1" applyFill="1" applyBorder="1" applyAlignment="1">
      <alignment horizontal="center" wrapText="1"/>
    </xf>
    <xf numFmtId="0" fontId="6" fillId="7" borderId="2" xfId="0" applyFont="1" applyFill="1" applyBorder="1" applyAlignment="1">
      <alignment horizontal="center"/>
    </xf>
    <xf numFmtId="0" fontId="6" fillId="8" borderId="4" xfId="0" applyFont="1" applyFill="1" applyBorder="1" applyAlignment="1">
      <alignment horizontal="center"/>
    </xf>
    <xf numFmtId="0" fontId="6" fillId="4" borderId="5" xfId="0" applyFont="1" applyFill="1" applyBorder="1" applyAlignment="1">
      <alignment horizontal="center"/>
    </xf>
    <xf numFmtId="0" fontId="6" fillId="6" borderId="2" xfId="0" applyFont="1" applyFill="1" applyBorder="1" applyAlignment="1">
      <alignment horizontal="center"/>
    </xf>
    <xf numFmtId="0" fontId="6" fillId="3" borderId="5" xfId="0" applyFont="1" applyFill="1" applyBorder="1" applyAlignment="1">
      <alignment horizontal="center"/>
    </xf>
    <xf numFmtId="0" fontId="7" fillId="2" borderId="12" xfId="0" applyFont="1" applyFill="1" applyBorder="1" applyAlignment="1">
      <alignment horizontal="center" vertical="center"/>
    </xf>
    <xf numFmtId="0" fontId="6" fillId="6" borderId="4" xfId="0" applyFont="1" applyFill="1" applyBorder="1" applyAlignment="1">
      <alignment horizontal="center"/>
    </xf>
    <xf numFmtId="0" fontId="2" fillId="6" borderId="6" xfId="0" applyFont="1" applyFill="1" applyBorder="1" applyAlignment="1">
      <alignment horizontal="center"/>
    </xf>
    <xf numFmtId="167" fontId="0" fillId="6" borderId="14" xfId="0" applyNumberFormat="1" applyFill="1" applyBorder="1" applyAlignment="1">
      <alignment horizontal="center" wrapText="1"/>
    </xf>
    <xf numFmtId="0" fontId="1" fillId="0" borderId="1" xfId="0" applyFont="1" applyBorder="1" applyAlignment="1">
      <alignment vertical="center"/>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6" borderId="6" xfId="0" applyFont="1" applyFill="1" applyBorder="1" applyAlignment="1">
      <alignment vertical="center"/>
    </xf>
    <xf numFmtId="0" fontId="6" fillId="6" borderId="7" xfId="0" applyFont="1" applyFill="1" applyBorder="1" applyAlignment="1">
      <alignment vertical="center"/>
    </xf>
    <xf numFmtId="165" fontId="0" fillId="6" borderId="0" xfId="0" applyNumberFormat="1" applyFill="1" applyAlignment="1">
      <alignment horizontal="center"/>
    </xf>
    <xf numFmtId="0" fontId="4" fillId="3" borderId="10" xfId="0" applyFont="1" applyFill="1" applyBorder="1" applyAlignment="1">
      <alignment horizontal="center" vertical="center"/>
    </xf>
    <xf numFmtId="0" fontId="4" fillId="3" borderId="8"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0" xfId="0" applyFont="1" applyFill="1" applyBorder="1" applyAlignment="1">
      <alignment horizontal="center" vertical="center"/>
    </xf>
    <xf numFmtId="0" fontId="6" fillId="5" borderId="5" xfId="0" applyFont="1" applyFill="1" applyBorder="1" applyAlignment="1">
      <alignment horizontal="center"/>
    </xf>
    <xf numFmtId="0" fontId="2" fillId="5" borderId="7" xfId="0" applyFont="1" applyFill="1" applyBorder="1" applyAlignment="1">
      <alignment horizontal="center"/>
    </xf>
    <xf numFmtId="0" fontId="6" fillId="5" borderId="4" xfId="0" applyFont="1" applyFill="1" applyBorder="1" applyAlignment="1">
      <alignment horizontal="center"/>
    </xf>
    <xf numFmtId="0" fontId="2" fillId="5" borderId="6" xfId="0" applyFont="1" applyFill="1" applyBorder="1" applyAlignment="1">
      <alignment horizontal="center"/>
    </xf>
    <xf numFmtId="0" fontId="6" fillId="5" borderId="15" xfId="0" applyFont="1" applyFill="1" applyBorder="1" applyAlignment="1">
      <alignment horizontal="center"/>
    </xf>
    <xf numFmtId="0" fontId="2" fillId="5" borderId="11" xfId="0" applyFont="1" applyFill="1" applyBorder="1" applyAlignment="1">
      <alignment horizont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8" borderId="8" xfId="0" applyFill="1" applyBorder="1" applyAlignment="1">
      <alignment horizontal="center" vertical="center"/>
    </xf>
    <xf numFmtId="0" fontId="0" fillId="8" borderId="1" xfId="0" applyFill="1" applyBorder="1" applyAlignment="1">
      <alignment horizontal="center" vertical="center"/>
    </xf>
    <xf numFmtId="0" fontId="0" fillId="8" borderId="10" xfId="0" applyFill="1" applyBorder="1" applyAlignment="1">
      <alignment horizontal="center" vertical="center"/>
    </xf>
    <xf numFmtId="0" fontId="0" fillId="4" borderId="10"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167" fontId="0" fillId="6" borderId="8" xfId="0" applyNumberFormat="1" applyFill="1" applyBorder="1" applyAlignment="1">
      <alignment horizontal="center" vertical="center" wrapText="1"/>
    </xf>
    <xf numFmtId="0" fontId="0" fillId="6" borderId="8" xfId="0" applyFill="1" applyBorder="1" applyAlignment="1">
      <alignment horizontal="center" vertical="center" wrapText="1"/>
    </xf>
    <xf numFmtId="0" fontId="0" fillId="6" borderId="10" xfId="0" applyFill="1" applyBorder="1" applyAlignment="1">
      <alignment horizontal="center" vertical="center" wrapText="1"/>
    </xf>
    <xf numFmtId="165" fontId="0" fillId="6" borderId="8" xfId="0" applyNumberFormat="1" applyFill="1" applyBorder="1" applyAlignment="1">
      <alignment horizontal="center" vertical="center"/>
    </xf>
    <xf numFmtId="165" fontId="0" fillId="6" borderId="10" xfId="0" applyNumberFormat="1" applyFill="1" applyBorder="1" applyAlignment="1">
      <alignment horizontal="center" vertical="center"/>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0" fillId="3" borderId="1"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2" borderId="1" xfId="0" applyFill="1" applyBorder="1" applyAlignment="1">
      <alignment horizontal="left" vertical="center" wrapText="1"/>
    </xf>
    <xf numFmtId="0" fontId="3" fillId="2" borderId="1" xfId="1" applyFill="1" applyBorder="1" applyAlignment="1">
      <alignment vertical="center"/>
    </xf>
    <xf numFmtId="0" fontId="0" fillId="5" borderId="8" xfId="0" applyFill="1" applyBorder="1" applyAlignment="1">
      <alignment horizontal="center" vertical="center" wrapText="1"/>
    </xf>
    <xf numFmtId="0" fontId="0" fillId="4" borderId="1" xfId="0" applyFill="1" applyBorder="1" applyAlignment="1">
      <alignment horizontal="center" vertical="center" wrapText="1"/>
    </xf>
    <xf numFmtId="0" fontId="0" fillId="4" borderId="8" xfId="0" applyFill="1" applyBorder="1" applyAlignment="1">
      <alignment horizontal="center" vertical="center" wrapText="1"/>
    </xf>
    <xf numFmtId="0" fontId="0" fillId="0" borderId="1" xfId="0" applyBorder="1" applyAlignment="1">
      <alignment vertical="center" wrapText="1"/>
    </xf>
    <xf numFmtId="0" fontId="3" fillId="0" borderId="1" xfId="1" applyBorder="1" applyAlignment="1">
      <alignment vertical="center"/>
    </xf>
    <xf numFmtId="0" fontId="0" fillId="2" borderId="1" xfId="0" applyFill="1" applyBorder="1" applyAlignment="1">
      <alignment horizontal="left" vertical="center"/>
    </xf>
    <xf numFmtId="0" fontId="0" fillId="7" borderId="1"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vertical="center"/>
    </xf>
    <xf numFmtId="0" fontId="0" fillId="8" borderId="9" xfId="0" applyFill="1" applyBorder="1" applyAlignment="1">
      <alignment horizontal="center" vertical="center"/>
    </xf>
    <xf numFmtId="0" fontId="0" fillId="4" borderId="9" xfId="0" applyFill="1" applyBorder="1" applyAlignment="1">
      <alignment horizontal="center" vertical="center"/>
    </xf>
    <xf numFmtId="0" fontId="0" fillId="4" borderId="9" xfId="0" applyFill="1" applyBorder="1" applyAlignment="1">
      <alignment horizontal="center" vertical="center" wrapText="1"/>
    </xf>
    <xf numFmtId="167" fontId="0" fillId="6" borderId="12" xfId="0" applyNumberFormat="1" applyFill="1" applyBorder="1" applyAlignment="1">
      <alignment horizontal="center" wrapText="1"/>
    </xf>
    <xf numFmtId="16" fontId="0" fillId="2" borderId="0" xfId="0" applyNumberFormat="1" applyFill="1" applyAlignment="1">
      <alignment vertical="center"/>
    </xf>
    <xf numFmtId="0" fontId="6" fillId="6" borderId="4" xfId="0" applyFont="1" applyFill="1" applyBorder="1" applyAlignment="1">
      <alignment horizontal="center" wrapText="1"/>
    </xf>
    <xf numFmtId="0" fontId="0" fillId="4" borderId="10" xfId="0" applyFill="1" applyBorder="1" applyAlignment="1">
      <alignment horizontal="center" vertical="center" wrapText="1"/>
    </xf>
    <xf numFmtId="168" fontId="0" fillId="6" borderId="9" xfId="0" applyNumberFormat="1" applyFill="1" applyBorder="1" applyAlignment="1">
      <alignment horizontal="center" vertical="center" wrapText="1"/>
    </xf>
    <xf numFmtId="168" fontId="0" fillId="6" borderId="1" xfId="0" applyNumberFormat="1" applyFill="1" applyBorder="1" applyAlignment="1">
      <alignment horizontal="center" vertical="center" wrapText="1"/>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0" fillId="6" borderId="6" xfId="0" applyFill="1" applyBorder="1" applyAlignment="1">
      <alignment horizontal="center"/>
    </xf>
    <xf numFmtId="0" fontId="0" fillId="6" borderId="11" xfId="0" applyFill="1" applyBorder="1" applyAlignment="1">
      <alignment horizontal="center"/>
    </xf>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0" fontId="0" fillId="4" borderId="6" xfId="0" applyFill="1" applyBorder="1" applyAlignment="1">
      <alignment horizontal="center"/>
    </xf>
    <xf numFmtId="0" fontId="0" fillId="4" borderId="11" xfId="0" applyFill="1" applyBorder="1" applyAlignment="1">
      <alignment horizontal="center"/>
    </xf>
    <xf numFmtId="0" fontId="0" fillId="4" borderId="7" xfId="0"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7" borderId="11" xfId="0" applyFill="1" applyBorder="1" applyAlignment="1">
      <alignment horizontal="center" wrapText="1"/>
    </xf>
    <xf numFmtId="0" fontId="0" fillId="7" borderId="7" xfId="0" applyFill="1" applyBorder="1" applyAlignment="1">
      <alignment horizontal="center" wrapText="1"/>
    </xf>
    <xf numFmtId="0" fontId="0" fillId="8" borderId="6" xfId="0" applyFill="1" applyBorder="1" applyAlignment="1">
      <alignment horizontal="center" wrapText="1"/>
    </xf>
    <xf numFmtId="0" fontId="0" fillId="8" borderId="11" xfId="0" applyFill="1" applyBorder="1" applyAlignment="1">
      <alignment horizontal="center" wrapText="1"/>
    </xf>
    <xf numFmtId="0" fontId="0" fillId="8" borderId="7" xfId="0" applyFill="1" applyBorder="1" applyAlignment="1">
      <alignment horizontal="center" wrapText="1"/>
    </xf>
    <xf numFmtId="0" fontId="0" fillId="3" borderId="11" xfId="0" applyFill="1" applyBorder="1" applyAlignment="1">
      <alignment horizontal="center"/>
    </xf>
    <xf numFmtId="0" fontId="6" fillId="3" borderId="15"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165" fontId="6" fillId="6" borderId="4" xfId="0" applyNumberFormat="1" applyFont="1" applyFill="1" applyBorder="1" applyAlignment="1">
      <alignment horizontal="center"/>
    </xf>
    <xf numFmtId="165" fontId="6" fillId="6" borderId="5" xfId="0" applyNumberFormat="1" applyFont="1" applyFill="1" applyBorder="1"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xf>
  </cellXfs>
  <cellStyles count="2">
    <cellStyle name="Hyperlink" xfId="1" builtinId="8"/>
    <cellStyle name="Normal" xfId="0" builtinId="0"/>
  </cellStyles>
  <dxfs count="4">
    <dxf>
      <font>
        <color rgb="FFC00000"/>
      </font>
      <fill>
        <patternFill patternType="solid">
          <bgColor theme="8" tint="0.79998168889431442"/>
        </patternFill>
      </fill>
    </dxf>
    <dxf>
      <font>
        <color auto="1"/>
      </font>
      <fill>
        <patternFill patternType="solid">
          <bgColor theme="8" tint="0.79998168889431442"/>
        </patternFill>
      </fill>
    </dxf>
    <dxf>
      <font>
        <color auto="1"/>
      </font>
      <fill>
        <patternFill>
          <bgColor theme="8" tint="0.79998168889431442"/>
        </patternFill>
      </fill>
    </dxf>
    <dxf>
      <font>
        <color rgb="FFC00000"/>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areseeds.com/store/vegetables/cockscomb-and-celosia/flamingo-feather-celosia" TargetMode="External"/><Relationship Id="rId21" Type="http://schemas.openxmlformats.org/officeDocument/2006/relationships/hyperlink" Target="https://www.rareseeds.com/store/vegetables/portulaca-oleracea/purslane-green" TargetMode="External"/><Relationship Id="rId42" Type="http://schemas.openxmlformats.org/officeDocument/2006/relationships/hyperlink" Target="https://www.botanicalinterests.com/product/Tulsi-Holy-Basil-Seeds" TargetMode="External"/><Relationship Id="rId47" Type="http://schemas.openxmlformats.org/officeDocument/2006/relationships/hyperlink" Target="https://www.botanicalinterests.com/product/Green-and-Red-Perilla-Shiso-Seeds" TargetMode="External"/><Relationship Id="rId63" Type="http://schemas.openxmlformats.org/officeDocument/2006/relationships/hyperlink" Target="https://www.swallowtailgardenseeds.com/perennials/columbine/black-barlow-columbine-seeds.html" TargetMode="External"/><Relationship Id="rId68" Type="http://schemas.openxmlformats.org/officeDocument/2006/relationships/hyperlink" Target="https://www.swallowtailgardenseeds.com/perennials/echinacea/green-twister-echinacea-seeds.html" TargetMode="External"/><Relationship Id="rId84" Type="http://schemas.openxmlformats.org/officeDocument/2006/relationships/hyperlink" Target="https://www.johnnyseeds.com/herbs/chives/standard-chives/dolores-chive-seed-3290.html" TargetMode="External"/><Relationship Id="rId89" Type="http://schemas.openxmlformats.org/officeDocument/2006/relationships/hyperlink" Target="https://www.johnnyseeds.com/herbs/parsley/leaf-parsley/giant-of-italy-organic-parsley-seed-2390G.html" TargetMode="External"/><Relationship Id="rId16" Type="http://schemas.openxmlformats.org/officeDocument/2006/relationships/hyperlink" Target="https://www.rareseeds.com/store/vegetables/bulk-vegetables/lettuce-and-greens/italiko-rosso-dandelion" TargetMode="External"/><Relationship Id="rId11" Type="http://schemas.openxmlformats.org/officeDocument/2006/relationships/hyperlink" Target="https://www.rareseeds.com/store/vegetables/okra/jing-orange-okra" TargetMode="External"/><Relationship Id="rId32" Type="http://schemas.openxmlformats.org/officeDocument/2006/relationships/hyperlink" Target="https://www.rareseeds.com/store/vegetables/safflower/safflower-dark-orange-red" TargetMode="External"/><Relationship Id="rId37" Type="http://schemas.openxmlformats.org/officeDocument/2006/relationships/hyperlink" Target="https://www.botanicalinterests.com/product/Tetra-Dill-Seeds" TargetMode="External"/><Relationship Id="rId53" Type="http://schemas.openxmlformats.org/officeDocument/2006/relationships/hyperlink" Target="https://www.botanicalinterests.com/product/Tokyo-Long-White-Bunching-Scallion-Onion-Seeds" TargetMode="External"/><Relationship Id="rId58" Type="http://schemas.openxmlformats.org/officeDocument/2006/relationships/hyperlink" Target="https://www.swallowtailgardenseeds.com/perennials/echinacea/powwow-white-echinacea-seeds.html" TargetMode="External"/><Relationship Id="rId74" Type="http://schemas.openxmlformats.org/officeDocument/2006/relationships/hyperlink" Target="https://www.johnnyseeds.com/flowers/artemisia-sweet-annie/sweet-annie-organic-artemisia-seed-1700.html" TargetMode="External"/><Relationship Id="rId79" Type="http://schemas.openxmlformats.org/officeDocument/2006/relationships/hyperlink" Target="https://www.johnnyseeds.com/herbs/savory/winter-savory-herb-seed-828.html" TargetMode="External"/><Relationship Id="rId5" Type="http://schemas.openxmlformats.org/officeDocument/2006/relationships/hyperlink" Target="https://www.rareseeds.com/store/vegetables/greens-oriental/chinese-kale-yod-fah" TargetMode="External"/><Relationship Id="rId90" Type="http://schemas.openxmlformats.org/officeDocument/2006/relationships/hyperlink" Target="https://www.johnnyseeds.com/flowers/asclepias-butterfly-weed/apollo-orange-asclepias-seed-4270.html" TargetMode="External"/><Relationship Id="rId22" Type="http://schemas.openxmlformats.org/officeDocument/2006/relationships/hyperlink" Target="https://www.rareseeds.com/store/vegetables/hyssop-agastache/hyssop-korean" TargetMode="External"/><Relationship Id="rId27" Type="http://schemas.openxmlformats.org/officeDocument/2006/relationships/hyperlink" Target="https://www.rareseeds.com/store/vegetables/new-for-2022/komatsuna-spinach-mustard-old-tokyo" TargetMode="External"/><Relationship Id="rId43" Type="http://schemas.openxmlformats.org/officeDocument/2006/relationships/hyperlink" Target="https://www.botanicalinterests.com/product/Arugula-Rocket" TargetMode="External"/><Relationship Id="rId48" Type="http://schemas.openxmlformats.org/officeDocument/2006/relationships/hyperlink" Target="https://www.botanicalinterests.com/product/Borage-Seeds" TargetMode="External"/><Relationship Id="rId64" Type="http://schemas.openxmlformats.org/officeDocument/2006/relationships/hyperlink" Target="https://www.swallowtailgardenseeds.com/perennials/grasses-ornamental/korean-feather-reed-ornamental-grass-seeds.html" TargetMode="External"/><Relationship Id="rId69" Type="http://schemas.openxmlformats.org/officeDocument/2006/relationships/hyperlink" Target="https://www.swallowtailgardenseeds.com/perennials/sedum/red-carpet-sedum-seeds.html" TargetMode="External"/><Relationship Id="rId8" Type="http://schemas.openxmlformats.org/officeDocument/2006/relationships/hyperlink" Target="https://www.rareseeds.com/store/vegetables/bulk-vegetables/lettuce-and-greens/japanese-giant-red-mustard-greens" TargetMode="External"/><Relationship Id="rId51" Type="http://schemas.openxmlformats.org/officeDocument/2006/relationships/hyperlink" Target="https://www.botanicalinterests.com/product/Kilimanjaro-White-African-Marigold" TargetMode="External"/><Relationship Id="rId72" Type="http://schemas.openxmlformats.org/officeDocument/2006/relationships/hyperlink" Target="https://www.johnnyseeds.com/flowers/grasses-ornamental/savannah-grass-ornamental-grass-seed-4668.html" TargetMode="External"/><Relationship Id="rId80" Type="http://schemas.openxmlformats.org/officeDocument/2006/relationships/hyperlink" Target="https://www.johnnyseeds.com/vegetables/cucumbers/specialty-cucumbers/sashimi-f1-cucumber-seed-4728.html" TargetMode="External"/><Relationship Id="rId85" Type="http://schemas.openxmlformats.org/officeDocument/2006/relationships/hyperlink" Target="https://www.johnnyseeds.com/flowers/nigella/albion-black-pod-nigella-seed-3312.html" TargetMode="External"/><Relationship Id="rId93" Type="http://schemas.openxmlformats.org/officeDocument/2006/relationships/hyperlink" Target="https://www.rareseeds.com/broccoli-rapini" TargetMode="External"/><Relationship Id="rId3" Type="http://schemas.openxmlformats.org/officeDocument/2006/relationships/hyperlink" Target="https://www.rareseeds.com/store/vegetables/greens-oriental/purple-lady-bok-choy" TargetMode="External"/><Relationship Id="rId12" Type="http://schemas.openxmlformats.org/officeDocument/2006/relationships/hyperlink" Target="https://www.rareseeds.com/store/vegetables/spinach/red-malabar-spinach" TargetMode="External"/><Relationship Id="rId17" Type="http://schemas.openxmlformats.org/officeDocument/2006/relationships/hyperlink" Target="https://www.rareseeds.com/store/vegetables/bulk-vegetables/lettuce-and-greens/russian-red-or-ragged-jack-kale" TargetMode="External"/><Relationship Id="rId25" Type="http://schemas.openxmlformats.org/officeDocument/2006/relationships/hyperlink" Target="https://www.rareseeds.com/store/vegetables/butterfly-bush/butterfly-bush-hybrids-mix" TargetMode="External"/><Relationship Id="rId33" Type="http://schemas.openxmlformats.org/officeDocument/2006/relationships/hyperlink" Target="https://www.rareseeds.com/store/vegetables/peas/sugar-snap-pea" TargetMode="External"/><Relationship Id="rId38" Type="http://schemas.openxmlformats.org/officeDocument/2006/relationships/hyperlink" Target="https://www.botanicalinterests.com/product/Green-Globe-Improved-Artichoke-Seeds" TargetMode="External"/><Relationship Id="rId46" Type="http://schemas.openxmlformats.org/officeDocument/2006/relationships/hyperlink" Target="https://www.botanicalinterests.com/product/Common-Sorrel-Seeds" TargetMode="External"/><Relationship Id="rId59" Type="http://schemas.openxmlformats.org/officeDocument/2006/relationships/hyperlink" Target="https://www.swallowtailgardenseeds.com/perennials/echinacea/primadonna-deep-rose-echinacea-seeds.html" TargetMode="External"/><Relationship Id="rId67" Type="http://schemas.openxmlformats.org/officeDocument/2006/relationships/hyperlink" Target="https://www.swallowtailgardenseeds.com/perennials/sedum/emperors-waves-sedum-seeds.html" TargetMode="External"/><Relationship Id="rId20" Type="http://schemas.openxmlformats.org/officeDocument/2006/relationships/hyperlink" Target="https://www.rareseeds.com/store/vegetables/new-items-2019/chinese-multicolor-spinach" TargetMode="External"/><Relationship Id="rId41" Type="http://schemas.openxmlformats.org/officeDocument/2006/relationships/hyperlink" Target="https://www.botanicalinterests.com/product/Sweet-Thai-Thai-Basil-Seeds" TargetMode="External"/><Relationship Id="rId54" Type="http://schemas.openxmlformats.org/officeDocument/2006/relationships/hyperlink" Target="https://www.botanicalinterests.com/product/Lavewa-Spinach-Seeds" TargetMode="External"/><Relationship Id="rId62" Type="http://schemas.openxmlformats.org/officeDocument/2006/relationships/hyperlink" Target="https://www.swallowtailgardenseeds.com/perennials/balloon_flower/fuji-blue-balloon-flower-seeds.html" TargetMode="External"/><Relationship Id="rId70" Type="http://schemas.openxmlformats.org/officeDocument/2006/relationships/hyperlink" Target="https://www.swallowtailgardenseeds.com/perennials/sedum/summer-snow-sedum-seeds.html" TargetMode="External"/><Relationship Id="rId75" Type="http://schemas.openxmlformats.org/officeDocument/2006/relationships/hyperlink" Target="https://www.johnnyseeds.com/herbs/oregano/greek-oregano-herb-seed-930.html" TargetMode="External"/><Relationship Id="rId83" Type="http://schemas.openxmlformats.org/officeDocument/2006/relationships/hyperlink" Target="https://www.johnnyseeds.com/herbs/lavender/ellagance-purple-lavender-seed-72.html" TargetMode="External"/><Relationship Id="rId88" Type="http://schemas.openxmlformats.org/officeDocument/2006/relationships/hyperlink" Target="https://www.johnnyseeds.com/herbs/thyme/german-winter-organic-thyme-seed-940G.html" TargetMode="External"/><Relationship Id="rId91" Type="http://schemas.openxmlformats.org/officeDocument/2006/relationships/hyperlink" Target="https://www.swallowtailgardenseeds.com/perennials/columbine/bordeaux-barlow-columbine-seeds.html" TargetMode="External"/><Relationship Id="rId1" Type="http://schemas.openxmlformats.org/officeDocument/2006/relationships/hyperlink" Target="https://www.rareseeds.com/store/vegetables/mizuna/mizuna-beni-houshi" TargetMode="External"/><Relationship Id="rId6" Type="http://schemas.openxmlformats.org/officeDocument/2006/relationships/hyperlink" Target="https://www.rareseeds.com/store/vegetables/new-for-2022/natalina-di-fasano-cima-grande-broccoli-rabe" TargetMode="External"/><Relationship Id="rId15" Type="http://schemas.openxmlformats.org/officeDocument/2006/relationships/hyperlink" Target="https://www.rareseeds.com/salad-burnet" TargetMode="External"/><Relationship Id="rId23" Type="http://schemas.openxmlformats.org/officeDocument/2006/relationships/hyperlink" Target="https://www.rareseeds.com/store/vegetables/new-items-2020/salmon-janina-aster" TargetMode="External"/><Relationship Id="rId28" Type="http://schemas.openxmlformats.org/officeDocument/2006/relationships/hyperlink" Target="https://www.rareseeds.com/store/vegetables/early-spring-favorites/cherokee-purple-tomato" TargetMode="External"/><Relationship Id="rId36" Type="http://schemas.openxmlformats.org/officeDocument/2006/relationships/hyperlink" Target="https://www.botanicalinterests.com/product/Bouquet-Dill-Seeds" TargetMode="External"/><Relationship Id="rId49" Type="http://schemas.openxmlformats.org/officeDocument/2006/relationships/hyperlink" Target="https://www.botanicalinterests.com/product/American-Legion-Flanders-Corn-Poppy-Seeds" TargetMode="External"/><Relationship Id="rId57" Type="http://schemas.openxmlformats.org/officeDocument/2006/relationships/hyperlink" Target="https://www.botanicalinterests.com/product/Moonflower-Heirloom-Seeds" TargetMode="External"/><Relationship Id="rId10" Type="http://schemas.openxmlformats.org/officeDocument/2006/relationships/hyperlink" Target="https://www.rareseeds.com/store/vegetables/cymbopogon-flexuosus/lemongrass" TargetMode="External"/><Relationship Id="rId31" Type="http://schemas.openxmlformats.org/officeDocument/2006/relationships/hyperlink" Target="https://www.botanicalinterests.com/product/Black-Swan-Poppy-Seeds" TargetMode="External"/><Relationship Id="rId44" Type="http://schemas.openxmlformats.org/officeDocument/2006/relationships/hyperlink" Target="https://www.botanicalinterests.com/product/Arugula-Rocket" TargetMode="External"/><Relationship Id="rId52" Type="http://schemas.openxmlformats.org/officeDocument/2006/relationships/hyperlink" Target="https://www.botanicalinterests.com/product/Phyllis-African-Marigold-Seeds" TargetMode="External"/><Relationship Id="rId60" Type="http://schemas.openxmlformats.org/officeDocument/2006/relationships/hyperlink" Target="https://www.swallowtailgardenseeds.com/perennials/anemone/pink-saucer-anemone-seeds.html" TargetMode="External"/><Relationship Id="rId65" Type="http://schemas.openxmlformats.org/officeDocument/2006/relationships/hyperlink" Target="https://www.swallowtailgardenseeds.com/perennials/columbine/dwarf-white-columbine-seeds.html" TargetMode="External"/><Relationship Id="rId73" Type="http://schemas.openxmlformats.org/officeDocument/2006/relationships/hyperlink" Target="https://www.johnnyseeds.com/vegetables/tomatoes/cherry-tomatoes/sun-gold-f1-tomato-seed-770.html" TargetMode="External"/><Relationship Id="rId78" Type="http://schemas.openxmlformats.org/officeDocument/2006/relationships/hyperlink" Target="https://www.johnnyseeds.com/flowers/cynoglossum/mystery-rose-cynoglossum-seed-1678.html" TargetMode="External"/><Relationship Id="rId81" Type="http://schemas.openxmlformats.org/officeDocument/2006/relationships/hyperlink" Target="https://www.johnnyseeds.com/herbs/sage/extrakta-sage-seed-838.html" TargetMode="External"/><Relationship Id="rId86" Type="http://schemas.openxmlformats.org/officeDocument/2006/relationships/hyperlink" Target="https://www.johnnyseeds.com/flowers/marigold/giant-orange-marigold-seed-1883.html" TargetMode="External"/><Relationship Id="rId94" Type="http://schemas.openxmlformats.org/officeDocument/2006/relationships/printerSettings" Target="../printerSettings/printerSettings1.bin"/><Relationship Id="rId4" Type="http://schemas.openxmlformats.org/officeDocument/2006/relationships/hyperlink" Target="https://www.rareseeds.com/store/vegetables/new-for-2022/50-day-choy-sum" TargetMode="External"/><Relationship Id="rId9" Type="http://schemas.openxmlformats.org/officeDocument/2006/relationships/hyperlink" Target="https://www.rareseeds.com/store/vegetables/bulk-vegetables/onions-and-leeks/bulgarian-giant-leek" TargetMode="External"/><Relationship Id="rId13" Type="http://schemas.openxmlformats.org/officeDocument/2006/relationships/hyperlink" Target="https://www.rareseeds.com/store/vegetables/thymus/thyme-wild" TargetMode="External"/><Relationship Id="rId18" Type="http://schemas.openxmlformats.org/officeDocument/2006/relationships/hyperlink" Target="https://www.rareseeds.com/store/vegetables/eggplant/ping-tung-eggplant" TargetMode="External"/><Relationship Id="rId39" Type="http://schemas.openxmlformats.org/officeDocument/2006/relationships/hyperlink" Target="https://www.botanicalinterests.com/product/Common-Mint-Seeds" TargetMode="External"/><Relationship Id="rId34" Type="http://schemas.openxmlformats.org/officeDocument/2006/relationships/hyperlink" Target="https://www.botanicalinterests.com/product/Oregon-Sugar-Pod-II-Snow-Pea-Seeds" TargetMode="External"/><Relationship Id="rId50" Type="http://schemas.openxmlformats.org/officeDocument/2006/relationships/hyperlink" Target="https://www.botanicalinterests.com/product/Crackerjack-African-Marigold-Seeds" TargetMode="External"/><Relationship Id="rId55" Type="http://schemas.openxmlformats.org/officeDocument/2006/relationships/hyperlink" Target="https://www.botanicalinterests.com/product/Sensation-Blend-Cosmos-Seeds" TargetMode="External"/><Relationship Id="rId76" Type="http://schemas.openxmlformats.org/officeDocument/2006/relationships/hyperlink" Target="https://www.johnnyseeds.com/herbs/chives/chinese-leeks-garlic-chives/chinese-leeks-garlic-chives-herb-seed-3299.html" TargetMode="External"/><Relationship Id="rId7" Type="http://schemas.openxmlformats.org/officeDocument/2006/relationships/hyperlink" Target="https://www.rareseeds.com/store/vegetables/foenum-gracum/fenugreek" TargetMode="External"/><Relationship Id="rId71" Type="http://schemas.openxmlformats.org/officeDocument/2006/relationships/hyperlink" Target="https://www.swallowtailgardenseeds.com/perennials/jacobs_ladder/white-pearl-jacobs-ladder-seeds.html" TargetMode="External"/><Relationship Id="rId92" Type="http://schemas.openxmlformats.org/officeDocument/2006/relationships/hyperlink" Target="https://www.swallowtailgardenseeds.com/perennials/gaura/sparkle-white-gaura-seeds.html" TargetMode="External"/><Relationship Id="rId2" Type="http://schemas.openxmlformats.org/officeDocument/2006/relationships/hyperlink" Target="https://www.rareseeds.com/store/vegetables/bok-choy/chijimisai" TargetMode="External"/><Relationship Id="rId29" Type="http://schemas.openxmlformats.org/officeDocument/2006/relationships/hyperlink" Target="https://www.rareseeds.com/store/vegetables/purple/black-krim-tomato" TargetMode="External"/><Relationship Id="rId24" Type="http://schemas.openxmlformats.org/officeDocument/2006/relationships/hyperlink" Target="https://www.rareseeds.com/store/vegetables/celery-celeriac/chinese-pink-celery" TargetMode="External"/><Relationship Id="rId40" Type="http://schemas.openxmlformats.org/officeDocument/2006/relationships/hyperlink" Target="https://www.botanicalinterests.com/product/Italian-Genovese-Basil-Seeds" TargetMode="External"/><Relationship Id="rId45" Type="http://schemas.openxmlformats.org/officeDocument/2006/relationships/hyperlink" Target="https://www.botanicalinterests.com/product/Common-Chives-Seeds" TargetMode="External"/><Relationship Id="rId66" Type="http://schemas.openxmlformats.org/officeDocument/2006/relationships/hyperlink" Target="https://www.swallowtailgardenseeds.com/perennials/coral_bells/newest-hybrids-coral-bells-seeds.html" TargetMode="External"/><Relationship Id="rId87" Type="http://schemas.openxmlformats.org/officeDocument/2006/relationships/hyperlink" Target="https://www.johnnyseeds.com/flowers/ammi-false-queen-annes-lace/green-mist-ammi-seed-1758.html" TargetMode="External"/><Relationship Id="rId61" Type="http://schemas.openxmlformats.org/officeDocument/2006/relationships/hyperlink" Target="https://www.swallowtailgardenseeds.com/perennials/aster/trimix-aster-seeds.html" TargetMode="External"/><Relationship Id="rId82" Type="http://schemas.openxmlformats.org/officeDocument/2006/relationships/hyperlink" Target="https://www.johnnyseeds.com/herbs/shiso/red-shiso-herb-seed-937.html" TargetMode="External"/><Relationship Id="rId19" Type="http://schemas.openxmlformats.org/officeDocument/2006/relationships/hyperlink" Target="https://www.rareseeds.com/store/vegetables/new-items-2019/calendula-strawberry-blonde" TargetMode="External"/><Relationship Id="rId14" Type="http://schemas.openxmlformats.org/officeDocument/2006/relationships/hyperlink" Target="https://www.rareseeds.com/store/vegetables/artichoke-cardoon/gobbo-di-nizzia-cardoon" TargetMode="External"/><Relationship Id="rId30" Type="http://schemas.openxmlformats.org/officeDocument/2006/relationships/hyperlink" Target="https://www.rareseeds.com/store/vegetables/lettuce/merlot-lettuce" TargetMode="External"/><Relationship Id="rId35" Type="http://schemas.openxmlformats.org/officeDocument/2006/relationships/hyperlink" Target="https://www.botanicalinterests.com/product/Long-Standing-Cilantro-CorianderSeeds" TargetMode="External"/><Relationship Id="rId56" Type="http://schemas.openxmlformats.org/officeDocument/2006/relationships/hyperlink" Target="https://www.botanicalinterests.com/product/Spring-and-Summer-Forget-Me-Not-Seeds" TargetMode="External"/><Relationship Id="rId77" Type="http://schemas.openxmlformats.org/officeDocument/2006/relationships/hyperlink" Target="https://www.johnnyseeds.com/herbs/anise-hyssop/anise-hyssop-organic-herb-seed-933.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8283-4A2B-4DBC-9E6F-17097C69645A}">
  <dimension ref="A1:AO106"/>
  <sheetViews>
    <sheetView tabSelected="1" zoomScaleNormal="100" workbookViewId="0">
      <pane xSplit="1" ySplit="3" topLeftCell="B89" activePane="bottomRight" state="frozen"/>
      <selection pane="topRight" activeCell="B1" sqref="B1"/>
      <selection pane="bottomLeft" activeCell="A4" sqref="A4"/>
      <selection pane="bottomRight" activeCell="K96" sqref="K96"/>
    </sheetView>
  </sheetViews>
  <sheetFormatPr defaultColWidth="8.81640625" defaultRowHeight="14.5" x14ac:dyDescent="0.35"/>
  <cols>
    <col min="1" max="1" width="26.81640625" customWidth="1"/>
    <col min="2" max="2" width="17.81640625" style="37" customWidth="1"/>
    <col min="3" max="4" width="7.81640625" style="38" customWidth="1"/>
    <col min="5" max="5" width="4.1796875" style="39" customWidth="1"/>
    <col min="6" max="6" width="11" style="27" customWidth="1"/>
    <col min="7" max="8" width="3.81640625" style="39" customWidth="1"/>
    <col min="9" max="9" width="8.1796875" style="40" customWidth="1"/>
    <col min="10" max="10" width="3.81640625" style="33" customWidth="1"/>
    <col min="11" max="11" width="3.81640625" style="40" customWidth="1"/>
    <col min="12" max="13" width="3.81640625" style="36" customWidth="1"/>
    <col min="14" max="14" width="6.6328125" style="41" customWidth="1"/>
    <col min="15" max="15" width="7.08984375" style="117" customWidth="1"/>
    <col min="16" max="16" width="3.81640625" style="59" customWidth="1"/>
    <col min="17" max="18" width="3.81640625" style="34" customWidth="1"/>
    <col min="19" max="21" width="3.81640625" style="32" customWidth="1"/>
    <col min="22" max="22" width="3.81640625" style="66" customWidth="1"/>
    <col min="23" max="27" width="3.81640625" style="42" customWidth="1"/>
    <col min="28" max="29" width="3.81640625" style="43" customWidth="1"/>
    <col min="30" max="31" width="3.81640625" style="42" customWidth="1"/>
    <col min="32" max="32" width="11.1796875" style="42" customWidth="1"/>
    <col min="33" max="36" width="3.81640625" style="45" customWidth="1"/>
    <col min="37" max="37" width="4.81640625" style="44" customWidth="1"/>
    <col min="38" max="38" width="5" style="35" customWidth="1"/>
  </cols>
  <sheetData>
    <row r="1" spans="1:41" s="1" customFormat="1" ht="15" customHeight="1" x14ac:dyDescent="0.35">
      <c r="B1" s="141"/>
      <c r="C1" s="141"/>
      <c r="D1" s="142"/>
      <c r="E1" s="143" t="s">
        <v>299</v>
      </c>
      <c r="F1" s="144"/>
      <c r="G1" s="144"/>
      <c r="H1" s="145"/>
      <c r="I1" s="131" t="s">
        <v>39</v>
      </c>
      <c r="J1" s="132"/>
      <c r="K1" s="133"/>
      <c r="L1" s="127" t="s">
        <v>300</v>
      </c>
      <c r="M1" s="128"/>
      <c r="N1" s="128"/>
      <c r="O1" s="128"/>
      <c r="P1" s="128"/>
      <c r="Q1" s="128"/>
      <c r="R1" s="128"/>
      <c r="S1" s="128"/>
      <c r="T1" s="128"/>
      <c r="U1" s="128"/>
      <c r="V1" s="128"/>
      <c r="W1" s="146" t="s">
        <v>11</v>
      </c>
      <c r="X1" s="146"/>
      <c r="Y1" s="146"/>
      <c r="Z1" s="146"/>
      <c r="AA1" s="146"/>
      <c r="AB1" s="146"/>
      <c r="AC1" s="146"/>
      <c r="AD1" s="146"/>
      <c r="AE1" s="146"/>
      <c r="AF1" s="146"/>
      <c r="AG1" s="136" t="s">
        <v>301</v>
      </c>
      <c r="AH1" s="137"/>
      <c r="AI1" s="137"/>
      <c r="AJ1" s="138"/>
      <c r="AK1" s="20"/>
      <c r="AL1" s="11"/>
      <c r="AN1" s="1" t="s">
        <v>151</v>
      </c>
      <c r="AO1" s="1" t="s">
        <v>152</v>
      </c>
    </row>
    <row r="2" spans="1:41" s="2" customFormat="1" ht="25" customHeight="1" x14ac:dyDescent="0.35">
      <c r="A2" s="49" t="s">
        <v>7</v>
      </c>
      <c r="B2" s="50" t="s">
        <v>4</v>
      </c>
      <c r="C2" s="51" t="s">
        <v>5</v>
      </c>
      <c r="D2" s="51" t="s">
        <v>38</v>
      </c>
      <c r="E2" s="52" t="s">
        <v>381</v>
      </c>
      <c r="F2" s="47" t="s">
        <v>382</v>
      </c>
      <c r="G2" s="48" t="s">
        <v>308</v>
      </c>
      <c r="H2" s="48" t="s">
        <v>389</v>
      </c>
      <c r="I2" s="53" t="s">
        <v>303</v>
      </c>
      <c r="J2" s="129" t="s">
        <v>480</v>
      </c>
      <c r="K2" s="130"/>
      <c r="L2" s="148" t="s">
        <v>278</v>
      </c>
      <c r="M2" s="149"/>
      <c r="N2" s="57" t="s">
        <v>304</v>
      </c>
      <c r="O2" s="119" t="s">
        <v>498</v>
      </c>
      <c r="P2" s="54" t="s">
        <v>331</v>
      </c>
      <c r="Q2" s="148" t="s">
        <v>385</v>
      </c>
      <c r="R2" s="149"/>
      <c r="S2" s="150" t="s">
        <v>218</v>
      </c>
      <c r="T2" s="151"/>
      <c r="U2" s="150" t="s">
        <v>386</v>
      </c>
      <c r="V2" s="151"/>
      <c r="W2" s="139" t="s">
        <v>387</v>
      </c>
      <c r="X2" s="140"/>
      <c r="Y2" s="139" t="s">
        <v>388</v>
      </c>
      <c r="Z2" s="140"/>
      <c r="AA2" s="139" t="s">
        <v>384</v>
      </c>
      <c r="AB2" s="147"/>
      <c r="AC2" s="140"/>
      <c r="AD2" s="139" t="s">
        <v>3</v>
      </c>
      <c r="AE2" s="140"/>
      <c r="AF2" s="55" t="s">
        <v>6</v>
      </c>
      <c r="AG2" s="73" t="s">
        <v>275</v>
      </c>
      <c r="AH2" s="75" t="s">
        <v>153</v>
      </c>
      <c r="AI2" s="75" t="s">
        <v>154</v>
      </c>
      <c r="AJ2" s="71" t="s">
        <v>276</v>
      </c>
      <c r="AK2" s="49" t="s">
        <v>13</v>
      </c>
      <c r="AL2" s="56" t="s">
        <v>14</v>
      </c>
      <c r="AN2" s="15">
        <v>44848</v>
      </c>
      <c r="AO2" s="15">
        <v>45023</v>
      </c>
    </row>
    <row r="3" spans="1:41" s="8" customFormat="1" ht="13" customHeight="1" x14ac:dyDescent="0.3">
      <c r="A3" s="4"/>
      <c r="B3" s="19"/>
      <c r="C3" s="18"/>
      <c r="D3" s="18"/>
      <c r="E3" s="25"/>
      <c r="F3" s="26"/>
      <c r="G3" s="28"/>
      <c r="H3" s="28"/>
      <c r="I3" s="7"/>
      <c r="J3" s="134"/>
      <c r="K3" s="135"/>
      <c r="L3" s="125"/>
      <c r="M3" s="126"/>
      <c r="N3" s="58"/>
      <c r="O3" s="58"/>
      <c r="P3" s="30"/>
      <c r="Q3" s="64"/>
      <c r="R3" s="65"/>
      <c r="S3" s="31">
        <v>0</v>
      </c>
      <c r="T3" s="31"/>
      <c r="U3" s="31">
        <v>0</v>
      </c>
      <c r="V3" s="31"/>
      <c r="W3" s="123"/>
      <c r="X3" s="124"/>
      <c r="Y3" s="123"/>
      <c r="Z3" s="124"/>
      <c r="AA3" s="5"/>
      <c r="AB3" s="22"/>
      <c r="AC3" s="22"/>
      <c r="AD3" s="5"/>
      <c r="AE3" s="6"/>
      <c r="AF3" s="6"/>
      <c r="AG3" s="74"/>
      <c r="AH3" s="76"/>
      <c r="AI3" s="76"/>
      <c r="AJ3" s="72"/>
      <c r="AK3" s="21"/>
      <c r="AL3" s="10"/>
    </row>
    <row r="4" spans="1:41" s="9" customFormat="1" ht="30" customHeight="1" x14ac:dyDescent="0.35">
      <c r="A4" s="12" t="s">
        <v>390</v>
      </c>
      <c r="B4" s="77" t="s">
        <v>52</v>
      </c>
      <c r="C4" s="78" t="s">
        <v>24</v>
      </c>
      <c r="D4" s="78" t="s">
        <v>216</v>
      </c>
      <c r="E4" s="79">
        <v>22</v>
      </c>
      <c r="F4" s="80" t="s">
        <v>383</v>
      </c>
      <c r="G4" s="81"/>
      <c r="H4" s="81"/>
      <c r="I4" s="82" t="s">
        <v>298</v>
      </c>
      <c r="J4" s="84"/>
      <c r="K4" s="115"/>
      <c r="L4" s="85">
        <f>30*2</f>
        <v>60</v>
      </c>
      <c r="M4" s="86">
        <f>30*3</f>
        <v>90</v>
      </c>
      <c r="N4" s="121">
        <f t="shared" ref="N4:N35" si="0">IF(M4=0, "", IF(M4&lt;0, $AO$2+M4, $AO$2-M4))</f>
        <v>44933</v>
      </c>
      <c r="O4" s="122">
        <f>IF(V4="", IF(U4="","",IF(T4="", IF(S4="",$AN$2-U4,$AN$2-U4-S4),$AN$2-U4-T4)),IF(T4="",IF(S4="",$AN$2-U4,$AN$2-V4-S4),$AN$2-V4-T4))</f>
        <v>44707</v>
      </c>
      <c r="P4" s="87"/>
      <c r="Q4" s="88">
        <v>60</v>
      </c>
      <c r="R4" s="89">
        <v>80</v>
      </c>
      <c r="S4" s="90">
        <v>21</v>
      </c>
      <c r="T4" s="91"/>
      <c r="U4" s="90">
        <v>120</v>
      </c>
      <c r="V4" s="91"/>
      <c r="W4" s="92"/>
      <c r="X4" s="93">
        <v>18</v>
      </c>
      <c r="Y4" s="94"/>
      <c r="Z4" s="95"/>
      <c r="AA4" s="92"/>
      <c r="AB4" s="92">
        <v>65</v>
      </c>
      <c r="AC4" s="96">
        <v>70</v>
      </c>
      <c r="AD4" s="94">
        <v>6</v>
      </c>
      <c r="AE4" s="97" t="s">
        <v>49</v>
      </c>
      <c r="AF4" s="98" t="s">
        <v>12</v>
      </c>
      <c r="AG4" s="99" t="s">
        <v>10</v>
      </c>
      <c r="AH4" s="100" t="s">
        <v>10</v>
      </c>
      <c r="AI4" s="100"/>
      <c r="AJ4" s="101"/>
      <c r="AK4" s="102" t="s">
        <v>492</v>
      </c>
      <c r="AL4" s="103" t="s">
        <v>50</v>
      </c>
      <c r="AM4" s="9" t="s">
        <v>155</v>
      </c>
    </row>
    <row r="5" spans="1:41" s="9" customFormat="1" ht="30" customHeight="1" x14ac:dyDescent="0.35">
      <c r="A5" s="12" t="s">
        <v>391</v>
      </c>
      <c r="B5" s="77" t="s">
        <v>166</v>
      </c>
      <c r="C5" s="78" t="s">
        <v>277</v>
      </c>
      <c r="D5" s="78" t="s">
        <v>216</v>
      </c>
      <c r="E5" s="79">
        <v>22</v>
      </c>
      <c r="F5" s="112" t="s">
        <v>499</v>
      </c>
      <c r="G5" s="81"/>
      <c r="H5" s="81"/>
      <c r="I5" s="82" t="s">
        <v>298</v>
      </c>
      <c r="J5" s="84"/>
      <c r="K5" s="115"/>
      <c r="L5" s="85"/>
      <c r="M5" s="86">
        <f>7*12</f>
        <v>84</v>
      </c>
      <c r="N5" s="121">
        <f t="shared" si="0"/>
        <v>44939</v>
      </c>
      <c r="O5" s="122">
        <f>IF(V5="", IF(U5="","",IF(T5="", IF(S5="",$AN$2-U5,$AN$2-U5-S5),$AN$2-U5-T5)),IF(T5="",IF(S5="",$AN$2-U5,$AN$2-V5-S5),$AN$2-V5-T5))</f>
        <v>44744</v>
      </c>
      <c r="P5" s="87"/>
      <c r="Q5" s="88">
        <v>60</v>
      </c>
      <c r="R5" s="89">
        <v>80</v>
      </c>
      <c r="S5" s="90">
        <v>14</v>
      </c>
      <c r="T5" s="91"/>
      <c r="U5" s="90">
        <v>90</v>
      </c>
      <c r="V5" s="91"/>
      <c r="W5" s="92" t="s">
        <v>279</v>
      </c>
      <c r="X5" s="93">
        <v>72</v>
      </c>
      <c r="Y5" s="94">
        <v>60</v>
      </c>
      <c r="Z5" s="95"/>
      <c r="AA5" s="94"/>
      <c r="AB5" s="92"/>
      <c r="AC5" s="96"/>
      <c r="AD5" s="94"/>
      <c r="AE5" s="97"/>
      <c r="AF5" s="98"/>
      <c r="AG5" s="99" t="s">
        <v>10</v>
      </c>
      <c r="AH5" s="100" t="s">
        <v>10</v>
      </c>
      <c r="AI5" s="100"/>
      <c r="AJ5" s="101"/>
      <c r="AK5" s="102" t="s">
        <v>493</v>
      </c>
      <c r="AL5" s="103" t="s">
        <v>174</v>
      </c>
      <c r="AM5" s="9" t="s">
        <v>155</v>
      </c>
    </row>
    <row r="6" spans="1:41" s="9" customFormat="1" ht="30" customHeight="1" x14ac:dyDescent="0.35">
      <c r="A6" s="12" t="s">
        <v>392</v>
      </c>
      <c r="B6" s="77" t="s">
        <v>74</v>
      </c>
      <c r="C6" s="78" t="s">
        <v>20</v>
      </c>
      <c r="D6" s="78"/>
      <c r="E6" s="79">
        <v>22</v>
      </c>
      <c r="F6" s="80" t="s">
        <v>383</v>
      </c>
      <c r="G6" s="81"/>
      <c r="H6" s="81"/>
      <c r="I6" s="82"/>
      <c r="J6" s="84"/>
      <c r="K6" s="115"/>
      <c r="L6" s="85">
        <f>7*8</f>
        <v>56</v>
      </c>
      <c r="M6" s="86">
        <f>7*12</f>
        <v>84</v>
      </c>
      <c r="N6" s="121">
        <f t="shared" si="0"/>
        <v>44939</v>
      </c>
      <c r="O6" s="122">
        <f>IF(V6="", IF(U6="","",IF(T6="", IF(S6="",$AN$2-U6,$AN$2-U6-S6),$AN$2-U6-T6)),IF(T6="",IF(S6="",$AN$2-U6,$AN$2-V6-S6),$AN$2-V6-T6))</f>
        <v>44688</v>
      </c>
      <c r="P6" s="87"/>
      <c r="Q6" s="85"/>
      <c r="R6" s="86"/>
      <c r="S6" s="90">
        <v>20</v>
      </c>
      <c r="T6" s="91"/>
      <c r="U6" s="90">
        <v>140</v>
      </c>
      <c r="V6" s="91"/>
      <c r="W6" s="92">
        <v>10</v>
      </c>
      <c r="X6" s="93"/>
      <c r="Y6" s="94">
        <v>18</v>
      </c>
      <c r="Z6" s="95"/>
      <c r="AA6" s="94"/>
      <c r="AB6" s="92">
        <v>70</v>
      </c>
      <c r="AC6" s="96">
        <v>75</v>
      </c>
      <c r="AD6" s="94"/>
      <c r="AE6" s="97" t="s">
        <v>49</v>
      </c>
      <c r="AF6" s="98" t="s">
        <v>12</v>
      </c>
      <c r="AG6" s="99"/>
      <c r="AH6" s="100" t="s">
        <v>10</v>
      </c>
      <c r="AI6" s="100"/>
      <c r="AJ6" s="101"/>
      <c r="AK6" s="102"/>
      <c r="AL6" s="103" t="s">
        <v>75</v>
      </c>
      <c r="AM6" s="9" t="s">
        <v>155</v>
      </c>
    </row>
    <row r="7" spans="1:41" s="9" customFormat="1" ht="30" customHeight="1" x14ac:dyDescent="0.35">
      <c r="A7" s="12" t="s">
        <v>507</v>
      </c>
      <c r="B7" s="77" t="s">
        <v>76</v>
      </c>
      <c r="C7" s="78"/>
      <c r="D7" s="78" t="s">
        <v>39</v>
      </c>
      <c r="E7" s="79">
        <v>22</v>
      </c>
      <c r="F7" s="80" t="s">
        <v>383</v>
      </c>
      <c r="G7" s="81" t="s">
        <v>27</v>
      </c>
      <c r="H7" s="81"/>
      <c r="I7" s="120" t="s">
        <v>508</v>
      </c>
      <c r="J7" s="106" t="s">
        <v>251</v>
      </c>
      <c r="K7" s="116" t="s">
        <v>49</v>
      </c>
      <c r="L7" s="85"/>
      <c r="M7" s="86">
        <v>70</v>
      </c>
      <c r="N7" s="121">
        <f t="shared" si="0"/>
        <v>44953</v>
      </c>
      <c r="O7" s="122" t="str">
        <f>IF(V7="", IF(U7="","",IF(T7="", IF(S7="","",$AN$2-U7-S7),$AN$2-U7-T7)),IF(T7="",IF(S7="","",$AN$2-V7-S7),$AN$2-V7-T7))</f>
        <v/>
      </c>
      <c r="P7" s="87"/>
      <c r="Q7" s="85"/>
      <c r="R7" s="86"/>
      <c r="S7" s="90"/>
      <c r="T7" s="91"/>
      <c r="U7" s="90"/>
      <c r="V7" s="91"/>
      <c r="W7" s="92">
        <v>24</v>
      </c>
      <c r="X7" s="93">
        <v>36</v>
      </c>
      <c r="Y7" s="94">
        <v>60</v>
      </c>
      <c r="Z7" s="95"/>
      <c r="AA7" s="94"/>
      <c r="AB7" s="92">
        <v>70</v>
      </c>
      <c r="AC7" s="96">
        <v>75</v>
      </c>
      <c r="AD7" s="94">
        <v>8</v>
      </c>
      <c r="AE7" s="97"/>
      <c r="AF7" s="98"/>
      <c r="AG7" s="99" t="s">
        <v>10</v>
      </c>
      <c r="AH7" s="100" t="s">
        <v>10</v>
      </c>
      <c r="AI7" s="100"/>
      <c r="AJ7" s="101"/>
      <c r="AK7" s="102"/>
      <c r="AL7" s="103" t="s">
        <v>77</v>
      </c>
      <c r="AM7" s="9" t="s">
        <v>155</v>
      </c>
    </row>
    <row r="8" spans="1:41" s="9" customFormat="1" ht="30" customHeight="1" x14ac:dyDescent="0.35">
      <c r="A8" s="12" t="s">
        <v>394</v>
      </c>
      <c r="B8" s="77" t="s">
        <v>202</v>
      </c>
      <c r="C8" s="78"/>
      <c r="D8" s="78"/>
      <c r="E8" s="79">
        <v>22</v>
      </c>
      <c r="F8" s="112" t="s">
        <v>499</v>
      </c>
      <c r="G8" s="81"/>
      <c r="H8" s="81"/>
      <c r="I8" s="82"/>
      <c r="J8" s="84"/>
      <c r="K8" s="115"/>
      <c r="L8" s="85">
        <f>7*8</f>
        <v>56</v>
      </c>
      <c r="M8" s="86">
        <f>7*10</f>
        <v>70</v>
      </c>
      <c r="N8" s="121">
        <f t="shared" si="0"/>
        <v>44953</v>
      </c>
      <c r="O8" s="122">
        <f>IF(V8="", IF(U8="","",IF(T8="", IF(S8="",$AN$2-U8,$AN$2-U8-S8),$AN$2-U8-T8)),IF(T8="",IF(S8="",$AN$2-U8,$AN$2-V8-S8),$AN$2-V8-T8))</f>
        <v>44768</v>
      </c>
      <c r="P8" s="87"/>
      <c r="Q8" s="85"/>
      <c r="R8" s="86"/>
      <c r="S8" s="90">
        <v>15</v>
      </c>
      <c r="T8" s="91"/>
      <c r="U8" s="90">
        <v>65</v>
      </c>
      <c r="V8" s="91"/>
      <c r="W8" s="92" t="s">
        <v>290</v>
      </c>
      <c r="X8" s="93"/>
      <c r="Y8" s="94">
        <v>18</v>
      </c>
      <c r="Z8" s="95"/>
      <c r="AA8" s="94"/>
      <c r="AB8" s="92"/>
      <c r="AC8" s="96"/>
      <c r="AD8" s="94"/>
      <c r="AE8" s="97" t="s">
        <v>49</v>
      </c>
      <c r="AF8" s="98"/>
      <c r="AG8" s="104" t="s">
        <v>476</v>
      </c>
      <c r="AH8" s="100"/>
      <c r="AI8" s="100"/>
      <c r="AJ8" s="101"/>
      <c r="AK8" s="102"/>
      <c r="AL8" s="103" t="s">
        <v>203</v>
      </c>
      <c r="AM8" s="9" t="s">
        <v>155</v>
      </c>
    </row>
    <row r="9" spans="1:41" s="9" customFormat="1" ht="30" customHeight="1" x14ac:dyDescent="0.35">
      <c r="A9" s="12" t="s">
        <v>393</v>
      </c>
      <c r="B9" s="77" t="s">
        <v>82</v>
      </c>
      <c r="C9" s="78"/>
      <c r="D9" s="78" t="s">
        <v>40</v>
      </c>
      <c r="E9" s="79">
        <v>22</v>
      </c>
      <c r="F9" s="80" t="s">
        <v>383</v>
      </c>
      <c r="G9" s="81" t="s">
        <v>297</v>
      </c>
      <c r="H9" s="81"/>
      <c r="I9" s="82"/>
      <c r="J9" s="84"/>
      <c r="K9" s="115"/>
      <c r="L9" s="85">
        <f>7*6</f>
        <v>42</v>
      </c>
      <c r="M9" s="86">
        <f>7*10</f>
        <v>70</v>
      </c>
      <c r="N9" s="121">
        <f t="shared" si="0"/>
        <v>44953</v>
      </c>
      <c r="O9" s="122">
        <f>IF(V9="",
IF(U9="","",IF(T9="", IF(S9="","",$AN$2-U9-S9),$AN$2-U9-T9)),IF(T9="",IF(S9="","",$AN$2-V9-S9),$AN$2-V9-T9))</f>
        <v>44754</v>
      </c>
      <c r="P9" s="87"/>
      <c r="Q9" s="85"/>
      <c r="R9" s="86"/>
      <c r="S9" s="90">
        <v>14</v>
      </c>
      <c r="T9" s="91"/>
      <c r="U9" s="90">
        <v>80</v>
      </c>
      <c r="V9" s="91"/>
      <c r="W9" s="92" t="s">
        <v>289</v>
      </c>
      <c r="X9" s="93"/>
      <c r="Y9" s="94"/>
      <c r="Z9" s="95"/>
      <c r="AA9" s="94"/>
      <c r="AB9" s="92">
        <v>75</v>
      </c>
      <c r="AC9" s="96">
        <v>95</v>
      </c>
      <c r="AD9" s="94"/>
      <c r="AE9" s="97" t="s">
        <v>49</v>
      </c>
      <c r="AF9" s="98"/>
      <c r="AG9" s="99"/>
      <c r="AH9" s="100"/>
      <c r="AI9" s="100"/>
      <c r="AJ9" s="101"/>
      <c r="AK9" s="102"/>
      <c r="AL9" s="103" t="s">
        <v>84</v>
      </c>
      <c r="AM9" s="9" t="s">
        <v>155</v>
      </c>
    </row>
    <row r="10" spans="1:41" s="9" customFormat="1" ht="30" customHeight="1" x14ac:dyDescent="0.35">
      <c r="A10" s="107" t="s">
        <v>395</v>
      </c>
      <c r="B10" s="77" t="s">
        <v>324</v>
      </c>
      <c r="C10" s="78"/>
      <c r="D10" s="78" t="s">
        <v>313</v>
      </c>
      <c r="E10" s="79">
        <v>23</v>
      </c>
      <c r="F10" s="112" t="s">
        <v>500</v>
      </c>
      <c r="G10" s="81"/>
      <c r="H10" s="81"/>
      <c r="I10" s="82"/>
      <c r="J10" s="84"/>
      <c r="K10" s="115"/>
      <c r="L10" s="85">
        <f>7*8</f>
        <v>56</v>
      </c>
      <c r="M10" s="86">
        <f>7*10</f>
        <v>70</v>
      </c>
      <c r="N10" s="121">
        <f t="shared" si="0"/>
        <v>44953</v>
      </c>
      <c r="O10" s="122">
        <f t="shared" ref="O10:O24" si="1">IF(V10="", IF(U10="","",IF(T10="", IF(S10="",$AN$2-U10,$AN$2-U10-S10),$AN$2-U10-T10)),IF(T10="",IF(S10="",$AN$2-U10,$AN$2-V10-S10),$AN$2-V10-T10))</f>
        <v>44744</v>
      </c>
      <c r="P10" s="87" t="s">
        <v>330</v>
      </c>
      <c r="Q10" s="88">
        <v>65</v>
      </c>
      <c r="R10" s="89">
        <v>70</v>
      </c>
      <c r="S10" s="90">
        <v>7</v>
      </c>
      <c r="T10" s="91">
        <v>14</v>
      </c>
      <c r="U10" s="90">
        <v>80</v>
      </c>
      <c r="V10" s="91">
        <v>90</v>
      </c>
      <c r="W10" s="94"/>
      <c r="X10" s="97">
        <v>12</v>
      </c>
      <c r="Y10" s="94">
        <v>8</v>
      </c>
      <c r="Z10" s="95">
        <v>24</v>
      </c>
      <c r="AA10" s="94"/>
      <c r="AB10" s="92"/>
      <c r="AC10" s="96"/>
      <c r="AD10" s="94" t="s">
        <v>71</v>
      </c>
      <c r="AE10" s="97" t="s">
        <v>251</v>
      </c>
      <c r="AF10" s="98" t="s">
        <v>53</v>
      </c>
      <c r="AG10" s="104" t="s">
        <v>477</v>
      </c>
      <c r="AH10" s="100"/>
      <c r="AI10" s="100"/>
      <c r="AJ10" s="101"/>
      <c r="AK10" s="102" t="s">
        <v>494</v>
      </c>
      <c r="AL10" s="108" t="s">
        <v>326</v>
      </c>
      <c r="AM10" s="9" t="s">
        <v>155</v>
      </c>
      <c r="AN10" s="118"/>
    </row>
    <row r="11" spans="1:41" s="9" customFormat="1" ht="30" customHeight="1" x14ac:dyDescent="0.35">
      <c r="A11" s="107" t="s">
        <v>396</v>
      </c>
      <c r="B11" s="77" t="s">
        <v>370</v>
      </c>
      <c r="C11" s="78"/>
      <c r="D11" s="78" t="s">
        <v>313</v>
      </c>
      <c r="E11" s="79">
        <v>23</v>
      </c>
      <c r="F11" s="112" t="s">
        <v>500</v>
      </c>
      <c r="G11" s="81"/>
      <c r="H11" s="81"/>
      <c r="I11" s="82"/>
      <c r="J11" s="84"/>
      <c r="K11" s="115"/>
      <c r="L11" s="85">
        <f>7*8</f>
        <v>56</v>
      </c>
      <c r="M11" s="86">
        <f>7*10</f>
        <v>70</v>
      </c>
      <c r="N11" s="121">
        <f t="shared" si="0"/>
        <v>44953</v>
      </c>
      <c r="O11" s="122">
        <f t="shared" si="1"/>
        <v>44732</v>
      </c>
      <c r="P11" s="87"/>
      <c r="Q11" s="88">
        <v>65</v>
      </c>
      <c r="R11" s="89">
        <v>70</v>
      </c>
      <c r="S11" s="90">
        <v>14</v>
      </c>
      <c r="T11" s="91">
        <v>21</v>
      </c>
      <c r="U11" s="90">
        <v>90</v>
      </c>
      <c r="V11" s="91">
        <v>95</v>
      </c>
      <c r="W11" s="92">
        <v>6</v>
      </c>
      <c r="X11" s="93">
        <v>8</v>
      </c>
      <c r="Y11" s="94"/>
      <c r="Z11" s="95"/>
      <c r="AA11" s="94"/>
      <c r="AB11" s="92"/>
      <c r="AC11" s="96"/>
      <c r="AD11" s="94" t="s">
        <v>71</v>
      </c>
      <c r="AE11" s="97" t="s">
        <v>251</v>
      </c>
      <c r="AF11" s="98"/>
      <c r="AG11" s="99" t="s">
        <v>10</v>
      </c>
      <c r="AH11" s="100"/>
      <c r="AI11" s="100"/>
      <c r="AJ11" s="101"/>
      <c r="AK11" s="109" t="s">
        <v>495</v>
      </c>
      <c r="AL11" s="108" t="s">
        <v>369</v>
      </c>
      <c r="AM11" s="9" t="s">
        <v>155</v>
      </c>
    </row>
    <row r="12" spans="1:41" s="9" customFormat="1" ht="30" customHeight="1" x14ac:dyDescent="0.35">
      <c r="A12" s="107" t="s">
        <v>400</v>
      </c>
      <c r="B12" s="77" t="s">
        <v>371</v>
      </c>
      <c r="C12" s="78"/>
      <c r="D12" s="78" t="s">
        <v>39</v>
      </c>
      <c r="E12" s="79">
        <v>23</v>
      </c>
      <c r="F12" s="112" t="s">
        <v>500</v>
      </c>
      <c r="G12" s="81"/>
      <c r="H12" s="81"/>
      <c r="I12" s="82" t="s">
        <v>302</v>
      </c>
      <c r="J12" s="84"/>
      <c r="K12" s="115"/>
      <c r="L12" s="85"/>
      <c r="M12" s="86">
        <v>63</v>
      </c>
      <c r="N12" s="121">
        <f t="shared" si="0"/>
        <v>44960</v>
      </c>
      <c r="O12" s="122">
        <f t="shared" si="1"/>
        <v>44727</v>
      </c>
      <c r="P12" s="87"/>
      <c r="Q12" s="88">
        <v>65</v>
      </c>
      <c r="R12" s="89">
        <v>70</v>
      </c>
      <c r="S12" s="90"/>
      <c r="T12" s="91">
        <v>21</v>
      </c>
      <c r="U12" s="90">
        <v>90</v>
      </c>
      <c r="V12" s="91">
        <v>100</v>
      </c>
      <c r="W12" s="92">
        <v>12</v>
      </c>
      <c r="X12" s="93">
        <v>24</v>
      </c>
      <c r="Y12" s="94"/>
      <c r="Z12" s="95"/>
      <c r="AA12" s="94"/>
      <c r="AB12" s="92"/>
      <c r="AC12" s="96"/>
      <c r="AD12" s="94"/>
      <c r="AE12" s="97" t="s">
        <v>251</v>
      </c>
      <c r="AF12" s="98"/>
      <c r="AG12" s="99" t="s">
        <v>10</v>
      </c>
      <c r="AH12" s="100"/>
      <c r="AI12" s="100"/>
      <c r="AJ12" s="101"/>
      <c r="AK12" s="102" t="s">
        <v>372</v>
      </c>
      <c r="AL12" s="108" t="s">
        <v>376</v>
      </c>
      <c r="AM12" s="9" t="s">
        <v>155</v>
      </c>
    </row>
    <row r="13" spans="1:41" s="9" customFormat="1" ht="30" customHeight="1" x14ac:dyDescent="0.35">
      <c r="A13" s="12" t="s">
        <v>397</v>
      </c>
      <c r="B13" s="77" t="s">
        <v>219</v>
      </c>
      <c r="C13" s="78"/>
      <c r="D13" s="78" t="s">
        <v>39</v>
      </c>
      <c r="E13" s="79">
        <v>22</v>
      </c>
      <c r="F13" s="112" t="s">
        <v>501</v>
      </c>
      <c r="G13" s="81"/>
      <c r="H13" s="81" t="s">
        <v>27</v>
      </c>
      <c r="I13" s="82" t="s">
        <v>309</v>
      </c>
      <c r="J13" s="84"/>
      <c r="K13" s="115"/>
      <c r="L13" s="85"/>
      <c r="M13" s="86">
        <v>63</v>
      </c>
      <c r="N13" s="121">
        <f t="shared" si="0"/>
        <v>44960</v>
      </c>
      <c r="O13" s="122">
        <f t="shared" si="1"/>
        <v>44707</v>
      </c>
      <c r="P13" s="87"/>
      <c r="Q13" s="85"/>
      <c r="R13" s="86">
        <v>70</v>
      </c>
      <c r="S13" s="90">
        <v>10</v>
      </c>
      <c r="T13" s="91">
        <v>21</v>
      </c>
      <c r="U13" s="90"/>
      <c r="V13" s="91">
        <v>120</v>
      </c>
      <c r="W13" s="92">
        <v>18</v>
      </c>
      <c r="X13" s="93">
        <v>24</v>
      </c>
      <c r="Y13" s="94">
        <v>12</v>
      </c>
      <c r="Z13" s="95">
        <v>36</v>
      </c>
      <c r="AA13" s="94"/>
      <c r="AB13" s="92"/>
      <c r="AC13" s="96"/>
      <c r="AD13" s="94">
        <v>4</v>
      </c>
      <c r="AE13" s="97" t="s">
        <v>49</v>
      </c>
      <c r="AF13" s="98"/>
      <c r="AG13" s="99" t="s">
        <v>10</v>
      </c>
      <c r="AH13" s="100" t="s">
        <v>10</v>
      </c>
      <c r="AI13" s="100" t="s">
        <v>10</v>
      </c>
      <c r="AJ13" s="101"/>
      <c r="AK13" s="102"/>
      <c r="AL13" s="103" t="s">
        <v>226</v>
      </c>
      <c r="AM13" s="9" t="s">
        <v>155</v>
      </c>
    </row>
    <row r="14" spans="1:41" s="9" customFormat="1" ht="30" customHeight="1" x14ac:dyDescent="0.35">
      <c r="A14" s="12" t="s">
        <v>403</v>
      </c>
      <c r="B14" s="77" t="s">
        <v>187</v>
      </c>
      <c r="C14" s="78"/>
      <c r="D14" s="78"/>
      <c r="E14" s="79">
        <v>22</v>
      </c>
      <c r="F14" s="112" t="s">
        <v>499</v>
      </c>
      <c r="G14" s="81"/>
      <c r="H14" s="81"/>
      <c r="I14" s="82"/>
      <c r="J14" s="84"/>
      <c r="K14" s="115"/>
      <c r="L14" s="85"/>
      <c r="M14" s="86">
        <v>56</v>
      </c>
      <c r="N14" s="121">
        <f t="shared" si="0"/>
        <v>44967</v>
      </c>
      <c r="O14" s="122" t="str">
        <f t="shared" si="1"/>
        <v/>
      </c>
      <c r="P14" s="87"/>
      <c r="Q14" s="85"/>
      <c r="R14" s="86"/>
      <c r="S14" s="90"/>
      <c r="T14" s="91">
        <v>15</v>
      </c>
      <c r="U14" s="90"/>
      <c r="V14" s="91"/>
      <c r="W14" s="92" t="s">
        <v>292</v>
      </c>
      <c r="X14" s="93"/>
      <c r="Y14" s="94">
        <v>12</v>
      </c>
      <c r="Z14" s="95"/>
      <c r="AA14" s="94"/>
      <c r="AB14" s="92"/>
      <c r="AC14" s="96"/>
      <c r="AD14" s="94" t="s">
        <v>71</v>
      </c>
      <c r="AE14" s="97" t="s">
        <v>49</v>
      </c>
      <c r="AF14" s="98"/>
      <c r="AG14" s="99"/>
      <c r="AH14" s="100"/>
      <c r="AI14" s="100"/>
      <c r="AJ14" s="101"/>
      <c r="AK14" s="102" t="s">
        <v>188</v>
      </c>
      <c r="AL14" s="103" t="s">
        <v>186</v>
      </c>
      <c r="AM14" s="9" t="s">
        <v>155</v>
      </c>
    </row>
    <row r="15" spans="1:41" s="9" customFormat="1" ht="30" customHeight="1" x14ac:dyDescent="0.35">
      <c r="A15" s="12" t="s">
        <v>404</v>
      </c>
      <c r="B15" s="77" t="s">
        <v>69</v>
      </c>
      <c r="C15" s="78" t="s">
        <v>70</v>
      </c>
      <c r="D15" s="110" t="s">
        <v>156</v>
      </c>
      <c r="E15" s="79">
        <v>22</v>
      </c>
      <c r="F15" s="80" t="s">
        <v>383</v>
      </c>
      <c r="G15" s="81" t="s">
        <v>27</v>
      </c>
      <c r="H15" s="81"/>
      <c r="I15" s="82"/>
      <c r="J15" s="84"/>
      <c r="K15" s="115"/>
      <c r="L15" s="85"/>
      <c r="M15" s="86">
        <v>56</v>
      </c>
      <c r="N15" s="121">
        <f t="shared" si="0"/>
        <v>44967</v>
      </c>
      <c r="O15" s="122" t="str">
        <f t="shared" si="1"/>
        <v/>
      </c>
      <c r="P15" s="87"/>
      <c r="Q15" s="85"/>
      <c r="R15" s="86"/>
      <c r="S15" s="90"/>
      <c r="T15" s="91">
        <v>16</v>
      </c>
      <c r="U15" s="90"/>
      <c r="V15" s="91"/>
      <c r="W15" s="92">
        <v>12</v>
      </c>
      <c r="X15" s="93">
        <v>18</v>
      </c>
      <c r="Y15" s="94">
        <v>48</v>
      </c>
      <c r="Z15" s="95"/>
      <c r="AA15" s="94"/>
      <c r="AB15" s="92">
        <v>68</v>
      </c>
      <c r="AC15" s="96">
        <v>70</v>
      </c>
      <c r="AD15" s="94">
        <v>6</v>
      </c>
      <c r="AE15" s="97">
        <v>12</v>
      </c>
      <c r="AF15" s="98"/>
      <c r="AG15" s="99" t="s">
        <v>10</v>
      </c>
      <c r="AH15" s="100" t="s">
        <v>10</v>
      </c>
      <c r="AI15" s="100"/>
      <c r="AJ15" s="101"/>
      <c r="AK15" s="102"/>
      <c r="AL15" s="103" t="s">
        <v>72</v>
      </c>
      <c r="AM15" s="9" t="s">
        <v>155</v>
      </c>
    </row>
    <row r="16" spans="1:41" s="9" customFormat="1" ht="30" customHeight="1" x14ac:dyDescent="0.35">
      <c r="A16" s="107" t="s">
        <v>408</v>
      </c>
      <c r="B16" s="77" t="s">
        <v>82</v>
      </c>
      <c r="C16" s="78"/>
      <c r="D16" s="78" t="s">
        <v>40</v>
      </c>
      <c r="E16" s="79">
        <v>23</v>
      </c>
      <c r="F16" s="112" t="s">
        <v>500</v>
      </c>
      <c r="G16" s="81"/>
      <c r="H16" s="81"/>
      <c r="I16" s="82"/>
      <c r="J16" s="84"/>
      <c r="K16" s="115"/>
      <c r="L16" s="85"/>
      <c r="M16" s="86">
        <v>56</v>
      </c>
      <c r="N16" s="121">
        <f t="shared" si="0"/>
        <v>44967</v>
      </c>
      <c r="O16" s="122">
        <f t="shared" si="1"/>
        <v>44784</v>
      </c>
      <c r="P16" s="87"/>
      <c r="Q16" s="88">
        <v>75</v>
      </c>
      <c r="R16" s="89">
        <v>85</v>
      </c>
      <c r="S16" s="90">
        <v>5</v>
      </c>
      <c r="T16" s="91">
        <v>7</v>
      </c>
      <c r="U16" s="90"/>
      <c r="V16" s="91">
        <v>57</v>
      </c>
      <c r="W16" s="94">
        <v>12</v>
      </c>
      <c r="X16" s="97">
        <v>24</v>
      </c>
      <c r="Y16" s="94"/>
      <c r="Z16" s="95"/>
      <c r="AA16" s="94"/>
      <c r="AB16" s="92"/>
      <c r="AC16" s="96"/>
      <c r="AD16" s="94"/>
      <c r="AE16" s="97"/>
      <c r="AF16" s="98"/>
      <c r="AG16" s="99"/>
      <c r="AH16" s="100"/>
      <c r="AI16" s="100"/>
      <c r="AJ16" s="101"/>
      <c r="AK16" s="109" t="s">
        <v>318</v>
      </c>
      <c r="AL16" s="108" t="s">
        <v>340</v>
      </c>
      <c r="AM16" s="9" t="s">
        <v>155</v>
      </c>
    </row>
    <row r="17" spans="1:39" s="9" customFormat="1" ht="30" customHeight="1" x14ac:dyDescent="0.35">
      <c r="A17" s="12" t="s">
        <v>402</v>
      </c>
      <c r="B17" s="77" t="s">
        <v>58</v>
      </c>
      <c r="C17" s="78" t="s">
        <v>59</v>
      </c>
      <c r="D17" s="78" t="s">
        <v>40</v>
      </c>
      <c r="E17" s="79">
        <v>22</v>
      </c>
      <c r="F17" s="80" t="s">
        <v>383</v>
      </c>
      <c r="G17" s="81"/>
      <c r="H17" s="81"/>
      <c r="I17" s="82"/>
      <c r="J17" s="84"/>
      <c r="K17" s="115"/>
      <c r="L17" s="85"/>
      <c r="M17" s="86">
        <v>56</v>
      </c>
      <c r="N17" s="121">
        <f t="shared" si="0"/>
        <v>44967</v>
      </c>
      <c r="O17" s="122">
        <f t="shared" si="1"/>
        <v>44760</v>
      </c>
      <c r="P17" s="87"/>
      <c r="Q17" s="88">
        <v>60</v>
      </c>
      <c r="R17" s="89">
        <v>95</v>
      </c>
      <c r="S17" s="90"/>
      <c r="T17" s="91">
        <v>18</v>
      </c>
      <c r="U17" s="90"/>
      <c r="V17" s="91">
        <v>70</v>
      </c>
      <c r="W17" s="92" t="s">
        <v>287</v>
      </c>
      <c r="X17" s="93"/>
      <c r="Y17" s="94">
        <v>32</v>
      </c>
      <c r="Z17" s="95"/>
      <c r="AA17" s="94"/>
      <c r="AB17" s="92">
        <v>75</v>
      </c>
      <c r="AC17" s="96">
        <v>95</v>
      </c>
      <c r="AD17" s="94"/>
      <c r="AE17" s="97" t="s">
        <v>49</v>
      </c>
      <c r="AF17" s="98"/>
      <c r="AG17" s="99"/>
      <c r="AH17" s="100"/>
      <c r="AI17" s="100"/>
      <c r="AJ17" s="101"/>
      <c r="AK17" s="102"/>
      <c r="AL17" s="103" t="s">
        <v>62</v>
      </c>
      <c r="AM17" s="9" t="s">
        <v>155</v>
      </c>
    </row>
    <row r="18" spans="1:39" s="9" customFormat="1" ht="30" customHeight="1" x14ac:dyDescent="0.35">
      <c r="A18" s="12" t="s">
        <v>405</v>
      </c>
      <c r="B18" s="77" t="s">
        <v>51</v>
      </c>
      <c r="C18" s="78"/>
      <c r="D18" s="78" t="s">
        <v>313</v>
      </c>
      <c r="E18" s="79">
        <v>22</v>
      </c>
      <c r="F18" s="80" t="s">
        <v>383</v>
      </c>
      <c r="G18" s="81"/>
      <c r="H18" s="81"/>
      <c r="I18" s="82"/>
      <c r="J18" s="84"/>
      <c r="K18" s="115"/>
      <c r="L18" s="85">
        <f>7*6</f>
        <v>42</v>
      </c>
      <c r="M18" s="86">
        <f>7*8</f>
        <v>56</v>
      </c>
      <c r="N18" s="121">
        <f t="shared" si="0"/>
        <v>44967</v>
      </c>
      <c r="O18" s="122">
        <f t="shared" si="1"/>
        <v>44750</v>
      </c>
      <c r="P18" s="87"/>
      <c r="Q18" s="88">
        <v>70</v>
      </c>
      <c r="R18" s="89">
        <v>85</v>
      </c>
      <c r="S18" s="90">
        <v>12</v>
      </c>
      <c r="T18" s="91">
        <v>18</v>
      </c>
      <c r="U18" s="90"/>
      <c r="V18" s="91">
        <v>80</v>
      </c>
      <c r="W18" s="92"/>
      <c r="X18" s="93">
        <v>6</v>
      </c>
      <c r="Y18" s="94">
        <v>24</v>
      </c>
      <c r="Z18" s="95"/>
      <c r="AA18" s="94"/>
      <c r="AB18" s="92"/>
      <c r="AC18" s="96"/>
      <c r="AD18" s="94">
        <v>6</v>
      </c>
      <c r="AE18" s="97">
        <v>12</v>
      </c>
      <c r="AF18" s="98" t="s">
        <v>53</v>
      </c>
      <c r="AG18" s="99" t="s">
        <v>10</v>
      </c>
      <c r="AH18" s="100"/>
      <c r="AI18" s="100"/>
      <c r="AJ18" s="101"/>
      <c r="AK18" s="102" t="s">
        <v>315</v>
      </c>
      <c r="AL18" s="103" t="s">
        <v>314</v>
      </c>
      <c r="AM18" s="9" t="s">
        <v>155</v>
      </c>
    </row>
    <row r="19" spans="1:39" s="9" customFormat="1" ht="30" customHeight="1" x14ac:dyDescent="0.35">
      <c r="A19" s="107" t="s">
        <v>411</v>
      </c>
      <c r="B19" s="77" t="s">
        <v>187</v>
      </c>
      <c r="C19" s="78"/>
      <c r="D19" s="78" t="s">
        <v>313</v>
      </c>
      <c r="E19" s="79">
        <v>23</v>
      </c>
      <c r="F19" s="112" t="s">
        <v>500</v>
      </c>
      <c r="G19" s="81"/>
      <c r="H19" s="81"/>
      <c r="I19" s="82"/>
      <c r="J19" s="84"/>
      <c r="K19" s="115"/>
      <c r="L19" s="85">
        <f>7*6</f>
        <v>42</v>
      </c>
      <c r="M19" s="86">
        <f>7*8</f>
        <v>56</v>
      </c>
      <c r="N19" s="121">
        <f t="shared" si="0"/>
        <v>44967</v>
      </c>
      <c r="O19" s="122">
        <f t="shared" si="1"/>
        <v>44749</v>
      </c>
      <c r="P19" s="87"/>
      <c r="Q19" s="88">
        <v>65</v>
      </c>
      <c r="R19" s="89">
        <v>70</v>
      </c>
      <c r="S19" s="90">
        <v>7</v>
      </c>
      <c r="T19" s="91">
        <v>14</v>
      </c>
      <c r="U19" s="90">
        <v>75</v>
      </c>
      <c r="V19" s="91">
        <v>85</v>
      </c>
      <c r="W19" s="92">
        <v>2</v>
      </c>
      <c r="X19" s="93">
        <v>8</v>
      </c>
      <c r="Y19" s="92">
        <v>12</v>
      </c>
      <c r="Z19" s="96">
        <v>18</v>
      </c>
      <c r="AA19" s="94"/>
      <c r="AB19" s="92"/>
      <c r="AC19" s="96"/>
      <c r="AD19" s="94" t="s">
        <v>71</v>
      </c>
      <c r="AE19" s="97" t="s">
        <v>251</v>
      </c>
      <c r="AF19" s="98"/>
      <c r="AG19" s="104" t="s">
        <v>475</v>
      </c>
      <c r="AH19" s="100"/>
      <c r="AI19" s="100"/>
      <c r="AJ19" s="101"/>
      <c r="AK19" s="109" t="s">
        <v>359</v>
      </c>
      <c r="AL19" s="108" t="s">
        <v>357</v>
      </c>
      <c r="AM19" s="9" t="s">
        <v>155</v>
      </c>
    </row>
    <row r="20" spans="1:39" s="9" customFormat="1" ht="30" customHeight="1" x14ac:dyDescent="0.35">
      <c r="A20" s="107" t="s">
        <v>409</v>
      </c>
      <c r="B20" s="77" t="s">
        <v>336</v>
      </c>
      <c r="C20" s="78"/>
      <c r="D20" s="78" t="s">
        <v>313</v>
      </c>
      <c r="E20" s="79">
        <v>23</v>
      </c>
      <c r="F20" s="112" t="s">
        <v>500</v>
      </c>
      <c r="G20" s="81"/>
      <c r="H20" s="81"/>
      <c r="I20" s="82"/>
      <c r="J20" s="84"/>
      <c r="K20" s="115"/>
      <c r="L20" s="85">
        <f>7*6</f>
        <v>42</v>
      </c>
      <c r="M20" s="86">
        <f>7*8</f>
        <v>56</v>
      </c>
      <c r="N20" s="121">
        <f t="shared" si="0"/>
        <v>44967</v>
      </c>
      <c r="O20" s="122">
        <f t="shared" si="1"/>
        <v>44744</v>
      </c>
      <c r="P20" s="87"/>
      <c r="Q20" s="88">
        <v>65</v>
      </c>
      <c r="R20" s="89">
        <v>75</v>
      </c>
      <c r="S20" s="90"/>
      <c r="T20" s="91">
        <v>14</v>
      </c>
      <c r="U20" s="90"/>
      <c r="V20" s="91">
        <v>90</v>
      </c>
      <c r="W20" s="92">
        <v>2</v>
      </c>
      <c r="X20" s="93">
        <v>8</v>
      </c>
      <c r="Y20" s="94">
        <v>12</v>
      </c>
      <c r="Z20" s="95">
        <v>18</v>
      </c>
      <c r="AA20" s="94"/>
      <c r="AB20" s="92"/>
      <c r="AC20" s="96"/>
      <c r="AD20" s="94" t="s">
        <v>71</v>
      </c>
      <c r="AE20" s="97" t="s">
        <v>251</v>
      </c>
      <c r="AF20" s="98"/>
      <c r="AG20" s="104" t="s">
        <v>477</v>
      </c>
      <c r="AH20" s="100"/>
      <c r="AI20" s="100"/>
      <c r="AJ20" s="101"/>
      <c r="AK20" s="109"/>
      <c r="AL20" s="108" t="s">
        <v>338</v>
      </c>
      <c r="AM20" s="9" t="s">
        <v>155</v>
      </c>
    </row>
    <row r="21" spans="1:39" s="9" customFormat="1" ht="30" customHeight="1" x14ac:dyDescent="0.35">
      <c r="A21" s="107" t="s">
        <v>410</v>
      </c>
      <c r="B21" s="77" t="s">
        <v>350</v>
      </c>
      <c r="C21" s="78"/>
      <c r="D21" s="78" t="s">
        <v>313</v>
      </c>
      <c r="E21" s="79">
        <v>23</v>
      </c>
      <c r="F21" s="112" t="s">
        <v>500</v>
      </c>
      <c r="G21" s="81"/>
      <c r="H21" s="81"/>
      <c r="I21" s="82"/>
      <c r="J21" s="84"/>
      <c r="K21" s="115"/>
      <c r="L21" s="85">
        <f>7*6</f>
        <v>42</v>
      </c>
      <c r="M21" s="86">
        <f>7*8</f>
        <v>56</v>
      </c>
      <c r="N21" s="121">
        <f t="shared" si="0"/>
        <v>44967</v>
      </c>
      <c r="O21" s="122">
        <f t="shared" si="1"/>
        <v>44737</v>
      </c>
      <c r="P21" s="87"/>
      <c r="Q21" s="85"/>
      <c r="R21" s="86"/>
      <c r="S21" s="90">
        <v>7</v>
      </c>
      <c r="T21" s="91">
        <v>21</v>
      </c>
      <c r="U21" s="90">
        <v>80</v>
      </c>
      <c r="V21" s="91">
        <v>90</v>
      </c>
      <c r="W21" s="94"/>
      <c r="X21" s="97">
        <v>12</v>
      </c>
      <c r="Y21" s="92">
        <v>16</v>
      </c>
      <c r="Z21" s="96">
        <v>30</v>
      </c>
      <c r="AA21" s="94"/>
      <c r="AB21" s="92"/>
      <c r="AC21" s="96"/>
      <c r="AD21" s="94" t="s">
        <v>71</v>
      </c>
      <c r="AE21" s="97" t="s">
        <v>251</v>
      </c>
      <c r="AF21" s="98"/>
      <c r="AG21" s="104" t="s">
        <v>477</v>
      </c>
      <c r="AH21" s="100"/>
      <c r="AI21" s="100"/>
      <c r="AJ21" s="101"/>
      <c r="AK21" s="102" t="s">
        <v>351</v>
      </c>
      <c r="AL21" s="108" t="s">
        <v>349</v>
      </c>
      <c r="AM21" s="9" t="s">
        <v>155</v>
      </c>
    </row>
    <row r="22" spans="1:39" s="9" customFormat="1" ht="30" customHeight="1" x14ac:dyDescent="0.35">
      <c r="A22" s="60" t="s">
        <v>343</v>
      </c>
      <c r="B22" s="77" t="s">
        <v>344</v>
      </c>
      <c r="C22" s="78"/>
      <c r="D22" s="78" t="s">
        <v>313</v>
      </c>
      <c r="E22" s="79">
        <v>23</v>
      </c>
      <c r="F22" s="112" t="s">
        <v>500</v>
      </c>
      <c r="G22" s="81"/>
      <c r="H22" s="81"/>
      <c r="I22" s="82"/>
      <c r="J22" s="84"/>
      <c r="K22" s="115"/>
      <c r="L22" s="85">
        <f>7*6</f>
        <v>42</v>
      </c>
      <c r="M22" s="86">
        <f>7*8</f>
        <v>56</v>
      </c>
      <c r="N22" s="121">
        <f t="shared" si="0"/>
        <v>44967</v>
      </c>
      <c r="O22" s="122">
        <f t="shared" si="1"/>
        <v>44734</v>
      </c>
      <c r="P22" s="87" t="s">
        <v>330</v>
      </c>
      <c r="Q22" s="88">
        <v>65</v>
      </c>
      <c r="R22" s="89">
        <v>70</v>
      </c>
      <c r="S22" s="90"/>
      <c r="T22" s="91">
        <v>14</v>
      </c>
      <c r="U22" s="90"/>
      <c r="V22" s="91">
        <v>100</v>
      </c>
      <c r="W22" s="94"/>
      <c r="X22" s="97">
        <v>8</v>
      </c>
      <c r="Y22" s="92">
        <v>6</v>
      </c>
      <c r="Z22" s="96">
        <v>12</v>
      </c>
      <c r="AA22" s="94"/>
      <c r="AB22" s="92"/>
      <c r="AC22" s="96"/>
      <c r="AD22" s="94"/>
      <c r="AE22" s="97" t="s">
        <v>251</v>
      </c>
      <c r="AF22" s="98"/>
      <c r="AG22" s="104" t="s">
        <v>477</v>
      </c>
      <c r="AH22" s="100"/>
      <c r="AI22" s="100"/>
      <c r="AJ22" s="101"/>
      <c r="AK22" s="109" t="s">
        <v>345</v>
      </c>
      <c r="AL22" s="108" t="s">
        <v>342</v>
      </c>
      <c r="AM22" s="9" t="s">
        <v>155</v>
      </c>
    </row>
    <row r="23" spans="1:39" s="9" customFormat="1" ht="30" customHeight="1" x14ac:dyDescent="0.35">
      <c r="A23" s="12" t="s">
        <v>401</v>
      </c>
      <c r="B23" s="77" t="s">
        <v>30</v>
      </c>
      <c r="C23" s="78" t="s">
        <v>31</v>
      </c>
      <c r="D23" s="78"/>
      <c r="E23" s="79">
        <v>22</v>
      </c>
      <c r="F23" s="80" t="s">
        <v>383</v>
      </c>
      <c r="G23" s="81"/>
      <c r="H23" s="81"/>
      <c r="I23" s="82"/>
      <c r="J23" s="84"/>
      <c r="K23" s="115"/>
      <c r="L23" s="85"/>
      <c r="M23" s="86">
        <v>56</v>
      </c>
      <c r="N23" s="121">
        <f t="shared" si="0"/>
        <v>44967</v>
      </c>
      <c r="O23" s="122">
        <f t="shared" si="1"/>
        <v>44724</v>
      </c>
      <c r="P23" s="87"/>
      <c r="Q23" s="88">
        <v>45</v>
      </c>
      <c r="R23" s="89">
        <v>80</v>
      </c>
      <c r="S23" s="90"/>
      <c r="T23" s="91">
        <v>14</v>
      </c>
      <c r="U23" s="90"/>
      <c r="V23" s="91">
        <v>110</v>
      </c>
      <c r="W23" s="92" t="s">
        <v>291</v>
      </c>
      <c r="X23" s="93"/>
      <c r="Y23" s="94">
        <v>36</v>
      </c>
      <c r="Z23" s="95"/>
      <c r="AA23" s="94"/>
      <c r="AB23" s="92">
        <v>45</v>
      </c>
      <c r="AC23" s="96">
        <v>80</v>
      </c>
      <c r="AD23" s="94">
        <v>6</v>
      </c>
      <c r="AE23" s="97">
        <v>12</v>
      </c>
      <c r="AF23" s="98" t="s">
        <v>12</v>
      </c>
      <c r="AG23" s="99"/>
      <c r="AH23" s="100" t="s">
        <v>10</v>
      </c>
      <c r="AI23" s="100"/>
      <c r="AJ23" s="101"/>
      <c r="AK23" s="102"/>
      <c r="AL23" s="103" t="s">
        <v>91</v>
      </c>
      <c r="AM23" s="9" t="s">
        <v>155</v>
      </c>
    </row>
    <row r="24" spans="1:39" s="9" customFormat="1" ht="30" customHeight="1" x14ac:dyDescent="0.35">
      <c r="A24" s="107" t="s">
        <v>406</v>
      </c>
      <c r="B24" s="77" t="s">
        <v>316</v>
      </c>
      <c r="C24" s="78"/>
      <c r="D24" s="78" t="s">
        <v>248</v>
      </c>
      <c r="E24" s="79">
        <v>23</v>
      </c>
      <c r="F24" s="112" t="s">
        <v>500</v>
      </c>
      <c r="G24" s="81"/>
      <c r="H24" s="81"/>
      <c r="I24" s="82"/>
      <c r="J24" s="84"/>
      <c r="K24" s="115"/>
      <c r="L24" s="85"/>
      <c r="M24" s="86">
        <v>56</v>
      </c>
      <c r="N24" s="121">
        <f t="shared" si="0"/>
        <v>44967</v>
      </c>
      <c r="O24" s="122">
        <f t="shared" si="1"/>
        <v>44707</v>
      </c>
      <c r="P24" s="87" t="s">
        <v>330</v>
      </c>
      <c r="Q24" s="88">
        <v>70</v>
      </c>
      <c r="R24" s="89">
        <v>75</v>
      </c>
      <c r="S24" s="90">
        <v>10</v>
      </c>
      <c r="T24" s="91">
        <v>21</v>
      </c>
      <c r="U24" s="90">
        <v>100</v>
      </c>
      <c r="V24" s="91">
        <v>120</v>
      </c>
      <c r="W24" s="94">
        <v>9</v>
      </c>
      <c r="X24" s="97">
        <v>12</v>
      </c>
      <c r="Y24" s="94">
        <v>18</v>
      </c>
      <c r="Z24" s="95">
        <v>24</v>
      </c>
      <c r="AA24" s="94"/>
      <c r="AB24" s="92"/>
      <c r="AC24" s="96"/>
      <c r="AD24" s="94" t="s">
        <v>71</v>
      </c>
      <c r="AE24" s="97" t="s">
        <v>251</v>
      </c>
      <c r="AF24" s="98"/>
      <c r="AG24" s="104" t="s">
        <v>478</v>
      </c>
      <c r="AH24" s="100"/>
      <c r="AI24" s="100"/>
      <c r="AJ24" s="101"/>
      <c r="AK24" s="102" t="s">
        <v>317</v>
      </c>
      <c r="AL24" s="108" t="s">
        <v>323</v>
      </c>
      <c r="AM24" s="9" t="s">
        <v>155</v>
      </c>
    </row>
    <row r="25" spans="1:39" s="9" customFormat="1" ht="30" customHeight="1" x14ac:dyDescent="0.35">
      <c r="A25" s="12" t="s">
        <v>412</v>
      </c>
      <c r="B25" s="77" t="s">
        <v>82</v>
      </c>
      <c r="C25" s="78"/>
      <c r="D25" s="78" t="s">
        <v>40</v>
      </c>
      <c r="E25" s="79">
        <v>22</v>
      </c>
      <c r="F25" s="80" t="s">
        <v>383</v>
      </c>
      <c r="G25" s="111" t="s">
        <v>305</v>
      </c>
      <c r="H25" s="111">
        <v>0</v>
      </c>
      <c r="I25" s="82"/>
      <c r="J25" s="84"/>
      <c r="K25" s="115"/>
      <c r="L25" s="85">
        <v>42</v>
      </c>
      <c r="M25" s="86">
        <v>42</v>
      </c>
      <c r="N25" s="121">
        <f t="shared" si="0"/>
        <v>44981</v>
      </c>
      <c r="O25" s="122" t="str">
        <f>IF(V25=0, "", $AN$2-V25+T25)</f>
        <v/>
      </c>
      <c r="P25" s="87"/>
      <c r="Q25" s="85"/>
      <c r="R25" s="86"/>
      <c r="S25" s="90">
        <v>14</v>
      </c>
      <c r="T25" s="91">
        <v>15</v>
      </c>
      <c r="U25" s="90">
        <v>80</v>
      </c>
      <c r="V25" s="91"/>
      <c r="W25" s="92" t="s">
        <v>289</v>
      </c>
      <c r="X25" s="93"/>
      <c r="Y25" s="94"/>
      <c r="Z25" s="95"/>
      <c r="AA25" s="94"/>
      <c r="AB25" s="92">
        <v>75</v>
      </c>
      <c r="AC25" s="96">
        <v>95</v>
      </c>
      <c r="AD25" s="94"/>
      <c r="AE25" s="97" t="s">
        <v>49</v>
      </c>
      <c r="AF25" s="98"/>
      <c r="AG25" s="99"/>
      <c r="AH25" s="100"/>
      <c r="AI25" s="100"/>
      <c r="AJ25" s="101"/>
      <c r="AK25" s="102"/>
      <c r="AL25" s="103" t="s">
        <v>83</v>
      </c>
      <c r="AM25" s="9" t="s">
        <v>155</v>
      </c>
    </row>
    <row r="26" spans="1:39" s="9" customFormat="1" ht="30" customHeight="1" x14ac:dyDescent="0.35">
      <c r="A26" s="12" t="s">
        <v>413</v>
      </c>
      <c r="B26" s="77" t="s">
        <v>95</v>
      </c>
      <c r="C26" s="110" t="s">
        <v>277</v>
      </c>
      <c r="D26" s="78" t="s">
        <v>39</v>
      </c>
      <c r="E26" s="79">
        <v>22</v>
      </c>
      <c r="F26" s="112" t="s">
        <v>499</v>
      </c>
      <c r="G26" s="111"/>
      <c r="H26" s="111"/>
      <c r="I26" s="82"/>
      <c r="J26" s="84"/>
      <c r="K26" s="115"/>
      <c r="L26" s="85"/>
      <c r="M26" s="86">
        <v>42</v>
      </c>
      <c r="N26" s="121">
        <f t="shared" si="0"/>
        <v>44981</v>
      </c>
      <c r="O26" s="122" t="str">
        <f t="shared" ref="O26:O56" si="2">IF(V26="", IF(U26="","",IF(T26="", IF(S26="",$AN$2-U26,$AN$2-U26-S26),$AN$2-U26-T26)),IF(T26="",IF(S26="",$AN$2-U26,$AN$2-V26-S26),$AN$2-V26-T26))</f>
        <v/>
      </c>
      <c r="P26" s="87"/>
      <c r="Q26" s="88"/>
      <c r="R26" s="89"/>
      <c r="S26" s="90">
        <v>10</v>
      </c>
      <c r="T26" s="91">
        <v>15</v>
      </c>
      <c r="U26" s="90"/>
      <c r="V26" s="91"/>
      <c r="W26" s="92">
        <v>9</v>
      </c>
      <c r="X26" s="93">
        <v>12</v>
      </c>
      <c r="Y26" s="94">
        <v>24</v>
      </c>
      <c r="Z26" s="95">
        <v>36</v>
      </c>
      <c r="AA26" s="94"/>
      <c r="AB26" s="92"/>
      <c r="AC26" s="96"/>
      <c r="AD26" s="94"/>
      <c r="AE26" s="97"/>
      <c r="AF26" s="98"/>
      <c r="AG26" s="99"/>
      <c r="AH26" s="100"/>
      <c r="AI26" s="100"/>
      <c r="AJ26" s="101"/>
      <c r="AK26" s="102" t="s">
        <v>197</v>
      </c>
      <c r="AL26" s="103" t="s">
        <v>96</v>
      </c>
      <c r="AM26" s="9" t="s">
        <v>155</v>
      </c>
    </row>
    <row r="27" spans="1:39" s="9" customFormat="1" ht="30" customHeight="1" x14ac:dyDescent="0.35">
      <c r="A27" s="12" t="s">
        <v>509</v>
      </c>
      <c r="B27" s="77" t="s">
        <v>85</v>
      </c>
      <c r="C27" s="78" t="s">
        <v>67</v>
      </c>
      <c r="D27" s="78" t="s">
        <v>39</v>
      </c>
      <c r="E27" s="79">
        <v>22</v>
      </c>
      <c r="F27" s="112" t="s">
        <v>499</v>
      </c>
      <c r="G27" s="81"/>
      <c r="H27" s="81"/>
      <c r="I27" s="82"/>
      <c r="J27" s="84"/>
      <c r="K27" s="115"/>
      <c r="L27" s="85"/>
      <c r="M27" s="86">
        <v>42</v>
      </c>
      <c r="N27" s="121">
        <f t="shared" si="0"/>
        <v>44981</v>
      </c>
      <c r="O27" s="122" t="str">
        <f t="shared" si="2"/>
        <v/>
      </c>
      <c r="P27" s="87"/>
      <c r="Q27" s="85"/>
      <c r="R27" s="86"/>
      <c r="S27" s="90"/>
      <c r="T27" s="91">
        <v>14</v>
      </c>
      <c r="U27" s="90"/>
      <c r="V27" s="91"/>
      <c r="W27" s="92" t="s">
        <v>287</v>
      </c>
      <c r="X27" s="93"/>
      <c r="Y27" s="94">
        <v>36</v>
      </c>
      <c r="Z27" s="95"/>
      <c r="AA27" s="94"/>
      <c r="AB27" s="92">
        <v>70</v>
      </c>
      <c r="AC27" s="96">
        <v>80</v>
      </c>
      <c r="AD27" s="94"/>
      <c r="AE27" s="97" t="s">
        <v>49</v>
      </c>
      <c r="AF27" s="98"/>
      <c r="AG27" s="99"/>
      <c r="AH27" s="100"/>
      <c r="AI27" s="100"/>
      <c r="AJ27" s="101"/>
      <c r="AK27" s="102" t="s">
        <v>198</v>
      </c>
      <c r="AL27" s="103" t="s">
        <v>200</v>
      </c>
      <c r="AM27" s="9" t="s">
        <v>155</v>
      </c>
    </row>
    <row r="28" spans="1:39" s="9" customFormat="1" ht="30" customHeight="1" x14ac:dyDescent="0.35">
      <c r="A28" s="12" t="s">
        <v>416</v>
      </c>
      <c r="B28" s="77" t="s">
        <v>205</v>
      </c>
      <c r="C28" s="78"/>
      <c r="D28" s="78"/>
      <c r="E28" s="79">
        <v>22</v>
      </c>
      <c r="F28" s="112" t="s">
        <v>499</v>
      </c>
      <c r="G28" s="81"/>
      <c r="H28" s="81"/>
      <c r="I28" s="82"/>
      <c r="J28" s="84"/>
      <c r="K28" s="115"/>
      <c r="L28" s="85"/>
      <c r="M28" s="86">
        <v>42</v>
      </c>
      <c r="N28" s="121">
        <f t="shared" si="0"/>
        <v>44981</v>
      </c>
      <c r="O28" s="122" t="str">
        <f t="shared" si="2"/>
        <v/>
      </c>
      <c r="P28" s="87"/>
      <c r="Q28" s="85"/>
      <c r="R28" s="86"/>
      <c r="S28" s="90"/>
      <c r="T28" s="91">
        <v>10</v>
      </c>
      <c r="U28" s="90"/>
      <c r="V28" s="91"/>
      <c r="W28" s="92" t="s">
        <v>294</v>
      </c>
      <c r="X28" s="93"/>
      <c r="Y28" s="94">
        <v>8</v>
      </c>
      <c r="Z28" s="95"/>
      <c r="AA28" s="94" t="s">
        <v>221</v>
      </c>
      <c r="AB28" s="92">
        <v>40</v>
      </c>
      <c r="AC28" s="96">
        <v>85</v>
      </c>
      <c r="AD28" s="94" t="s">
        <v>71</v>
      </c>
      <c r="AE28" s="97" t="s">
        <v>49</v>
      </c>
      <c r="AF28" s="98"/>
      <c r="AG28" s="99"/>
      <c r="AH28" s="100" t="s">
        <v>10</v>
      </c>
      <c r="AI28" s="100"/>
      <c r="AJ28" s="101"/>
      <c r="AK28" s="102"/>
      <c r="AL28" s="103" t="s">
        <v>204</v>
      </c>
      <c r="AM28" s="9" t="s">
        <v>155</v>
      </c>
    </row>
    <row r="29" spans="1:39" s="9" customFormat="1" ht="30" customHeight="1" x14ac:dyDescent="0.35">
      <c r="A29" s="12" t="s">
        <v>417</v>
      </c>
      <c r="B29" s="77" t="s">
        <v>182</v>
      </c>
      <c r="C29" s="78"/>
      <c r="D29" s="78"/>
      <c r="E29" s="79">
        <v>22</v>
      </c>
      <c r="F29" s="112" t="s">
        <v>499</v>
      </c>
      <c r="G29" s="81"/>
      <c r="H29" s="81"/>
      <c r="I29" s="82"/>
      <c r="J29" s="84"/>
      <c r="K29" s="115"/>
      <c r="L29" s="85"/>
      <c r="M29" s="86">
        <v>42</v>
      </c>
      <c r="N29" s="121">
        <f t="shared" si="0"/>
        <v>44981</v>
      </c>
      <c r="O29" s="122" t="str">
        <f t="shared" si="2"/>
        <v/>
      </c>
      <c r="P29" s="87"/>
      <c r="Q29" s="85"/>
      <c r="R29" s="86"/>
      <c r="S29" s="90"/>
      <c r="T29" s="91">
        <v>10</v>
      </c>
      <c r="U29" s="90"/>
      <c r="V29" s="91"/>
      <c r="W29" s="92" t="s">
        <v>290</v>
      </c>
      <c r="X29" s="93"/>
      <c r="Y29" s="94">
        <v>24</v>
      </c>
      <c r="Z29" s="95"/>
      <c r="AA29" s="94"/>
      <c r="AB29" s="92" t="s">
        <v>281</v>
      </c>
      <c r="AC29" s="96"/>
      <c r="AD29" s="94" t="s">
        <v>71</v>
      </c>
      <c r="AE29" s="97" t="s">
        <v>49</v>
      </c>
      <c r="AF29" s="98"/>
      <c r="AG29" s="99"/>
      <c r="AH29" s="100"/>
      <c r="AI29" s="100"/>
      <c r="AJ29" s="101"/>
      <c r="AK29" s="102"/>
      <c r="AL29" s="103" t="s">
        <v>181</v>
      </c>
      <c r="AM29" s="9" t="s">
        <v>155</v>
      </c>
    </row>
    <row r="30" spans="1:39" s="9" customFormat="1" ht="30" customHeight="1" x14ac:dyDescent="0.35">
      <c r="A30" s="12" t="s">
        <v>418</v>
      </c>
      <c r="B30" s="77" t="s">
        <v>178</v>
      </c>
      <c r="C30" s="78" t="s">
        <v>180</v>
      </c>
      <c r="D30" s="78"/>
      <c r="E30" s="79">
        <v>22</v>
      </c>
      <c r="F30" s="112" t="s">
        <v>499</v>
      </c>
      <c r="G30" s="81"/>
      <c r="H30" s="81"/>
      <c r="I30" s="82"/>
      <c r="J30" s="84"/>
      <c r="K30" s="115"/>
      <c r="L30" s="85"/>
      <c r="M30" s="86">
        <v>42</v>
      </c>
      <c r="N30" s="121">
        <f t="shared" si="0"/>
        <v>44981</v>
      </c>
      <c r="O30" s="122" t="str">
        <f t="shared" si="2"/>
        <v/>
      </c>
      <c r="P30" s="87"/>
      <c r="Q30" s="85"/>
      <c r="R30" s="86"/>
      <c r="S30" s="90"/>
      <c r="T30" s="91">
        <v>28</v>
      </c>
      <c r="U30" s="90"/>
      <c r="V30" s="91"/>
      <c r="W30" s="92" t="s">
        <v>279</v>
      </c>
      <c r="X30" s="93"/>
      <c r="Y30" s="94">
        <v>24</v>
      </c>
      <c r="Z30" s="95"/>
      <c r="AA30" s="94"/>
      <c r="AB30" s="92" t="s">
        <v>281</v>
      </c>
      <c r="AC30" s="96"/>
      <c r="AD30" s="94" t="s">
        <v>71</v>
      </c>
      <c r="AE30" s="97" t="s">
        <v>49</v>
      </c>
      <c r="AF30" s="98"/>
      <c r="AG30" s="99"/>
      <c r="AH30" s="100"/>
      <c r="AI30" s="100"/>
      <c r="AJ30" s="101"/>
      <c r="AK30" s="102"/>
      <c r="AL30" s="103" t="s">
        <v>179</v>
      </c>
      <c r="AM30" s="9" t="s">
        <v>155</v>
      </c>
    </row>
    <row r="31" spans="1:39" s="9" customFormat="1" ht="30" customHeight="1" x14ac:dyDescent="0.35">
      <c r="A31" s="12" t="s">
        <v>419</v>
      </c>
      <c r="B31" s="77" t="s">
        <v>185</v>
      </c>
      <c r="C31" s="78"/>
      <c r="D31" s="78"/>
      <c r="E31" s="79">
        <v>22</v>
      </c>
      <c r="F31" s="112" t="s">
        <v>499</v>
      </c>
      <c r="G31" s="81" t="s">
        <v>27</v>
      </c>
      <c r="H31" s="81"/>
      <c r="I31" s="82"/>
      <c r="J31" s="84"/>
      <c r="K31" s="115"/>
      <c r="L31" s="85"/>
      <c r="M31" s="86">
        <v>42</v>
      </c>
      <c r="N31" s="121">
        <f t="shared" si="0"/>
        <v>44981</v>
      </c>
      <c r="O31" s="122" t="str">
        <f t="shared" si="2"/>
        <v/>
      </c>
      <c r="P31" s="87"/>
      <c r="Q31" s="85"/>
      <c r="R31" s="86"/>
      <c r="S31" s="90"/>
      <c r="T31" s="91">
        <v>10</v>
      </c>
      <c r="U31" s="90"/>
      <c r="V31" s="91"/>
      <c r="W31" s="92" t="s">
        <v>292</v>
      </c>
      <c r="X31" s="93"/>
      <c r="Y31" s="94">
        <v>18</v>
      </c>
      <c r="Z31" s="95"/>
      <c r="AA31" s="94"/>
      <c r="AB31" s="92"/>
      <c r="AC31" s="96"/>
      <c r="AD31" s="94" t="s">
        <v>71</v>
      </c>
      <c r="AE31" s="97" t="s">
        <v>49</v>
      </c>
      <c r="AF31" s="98"/>
      <c r="AG31" s="99"/>
      <c r="AH31" s="100"/>
      <c r="AI31" s="100"/>
      <c r="AJ31" s="101"/>
      <c r="AK31" s="102"/>
      <c r="AL31" s="103" t="s">
        <v>184</v>
      </c>
      <c r="AM31" s="9" t="s">
        <v>155</v>
      </c>
    </row>
    <row r="32" spans="1:39" s="9" customFormat="1" ht="30" customHeight="1" x14ac:dyDescent="0.35">
      <c r="A32" s="12" t="s">
        <v>420</v>
      </c>
      <c r="B32" s="77" t="s">
        <v>178</v>
      </c>
      <c r="C32" s="78" t="s">
        <v>24</v>
      </c>
      <c r="D32" s="78"/>
      <c r="E32" s="79">
        <v>22</v>
      </c>
      <c r="F32" s="112" t="s">
        <v>499</v>
      </c>
      <c r="G32" s="81"/>
      <c r="H32" s="81"/>
      <c r="I32" s="82"/>
      <c r="J32" s="84"/>
      <c r="K32" s="115"/>
      <c r="L32" s="85"/>
      <c r="M32" s="86">
        <v>42</v>
      </c>
      <c r="N32" s="121">
        <f t="shared" si="0"/>
        <v>44981</v>
      </c>
      <c r="O32" s="122" t="str">
        <f t="shared" si="2"/>
        <v/>
      </c>
      <c r="P32" s="87"/>
      <c r="Q32" s="85"/>
      <c r="R32" s="86"/>
      <c r="S32" s="90"/>
      <c r="T32" s="91">
        <v>14</v>
      </c>
      <c r="U32" s="90"/>
      <c r="V32" s="91"/>
      <c r="W32" s="92" t="s">
        <v>290</v>
      </c>
      <c r="X32" s="93"/>
      <c r="Y32" s="94">
        <v>24</v>
      </c>
      <c r="Z32" s="95"/>
      <c r="AA32" s="94"/>
      <c r="AB32" s="92" t="s">
        <v>281</v>
      </c>
      <c r="AC32" s="96"/>
      <c r="AD32" s="94" t="s">
        <v>71</v>
      </c>
      <c r="AE32" s="97" t="s">
        <v>49</v>
      </c>
      <c r="AF32" s="98"/>
      <c r="AG32" s="99"/>
      <c r="AH32" s="100"/>
      <c r="AI32" s="100"/>
      <c r="AJ32" s="101"/>
      <c r="AK32" s="102"/>
      <c r="AL32" s="103" t="s">
        <v>177</v>
      </c>
      <c r="AM32" s="9" t="s">
        <v>155</v>
      </c>
    </row>
    <row r="33" spans="1:39" s="9" customFormat="1" ht="30" customHeight="1" x14ac:dyDescent="0.35">
      <c r="A33" s="12" t="s">
        <v>421</v>
      </c>
      <c r="B33" s="77" t="s">
        <v>85</v>
      </c>
      <c r="C33" s="78" t="s">
        <v>67</v>
      </c>
      <c r="D33" s="78" t="s">
        <v>39</v>
      </c>
      <c r="E33" s="79">
        <v>22</v>
      </c>
      <c r="F33" s="112" t="s">
        <v>499</v>
      </c>
      <c r="G33" s="81"/>
      <c r="H33" s="81"/>
      <c r="I33" s="82"/>
      <c r="J33" s="84"/>
      <c r="K33" s="115"/>
      <c r="L33" s="85"/>
      <c r="M33" s="86">
        <v>42</v>
      </c>
      <c r="N33" s="121">
        <f t="shared" si="0"/>
        <v>44981</v>
      </c>
      <c r="O33" s="122" t="str">
        <f t="shared" si="2"/>
        <v/>
      </c>
      <c r="P33" s="87"/>
      <c r="Q33" s="85"/>
      <c r="R33" s="86"/>
      <c r="S33" s="90"/>
      <c r="T33" s="91"/>
      <c r="U33" s="90"/>
      <c r="V33" s="91"/>
      <c r="W33" s="92" t="s">
        <v>287</v>
      </c>
      <c r="X33" s="93"/>
      <c r="Y33" s="94">
        <v>36</v>
      </c>
      <c r="Z33" s="95"/>
      <c r="AA33" s="94"/>
      <c r="AB33" s="92">
        <v>70</v>
      </c>
      <c r="AC33" s="96">
        <v>80</v>
      </c>
      <c r="AD33" s="94"/>
      <c r="AE33" s="97" t="s">
        <v>49</v>
      </c>
      <c r="AF33" s="98"/>
      <c r="AG33" s="99"/>
      <c r="AH33" s="100"/>
      <c r="AI33" s="100"/>
      <c r="AJ33" s="101"/>
      <c r="AK33" s="102" t="s">
        <v>198</v>
      </c>
      <c r="AL33" s="103" t="s">
        <v>201</v>
      </c>
      <c r="AM33" s="9" t="s">
        <v>155</v>
      </c>
    </row>
    <row r="34" spans="1:39" s="9" customFormat="1" ht="30" customHeight="1" x14ac:dyDescent="0.35">
      <c r="A34" s="107" t="s">
        <v>423</v>
      </c>
      <c r="B34" s="77" t="s">
        <v>85</v>
      </c>
      <c r="C34" s="78"/>
      <c r="D34" s="78" t="s">
        <v>39</v>
      </c>
      <c r="E34" s="79">
        <v>23</v>
      </c>
      <c r="F34" s="112" t="s">
        <v>500</v>
      </c>
      <c r="G34" s="81"/>
      <c r="H34" s="81"/>
      <c r="I34" s="82" t="s">
        <v>302</v>
      </c>
      <c r="J34" s="84"/>
      <c r="K34" s="115"/>
      <c r="L34" s="85"/>
      <c r="M34" s="86">
        <v>42</v>
      </c>
      <c r="N34" s="121">
        <f t="shared" si="0"/>
        <v>44981</v>
      </c>
      <c r="O34" s="122" t="str">
        <f t="shared" si="2"/>
        <v/>
      </c>
      <c r="P34" s="87"/>
      <c r="Q34" s="88">
        <v>75</v>
      </c>
      <c r="R34" s="89">
        <v>80</v>
      </c>
      <c r="S34" s="90"/>
      <c r="T34" s="91">
        <v>5</v>
      </c>
      <c r="U34" s="90"/>
      <c r="V34" s="91"/>
      <c r="W34" s="92">
        <v>8</v>
      </c>
      <c r="X34" s="93">
        <v>18</v>
      </c>
      <c r="Y34" s="94"/>
      <c r="Z34" s="95"/>
      <c r="AA34" s="94"/>
      <c r="AB34" s="92"/>
      <c r="AC34" s="96"/>
      <c r="AD34" s="94"/>
      <c r="AE34" s="97" t="s">
        <v>251</v>
      </c>
      <c r="AF34" s="98"/>
      <c r="AG34" s="99"/>
      <c r="AH34" s="100"/>
      <c r="AI34" s="100"/>
      <c r="AJ34" s="101"/>
      <c r="AK34" s="109"/>
      <c r="AL34" s="108" t="s">
        <v>363</v>
      </c>
      <c r="AM34" s="9" t="s">
        <v>155</v>
      </c>
    </row>
    <row r="35" spans="1:39" s="9" customFormat="1" ht="30" customHeight="1" x14ac:dyDescent="0.35">
      <c r="A35" s="12" t="s">
        <v>415</v>
      </c>
      <c r="B35" s="77" t="s">
        <v>41</v>
      </c>
      <c r="C35" s="78"/>
      <c r="D35" s="110" t="s">
        <v>215</v>
      </c>
      <c r="E35" s="79">
        <v>22</v>
      </c>
      <c r="F35" s="112" t="s">
        <v>499</v>
      </c>
      <c r="G35" s="81"/>
      <c r="H35" s="81"/>
      <c r="I35" s="82"/>
      <c r="J35" s="84"/>
      <c r="K35" s="115"/>
      <c r="L35" s="85"/>
      <c r="M35" s="86">
        <v>42</v>
      </c>
      <c r="N35" s="121">
        <f t="shared" si="0"/>
        <v>44981</v>
      </c>
      <c r="O35" s="122">
        <f t="shared" si="2"/>
        <v>44793</v>
      </c>
      <c r="P35" s="87"/>
      <c r="Q35" s="85"/>
      <c r="R35" s="86"/>
      <c r="S35" s="90"/>
      <c r="T35" s="91">
        <v>10</v>
      </c>
      <c r="U35" s="90"/>
      <c r="V35" s="91">
        <v>45</v>
      </c>
      <c r="W35" s="92" t="s">
        <v>279</v>
      </c>
      <c r="X35" s="93"/>
      <c r="Y35" s="94">
        <v>28</v>
      </c>
      <c r="Z35" s="95"/>
      <c r="AA35" s="94" t="s">
        <v>221</v>
      </c>
      <c r="AB35" s="92" t="s">
        <v>280</v>
      </c>
      <c r="AC35" s="96"/>
      <c r="AD35" s="94"/>
      <c r="AE35" s="97"/>
      <c r="AF35" s="98"/>
      <c r="AG35" s="99"/>
      <c r="AH35" s="100" t="s">
        <v>10</v>
      </c>
      <c r="AI35" s="100"/>
      <c r="AJ35" s="101"/>
      <c r="AK35" s="102" t="s">
        <v>164</v>
      </c>
      <c r="AL35" s="103" t="s">
        <v>165</v>
      </c>
      <c r="AM35" s="9" t="s">
        <v>155</v>
      </c>
    </row>
    <row r="36" spans="1:39" s="9" customFormat="1" ht="30" customHeight="1" x14ac:dyDescent="0.35">
      <c r="A36" s="12" t="s">
        <v>414</v>
      </c>
      <c r="B36" s="77" t="s">
        <v>41</v>
      </c>
      <c r="C36" s="78"/>
      <c r="D36" s="110" t="s">
        <v>215</v>
      </c>
      <c r="E36" s="79">
        <v>22</v>
      </c>
      <c r="F36" s="80" t="s">
        <v>383</v>
      </c>
      <c r="G36" s="81"/>
      <c r="H36" s="81"/>
      <c r="I36" s="82"/>
      <c r="J36" s="84"/>
      <c r="K36" s="115"/>
      <c r="L36" s="85"/>
      <c r="M36" s="86">
        <v>42</v>
      </c>
      <c r="N36" s="121">
        <f t="shared" ref="N36:N67" si="3">IF(M36=0, "", IF(M36&lt;0, $AO$2+M36, $AO$2-M36))</f>
        <v>44981</v>
      </c>
      <c r="O36" s="122">
        <f t="shared" si="2"/>
        <v>44778</v>
      </c>
      <c r="P36" s="87"/>
      <c r="Q36" s="85"/>
      <c r="R36" s="86"/>
      <c r="S36" s="90"/>
      <c r="T36" s="91">
        <v>10</v>
      </c>
      <c r="U36" s="90"/>
      <c r="V36" s="91">
        <v>60</v>
      </c>
      <c r="W36" s="92" t="s">
        <v>293</v>
      </c>
      <c r="X36" s="93"/>
      <c r="Y36" s="94"/>
      <c r="Z36" s="95"/>
      <c r="AA36" s="94" t="s">
        <v>221</v>
      </c>
      <c r="AB36" s="92">
        <v>45</v>
      </c>
      <c r="AC36" s="96">
        <v>80</v>
      </c>
      <c r="AD36" s="94">
        <v>6</v>
      </c>
      <c r="AE36" s="97">
        <v>12</v>
      </c>
      <c r="AF36" s="98"/>
      <c r="AG36" s="99"/>
      <c r="AH36" s="100" t="s">
        <v>10</v>
      </c>
      <c r="AI36" s="100"/>
      <c r="AJ36" s="101"/>
      <c r="AK36" s="102" t="s">
        <v>164</v>
      </c>
      <c r="AL36" s="103" t="s">
        <v>162</v>
      </c>
      <c r="AM36" s="9" t="s">
        <v>155</v>
      </c>
    </row>
    <row r="37" spans="1:39" s="1" customFormat="1" ht="30" customHeight="1" x14ac:dyDescent="0.35">
      <c r="A37" s="12" t="s">
        <v>510</v>
      </c>
      <c r="B37" s="77" t="s">
        <v>85</v>
      </c>
      <c r="C37" s="78" t="s">
        <v>67</v>
      </c>
      <c r="D37" s="78" t="s">
        <v>39</v>
      </c>
      <c r="E37" s="79">
        <v>22</v>
      </c>
      <c r="F37" s="112" t="s">
        <v>499</v>
      </c>
      <c r="G37" s="81"/>
      <c r="H37" s="81"/>
      <c r="I37" s="83" t="s">
        <v>302</v>
      </c>
      <c r="J37" s="84"/>
      <c r="K37" s="115"/>
      <c r="L37" s="85"/>
      <c r="M37" s="86">
        <v>42</v>
      </c>
      <c r="N37" s="121">
        <f t="shared" si="3"/>
        <v>44981</v>
      </c>
      <c r="O37" s="122">
        <f t="shared" si="2"/>
        <v>44763</v>
      </c>
      <c r="P37" s="87"/>
      <c r="Q37" s="85"/>
      <c r="R37" s="86"/>
      <c r="S37" s="90"/>
      <c r="T37" s="91">
        <v>30</v>
      </c>
      <c r="U37" s="90"/>
      <c r="V37" s="91">
        <v>55</v>
      </c>
      <c r="W37" s="92" t="s">
        <v>287</v>
      </c>
      <c r="X37" s="93"/>
      <c r="Y37" s="94">
        <v>36</v>
      </c>
      <c r="Z37" s="95"/>
      <c r="AA37" s="94"/>
      <c r="AB37" s="92">
        <v>70</v>
      </c>
      <c r="AC37" s="96">
        <v>80</v>
      </c>
      <c r="AD37" s="94"/>
      <c r="AE37" s="97" t="s">
        <v>49</v>
      </c>
      <c r="AF37" s="98"/>
      <c r="AG37" s="99"/>
      <c r="AH37" s="100"/>
      <c r="AI37" s="100"/>
      <c r="AJ37" s="101"/>
      <c r="AK37" s="102" t="s">
        <v>198</v>
      </c>
      <c r="AL37" s="103" t="s">
        <v>199</v>
      </c>
      <c r="AM37" s="9" t="s">
        <v>155</v>
      </c>
    </row>
    <row r="38" spans="1:39" s="1" customFormat="1" ht="30" customHeight="1" x14ac:dyDescent="0.35">
      <c r="A38" s="12" t="s">
        <v>422</v>
      </c>
      <c r="B38" s="77" t="s">
        <v>195</v>
      </c>
      <c r="C38" s="78"/>
      <c r="D38" s="78" t="s">
        <v>39</v>
      </c>
      <c r="E38" s="79">
        <v>22</v>
      </c>
      <c r="F38" s="112" t="s">
        <v>499</v>
      </c>
      <c r="G38" s="81"/>
      <c r="H38" s="81"/>
      <c r="I38" s="83"/>
      <c r="J38" s="84"/>
      <c r="K38" s="115"/>
      <c r="L38" s="85"/>
      <c r="M38" s="86">
        <v>42</v>
      </c>
      <c r="N38" s="121">
        <f t="shared" si="3"/>
        <v>44981</v>
      </c>
      <c r="O38" s="122">
        <f t="shared" si="2"/>
        <v>44751</v>
      </c>
      <c r="P38" s="87"/>
      <c r="Q38" s="85"/>
      <c r="R38" s="86"/>
      <c r="S38" s="90"/>
      <c r="T38" s="91">
        <v>7</v>
      </c>
      <c r="U38" s="90"/>
      <c r="V38" s="91">
        <v>90</v>
      </c>
      <c r="W38" s="92" t="s">
        <v>295</v>
      </c>
      <c r="X38" s="93"/>
      <c r="Y38" s="94">
        <v>14</v>
      </c>
      <c r="Z38" s="95"/>
      <c r="AA38" s="94"/>
      <c r="AB38" s="92"/>
      <c r="AC38" s="96"/>
      <c r="AD38" s="94"/>
      <c r="AE38" s="97" t="s">
        <v>49</v>
      </c>
      <c r="AF38" s="98"/>
      <c r="AG38" s="99"/>
      <c r="AH38" s="100"/>
      <c r="AI38" s="100"/>
      <c r="AJ38" s="101"/>
      <c r="AK38" s="102" t="s">
        <v>214</v>
      </c>
      <c r="AL38" s="103" t="s">
        <v>196</v>
      </c>
      <c r="AM38" s="9" t="s">
        <v>155</v>
      </c>
    </row>
    <row r="39" spans="1:39" s="1" customFormat="1" ht="30" customHeight="1" x14ac:dyDescent="0.35">
      <c r="A39" s="107" t="s">
        <v>424</v>
      </c>
      <c r="B39" s="77" t="s">
        <v>364</v>
      </c>
      <c r="C39" s="78"/>
      <c r="D39" s="110" t="s">
        <v>156</v>
      </c>
      <c r="E39" s="79">
        <v>23</v>
      </c>
      <c r="F39" s="112" t="s">
        <v>500</v>
      </c>
      <c r="G39" s="81"/>
      <c r="H39" s="81"/>
      <c r="I39" s="83" t="s">
        <v>311</v>
      </c>
      <c r="J39" s="84"/>
      <c r="K39" s="115"/>
      <c r="L39" s="85"/>
      <c r="M39" s="86">
        <v>42</v>
      </c>
      <c r="N39" s="121">
        <f t="shared" si="3"/>
        <v>44981</v>
      </c>
      <c r="O39" s="122">
        <f t="shared" si="2"/>
        <v>44737</v>
      </c>
      <c r="P39" s="87"/>
      <c r="Q39" s="88">
        <v>55</v>
      </c>
      <c r="R39" s="89">
        <v>65</v>
      </c>
      <c r="S39" s="90"/>
      <c r="T39" s="91">
        <v>16</v>
      </c>
      <c r="U39" s="90"/>
      <c r="V39" s="91">
        <v>95</v>
      </c>
      <c r="W39" s="92" t="s">
        <v>365</v>
      </c>
      <c r="X39" s="93"/>
      <c r="Y39" s="92">
        <v>36</v>
      </c>
      <c r="Z39" s="96">
        <v>40</v>
      </c>
      <c r="AA39" s="94"/>
      <c r="AB39" s="92"/>
      <c r="AC39" s="96"/>
      <c r="AD39" s="94"/>
      <c r="AE39" s="97" t="s">
        <v>251</v>
      </c>
      <c r="AF39" s="98"/>
      <c r="AG39" s="99"/>
      <c r="AH39" s="100"/>
      <c r="AI39" s="100"/>
      <c r="AJ39" s="101"/>
      <c r="AK39" s="109"/>
      <c r="AL39" s="113"/>
      <c r="AM39" s="9" t="s">
        <v>155</v>
      </c>
    </row>
    <row r="40" spans="1:39" s="1" customFormat="1" ht="30" customHeight="1" x14ac:dyDescent="0.35">
      <c r="A40" s="107" t="s">
        <v>407</v>
      </c>
      <c r="B40" s="77" t="s">
        <v>319</v>
      </c>
      <c r="C40" s="78"/>
      <c r="D40" s="110" t="s">
        <v>321</v>
      </c>
      <c r="E40" s="79">
        <v>23</v>
      </c>
      <c r="F40" s="112" t="s">
        <v>500</v>
      </c>
      <c r="G40" s="81"/>
      <c r="H40" s="81"/>
      <c r="I40" s="83" t="s">
        <v>322</v>
      </c>
      <c r="J40" s="84"/>
      <c r="K40" s="115"/>
      <c r="L40" s="85">
        <f>7*5</f>
        <v>35</v>
      </c>
      <c r="M40" s="86">
        <f>7*6</f>
        <v>42</v>
      </c>
      <c r="N40" s="121">
        <f t="shared" si="3"/>
        <v>44981</v>
      </c>
      <c r="O40" s="122">
        <f t="shared" si="2"/>
        <v>44707</v>
      </c>
      <c r="P40" s="87"/>
      <c r="Q40" s="88">
        <v>70</v>
      </c>
      <c r="R40" s="89">
        <v>75</v>
      </c>
      <c r="S40" s="90">
        <v>7</v>
      </c>
      <c r="T40" s="91">
        <v>21</v>
      </c>
      <c r="U40" s="90"/>
      <c r="V40" s="91">
        <v>120</v>
      </c>
      <c r="W40" s="94">
        <v>12</v>
      </c>
      <c r="X40" s="97">
        <v>24</v>
      </c>
      <c r="Y40" s="94">
        <v>48</v>
      </c>
      <c r="Z40" s="95">
        <v>72</v>
      </c>
      <c r="AA40" s="94"/>
      <c r="AB40" s="92"/>
      <c r="AC40" s="96"/>
      <c r="AD40" s="94"/>
      <c r="AE40" s="97"/>
      <c r="AF40" s="98"/>
      <c r="AG40" s="99"/>
      <c r="AH40" s="100"/>
      <c r="AI40" s="100"/>
      <c r="AJ40" s="101"/>
      <c r="AK40" s="109" t="s">
        <v>320</v>
      </c>
      <c r="AL40" s="108" t="s">
        <v>341</v>
      </c>
      <c r="AM40" s="9" t="s">
        <v>155</v>
      </c>
    </row>
    <row r="41" spans="1:39" s="1" customFormat="1" ht="30" customHeight="1" x14ac:dyDescent="0.35">
      <c r="A41" s="107" t="s">
        <v>425</v>
      </c>
      <c r="B41" s="77" t="s">
        <v>366</v>
      </c>
      <c r="C41" s="78"/>
      <c r="D41" s="78" t="s">
        <v>39</v>
      </c>
      <c r="E41" s="79">
        <v>23</v>
      </c>
      <c r="F41" s="112" t="s">
        <v>500</v>
      </c>
      <c r="G41" s="81"/>
      <c r="H41" s="81"/>
      <c r="I41" s="83" t="s">
        <v>310</v>
      </c>
      <c r="J41" s="84"/>
      <c r="K41" s="115"/>
      <c r="L41" s="85"/>
      <c r="M41" s="86">
        <v>30</v>
      </c>
      <c r="N41" s="121">
        <f t="shared" si="3"/>
        <v>44993</v>
      </c>
      <c r="O41" s="122">
        <f t="shared" si="2"/>
        <v>44848</v>
      </c>
      <c r="P41" s="87"/>
      <c r="Q41" s="88">
        <v>60</v>
      </c>
      <c r="R41" s="89">
        <v>65</v>
      </c>
      <c r="S41" s="90"/>
      <c r="T41" s="91"/>
      <c r="U41" s="90"/>
      <c r="V41" s="91">
        <v>100</v>
      </c>
      <c r="W41" s="92">
        <v>3</v>
      </c>
      <c r="X41" s="93">
        <v>12</v>
      </c>
      <c r="Y41" s="92">
        <v>36</v>
      </c>
      <c r="Z41" s="96">
        <v>50</v>
      </c>
      <c r="AA41" s="94"/>
      <c r="AB41" s="92"/>
      <c r="AC41" s="96"/>
      <c r="AD41" s="94"/>
      <c r="AE41" s="97" t="s">
        <v>251</v>
      </c>
      <c r="AF41" s="98"/>
      <c r="AG41" s="99"/>
      <c r="AH41" s="100"/>
      <c r="AI41" s="100"/>
      <c r="AJ41" s="101"/>
      <c r="AK41" s="109" t="s">
        <v>368</v>
      </c>
      <c r="AL41" s="108" t="s">
        <v>367</v>
      </c>
      <c r="AM41" s="9" t="s">
        <v>155</v>
      </c>
    </row>
    <row r="42" spans="1:39" s="1" customFormat="1" ht="30" customHeight="1" x14ac:dyDescent="0.35">
      <c r="A42" s="14" t="s">
        <v>2</v>
      </c>
      <c r="B42" s="77" t="s">
        <v>32</v>
      </c>
      <c r="C42" s="110" t="s">
        <v>93</v>
      </c>
      <c r="D42" s="78"/>
      <c r="E42" s="79">
        <v>22</v>
      </c>
      <c r="F42" s="112" t="s">
        <v>383</v>
      </c>
      <c r="G42" s="111"/>
      <c r="H42" s="111"/>
      <c r="I42" s="83"/>
      <c r="J42" s="84"/>
      <c r="K42" s="115"/>
      <c r="L42" s="85"/>
      <c r="M42" s="86">
        <v>28</v>
      </c>
      <c r="N42" s="121">
        <f t="shared" si="3"/>
        <v>44995</v>
      </c>
      <c r="O42" s="122" t="str">
        <f t="shared" si="2"/>
        <v/>
      </c>
      <c r="P42" s="87"/>
      <c r="Q42" s="88"/>
      <c r="R42" s="89"/>
      <c r="S42" s="90"/>
      <c r="T42" s="91"/>
      <c r="U42" s="90"/>
      <c r="V42" s="91"/>
      <c r="W42" s="92">
        <v>8</v>
      </c>
      <c r="X42" s="93">
        <v>12</v>
      </c>
      <c r="Y42" s="94"/>
      <c r="Z42" s="95"/>
      <c r="AA42" s="94"/>
      <c r="AB42" s="92" t="s">
        <v>282</v>
      </c>
      <c r="AC42" s="96"/>
      <c r="AD42" s="94"/>
      <c r="AE42" s="97" t="s">
        <v>49</v>
      </c>
      <c r="AF42" s="98" t="s">
        <v>12</v>
      </c>
      <c r="AG42" s="99"/>
      <c r="AH42" s="100"/>
      <c r="AI42" s="100" t="s">
        <v>10</v>
      </c>
      <c r="AJ42" s="101"/>
      <c r="AK42" s="102"/>
      <c r="AL42" s="103" t="s">
        <v>35</v>
      </c>
      <c r="AM42" s="9" t="s">
        <v>155</v>
      </c>
    </row>
    <row r="43" spans="1:39" s="1" customFormat="1" ht="30" customHeight="1" x14ac:dyDescent="0.35">
      <c r="A43" s="12" t="s">
        <v>426</v>
      </c>
      <c r="B43" s="77" t="s">
        <v>78</v>
      </c>
      <c r="C43" s="78"/>
      <c r="D43" s="78" t="s">
        <v>39</v>
      </c>
      <c r="E43" s="79">
        <v>22</v>
      </c>
      <c r="F43" s="80" t="s">
        <v>383</v>
      </c>
      <c r="G43" s="81"/>
      <c r="H43" s="81"/>
      <c r="I43" s="83"/>
      <c r="J43" s="84"/>
      <c r="K43" s="115"/>
      <c r="L43" s="85"/>
      <c r="M43" s="86">
        <v>28</v>
      </c>
      <c r="N43" s="121">
        <f t="shared" si="3"/>
        <v>44995</v>
      </c>
      <c r="O43" s="122" t="str">
        <f t="shared" si="2"/>
        <v/>
      </c>
      <c r="P43" s="87"/>
      <c r="Q43" s="85"/>
      <c r="R43" s="86"/>
      <c r="S43" s="90"/>
      <c r="T43" s="91"/>
      <c r="U43" s="90"/>
      <c r="V43" s="91"/>
      <c r="W43" s="92" t="s">
        <v>290</v>
      </c>
      <c r="X43" s="93"/>
      <c r="Y43" s="94">
        <v>40</v>
      </c>
      <c r="Z43" s="95"/>
      <c r="AA43" s="94"/>
      <c r="AB43" s="92">
        <v>65</v>
      </c>
      <c r="AC43" s="96">
        <v>70</v>
      </c>
      <c r="AD43" s="94">
        <v>8</v>
      </c>
      <c r="AE43" s="97">
        <v>12</v>
      </c>
      <c r="AF43" s="98"/>
      <c r="AG43" s="99"/>
      <c r="AH43" s="100"/>
      <c r="AI43" s="100"/>
      <c r="AJ43" s="101"/>
      <c r="AK43" s="102" t="s">
        <v>167</v>
      </c>
      <c r="AL43" s="103" t="s">
        <v>79</v>
      </c>
      <c r="AM43" s="9" t="s">
        <v>155</v>
      </c>
    </row>
    <row r="44" spans="1:39" s="1" customFormat="1" ht="30" customHeight="1" x14ac:dyDescent="0.35">
      <c r="A44" s="12" t="s">
        <v>428</v>
      </c>
      <c r="B44" s="77" t="s">
        <v>183</v>
      </c>
      <c r="C44" s="78"/>
      <c r="D44" s="78"/>
      <c r="E44" s="79">
        <v>22</v>
      </c>
      <c r="F44" s="112" t="s">
        <v>499</v>
      </c>
      <c r="G44" s="81"/>
      <c r="H44" s="81"/>
      <c r="I44" s="83"/>
      <c r="J44" s="84"/>
      <c r="K44" s="115"/>
      <c r="L44" s="85"/>
      <c r="M44" s="86">
        <v>28</v>
      </c>
      <c r="N44" s="121">
        <f t="shared" si="3"/>
        <v>44995</v>
      </c>
      <c r="O44" s="122" t="str">
        <f t="shared" si="2"/>
        <v/>
      </c>
      <c r="P44" s="87"/>
      <c r="Q44" s="85"/>
      <c r="R44" s="86"/>
      <c r="S44" s="90"/>
      <c r="T44" s="91">
        <v>14</v>
      </c>
      <c r="U44" s="90"/>
      <c r="V44" s="91"/>
      <c r="W44" s="92" t="s">
        <v>294</v>
      </c>
      <c r="X44" s="93"/>
      <c r="Y44" s="94">
        <v>24</v>
      </c>
      <c r="Z44" s="95"/>
      <c r="AA44" s="94" t="s">
        <v>221</v>
      </c>
      <c r="AB44" s="92" t="s">
        <v>283</v>
      </c>
      <c r="AC44" s="96"/>
      <c r="AD44" s="94"/>
      <c r="AE44" s="97"/>
      <c r="AF44" s="98"/>
      <c r="AG44" s="99"/>
      <c r="AH44" s="100" t="s">
        <v>10</v>
      </c>
      <c r="AI44" s="100"/>
      <c r="AJ44" s="101"/>
      <c r="AK44" s="102"/>
      <c r="AL44" s="103" t="s">
        <v>184</v>
      </c>
      <c r="AM44" s="9" t="s">
        <v>155</v>
      </c>
    </row>
    <row r="45" spans="1:39" s="1" customFormat="1" ht="30" customHeight="1" x14ac:dyDescent="0.35">
      <c r="A45" s="12" t="s">
        <v>427</v>
      </c>
      <c r="B45" s="77" t="s">
        <v>68</v>
      </c>
      <c r="C45" s="78"/>
      <c r="D45" s="78" t="s">
        <v>39</v>
      </c>
      <c r="E45" s="79">
        <v>22</v>
      </c>
      <c r="F45" s="80" t="s">
        <v>383</v>
      </c>
      <c r="G45" s="81" t="s">
        <v>10</v>
      </c>
      <c r="H45" s="81"/>
      <c r="I45" s="83" t="s">
        <v>306</v>
      </c>
      <c r="J45" s="84"/>
      <c r="K45" s="115"/>
      <c r="L45" s="85"/>
      <c r="M45" s="86">
        <v>28</v>
      </c>
      <c r="N45" s="121">
        <f t="shared" si="3"/>
        <v>44995</v>
      </c>
      <c r="O45" s="122">
        <f t="shared" si="2"/>
        <v>44788</v>
      </c>
      <c r="P45" s="87"/>
      <c r="Q45" s="85"/>
      <c r="R45" s="86"/>
      <c r="S45" s="90"/>
      <c r="T45" s="91">
        <v>15</v>
      </c>
      <c r="U45" s="90"/>
      <c r="V45" s="91">
        <v>45</v>
      </c>
      <c r="W45" s="92">
        <v>6</v>
      </c>
      <c r="X45" s="93">
        <v>12</v>
      </c>
      <c r="Y45" s="94">
        <v>36</v>
      </c>
      <c r="Z45" s="95"/>
      <c r="AA45" s="94"/>
      <c r="AB45" s="92">
        <v>70</v>
      </c>
      <c r="AC45" s="96">
        <v>85</v>
      </c>
      <c r="AD45" s="94"/>
      <c r="AE45" s="97" t="s">
        <v>49</v>
      </c>
      <c r="AF45" s="98" t="s">
        <v>12</v>
      </c>
      <c r="AG45" s="99"/>
      <c r="AH45" s="100"/>
      <c r="AI45" s="100"/>
      <c r="AJ45" s="101"/>
      <c r="AK45" s="102" t="s">
        <v>160</v>
      </c>
      <c r="AL45" s="103" t="s">
        <v>73</v>
      </c>
      <c r="AM45" s="9" t="s">
        <v>155</v>
      </c>
    </row>
    <row r="46" spans="1:39" s="1" customFormat="1" ht="30" customHeight="1" x14ac:dyDescent="0.35">
      <c r="A46" s="12" t="s">
        <v>429</v>
      </c>
      <c r="B46" s="77" t="s">
        <v>57</v>
      </c>
      <c r="C46" s="78"/>
      <c r="D46" s="110" t="s">
        <v>156</v>
      </c>
      <c r="E46" s="79">
        <v>22</v>
      </c>
      <c r="F46" s="80" t="s">
        <v>383</v>
      </c>
      <c r="G46" s="81" t="s">
        <v>305</v>
      </c>
      <c r="H46" s="81"/>
      <c r="I46" s="105" t="s">
        <v>307</v>
      </c>
      <c r="J46" s="84" t="s">
        <v>251</v>
      </c>
      <c r="K46" s="115"/>
      <c r="L46" s="85"/>
      <c r="M46" s="86">
        <v>28</v>
      </c>
      <c r="N46" s="121">
        <f t="shared" si="3"/>
        <v>44995</v>
      </c>
      <c r="O46" s="122">
        <f t="shared" si="2"/>
        <v>44750</v>
      </c>
      <c r="P46" s="87"/>
      <c r="Q46" s="85"/>
      <c r="R46" s="86"/>
      <c r="S46" s="90"/>
      <c r="T46" s="91">
        <v>8</v>
      </c>
      <c r="U46" s="90"/>
      <c r="V46" s="91">
        <v>90</v>
      </c>
      <c r="W46" s="92" t="s">
        <v>288</v>
      </c>
      <c r="X46" s="93"/>
      <c r="Y46" s="94">
        <v>24</v>
      </c>
      <c r="Z46" s="95"/>
      <c r="AA46" s="94" t="s">
        <v>221</v>
      </c>
      <c r="AB46" s="92">
        <v>65</v>
      </c>
      <c r="AC46" s="96">
        <v>70</v>
      </c>
      <c r="AD46" s="94"/>
      <c r="AE46" s="97" t="s">
        <v>49</v>
      </c>
      <c r="AF46" s="98" t="s">
        <v>12</v>
      </c>
      <c r="AG46" s="99" t="s">
        <v>10</v>
      </c>
      <c r="AH46" s="100" t="s">
        <v>10</v>
      </c>
      <c r="AI46" s="100"/>
      <c r="AJ46" s="101"/>
      <c r="AK46" s="102" t="s">
        <v>159</v>
      </c>
      <c r="AL46" s="103" t="s">
        <v>63</v>
      </c>
      <c r="AM46" s="9" t="s">
        <v>155</v>
      </c>
    </row>
    <row r="47" spans="1:39" s="1" customFormat="1" ht="30" customHeight="1" x14ac:dyDescent="0.35">
      <c r="A47" s="107" t="s">
        <v>430</v>
      </c>
      <c r="B47" s="77" t="s">
        <v>325</v>
      </c>
      <c r="C47" s="78"/>
      <c r="D47" s="78" t="s">
        <v>39</v>
      </c>
      <c r="E47" s="79">
        <v>23</v>
      </c>
      <c r="F47" s="112" t="s">
        <v>500</v>
      </c>
      <c r="G47" s="81"/>
      <c r="H47" s="81"/>
      <c r="I47" s="83" t="s">
        <v>328</v>
      </c>
      <c r="J47" s="84"/>
      <c r="K47" s="115"/>
      <c r="L47" s="85"/>
      <c r="M47" s="86">
        <v>14</v>
      </c>
      <c r="N47" s="121">
        <f t="shared" si="3"/>
        <v>45009</v>
      </c>
      <c r="O47" s="122" t="str">
        <f t="shared" si="2"/>
        <v/>
      </c>
      <c r="P47" s="87" t="s">
        <v>329</v>
      </c>
      <c r="Q47" s="88">
        <v>65</v>
      </c>
      <c r="R47" s="89">
        <v>70</v>
      </c>
      <c r="S47" s="90"/>
      <c r="T47" s="91"/>
      <c r="U47" s="90"/>
      <c r="V47" s="91"/>
      <c r="W47" s="94">
        <v>12</v>
      </c>
      <c r="X47" s="97"/>
      <c r="Y47" s="94">
        <v>24</v>
      </c>
      <c r="Z47" s="95"/>
      <c r="AA47" s="94"/>
      <c r="AB47" s="92"/>
      <c r="AC47" s="96"/>
      <c r="AD47" s="94" t="s">
        <v>71</v>
      </c>
      <c r="AE47" s="97" t="s">
        <v>251</v>
      </c>
      <c r="AF47" s="98"/>
      <c r="AG47" s="99"/>
      <c r="AH47" s="100"/>
      <c r="AI47" s="100"/>
      <c r="AJ47" s="101"/>
      <c r="AK47" s="102" t="s">
        <v>327</v>
      </c>
      <c r="AL47" s="108" t="s">
        <v>339</v>
      </c>
      <c r="AM47" s="9" t="s">
        <v>155</v>
      </c>
    </row>
    <row r="48" spans="1:39" s="1" customFormat="1" ht="30" customHeight="1" x14ac:dyDescent="0.35">
      <c r="A48" s="12" t="s">
        <v>432</v>
      </c>
      <c r="B48" s="77" t="s">
        <v>189</v>
      </c>
      <c r="C48" s="78"/>
      <c r="D48" s="78"/>
      <c r="E48" s="79">
        <v>22</v>
      </c>
      <c r="F48" s="112" t="s">
        <v>499</v>
      </c>
      <c r="G48" s="81"/>
      <c r="H48" s="81"/>
      <c r="I48" s="83"/>
      <c r="J48" s="84"/>
      <c r="K48" s="115"/>
      <c r="L48" s="85"/>
      <c r="M48" s="86">
        <v>14</v>
      </c>
      <c r="N48" s="121">
        <f t="shared" si="3"/>
        <v>45009</v>
      </c>
      <c r="O48" s="122" t="str">
        <f t="shared" si="2"/>
        <v/>
      </c>
      <c r="P48" s="87"/>
      <c r="Q48" s="88">
        <v>68</v>
      </c>
      <c r="R48" s="89">
        <v>86</v>
      </c>
      <c r="S48" s="90"/>
      <c r="T48" s="91"/>
      <c r="U48" s="90"/>
      <c r="V48" s="91"/>
      <c r="W48" s="92" t="s">
        <v>292</v>
      </c>
      <c r="X48" s="93"/>
      <c r="Y48" s="94">
        <v>24</v>
      </c>
      <c r="Z48" s="95"/>
      <c r="AA48" s="94"/>
      <c r="AB48" s="92" t="s">
        <v>284</v>
      </c>
      <c r="AC48" s="96"/>
      <c r="AD48" s="94"/>
      <c r="AE48" s="97"/>
      <c r="AF48" s="98"/>
      <c r="AG48" s="99" t="s">
        <v>10</v>
      </c>
      <c r="AH48" s="100"/>
      <c r="AI48" s="100"/>
      <c r="AJ48" s="101"/>
      <c r="AK48" s="102"/>
      <c r="AL48" s="103" t="s">
        <v>190</v>
      </c>
      <c r="AM48" s="9" t="s">
        <v>155</v>
      </c>
    </row>
    <row r="49" spans="1:39" s="1" customFormat="1" ht="30" customHeight="1" x14ac:dyDescent="0.35">
      <c r="A49" s="12" t="s">
        <v>433</v>
      </c>
      <c r="B49" s="77" t="s">
        <v>169</v>
      </c>
      <c r="C49" s="78"/>
      <c r="D49" s="78"/>
      <c r="E49" s="79">
        <v>22</v>
      </c>
      <c r="F49" s="112" t="s">
        <v>499</v>
      </c>
      <c r="G49" s="81"/>
      <c r="H49" s="81"/>
      <c r="I49" s="83"/>
      <c r="J49" s="84"/>
      <c r="K49" s="115"/>
      <c r="L49" s="85"/>
      <c r="M49" s="86">
        <v>14</v>
      </c>
      <c r="N49" s="121">
        <f t="shared" si="3"/>
        <v>45009</v>
      </c>
      <c r="O49" s="122" t="str">
        <f t="shared" si="2"/>
        <v/>
      </c>
      <c r="P49" s="87"/>
      <c r="Q49" s="85"/>
      <c r="R49" s="86"/>
      <c r="S49" s="90"/>
      <c r="T49" s="91">
        <v>25</v>
      </c>
      <c r="U49" s="90"/>
      <c r="V49" s="91"/>
      <c r="W49" s="92" t="s">
        <v>290</v>
      </c>
      <c r="X49" s="93"/>
      <c r="Y49" s="94">
        <v>36</v>
      </c>
      <c r="Z49" s="95"/>
      <c r="AA49" s="94"/>
      <c r="AB49" s="92" t="s">
        <v>281</v>
      </c>
      <c r="AC49" s="96"/>
      <c r="AD49" s="94"/>
      <c r="AE49" s="97" t="s">
        <v>49</v>
      </c>
      <c r="AF49" s="98"/>
      <c r="AG49" s="99"/>
      <c r="AH49" s="100" t="s">
        <v>10</v>
      </c>
      <c r="AI49" s="100"/>
      <c r="AJ49" s="101"/>
      <c r="AK49" s="102"/>
      <c r="AL49" s="103" t="s">
        <v>172</v>
      </c>
      <c r="AM49" s="9" t="s">
        <v>155</v>
      </c>
    </row>
    <row r="50" spans="1:39" s="1" customFormat="1" ht="30" customHeight="1" x14ac:dyDescent="0.35">
      <c r="A50" s="12" t="s">
        <v>434</v>
      </c>
      <c r="B50" s="77" t="s">
        <v>169</v>
      </c>
      <c r="C50" s="78"/>
      <c r="D50" s="78"/>
      <c r="E50" s="79">
        <v>22</v>
      </c>
      <c r="F50" s="112" t="s">
        <v>499</v>
      </c>
      <c r="G50" s="81"/>
      <c r="H50" s="81"/>
      <c r="I50" s="83"/>
      <c r="J50" s="84"/>
      <c r="K50" s="115"/>
      <c r="L50" s="85"/>
      <c r="M50" s="86">
        <v>14</v>
      </c>
      <c r="N50" s="121">
        <f t="shared" si="3"/>
        <v>45009</v>
      </c>
      <c r="O50" s="122" t="str">
        <f t="shared" si="2"/>
        <v/>
      </c>
      <c r="P50" s="87"/>
      <c r="Q50" s="85"/>
      <c r="R50" s="86"/>
      <c r="S50" s="90"/>
      <c r="T50" s="91">
        <v>15</v>
      </c>
      <c r="U50" s="90"/>
      <c r="V50" s="91"/>
      <c r="W50" s="92" t="s">
        <v>290</v>
      </c>
      <c r="X50" s="93"/>
      <c r="Y50" s="94">
        <v>36</v>
      </c>
      <c r="Z50" s="95"/>
      <c r="AA50" s="94"/>
      <c r="AB50" s="92" t="s">
        <v>281</v>
      </c>
      <c r="AC50" s="96"/>
      <c r="AD50" s="94"/>
      <c r="AE50" s="97" t="s">
        <v>49</v>
      </c>
      <c r="AF50" s="98"/>
      <c r="AG50" s="99"/>
      <c r="AH50" s="100" t="s">
        <v>10</v>
      </c>
      <c r="AI50" s="100"/>
      <c r="AJ50" s="101"/>
      <c r="AK50" s="102"/>
      <c r="AL50" s="103" t="s">
        <v>173</v>
      </c>
      <c r="AM50" s="9" t="s">
        <v>155</v>
      </c>
    </row>
    <row r="51" spans="1:39" s="1" customFormat="1" ht="30" customHeight="1" x14ac:dyDescent="0.35">
      <c r="A51" s="12" t="s">
        <v>435</v>
      </c>
      <c r="B51" s="77" t="s">
        <v>170</v>
      </c>
      <c r="C51" s="78"/>
      <c r="D51" s="78"/>
      <c r="E51" s="79">
        <v>22</v>
      </c>
      <c r="F51" s="112" t="s">
        <v>499</v>
      </c>
      <c r="G51" s="81"/>
      <c r="H51" s="81"/>
      <c r="I51" s="83"/>
      <c r="J51" s="84"/>
      <c r="K51" s="115"/>
      <c r="L51" s="85"/>
      <c r="M51" s="86">
        <v>14</v>
      </c>
      <c r="N51" s="121">
        <f t="shared" si="3"/>
        <v>45009</v>
      </c>
      <c r="O51" s="122" t="str">
        <f t="shared" si="2"/>
        <v/>
      </c>
      <c r="P51" s="87"/>
      <c r="Q51" s="85"/>
      <c r="R51" s="86"/>
      <c r="S51" s="90"/>
      <c r="T51" s="91">
        <v>10</v>
      </c>
      <c r="U51" s="90"/>
      <c r="V51" s="91"/>
      <c r="W51" s="92" t="s">
        <v>294</v>
      </c>
      <c r="X51" s="93"/>
      <c r="Y51" s="94">
        <v>24</v>
      </c>
      <c r="Z51" s="95"/>
      <c r="AA51" s="94"/>
      <c r="AB51" s="92" t="s">
        <v>285</v>
      </c>
      <c r="AC51" s="96"/>
      <c r="AD51" s="94" t="s">
        <v>71</v>
      </c>
      <c r="AE51" s="97" t="s">
        <v>49</v>
      </c>
      <c r="AF51" s="98"/>
      <c r="AG51" s="99"/>
      <c r="AH51" s="100"/>
      <c r="AI51" s="100"/>
      <c r="AJ51" s="101"/>
      <c r="AK51" s="102"/>
      <c r="AL51" s="103" t="s">
        <v>171</v>
      </c>
      <c r="AM51" s="9" t="s">
        <v>155</v>
      </c>
    </row>
    <row r="52" spans="1:39" s="1" customFormat="1" ht="30" customHeight="1" x14ac:dyDescent="0.35">
      <c r="A52" s="12" t="s">
        <v>436</v>
      </c>
      <c r="B52" s="77" t="s">
        <v>209</v>
      </c>
      <c r="C52" s="78"/>
      <c r="D52" s="78" t="s">
        <v>39</v>
      </c>
      <c r="E52" s="79">
        <v>22</v>
      </c>
      <c r="F52" s="112" t="s">
        <v>499</v>
      </c>
      <c r="G52" s="81"/>
      <c r="H52" s="81"/>
      <c r="I52" s="83"/>
      <c r="J52" s="84"/>
      <c r="K52" s="115"/>
      <c r="L52" s="85"/>
      <c r="M52" s="86">
        <v>-14</v>
      </c>
      <c r="N52" s="121">
        <f t="shared" si="3"/>
        <v>45009</v>
      </c>
      <c r="O52" s="122" t="str">
        <f t="shared" si="2"/>
        <v/>
      </c>
      <c r="P52" s="87"/>
      <c r="Q52" s="85"/>
      <c r="R52" s="86"/>
      <c r="S52" s="90"/>
      <c r="T52" s="91">
        <v>10</v>
      </c>
      <c r="U52" s="90"/>
      <c r="V52" s="91"/>
      <c r="W52" s="92" t="s">
        <v>292</v>
      </c>
      <c r="X52" s="93"/>
      <c r="Y52" s="94">
        <v>24</v>
      </c>
      <c r="Z52" s="95"/>
      <c r="AA52" s="94"/>
      <c r="AB52" s="92"/>
      <c r="AC52" s="96"/>
      <c r="AD52" s="94"/>
      <c r="AE52" s="97" t="s">
        <v>71</v>
      </c>
      <c r="AF52" s="98"/>
      <c r="AG52" s="99"/>
      <c r="AH52" s="100"/>
      <c r="AI52" s="100"/>
      <c r="AJ52" s="101"/>
      <c r="AK52" s="102" t="s">
        <v>210</v>
      </c>
      <c r="AL52" s="103" t="s">
        <v>208</v>
      </c>
      <c r="AM52" s="9" t="s">
        <v>155</v>
      </c>
    </row>
    <row r="53" spans="1:39" s="1" customFormat="1" ht="30" customHeight="1" x14ac:dyDescent="0.35">
      <c r="A53" s="12" t="s">
        <v>496</v>
      </c>
      <c r="B53" s="77" t="s">
        <v>207</v>
      </c>
      <c r="C53" s="78" t="s">
        <v>67</v>
      </c>
      <c r="D53" s="78" t="s">
        <v>39</v>
      </c>
      <c r="E53" s="79">
        <v>22</v>
      </c>
      <c r="F53" s="112" t="s">
        <v>499</v>
      </c>
      <c r="G53" s="81"/>
      <c r="H53" s="114"/>
      <c r="I53" s="106" t="s">
        <v>497</v>
      </c>
      <c r="J53" s="84"/>
      <c r="K53" s="115"/>
      <c r="L53" s="85"/>
      <c r="M53" s="86">
        <v>-14</v>
      </c>
      <c r="N53" s="121">
        <f t="shared" si="3"/>
        <v>45009</v>
      </c>
      <c r="O53" s="122" t="str">
        <f t="shared" si="2"/>
        <v/>
      </c>
      <c r="P53" s="87"/>
      <c r="Q53" s="85"/>
      <c r="R53" s="86"/>
      <c r="S53" s="90"/>
      <c r="T53" s="91"/>
      <c r="U53" s="90"/>
      <c r="V53" s="91"/>
      <c r="W53" s="92" t="s">
        <v>290</v>
      </c>
      <c r="X53" s="93"/>
      <c r="Y53" s="94">
        <v>72</v>
      </c>
      <c r="Z53" s="95"/>
      <c r="AA53" s="94"/>
      <c r="AB53" s="92" t="s">
        <v>281</v>
      </c>
      <c r="AC53" s="96"/>
      <c r="AD53" s="94"/>
      <c r="AE53" s="97" t="s">
        <v>49</v>
      </c>
      <c r="AF53" s="98"/>
      <c r="AG53" s="99"/>
      <c r="AH53" s="100"/>
      <c r="AI53" s="100"/>
      <c r="AJ53" s="101"/>
      <c r="AK53" s="102" t="s">
        <v>198</v>
      </c>
      <c r="AL53" s="103" t="s">
        <v>206</v>
      </c>
      <c r="AM53" s="9" t="s">
        <v>155</v>
      </c>
    </row>
    <row r="54" spans="1:39" s="1" customFormat="1" ht="30" customHeight="1" x14ac:dyDescent="0.35">
      <c r="A54" s="12" t="s">
        <v>437</v>
      </c>
      <c r="B54" s="77" t="s">
        <v>192</v>
      </c>
      <c r="C54" s="78" t="s">
        <v>9</v>
      </c>
      <c r="D54" s="78"/>
      <c r="E54" s="79">
        <v>22</v>
      </c>
      <c r="F54" s="112" t="s">
        <v>499</v>
      </c>
      <c r="G54" s="81" t="s">
        <v>27</v>
      </c>
      <c r="H54" s="114"/>
      <c r="I54" s="84"/>
      <c r="J54" s="84"/>
      <c r="K54" s="115"/>
      <c r="L54" s="85"/>
      <c r="M54" s="86">
        <v>-14</v>
      </c>
      <c r="N54" s="121">
        <f t="shared" si="3"/>
        <v>45009</v>
      </c>
      <c r="O54" s="122" t="str">
        <f t="shared" si="2"/>
        <v/>
      </c>
      <c r="P54" s="87"/>
      <c r="Q54" s="85"/>
      <c r="R54" s="86"/>
      <c r="S54" s="90"/>
      <c r="T54" s="91">
        <v>20</v>
      </c>
      <c r="U54" s="90"/>
      <c r="V54" s="91"/>
      <c r="W54" s="92" t="s">
        <v>290</v>
      </c>
      <c r="X54" s="93"/>
      <c r="Y54" s="94">
        <v>18</v>
      </c>
      <c r="Z54" s="95"/>
      <c r="AA54" s="94"/>
      <c r="AB54" s="92" t="s">
        <v>286</v>
      </c>
      <c r="AC54" s="96"/>
      <c r="AD54" s="94" t="s">
        <v>71</v>
      </c>
      <c r="AE54" s="97" t="s">
        <v>49</v>
      </c>
      <c r="AF54" s="98"/>
      <c r="AG54" s="99"/>
      <c r="AH54" s="100"/>
      <c r="AI54" s="100"/>
      <c r="AJ54" s="101"/>
      <c r="AK54" s="102"/>
      <c r="AL54" s="103" t="s">
        <v>191</v>
      </c>
      <c r="AM54" s="9" t="s">
        <v>155</v>
      </c>
    </row>
    <row r="55" spans="1:39" s="1" customFormat="1" ht="30" customHeight="1" x14ac:dyDescent="0.35">
      <c r="A55" s="12" t="s">
        <v>431</v>
      </c>
      <c r="B55" s="77" t="s">
        <v>193</v>
      </c>
      <c r="C55" s="78"/>
      <c r="D55" s="78"/>
      <c r="E55" s="79">
        <v>22</v>
      </c>
      <c r="F55" s="112" t="s">
        <v>499</v>
      </c>
      <c r="G55" s="81"/>
      <c r="H55" s="114"/>
      <c r="I55" s="84"/>
      <c r="J55" s="84"/>
      <c r="K55" s="115"/>
      <c r="L55" s="85"/>
      <c r="M55" s="86">
        <v>14</v>
      </c>
      <c r="N55" s="121">
        <f t="shared" si="3"/>
        <v>45009</v>
      </c>
      <c r="O55" s="122">
        <f t="shared" si="2"/>
        <v>44848</v>
      </c>
      <c r="P55" s="87"/>
      <c r="Q55" s="85"/>
      <c r="R55" s="86"/>
      <c r="S55" s="90"/>
      <c r="T55" s="91"/>
      <c r="U55" s="90"/>
      <c r="V55" s="91">
        <v>60</v>
      </c>
      <c r="W55" s="92" t="s">
        <v>290</v>
      </c>
      <c r="X55" s="93"/>
      <c r="Y55" s="94">
        <v>36</v>
      </c>
      <c r="Z55" s="95"/>
      <c r="AA55" s="94"/>
      <c r="AB55" s="92" t="s">
        <v>283</v>
      </c>
      <c r="AC55" s="96"/>
      <c r="AD55" s="94" t="s">
        <v>71</v>
      </c>
      <c r="AE55" s="97" t="s">
        <v>49</v>
      </c>
      <c r="AF55" s="98"/>
      <c r="AG55" s="99"/>
      <c r="AH55" s="100"/>
      <c r="AI55" s="100"/>
      <c r="AJ55" s="101"/>
      <c r="AK55" s="102"/>
      <c r="AL55" s="103" t="s">
        <v>194</v>
      </c>
      <c r="AM55" s="9" t="s">
        <v>155</v>
      </c>
    </row>
    <row r="56" spans="1:39" s="1" customFormat="1" ht="30" customHeight="1" x14ac:dyDescent="0.35">
      <c r="A56" s="12" t="s">
        <v>438</v>
      </c>
      <c r="B56" s="77" t="s">
        <v>212</v>
      </c>
      <c r="C56" s="78" t="s">
        <v>67</v>
      </c>
      <c r="D56" s="110" t="s">
        <v>213</v>
      </c>
      <c r="E56" s="79">
        <v>22</v>
      </c>
      <c r="F56" s="112" t="s">
        <v>499</v>
      </c>
      <c r="G56" s="81"/>
      <c r="H56" s="114"/>
      <c r="I56" s="84"/>
      <c r="J56" s="84"/>
      <c r="K56" s="115"/>
      <c r="L56" s="85"/>
      <c r="M56" s="86">
        <v>14</v>
      </c>
      <c r="N56" s="121">
        <f t="shared" si="3"/>
        <v>45009</v>
      </c>
      <c r="O56" s="122">
        <f t="shared" si="2"/>
        <v>44848</v>
      </c>
      <c r="P56" s="87"/>
      <c r="Q56" s="85"/>
      <c r="R56" s="86"/>
      <c r="S56" s="90"/>
      <c r="T56" s="91"/>
      <c r="U56" s="90"/>
      <c r="V56" s="91">
        <v>50</v>
      </c>
      <c r="W56" s="92" t="s">
        <v>290</v>
      </c>
      <c r="X56" s="93"/>
      <c r="Y56" s="94"/>
      <c r="Z56" s="95"/>
      <c r="AA56" s="94"/>
      <c r="AB56" s="92"/>
      <c r="AC56" s="96"/>
      <c r="AD56" s="94"/>
      <c r="AE56" s="97" t="s">
        <v>49</v>
      </c>
      <c r="AF56" s="98"/>
      <c r="AG56" s="99"/>
      <c r="AH56" s="100"/>
      <c r="AI56" s="100"/>
      <c r="AJ56" s="101"/>
      <c r="AK56" s="102" t="s">
        <v>198</v>
      </c>
      <c r="AL56" s="103" t="s">
        <v>211</v>
      </c>
      <c r="AM56" s="9" t="s">
        <v>155</v>
      </c>
    </row>
    <row r="57" spans="1:39" s="1" customFormat="1" ht="30" customHeight="1" x14ac:dyDescent="0.35">
      <c r="A57" s="14" t="s">
        <v>398</v>
      </c>
      <c r="B57" s="77" t="s">
        <v>219</v>
      </c>
      <c r="C57" s="78"/>
      <c r="D57" s="78" t="s">
        <v>39</v>
      </c>
      <c r="E57" s="79">
        <v>22</v>
      </c>
      <c r="F57" s="112" t="s">
        <v>501</v>
      </c>
      <c r="G57" s="81" t="s">
        <v>27</v>
      </c>
      <c r="H57" s="114">
        <v>0</v>
      </c>
      <c r="I57" s="84" t="s">
        <v>311</v>
      </c>
      <c r="J57" s="84"/>
      <c r="K57" s="115"/>
      <c r="L57" s="85">
        <v>63</v>
      </c>
      <c r="M57" s="86"/>
      <c r="N57" s="121" t="str">
        <f t="shared" si="3"/>
        <v/>
      </c>
      <c r="O57" s="122" t="str">
        <f>IF(V57=0, "", $AN$2-V57+T57)</f>
        <v/>
      </c>
      <c r="P57" s="87"/>
      <c r="Q57" s="85">
        <v>70</v>
      </c>
      <c r="R57" s="86"/>
      <c r="S57" s="90">
        <v>21</v>
      </c>
      <c r="T57" s="91"/>
      <c r="U57" s="90">
        <v>0</v>
      </c>
      <c r="V57" s="91"/>
      <c r="W57" s="92">
        <v>18</v>
      </c>
      <c r="X57" s="93">
        <v>24</v>
      </c>
      <c r="Y57" s="94">
        <v>24</v>
      </c>
      <c r="Z57" s="95"/>
      <c r="AA57" s="94"/>
      <c r="AB57" s="92"/>
      <c r="AC57" s="96"/>
      <c r="AD57" s="94">
        <v>4</v>
      </c>
      <c r="AE57" s="97" t="s">
        <v>49</v>
      </c>
      <c r="AF57" s="98"/>
      <c r="AG57" s="99" t="s">
        <v>10</v>
      </c>
      <c r="AH57" s="100" t="s">
        <v>10</v>
      </c>
      <c r="AI57" s="100" t="s">
        <v>10</v>
      </c>
      <c r="AJ57" s="101"/>
      <c r="AK57" s="102" t="s">
        <v>224</v>
      </c>
      <c r="AL57" s="103" t="s">
        <v>223</v>
      </c>
      <c r="AM57" s="9" t="s">
        <v>155</v>
      </c>
    </row>
    <row r="58" spans="1:39" s="1" customFormat="1" ht="30" customHeight="1" x14ac:dyDescent="0.35">
      <c r="A58" s="12" t="s">
        <v>399</v>
      </c>
      <c r="B58" s="77" t="s">
        <v>219</v>
      </c>
      <c r="C58" s="78"/>
      <c r="D58" s="78" t="s">
        <v>39</v>
      </c>
      <c r="E58" s="79">
        <v>22</v>
      </c>
      <c r="F58" s="112" t="s">
        <v>501</v>
      </c>
      <c r="G58" s="81" t="s">
        <v>27</v>
      </c>
      <c r="H58" s="114">
        <v>0</v>
      </c>
      <c r="I58" s="84" t="s">
        <v>310</v>
      </c>
      <c r="J58" s="84"/>
      <c r="K58" s="115"/>
      <c r="L58" s="85">
        <v>63</v>
      </c>
      <c r="M58" s="86"/>
      <c r="N58" s="121" t="str">
        <f t="shared" si="3"/>
        <v/>
      </c>
      <c r="O58" s="122" t="str">
        <f>IF(V58=0, "", $AN$2-V58+T58)</f>
        <v/>
      </c>
      <c r="P58" s="87"/>
      <c r="Q58" s="85">
        <v>70</v>
      </c>
      <c r="R58" s="86"/>
      <c r="S58" s="90">
        <v>21</v>
      </c>
      <c r="T58" s="91"/>
      <c r="U58" s="90">
        <v>0</v>
      </c>
      <c r="V58" s="91"/>
      <c r="W58" s="92">
        <v>18</v>
      </c>
      <c r="X58" s="93">
        <v>24</v>
      </c>
      <c r="Y58" s="94">
        <v>40</v>
      </c>
      <c r="Z58" s="95"/>
      <c r="AA58" s="94"/>
      <c r="AB58" s="92"/>
      <c r="AC58" s="96"/>
      <c r="AD58" s="94">
        <v>4</v>
      </c>
      <c r="AE58" s="97" t="s">
        <v>49</v>
      </c>
      <c r="AF58" s="98"/>
      <c r="AG58" s="99" t="s">
        <v>10</v>
      </c>
      <c r="AH58" s="100"/>
      <c r="AI58" s="100"/>
      <c r="AJ58" s="101"/>
      <c r="AK58" s="102"/>
      <c r="AL58" s="103" t="s">
        <v>268</v>
      </c>
      <c r="AM58" s="9" t="s">
        <v>155</v>
      </c>
    </row>
    <row r="59" spans="1:39" s="1" customFormat="1" ht="30" customHeight="1" x14ac:dyDescent="0.35">
      <c r="A59" s="107" t="s">
        <v>439</v>
      </c>
      <c r="B59" s="77" t="s">
        <v>346</v>
      </c>
      <c r="C59" s="78"/>
      <c r="D59" s="78" t="s">
        <v>40</v>
      </c>
      <c r="E59" s="79">
        <v>23</v>
      </c>
      <c r="F59" s="112" t="s">
        <v>500</v>
      </c>
      <c r="G59" s="81"/>
      <c r="H59" s="114"/>
      <c r="I59" s="84"/>
      <c r="J59" s="84"/>
      <c r="K59" s="115"/>
      <c r="L59" s="85"/>
      <c r="M59" s="86">
        <v>0</v>
      </c>
      <c r="N59" s="121" t="str">
        <f t="shared" si="3"/>
        <v/>
      </c>
      <c r="O59" s="122" t="str">
        <f t="shared" ref="O59:O64" si="4">IF(V59="", IF(U59="","",IF(T59="", IF(S59="",$AN$2-U59,$AN$2-U59-S59),$AN$2-U59-T59)),IF(T59="",IF(S59="",$AN$2-U59,$AN$2-V59-S59),$AN$2-V59-T59))</f>
        <v/>
      </c>
      <c r="P59" s="87"/>
      <c r="Q59" s="88" t="s">
        <v>282</v>
      </c>
      <c r="R59" s="89"/>
      <c r="S59" s="90"/>
      <c r="T59" s="91">
        <v>28</v>
      </c>
      <c r="U59" s="90"/>
      <c r="V59" s="91"/>
      <c r="W59" s="94"/>
      <c r="X59" s="97"/>
      <c r="Y59" s="94"/>
      <c r="Z59" s="95"/>
      <c r="AA59" s="94"/>
      <c r="AB59" s="92"/>
      <c r="AC59" s="96"/>
      <c r="AD59" s="94"/>
      <c r="AE59" s="97"/>
      <c r="AF59" s="98"/>
      <c r="AG59" s="99"/>
      <c r="AH59" s="100"/>
      <c r="AI59" s="100"/>
      <c r="AJ59" s="101"/>
      <c r="AK59" s="102" t="s">
        <v>348</v>
      </c>
      <c r="AL59" s="108" t="s">
        <v>347</v>
      </c>
      <c r="AM59" s="9" t="s">
        <v>155</v>
      </c>
    </row>
    <row r="60" spans="1:39" s="1" customFormat="1" ht="30" customHeight="1" x14ac:dyDescent="0.35">
      <c r="A60" s="12" t="s">
        <v>441</v>
      </c>
      <c r="B60" s="77" t="s">
        <v>36</v>
      </c>
      <c r="C60" s="78"/>
      <c r="D60" s="110" t="s">
        <v>215</v>
      </c>
      <c r="E60" s="79">
        <v>22</v>
      </c>
      <c r="F60" s="80" t="s">
        <v>383</v>
      </c>
      <c r="G60" s="81"/>
      <c r="H60" s="114"/>
      <c r="I60" s="84"/>
      <c r="J60" s="84"/>
      <c r="K60" s="115"/>
      <c r="L60" s="85"/>
      <c r="M60" s="86"/>
      <c r="N60" s="121" t="str">
        <f t="shared" si="3"/>
        <v/>
      </c>
      <c r="O60" s="122" t="str">
        <f t="shared" si="4"/>
        <v/>
      </c>
      <c r="P60" s="87"/>
      <c r="Q60" s="85"/>
      <c r="R60" s="86"/>
      <c r="S60" s="90"/>
      <c r="T60" s="91">
        <v>25</v>
      </c>
      <c r="U60" s="90"/>
      <c r="V60" s="91"/>
      <c r="W60" s="92" t="s">
        <v>287</v>
      </c>
      <c r="X60" s="93"/>
      <c r="Y60" s="94"/>
      <c r="Z60" s="95"/>
      <c r="AA60" s="94" t="s">
        <v>90</v>
      </c>
      <c r="AB60" s="92">
        <v>75</v>
      </c>
      <c r="AC60" s="96">
        <v>90</v>
      </c>
      <c r="AD60" s="94">
        <v>8</v>
      </c>
      <c r="AE60" s="97">
        <v>12</v>
      </c>
      <c r="AF60" s="98"/>
      <c r="AG60" s="99"/>
      <c r="AH60" s="100"/>
      <c r="AI60" s="100" t="s">
        <v>10</v>
      </c>
      <c r="AJ60" s="101"/>
      <c r="AK60" s="102"/>
      <c r="AL60" s="103" t="s">
        <v>37</v>
      </c>
      <c r="AM60" s="9" t="s">
        <v>155</v>
      </c>
    </row>
    <row r="61" spans="1:39" s="1" customFormat="1" ht="30" customHeight="1" x14ac:dyDescent="0.35">
      <c r="A61" s="12" t="s">
        <v>442</v>
      </c>
      <c r="B61" s="77" t="s">
        <v>256</v>
      </c>
      <c r="C61" s="78"/>
      <c r="D61" s="78" t="s">
        <v>39</v>
      </c>
      <c r="E61" s="79">
        <v>22</v>
      </c>
      <c r="F61" s="112" t="s">
        <v>501</v>
      </c>
      <c r="G61" s="81"/>
      <c r="H61" s="114"/>
      <c r="I61" s="84" t="s">
        <v>311</v>
      </c>
      <c r="J61" s="84"/>
      <c r="K61" s="115"/>
      <c r="L61" s="85"/>
      <c r="M61" s="86"/>
      <c r="N61" s="121" t="str">
        <f t="shared" si="3"/>
        <v/>
      </c>
      <c r="O61" s="122" t="str">
        <f t="shared" si="4"/>
        <v/>
      </c>
      <c r="P61" s="87"/>
      <c r="Q61" s="88">
        <v>70</v>
      </c>
      <c r="R61" s="89"/>
      <c r="S61" s="90"/>
      <c r="T61" s="91">
        <v>45</v>
      </c>
      <c r="U61" s="90"/>
      <c r="V61" s="91"/>
      <c r="W61" s="92">
        <v>12</v>
      </c>
      <c r="X61" s="93">
        <v>18</v>
      </c>
      <c r="Y61" s="94">
        <v>30</v>
      </c>
      <c r="Z61" s="95"/>
      <c r="AA61" s="94"/>
      <c r="AB61" s="92"/>
      <c r="AC61" s="96"/>
      <c r="AD61" s="94" t="s">
        <v>251</v>
      </c>
      <c r="AE61" s="97" t="s">
        <v>71</v>
      </c>
      <c r="AF61" s="98"/>
      <c r="AG61" s="99" t="s">
        <v>10</v>
      </c>
      <c r="AH61" s="100"/>
      <c r="AI61" s="100"/>
      <c r="AJ61" s="101"/>
      <c r="AK61" s="102" t="s">
        <v>257</v>
      </c>
      <c r="AL61" s="103" t="s">
        <v>258</v>
      </c>
      <c r="AM61" s="9" t="s">
        <v>155</v>
      </c>
    </row>
    <row r="62" spans="1:39" s="1" customFormat="1" ht="30" customHeight="1" x14ac:dyDescent="0.35">
      <c r="A62" s="12" t="s">
        <v>443</v>
      </c>
      <c r="B62" s="77" t="s">
        <v>227</v>
      </c>
      <c r="C62" s="78" t="s">
        <v>9</v>
      </c>
      <c r="D62" s="78" t="s">
        <v>39</v>
      </c>
      <c r="E62" s="79">
        <v>22</v>
      </c>
      <c r="F62" s="112" t="s">
        <v>501</v>
      </c>
      <c r="G62" s="81"/>
      <c r="H62" s="114"/>
      <c r="I62" s="84"/>
      <c r="J62" s="84"/>
      <c r="K62" s="115"/>
      <c r="L62" s="85"/>
      <c r="M62" s="86"/>
      <c r="N62" s="121" t="str">
        <f t="shared" si="3"/>
        <v/>
      </c>
      <c r="O62" s="122" t="str">
        <f t="shared" si="4"/>
        <v/>
      </c>
      <c r="P62" s="87"/>
      <c r="Q62" s="88">
        <v>60</v>
      </c>
      <c r="R62" s="89">
        <v>65</v>
      </c>
      <c r="S62" s="90"/>
      <c r="T62" s="91">
        <v>28</v>
      </c>
      <c r="U62" s="90"/>
      <c r="V62" s="91"/>
      <c r="W62" s="92" t="s">
        <v>279</v>
      </c>
      <c r="X62" s="93"/>
      <c r="Y62" s="94">
        <v>40</v>
      </c>
      <c r="Z62" s="95"/>
      <c r="AA62" s="94" t="s">
        <v>221</v>
      </c>
      <c r="AB62" s="92"/>
      <c r="AC62" s="96"/>
      <c r="AD62" s="94" t="s">
        <v>71</v>
      </c>
      <c r="AE62" s="97" t="s">
        <v>49</v>
      </c>
      <c r="AF62" s="98"/>
      <c r="AG62" s="99" t="s">
        <v>10</v>
      </c>
      <c r="AH62" s="100"/>
      <c r="AI62" s="100"/>
      <c r="AJ62" s="101"/>
      <c r="AK62" s="102" t="s">
        <v>230</v>
      </c>
      <c r="AL62" s="103" t="s">
        <v>228</v>
      </c>
      <c r="AM62" s="9" t="s">
        <v>155</v>
      </c>
    </row>
    <row r="63" spans="1:39" s="1" customFormat="1" ht="30" customHeight="1" x14ac:dyDescent="0.35">
      <c r="A63" s="12" t="s">
        <v>444</v>
      </c>
      <c r="B63" s="77" t="s">
        <v>247</v>
      </c>
      <c r="C63" s="78"/>
      <c r="D63" s="78" t="s">
        <v>248</v>
      </c>
      <c r="E63" s="79">
        <v>22</v>
      </c>
      <c r="F63" s="112" t="s">
        <v>501</v>
      </c>
      <c r="G63" s="81"/>
      <c r="H63" s="114"/>
      <c r="I63" s="84"/>
      <c r="J63" s="84"/>
      <c r="K63" s="115"/>
      <c r="L63" s="85"/>
      <c r="M63" s="86"/>
      <c r="N63" s="121" t="str">
        <f t="shared" si="3"/>
        <v/>
      </c>
      <c r="O63" s="122" t="str">
        <f t="shared" si="4"/>
        <v/>
      </c>
      <c r="P63" s="87"/>
      <c r="Q63" s="88">
        <v>64</v>
      </c>
      <c r="R63" s="89">
        <v>72</v>
      </c>
      <c r="S63" s="90"/>
      <c r="T63" s="91">
        <v>30</v>
      </c>
      <c r="U63" s="90"/>
      <c r="V63" s="91"/>
      <c r="W63" s="92">
        <v>18</v>
      </c>
      <c r="X63" s="93">
        <v>24</v>
      </c>
      <c r="Y63" s="94">
        <v>32</v>
      </c>
      <c r="Z63" s="95"/>
      <c r="AA63" s="94"/>
      <c r="AB63" s="92"/>
      <c r="AC63" s="96"/>
      <c r="AD63" s="94" t="s">
        <v>71</v>
      </c>
      <c r="AE63" s="97" t="s">
        <v>49</v>
      </c>
      <c r="AF63" s="98"/>
      <c r="AG63" s="99" t="s">
        <v>10</v>
      </c>
      <c r="AH63" s="100"/>
      <c r="AI63" s="100"/>
      <c r="AJ63" s="101"/>
      <c r="AK63" s="102"/>
      <c r="AL63" s="103" t="s">
        <v>250</v>
      </c>
      <c r="AM63" s="9" t="s">
        <v>155</v>
      </c>
    </row>
    <row r="64" spans="1:39" s="1" customFormat="1" ht="30" customHeight="1" x14ac:dyDescent="0.35">
      <c r="A64" s="12" t="s">
        <v>445</v>
      </c>
      <c r="B64" s="77" t="s">
        <v>236</v>
      </c>
      <c r="C64" s="78"/>
      <c r="D64" s="78" t="s">
        <v>39</v>
      </c>
      <c r="E64" s="79">
        <v>22</v>
      </c>
      <c r="F64" s="112" t="s">
        <v>501</v>
      </c>
      <c r="G64" s="81"/>
      <c r="H64" s="114"/>
      <c r="I64" s="84"/>
      <c r="J64" s="84"/>
      <c r="K64" s="115"/>
      <c r="L64" s="85"/>
      <c r="M64" s="86"/>
      <c r="N64" s="121" t="str">
        <f t="shared" si="3"/>
        <v/>
      </c>
      <c r="O64" s="122" t="str">
        <f t="shared" si="4"/>
        <v/>
      </c>
      <c r="P64" s="87"/>
      <c r="Q64" s="88">
        <v>65</v>
      </c>
      <c r="R64" s="89">
        <v>70</v>
      </c>
      <c r="S64" s="90"/>
      <c r="T64" s="91">
        <v>28</v>
      </c>
      <c r="U64" s="90"/>
      <c r="V64" s="91"/>
      <c r="W64" s="92" t="s">
        <v>287</v>
      </c>
      <c r="X64" s="93"/>
      <c r="Y64" s="94">
        <v>36</v>
      </c>
      <c r="Z64" s="95"/>
      <c r="AA64" s="94"/>
      <c r="AB64" s="92"/>
      <c r="AC64" s="96"/>
      <c r="AD64" s="94" t="s">
        <v>71</v>
      </c>
      <c r="AE64" s="97" t="s">
        <v>239</v>
      </c>
      <c r="AF64" s="98"/>
      <c r="AG64" s="99" t="s">
        <v>10</v>
      </c>
      <c r="AH64" s="100"/>
      <c r="AI64" s="100"/>
      <c r="AJ64" s="101"/>
      <c r="AK64" s="102" t="s">
        <v>237</v>
      </c>
      <c r="AL64" s="103" t="s">
        <v>234</v>
      </c>
      <c r="AM64" s="9" t="s">
        <v>155</v>
      </c>
    </row>
    <row r="65" spans="1:39" s="1" customFormat="1" ht="30" customHeight="1" x14ac:dyDescent="0.35">
      <c r="A65" s="12" t="s">
        <v>446</v>
      </c>
      <c r="B65" s="77" t="s">
        <v>236</v>
      </c>
      <c r="C65" s="78"/>
      <c r="D65" s="78" t="s">
        <v>39</v>
      </c>
      <c r="E65" s="79">
        <v>22</v>
      </c>
      <c r="F65" s="112" t="s">
        <v>501</v>
      </c>
      <c r="G65" s="81" t="s">
        <v>27</v>
      </c>
      <c r="H65" s="114">
        <v>0</v>
      </c>
      <c r="I65" s="84"/>
      <c r="J65" s="84"/>
      <c r="K65" s="115"/>
      <c r="L65" s="85"/>
      <c r="M65" s="86"/>
      <c r="N65" s="121" t="str">
        <f t="shared" si="3"/>
        <v/>
      </c>
      <c r="O65" s="122" t="str">
        <f>IF(V65=0, "", $AN$2-V65+T65)</f>
        <v/>
      </c>
      <c r="P65" s="87"/>
      <c r="Q65" s="88">
        <v>65</v>
      </c>
      <c r="R65" s="89">
        <v>70</v>
      </c>
      <c r="S65" s="90">
        <v>30</v>
      </c>
      <c r="T65" s="91">
        <v>28</v>
      </c>
      <c r="U65" s="90">
        <v>0</v>
      </c>
      <c r="V65" s="91"/>
      <c r="W65" s="92" t="s">
        <v>287</v>
      </c>
      <c r="X65" s="93"/>
      <c r="Y65" s="94">
        <v>24</v>
      </c>
      <c r="Z65" s="95"/>
      <c r="AA65" s="94"/>
      <c r="AB65" s="92"/>
      <c r="AC65" s="96"/>
      <c r="AD65" s="94" t="s">
        <v>71</v>
      </c>
      <c r="AE65" s="97" t="s">
        <v>239</v>
      </c>
      <c r="AF65" s="98"/>
      <c r="AG65" s="99" t="s">
        <v>10</v>
      </c>
      <c r="AH65" s="100"/>
      <c r="AI65" s="100"/>
      <c r="AJ65" s="101"/>
      <c r="AK65" s="102" t="s">
        <v>237</v>
      </c>
      <c r="AL65" s="103"/>
      <c r="AM65" s="9" t="s">
        <v>155</v>
      </c>
    </row>
    <row r="66" spans="1:39" s="1" customFormat="1" ht="30" customHeight="1" x14ac:dyDescent="0.35">
      <c r="A66" s="12" t="s">
        <v>447</v>
      </c>
      <c r="B66" s="77" t="s">
        <v>244</v>
      </c>
      <c r="C66" s="78"/>
      <c r="D66" s="78" t="s">
        <v>39</v>
      </c>
      <c r="E66" s="79">
        <v>22</v>
      </c>
      <c r="F66" s="112" t="s">
        <v>501</v>
      </c>
      <c r="G66" s="81"/>
      <c r="H66" s="114"/>
      <c r="I66" s="84"/>
      <c r="J66" s="84"/>
      <c r="K66" s="115"/>
      <c r="L66" s="85"/>
      <c r="M66" s="86"/>
      <c r="N66" s="121" t="str">
        <f t="shared" si="3"/>
        <v/>
      </c>
      <c r="O66" s="122" t="str">
        <f t="shared" ref="O66:O106" si="5">IF(V66="", IF(U66="","",IF(T66="", IF(S66="",$AN$2-U66,$AN$2-U66-S66),$AN$2-U66-T66)),IF(T66="",IF(S66="",$AN$2-U66,$AN$2-V66-S66),$AN$2-V66-T66))</f>
        <v/>
      </c>
      <c r="P66" s="87"/>
      <c r="Q66" s="88">
        <v>65</v>
      </c>
      <c r="R66" s="89">
        <v>70</v>
      </c>
      <c r="S66" s="90"/>
      <c r="T66" s="91">
        <v>60</v>
      </c>
      <c r="U66" s="90"/>
      <c r="V66" s="91"/>
      <c r="W66" s="92">
        <v>10</v>
      </c>
      <c r="X66" s="93">
        <v>18</v>
      </c>
      <c r="Y66" s="94">
        <v>32</v>
      </c>
      <c r="Z66" s="95"/>
      <c r="AA66" s="94"/>
      <c r="AB66" s="92"/>
      <c r="AC66" s="96"/>
      <c r="AD66" s="94" t="s">
        <v>251</v>
      </c>
      <c r="AE66" s="97"/>
      <c r="AF66" s="98"/>
      <c r="AG66" s="99" t="s">
        <v>10</v>
      </c>
      <c r="AH66" s="100"/>
      <c r="AI66" s="100"/>
      <c r="AJ66" s="101"/>
      <c r="AK66" s="102" t="s">
        <v>243</v>
      </c>
      <c r="AL66" s="103" t="s">
        <v>245</v>
      </c>
      <c r="AM66" s="9" t="s">
        <v>155</v>
      </c>
    </row>
    <row r="67" spans="1:39" s="1" customFormat="1" ht="30" customHeight="1" x14ac:dyDescent="0.35">
      <c r="A67" s="12" t="s">
        <v>448</v>
      </c>
      <c r="B67" s="77" t="s">
        <v>244</v>
      </c>
      <c r="C67" s="78"/>
      <c r="D67" s="78" t="s">
        <v>39</v>
      </c>
      <c r="E67" s="79">
        <v>22</v>
      </c>
      <c r="F67" s="112" t="s">
        <v>501</v>
      </c>
      <c r="G67" s="81"/>
      <c r="H67" s="114"/>
      <c r="I67" s="84"/>
      <c r="J67" s="84"/>
      <c r="K67" s="115"/>
      <c r="L67" s="85"/>
      <c r="M67" s="86"/>
      <c r="N67" s="121" t="str">
        <f t="shared" si="3"/>
        <v/>
      </c>
      <c r="O67" s="122" t="str">
        <f t="shared" si="5"/>
        <v/>
      </c>
      <c r="P67" s="87"/>
      <c r="Q67" s="88">
        <v>65</v>
      </c>
      <c r="R67" s="89">
        <v>70</v>
      </c>
      <c r="S67" s="90"/>
      <c r="T67" s="91">
        <v>30</v>
      </c>
      <c r="U67" s="90"/>
      <c r="V67" s="91"/>
      <c r="W67" s="92">
        <v>10</v>
      </c>
      <c r="X67" s="93">
        <v>18</v>
      </c>
      <c r="Y67" s="94">
        <v>32</v>
      </c>
      <c r="Z67" s="95"/>
      <c r="AA67" s="94"/>
      <c r="AB67" s="92"/>
      <c r="AC67" s="96"/>
      <c r="AD67" s="94" t="s">
        <v>251</v>
      </c>
      <c r="AE67" s="97"/>
      <c r="AF67" s="98"/>
      <c r="AG67" s="99" t="s">
        <v>10</v>
      </c>
      <c r="AH67" s="100"/>
      <c r="AI67" s="100"/>
      <c r="AJ67" s="101"/>
      <c r="AK67" s="102" t="s">
        <v>243</v>
      </c>
      <c r="AL67" s="103" t="s">
        <v>502</v>
      </c>
      <c r="AM67" s="9" t="s">
        <v>155</v>
      </c>
    </row>
    <row r="68" spans="1:39" s="1" customFormat="1" ht="30" customHeight="1" x14ac:dyDescent="0.35">
      <c r="A68" s="12" t="s">
        <v>449</v>
      </c>
      <c r="B68" s="77" t="s">
        <v>253</v>
      </c>
      <c r="C68" s="78"/>
      <c r="D68" s="78" t="s">
        <v>39</v>
      </c>
      <c r="E68" s="79">
        <v>22</v>
      </c>
      <c r="F68" s="112" t="s">
        <v>501</v>
      </c>
      <c r="G68" s="81"/>
      <c r="H68" s="114"/>
      <c r="I68" s="84"/>
      <c r="J68" s="84"/>
      <c r="K68" s="115"/>
      <c r="L68" s="85"/>
      <c r="M68" s="86"/>
      <c r="N68" s="121" t="str">
        <f t="shared" ref="N68:N99" si="6">IF(M68=0, "", IF(M68&lt;0, $AO$2+M68, $AO$2-M68))</f>
        <v/>
      </c>
      <c r="O68" s="122" t="str">
        <f t="shared" si="5"/>
        <v/>
      </c>
      <c r="P68" s="87"/>
      <c r="Q68" s="88">
        <v>65</v>
      </c>
      <c r="R68" s="89">
        <v>70</v>
      </c>
      <c r="S68" s="90"/>
      <c r="T68" s="91">
        <v>35</v>
      </c>
      <c r="U68" s="90"/>
      <c r="V68" s="91"/>
      <c r="W68" s="92">
        <v>10</v>
      </c>
      <c r="X68" s="93">
        <v>18</v>
      </c>
      <c r="Y68" s="94">
        <v>32</v>
      </c>
      <c r="Z68" s="95"/>
      <c r="AA68" s="94"/>
      <c r="AB68" s="92"/>
      <c r="AC68" s="96"/>
      <c r="AD68" s="94" t="s">
        <v>251</v>
      </c>
      <c r="AE68" s="97"/>
      <c r="AF68" s="98"/>
      <c r="AG68" s="99" t="s">
        <v>10</v>
      </c>
      <c r="AH68" s="100"/>
      <c r="AI68" s="100"/>
      <c r="AJ68" s="101"/>
      <c r="AK68" s="102" t="s">
        <v>243</v>
      </c>
      <c r="AL68" s="103" t="s">
        <v>254</v>
      </c>
      <c r="AM68" s="9" t="s">
        <v>155</v>
      </c>
    </row>
    <row r="69" spans="1:39" s="1" customFormat="1" ht="30" customHeight="1" x14ac:dyDescent="0.35">
      <c r="A69" s="12" t="s">
        <v>450</v>
      </c>
      <c r="B69" s="77" t="s">
        <v>260</v>
      </c>
      <c r="C69" s="78"/>
      <c r="D69" s="78"/>
      <c r="E69" s="79">
        <v>22</v>
      </c>
      <c r="F69" s="112" t="s">
        <v>501</v>
      </c>
      <c r="G69" s="81"/>
      <c r="H69" s="114"/>
      <c r="I69" s="84"/>
      <c r="J69" s="84"/>
      <c r="K69" s="115"/>
      <c r="L69" s="85"/>
      <c r="M69" s="86"/>
      <c r="N69" s="121" t="str">
        <f t="shared" si="6"/>
        <v/>
      </c>
      <c r="O69" s="122" t="str">
        <f t="shared" si="5"/>
        <v/>
      </c>
      <c r="P69" s="87"/>
      <c r="Q69" s="88">
        <v>65</v>
      </c>
      <c r="R69" s="89">
        <v>70</v>
      </c>
      <c r="S69" s="90"/>
      <c r="T69" s="91">
        <v>30</v>
      </c>
      <c r="U69" s="90"/>
      <c r="V69" s="91"/>
      <c r="W69" s="92" t="s">
        <v>290</v>
      </c>
      <c r="X69" s="93"/>
      <c r="Y69" s="94">
        <v>20</v>
      </c>
      <c r="Z69" s="95"/>
      <c r="AA69" s="94"/>
      <c r="AB69" s="92"/>
      <c r="AC69" s="96"/>
      <c r="AD69" s="94" t="s">
        <v>251</v>
      </c>
      <c r="AE69" s="97" t="s">
        <v>71</v>
      </c>
      <c r="AF69" s="98" t="s">
        <v>12</v>
      </c>
      <c r="AG69" s="99" t="s">
        <v>10</v>
      </c>
      <c r="AH69" s="100"/>
      <c r="AI69" s="100"/>
      <c r="AJ69" s="101"/>
      <c r="AK69" s="102" t="s">
        <v>261</v>
      </c>
      <c r="AL69" s="103" t="s">
        <v>262</v>
      </c>
      <c r="AM69" s="9" t="s">
        <v>155</v>
      </c>
    </row>
    <row r="70" spans="1:39" s="1" customFormat="1" ht="30" customHeight="1" x14ac:dyDescent="0.35">
      <c r="A70" s="12" t="s">
        <v>451</v>
      </c>
      <c r="B70" s="77" t="s">
        <v>241</v>
      </c>
      <c r="C70" s="78"/>
      <c r="D70" s="78" t="s">
        <v>39</v>
      </c>
      <c r="E70" s="79">
        <v>22</v>
      </c>
      <c r="F70" s="112" t="s">
        <v>501</v>
      </c>
      <c r="G70" s="81" t="s">
        <v>297</v>
      </c>
      <c r="H70" s="114">
        <v>0</v>
      </c>
      <c r="I70" s="84"/>
      <c r="J70" s="84"/>
      <c r="K70" s="115"/>
      <c r="L70" s="85"/>
      <c r="M70" s="86"/>
      <c r="N70" s="121" t="str">
        <f t="shared" si="6"/>
        <v/>
      </c>
      <c r="O70" s="122" t="str">
        <f t="shared" si="5"/>
        <v/>
      </c>
      <c r="P70" s="87"/>
      <c r="Q70" s="88">
        <v>70</v>
      </c>
      <c r="R70" s="89">
        <v>75</v>
      </c>
      <c r="S70" s="90"/>
      <c r="T70" s="91"/>
      <c r="U70" s="90"/>
      <c r="V70" s="91"/>
      <c r="W70" s="92">
        <v>24</v>
      </c>
      <c r="X70" s="93">
        <v>30</v>
      </c>
      <c r="Y70" s="94">
        <v>30</v>
      </c>
      <c r="Z70" s="95"/>
      <c r="AA70" s="94"/>
      <c r="AB70" s="92"/>
      <c r="AC70" s="96"/>
      <c r="AD70" s="94"/>
      <c r="AE70" s="97" t="s">
        <v>49</v>
      </c>
      <c r="AF70" s="98"/>
      <c r="AG70" s="99" t="s">
        <v>10</v>
      </c>
      <c r="AH70" s="100"/>
      <c r="AI70" s="100" t="s">
        <v>10</v>
      </c>
      <c r="AJ70" s="101"/>
      <c r="AK70" s="102"/>
      <c r="AL70" s="103" t="s">
        <v>503</v>
      </c>
      <c r="AM70" s="9" t="s">
        <v>155</v>
      </c>
    </row>
    <row r="71" spans="1:39" s="1" customFormat="1" ht="30" customHeight="1" x14ac:dyDescent="0.35">
      <c r="A71" s="12" t="s">
        <v>455</v>
      </c>
      <c r="B71" s="77" t="s">
        <v>65</v>
      </c>
      <c r="C71" s="78" t="s">
        <v>67</v>
      </c>
      <c r="D71" s="110" t="s">
        <v>222</v>
      </c>
      <c r="E71" s="79">
        <v>22</v>
      </c>
      <c r="F71" s="80" t="s">
        <v>383</v>
      </c>
      <c r="G71" s="81"/>
      <c r="H71" s="114"/>
      <c r="I71" s="84"/>
      <c r="J71" s="84"/>
      <c r="K71" s="115"/>
      <c r="L71" s="85"/>
      <c r="M71" s="86"/>
      <c r="N71" s="121" t="str">
        <f t="shared" si="6"/>
        <v/>
      </c>
      <c r="O71" s="122" t="str">
        <f t="shared" si="5"/>
        <v/>
      </c>
      <c r="P71" s="87"/>
      <c r="Q71" s="85"/>
      <c r="R71" s="86"/>
      <c r="S71" s="90"/>
      <c r="T71" s="91">
        <v>28</v>
      </c>
      <c r="U71" s="90"/>
      <c r="V71" s="91"/>
      <c r="W71" s="92">
        <v>9</v>
      </c>
      <c r="X71" s="93">
        <v>12</v>
      </c>
      <c r="Y71" s="94">
        <v>20</v>
      </c>
      <c r="Z71" s="95"/>
      <c r="AA71" s="94"/>
      <c r="AB71" s="92">
        <v>75</v>
      </c>
      <c r="AC71" s="96">
        <v>85</v>
      </c>
      <c r="AD71" s="94">
        <v>6</v>
      </c>
      <c r="AE71" s="97">
        <v>12</v>
      </c>
      <c r="AF71" s="98"/>
      <c r="AG71" s="99"/>
      <c r="AH71" s="100"/>
      <c r="AI71" s="100"/>
      <c r="AJ71" s="101"/>
      <c r="AK71" s="102"/>
      <c r="AL71" s="103" t="s">
        <v>66</v>
      </c>
      <c r="AM71" s="9" t="s">
        <v>155</v>
      </c>
    </row>
    <row r="72" spans="1:39" s="1" customFormat="1" ht="30" customHeight="1" x14ac:dyDescent="0.35">
      <c r="A72" s="14" t="s">
        <v>1</v>
      </c>
      <c r="B72" s="77" t="s">
        <v>29</v>
      </c>
      <c r="C72" s="78" t="s">
        <v>26</v>
      </c>
      <c r="D72" s="110" t="s">
        <v>222</v>
      </c>
      <c r="E72" s="79">
        <v>22</v>
      </c>
      <c r="F72" s="80" t="s">
        <v>383</v>
      </c>
      <c r="G72" s="81"/>
      <c r="H72" s="114"/>
      <c r="I72" s="84"/>
      <c r="J72" s="84"/>
      <c r="K72" s="115"/>
      <c r="L72" s="85"/>
      <c r="M72" s="86"/>
      <c r="N72" s="121" t="str">
        <f t="shared" si="6"/>
        <v/>
      </c>
      <c r="O72" s="122" t="str">
        <f t="shared" si="5"/>
        <v/>
      </c>
      <c r="P72" s="87"/>
      <c r="Q72" s="85"/>
      <c r="R72" s="86"/>
      <c r="S72" s="90"/>
      <c r="T72" s="91">
        <v>14</v>
      </c>
      <c r="U72" s="90"/>
      <c r="V72" s="91"/>
      <c r="W72" s="92">
        <v>6</v>
      </c>
      <c r="X72" s="93">
        <v>8</v>
      </c>
      <c r="Y72" s="94">
        <v>24</v>
      </c>
      <c r="Z72" s="95"/>
      <c r="AA72" s="94" t="s">
        <v>90</v>
      </c>
      <c r="AB72" s="92">
        <v>60</v>
      </c>
      <c r="AC72" s="96">
        <v>75</v>
      </c>
      <c r="AD72" s="94">
        <v>4</v>
      </c>
      <c r="AE72" s="97">
        <v>6</v>
      </c>
      <c r="AF72" s="98" t="s">
        <v>89</v>
      </c>
      <c r="AG72" s="99"/>
      <c r="AH72" s="100" t="s">
        <v>27</v>
      </c>
      <c r="AI72" s="100" t="s">
        <v>10</v>
      </c>
      <c r="AJ72" s="101"/>
      <c r="AK72" s="102" t="s">
        <v>163</v>
      </c>
      <c r="AL72" s="103" t="s">
        <v>28</v>
      </c>
      <c r="AM72" s="9" t="s">
        <v>155</v>
      </c>
    </row>
    <row r="73" spans="1:39" s="1" customFormat="1" ht="30" customHeight="1" x14ac:dyDescent="0.35">
      <c r="A73" s="12" t="s">
        <v>505</v>
      </c>
      <c r="B73" s="77" t="s">
        <v>80</v>
      </c>
      <c r="C73" s="78" t="s">
        <v>9</v>
      </c>
      <c r="D73" s="78"/>
      <c r="E73" s="79">
        <v>22</v>
      </c>
      <c r="F73" s="80" t="s">
        <v>383</v>
      </c>
      <c r="G73" s="81"/>
      <c r="H73" s="114"/>
      <c r="I73" s="84"/>
      <c r="J73" s="84"/>
      <c r="K73" s="115"/>
      <c r="L73" s="85"/>
      <c r="M73" s="86"/>
      <c r="N73" s="121" t="str">
        <f t="shared" si="6"/>
        <v/>
      </c>
      <c r="O73" s="122" t="str">
        <f t="shared" si="5"/>
        <v/>
      </c>
      <c r="P73" s="87"/>
      <c r="Q73" s="85"/>
      <c r="R73" s="86"/>
      <c r="S73" s="90"/>
      <c r="T73" s="91"/>
      <c r="U73" s="90"/>
      <c r="V73" s="91"/>
      <c r="W73" s="92" t="s">
        <v>290</v>
      </c>
      <c r="X73" s="93">
        <v>12</v>
      </c>
      <c r="Y73" s="94">
        <v>18</v>
      </c>
      <c r="Z73" s="95"/>
      <c r="AA73" s="94"/>
      <c r="AB73" s="92">
        <v>55</v>
      </c>
      <c r="AC73" s="96">
        <v>70</v>
      </c>
      <c r="AD73" s="94">
        <v>6</v>
      </c>
      <c r="AE73" s="97">
        <v>12</v>
      </c>
      <c r="AF73" s="98"/>
      <c r="AG73" s="99"/>
      <c r="AH73" s="100" t="s">
        <v>10</v>
      </c>
      <c r="AI73" s="100" t="s">
        <v>10</v>
      </c>
      <c r="AJ73" s="101"/>
      <c r="AK73" s="102"/>
      <c r="AL73" s="103" t="s">
        <v>81</v>
      </c>
      <c r="AM73" s="9" t="s">
        <v>155</v>
      </c>
    </row>
    <row r="74" spans="1:39" s="1" customFormat="1" ht="30" customHeight="1" x14ac:dyDescent="0.35">
      <c r="A74" s="12" t="s">
        <v>467</v>
      </c>
      <c r="B74" s="77" t="s">
        <v>54</v>
      </c>
      <c r="C74" s="78" t="s">
        <v>24</v>
      </c>
      <c r="D74" s="78"/>
      <c r="E74" s="79">
        <v>22</v>
      </c>
      <c r="F74" s="80" t="s">
        <v>383</v>
      </c>
      <c r="G74" s="81"/>
      <c r="H74" s="114"/>
      <c r="I74" s="84"/>
      <c r="J74" s="84"/>
      <c r="K74" s="115"/>
      <c r="L74" s="85"/>
      <c r="M74" s="86"/>
      <c r="N74" s="121" t="str">
        <f t="shared" si="6"/>
        <v/>
      </c>
      <c r="O74" s="122">
        <f t="shared" si="5"/>
        <v>44788</v>
      </c>
      <c r="P74" s="87"/>
      <c r="Q74" s="85"/>
      <c r="R74" s="86"/>
      <c r="S74" s="90">
        <v>5</v>
      </c>
      <c r="T74" s="91">
        <v>10</v>
      </c>
      <c r="U74" s="90"/>
      <c r="V74" s="91">
        <v>50</v>
      </c>
      <c r="W74" s="92">
        <v>8</v>
      </c>
      <c r="X74" s="93">
        <v>12</v>
      </c>
      <c r="Y74" s="94"/>
      <c r="Z74" s="95"/>
      <c r="AA74" s="94"/>
      <c r="AB74" s="92">
        <v>45</v>
      </c>
      <c r="AC74" s="96">
        <v>75</v>
      </c>
      <c r="AD74" s="94">
        <v>4</v>
      </c>
      <c r="AE74" s="97">
        <v>6</v>
      </c>
      <c r="AF74" s="98"/>
      <c r="AG74" s="99"/>
      <c r="AH74" s="100" t="s">
        <v>10</v>
      </c>
      <c r="AI74" s="100"/>
      <c r="AJ74" s="101"/>
      <c r="AK74" s="102" t="s">
        <v>168</v>
      </c>
      <c r="AL74" s="103" t="s">
        <v>55</v>
      </c>
      <c r="AM74" s="9" t="s">
        <v>155</v>
      </c>
    </row>
    <row r="75" spans="1:39" s="1" customFormat="1" ht="30" customHeight="1" x14ac:dyDescent="0.35">
      <c r="A75" s="14" t="s">
        <v>468</v>
      </c>
      <c r="B75" s="77" t="s">
        <v>86</v>
      </c>
      <c r="C75" s="78"/>
      <c r="D75" s="78"/>
      <c r="E75" s="79">
        <v>22</v>
      </c>
      <c r="F75" s="80" t="s">
        <v>383</v>
      </c>
      <c r="G75" s="81"/>
      <c r="H75" s="114"/>
      <c r="I75" s="84"/>
      <c r="J75" s="84"/>
      <c r="K75" s="115"/>
      <c r="L75" s="85"/>
      <c r="M75" s="86"/>
      <c r="N75" s="121" t="str">
        <f t="shared" si="6"/>
        <v/>
      </c>
      <c r="O75" s="122" t="str">
        <f t="shared" si="5"/>
        <v/>
      </c>
      <c r="P75" s="87"/>
      <c r="Q75" s="85"/>
      <c r="R75" s="86"/>
      <c r="S75" s="90"/>
      <c r="T75" s="91">
        <v>30</v>
      </c>
      <c r="U75" s="90"/>
      <c r="V75" s="91"/>
      <c r="W75" s="92" t="s">
        <v>279</v>
      </c>
      <c r="X75" s="93"/>
      <c r="Y75" s="94"/>
      <c r="Z75" s="95"/>
      <c r="AA75" s="94"/>
      <c r="AB75" s="92"/>
      <c r="AC75" s="96"/>
      <c r="AD75" s="94"/>
      <c r="AE75" s="97"/>
      <c r="AF75" s="98"/>
      <c r="AG75" s="99"/>
      <c r="AH75" s="100"/>
      <c r="AI75" s="100"/>
      <c r="AJ75" s="101"/>
      <c r="AK75" s="102"/>
      <c r="AL75" s="103" t="s">
        <v>87</v>
      </c>
      <c r="AM75" s="9" t="s">
        <v>155</v>
      </c>
    </row>
    <row r="76" spans="1:39" s="1" customFormat="1" ht="30" customHeight="1" x14ac:dyDescent="0.35">
      <c r="A76" s="107" t="s">
        <v>473</v>
      </c>
      <c r="B76" s="77" t="s">
        <v>358</v>
      </c>
      <c r="C76" s="78"/>
      <c r="D76" s="78" t="s">
        <v>39</v>
      </c>
      <c r="E76" s="79">
        <v>23</v>
      </c>
      <c r="F76" s="112" t="s">
        <v>500</v>
      </c>
      <c r="G76" s="81"/>
      <c r="H76" s="114"/>
      <c r="I76" s="84" t="s">
        <v>311</v>
      </c>
      <c r="J76" s="84"/>
      <c r="K76" s="115"/>
      <c r="L76" s="85"/>
      <c r="M76" s="86"/>
      <c r="N76" s="121" t="str">
        <f t="shared" si="6"/>
        <v/>
      </c>
      <c r="O76" s="122" t="str">
        <f t="shared" si="5"/>
        <v/>
      </c>
      <c r="P76" s="87"/>
      <c r="Q76" s="88">
        <v>60</v>
      </c>
      <c r="R76" s="89">
        <v>65</v>
      </c>
      <c r="S76" s="90"/>
      <c r="T76" s="91"/>
      <c r="U76" s="90"/>
      <c r="V76" s="91"/>
      <c r="W76" s="92" t="s">
        <v>360</v>
      </c>
      <c r="X76" s="93"/>
      <c r="Y76" s="94"/>
      <c r="Z76" s="95"/>
      <c r="AA76" s="94"/>
      <c r="AB76" s="92"/>
      <c r="AC76" s="96"/>
      <c r="AD76" s="94"/>
      <c r="AE76" s="97" t="s">
        <v>251</v>
      </c>
      <c r="AF76" s="98"/>
      <c r="AG76" s="99"/>
      <c r="AH76" s="100"/>
      <c r="AI76" s="100"/>
      <c r="AJ76" s="101"/>
      <c r="AK76" s="102" t="s">
        <v>362</v>
      </c>
      <c r="AL76" s="108" t="s">
        <v>361</v>
      </c>
      <c r="AM76" s="9" t="s">
        <v>155</v>
      </c>
    </row>
    <row r="77" spans="1:39" s="1" customFormat="1" ht="29.5" customHeight="1" x14ac:dyDescent="0.35">
      <c r="A77" s="107" t="s">
        <v>474</v>
      </c>
      <c r="B77" s="77" t="s">
        <v>185</v>
      </c>
      <c r="C77" s="78"/>
      <c r="D77" s="78" t="s">
        <v>313</v>
      </c>
      <c r="E77" s="79">
        <v>23</v>
      </c>
      <c r="F77" s="112" t="s">
        <v>500</v>
      </c>
      <c r="G77" s="81"/>
      <c r="H77" s="114"/>
      <c r="I77" s="84"/>
      <c r="J77" s="84"/>
      <c r="K77" s="115"/>
      <c r="L77" s="85"/>
      <c r="M77" s="86"/>
      <c r="N77" s="121" t="str">
        <f t="shared" si="6"/>
        <v/>
      </c>
      <c r="O77" s="122" t="str">
        <f t="shared" si="5"/>
        <v/>
      </c>
      <c r="P77" s="87"/>
      <c r="Q77" s="88">
        <v>65</v>
      </c>
      <c r="R77" s="89">
        <v>70</v>
      </c>
      <c r="S77" s="90"/>
      <c r="T77" s="91"/>
      <c r="U77" s="90"/>
      <c r="V77" s="91"/>
      <c r="W77" s="92">
        <v>8</v>
      </c>
      <c r="X77" s="93">
        <v>12</v>
      </c>
      <c r="Y77" s="94"/>
      <c r="Z77" s="95"/>
      <c r="AA77" s="94"/>
      <c r="AB77" s="92"/>
      <c r="AC77" s="96"/>
      <c r="AD77" s="94"/>
      <c r="AE77" s="97" t="s">
        <v>251</v>
      </c>
      <c r="AF77" s="98"/>
      <c r="AG77" s="99" t="s">
        <v>373</v>
      </c>
      <c r="AH77" s="100"/>
      <c r="AI77" s="100"/>
      <c r="AJ77" s="101"/>
      <c r="AK77" s="109" t="s">
        <v>374</v>
      </c>
      <c r="AL77" s="108" t="s">
        <v>375</v>
      </c>
      <c r="AM77" s="9" t="s">
        <v>155</v>
      </c>
    </row>
    <row r="78" spans="1:39" s="46" customFormat="1" ht="30" customHeight="1" x14ac:dyDescent="0.35">
      <c r="A78" s="12" t="s">
        <v>452</v>
      </c>
      <c r="B78" s="77" t="s">
        <v>270</v>
      </c>
      <c r="C78" s="78"/>
      <c r="D78" s="78"/>
      <c r="E78" s="80">
        <v>22</v>
      </c>
      <c r="F78" s="112" t="s">
        <v>501</v>
      </c>
      <c r="G78" s="80"/>
      <c r="H78" s="80"/>
      <c r="I78" s="83"/>
      <c r="J78" s="84"/>
      <c r="K78" s="115"/>
      <c r="L78" s="85"/>
      <c r="M78" s="86"/>
      <c r="N78" s="121" t="str">
        <f t="shared" si="6"/>
        <v/>
      </c>
      <c r="O78" s="122">
        <f t="shared" si="5"/>
        <v>44848</v>
      </c>
      <c r="P78" s="87"/>
      <c r="Q78" s="88">
        <v>75</v>
      </c>
      <c r="R78" s="89">
        <v>80</v>
      </c>
      <c r="S78" s="90"/>
      <c r="T78" s="91"/>
      <c r="U78" s="90"/>
      <c r="V78" s="91">
        <v>120</v>
      </c>
      <c r="W78" s="92" t="s">
        <v>289</v>
      </c>
      <c r="X78" s="93"/>
      <c r="Y78" s="94">
        <v>6</v>
      </c>
      <c r="Z78" s="97"/>
      <c r="AA78" s="98"/>
      <c r="AB78" s="92"/>
      <c r="AC78" s="96"/>
      <c r="AD78" s="94" t="s">
        <v>71</v>
      </c>
      <c r="AE78" s="97" t="s">
        <v>49</v>
      </c>
      <c r="AF78" s="98" t="s">
        <v>266</v>
      </c>
      <c r="AG78" s="99" t="s">
        <v>10</v>
      </c>
      <c r="AH78" s="100"/>
      <c r="AI78" s="100" t="s">
        <v>10</v>
      </c>
      <c r="AJ78" s="101"/>
      <c r="AK78" s="102"/>
      <c r="AL78" s="103" t="s">
        <v>271</v>
      </c>
      <c r="AM78" s="9" t="s">
        <v>155</v>
      </c>
    </row>
    <row r="79" spans="1:39" s="46" customFormat="1" ht="30" customHeight="1" x14ac:dyDescent="0.35">
      <c r="A79" s="12" t="s">
        <v>461</v>
      </c>
      <c r="B79" s="77" t="s">
        <v>33</v>
      </c>
      <c r="C79" s="78" t="s">
        <v>9</v>
      </c>
      <c r="D79" s="78"/>
      <c r="E79" s="80">
        <v>22</v>
      </c>
      <c r="F79" s="80" t="s">
        <v>383</v>
      </c>
      <c r="G79" s="80"/>
      <c r="H79" s="80"/>
      <c r="I79" s="83"/>
      <c r="J79" s="84"/>
      <c r="K79" s="115"/>
      <c r="L79" s="85"/>
      <c r="M79" s="86"/>
      <c r="N79" s="121" t="str">
        <f t="shared" si="6"/>
        <v/>
      </c>
      <c r="O79" s="122">
        <f t="shared" si="5"/>
        <v>44848</v>
      </c>
      <c r="P79" s="87"/>
      <c r="Q79" s="85"/>
      <c r="R79" s="86"/>
      <c r="S79" s="90"/>
      <c r="T79" s="91"/>
      <c r="U79" s="90"/>
      <c r="V79" s="91">
        <v>40</v>
      </c>
      <c r="W79" s="92" t="s">
        <v>290</v>
      </c>
      <c r="X79" s="93"/>
      <c r="Y79" s="94"/>
      <c r="Z79" s="97"/>
      <c r="AA79" s="98" t="s">
        <v>221</v>
      </c>
      <c r="AB79" s="92">
        <v>55</v>
      </c>
      <c r="AC79" s="96">
        <v>70</v>
      </c>
      <c r="AD79" s="94">
        <v>6</v>
      </c>
      <c r="AE79" s="97">
        <v>12</v>
      </c>
      <c r="AF79" s="98"/>
      <c r="AG79" s="99"/>
      <c r="AH79" s="100" t="s">
        <v>10</v>
      </c>
      <c r="AI79" s="100" t="s">
        <v>10</v>
      </c>
      <c r="AJ79" s="101"/>
      <c r="AK79" s="102"/>
      <c r="AL79" s="103" t="s">
        <v>34</v>
      </c>
      <c r="AM79" s="9" t="s">
        <v>155</v>
      </c>
    </row>
    <row r="80" spans="1:39" s="46" customFormat="1" ht="30" customHeight="1" x14ac:dyDescent="0.35">
      <c r="A80" s="12" t="s">
        <v>463</v>
      </c>
      <c r="B80" s="77" t="s">
        <v>8</v>
      </c>
      <c r="C80" s="78" t="s">
        <v>9</v>
      </c>
      <c r="D80" s="78"/>
      <c r="E80" s="80">
        <v>22</v>
      </c>
      <c r="F80" s="80" t="s">
        <v>383</v>
      </c>
      <c r="G80" s="80"/>
      <c r="H80" s="80"/>
      <c r="I80" s="83"/>
      <c r="J80" s="84"/>
      <c r="K80" s="115"/>
      <c r="L80" s="85"/>
      <c r="M80" s="86"/>
      <c r="N80" s="121" t="str">
        <f t="shared" si="6"/>
        <v/>
      </c>
      <c r="O80" s="122">
        <f t="shared" si="5"/>
        <v>44848</v>
      </c>
      <c r="P80" s="87"/>
      <c r="Q80" s="85"/>
      <c r="R80" s="86"/>
      <c r="S80" s="90"/>
      <c r="T80" s="91"/>
      <c r="U80" s="90"/>
      <c r="V80" s="91">
        <v>55</v>
      </c>
      <c r="W80" s="92">
        <v>6</v>
      </c>
      <c r="X80" s="93">
        <v>12</v>
      </c>
      <c r="Y80" s="94">
        <v>7</v>
      </c>
      <c r="Z80" s="97"/>
      <c r="AA80" s="98" t="s">
        <v>221</v>
      </c>
      <c r="AB80" s="92">
        <v>55</v>
      </c>
      <c r="AC80" s="96">
        <v>70</v>
      </c>
      <c r="AD80" s="94">
        <v>6</v>
      </c>
      <c r="AE80" s="97">
        <v>12</v>
      </c>
      <c r="AF80" s="98" t="s">
        <v>12</v>
      </c>
      <c r="AG80" s="99"/>
      <c r="AH80" s="100" t="s">
        <v>10</v>
      </c>
      <c r="AI80" s="100" t="s">
        <v>10</v>
      </c>
      <c r="AJ80" s="101"/>
      <c r="AK80" s="102" t="s">
        <v>88</v>
      </c>
      <c r="AL80" s="103" t="s">
        <v>15</v>
      </c>
      <c r="AM80" s="9" t="s">
        <v>155</v>
      </c>
    </row>
    <row r="81" spans="1:39" s="46" customFormat="1" ht="30" customHeight="1" x14ac:dyDescent="0.35">
      <c r="A81" s="13" t="s">
        <v>0</v>
      </c>
      <c r="B81" s="77" t="s">
        <v>8</v>
      </c>
      <c r="C81" s="78" t="s">
        <v>9</v>
      </c>
      <c r="D81" s="78"/>
      <c r="E81" s="80">
        <v>22</v>
      </c>
      <c r="F81" s="80" t="s">
        <v>383</v>
      </c>
      <c r="G81" s="80"/>
      <c r="H81" s="80"/>
      <c r="I81" s="83"/>
      <c r="J81" s="84"/>
      <c r="K81" s="115"/>
      <c r="L81" s="85"/>
      <c r="M81" s="86"/>
      <c r="N81" s="121" t="str">
        <f t="shared" si="6"/>
        <v/>
      </c>
      <c r="O81" s="122">
        <f t="shared" si="5"/>
        <v>44779</v>
      </c>
      <c r="P81" s="87"/>
      <c r="Q81" s="85"/>
      <c r="R81" s="86"/>
      <c r="S81" s="90">
        <v>10</v>
      </c>
      <c r="T81" s="91">
        <v>14</v>
      </c>
      <c r="U81" s="90"/>
      <c r="V81" s="91">
        <v>55</v>
      </c>
      <c r="W81" s="92"/>
      <c r="X81" s="93">
        <v>12</v>
      </c>
      <c r="Y81" s="94">
        <v>16</v>
      </c>
      <c r="Z81" s="97"/>
      <c r="AA81" s="98" t="s">
        <v>221</v>
      </c>
      <c r="AB81" s="92">
        <v>60</v>
      </c>
      <c r="AC81" s="96">
        <v>80</v>
      </c>
      <c r="AD81" s="94">
        <v>4</v>
      </c>
      <c r="AE81" s="97">
        <v>6</v>
      </c>
      <c r="AF81" s="98"/>
      <c r="AG81" s="99"/>
      <c r="AH81" s="100" t="s">
        <v>10</v>
      </c>
      <c r="AI81" s="100" t="s">
        <v>10</v>
      </c>
      <c r="AJ81" s="101"/>
      <c r="AK81" s="102"/>
      <c r="AL81" s="103" t="s">
        <v>16</v>
      </c>
      <c r="AM81" s="9" t="s">
        <v>155</v>
      </c>
    </row>
    <row r="82" spans="1:39" s="46" customFormat="1" ht="30" customHeight="1" x14ac:dyDescent="0.35">
      <c r="A82" s="12" t="s">
        <v>470</v>
      </c>
      <c r="B82" s="77" t="s">
        <v>264</v>
      </c>
      <c r="C82" s="78"/>
      <c r="D82" s="78"/>
      <c r="E82" s="80">
        <v>22</v>
      </c>
      <c r="F82" s="112" t="s">
        <v>501</v>
      </c>
      <c r="G82" s="80"/>
      <c r="H82" s="80"/>
      <c r="I82" s="83"/>
      <c r="J82" s="84"/>
      <c r="K82" s="115"/>
      <c r="L82" s="85"/>
      <c r="M82" s="86"/>
      <c r="N82" s="121" t="str">
        <f t="shared" si="6"/>
        <v/>
      </c>
      <c r="O82" s="122">
        <f t="shared" si="5"/>
        <v>44848</v>
      </c>
      <c r="P82" s="87"/>
      <c r="Q82" s="88">
        <v>75</v>
      </c>
      <c r="R82" s="89">
        <v>80</v>
      </c>
      <c r="S82" s="90"/>
      <c r="T82" s="91"/>
      <c r="U82" s="90"/>
      <c r="V82" s="91">
        <v>110</v>
      </c>
      <c r="W82" s="92">
        <v>10</v>
      </c>
      <c r="X82" s="93">
        <v>14</v>
      </c>
      <c r="Y82" s="94">
        <v>16</v>
      </c>
      <c r="Z82" s="97"/>
      <c r="AA82" s="98"/>
      <c r="AB82" s="92"/>
      <c r="AC82" s="96"/>
      <c r="AD82" s="94" t="s">
        <v>71</v>
      </c>
      <c r="AE82" s="97" t="s">
        <v>49</v>
      </c>
      <c r="AF82" s="98" t="s">
        <v>266</v>
      </c>
      <c r="AG82" s="99" t="s">
        <v>10</v>
      </c>
      <c r="AH82" s="100"/>
      <c r="AI82" s="100" t="s">
        <v>10</v>
      </c>
      <c r="AJ82" s="101"/>
      <c r="AK82" s="102"/>
      <c r="AL82" s="103" t="s">
        <v>265</v>
      </c>
      <c r="AM82" s="9" t="s">
        <v>155</v>
      </c>
    </row>
    <row r="83" spans="1:39" s="46" customFormat="1" ht="30" customHeight="1" x14ac:dyDescent="0.35">
      <c r="A83" s="12" t="s">
        <v>456</v>
      </c>
      <c r="B83" s="77" t="s">
        <v>46</v>
      </c>
      <c r="C83" s="78"/>
      <c r="D83" s="110" t="s">
        <v>222</v>
      </c>
      <c r="E83" s="80">
        <v>22</v>
      </c>
      <c r="F83" s="80" t="s">
        <v>383</v>
      </c>
      <c r="G83" s="80"/>
      <c r="H83" s="80"/>
      <c r="I83" s="83"/>
      <c r="J83" s="84"/>
      <c r="K83" s="115"/>
      <c r="L83" s="85"/>
      <c r="M83" s="86"/>
      <c r="N83" s="121" t="str">
        <f t="shared" si="6"/>
        <v/>
      </c>
      <c r="O83" s="122">
        <f t="shared" si="5"/>
        <v>44804</v>
      </c>
      <c r="P83" s="87"/>
      <c r="Q83" s="85"/>
      <c r="R83" s="86"/>
      <c r="S83" s="90"/>
      <c r="T83" s="91">
        <v>4</v>
      </c>
      <c r="U83" s="90"/>
      <c r="V83" s="91">
        <v>40</v>
      </c>
      <c r="W83" s="92" t="s">
        <v>295</v>
      </c>
      <c r="X83" s="93"/>
      <c r="Y83" s="94"/>
      <c r="Z83" s="97"/>
      <c r="AA83" s="98"/>
      <c r="AB83" s="92" t="s">
        <v>282</v>
      </c>
      <c r="AC83" s="96"/>
      <c r="AD83" s="94" t="s">
        <v>48</v>
      </c>
      <c r="AE83" s="97" t="s">
        <v>49</v>
      </c>
      <c r="AF83" s="98"/>
      <c r="AG83" s="99" t="s">
        <v>10</v>
      </c>
      <c r="AH83" s="100" t="s">
        <v>10</v>
      </c>
      <c r="AI83" s="100"/>
      <c r="AJ83" s="101"/>
      <c r="AK83" s="102"/>
      <c r="AL83" s="103" t="s">
        <v>47</v>
      </c>
      <c r="AM83" s="9" t="s">
        <v>155</v>
      </c>
    </row>
    <row r="84" spans="1:39" s="46" customFormat="1" ht="30" customHeight="1" x14ac:dyDescent="0.35">
      <c r="A84" s="14" t="s">
        <v>459</v>
      </c>
      <c r="B84" s="77" t="s">
        <v>22</v>
      </c>
      <c r="C84" s="78" t="s">
        <v>20</v>
      </c>
      <c r="D84" s="78"/>
      <c r="E84" s="80">
        <v>22</v>
      </c>
      <c r="F84" s="80" t="s">
        <v>383</v>
      </c>
      <c r="G84" s="80"/>
      <c r="H84" s="80"/>
      <c r="I84" s="83"/>
      <c r="J84" s="84"/>
      <c r="K84" s="115"/>
      <c r="L84" s="69"/>
      <c r="M84" s="70"/>
      <c r="N84" s="121" t="str">
        <f t="shared" si="6"/>
        <v/>
      </c>
      <c r="O84" s="122">
        <f t="shared" si="5"/>
        <v>44785</v>
      </c>
      <c r="P84" s="87"/>
      <c r="Q84" s="85"/>
      <c r="R84" s="86"/>
      <c r="S84" s="90"/>
      <c r="T84" s="91">
        <v>8</v>
      </c>
      <c r="U84" s="90"/>
      <c r="V84" s="91">
        <v>55</v>
      </c>
      <c r="W84" s="92"/>
      <c r="X84" s="93">
        <v>8</v>
      </c>
      <c r="Y84" s="68"/>
      <c r="Z84" s="67">
        <v>19</v>
      </c>
      <c r="AA84" s="98" t="s">
        <v>221</v>
      </c>
      <c r="AB84" s="92">
        <v>60</v>
      </c>
      <c r="AC84" s="96">
        <v>80</v>
      </c>
      <c r="AD84" s="94">
        <v>4</v>
      </c>
      <c r="AE84" s="97">
        <v>6</v>
      </c>
      <c r="AF84" s="98"/>
      <c r="AG84" s="99"/>
      <c r="AH84" s="100" t="s">
        <v>10</v>
      </c>
      <c r="AI84" s="100"/>
      <c r="AJ84" s="101"/>
      <c r="AK84" s="102"/>
      <c r="AL84" s="103" t="s">
        <v>23</v>
      </c>
      <c r="AM84" s="9" t="s">
        <v>155</v>
      </c>
    </row>
    <row r="85" spans="1:39" s="46" customFormat="1" ht="30" customHeight="1" x14ac:dyDescent="0.35">
      <c r="A85" s="12" t="s">
        <v>465</v>
      </c>
      <c r="B85" s="77" t="s">
        <v>8</v>
      </c>
      <c r="C85" s="78" t="s">
        <v>24</v>
      </c>
      <c r="D85" s="78"/>
      <c r="E85" s="80">
        <v>22</v>
      </c>
      <c r="F85" s="80" t="s">
        <v>383</v>
      </c>
      <c r="G85" s="80"/>
      <c r="H85" s="80"/>
      <c r="I85" s="83"/>
      <c r="J85" s="84"/>
      <c r="K85" s="115"/>
      <c r="L85" s="85"/>
      <c r="M85" s="86"/>
      <c r="N85" s="121" t="str">
        <f t="shared" si="6"/>
        <v/>
      </c>
      <c r="O85" s="122">
        <f t="shared" si="5"/>
        <v>44748</v>
      </c>
      <c r="P85" s="87"/>
      <c r="Q85" s="85"/>
      <c r="R85" s="86" t="s">
        <v>221</v>
      </c>
      <c r="S85" s="90">
        <v>7</v>
      </c>
      <c r="T85" s="91">
        <v>10</v>
      </c>
      <c r="U85" s="90"/>
      <c r="V85" s="91">
        <v>90</v>
      </c>
      <c r="W85" s="92">
        <v>6</v>
      </c>
      <c r="X85" s="93">
        <v>12</v>
      </c>
      <c r="Y85" s="94">
        <v>24</v>
      </c>
      <c r="Z85" s="97">
        <v>36</v>
      </c>
      <c r="AA85" s="98" t="s">
        <v>221</v>
      </c>
      <c r="AB85" s="92">
        <v>60</v>
      </c>
      <c r="AC85" s="96">
        <v>80</v>
      </c>
      <c r="AD85" s="94"/>
      <c r="AE85" s="97" t="s">
        <v>49</v>
      </c>
      <c r="AF85" s="98"/>
      <c r="AG85" s="99"/>
      <c r="AH85" s="100" t="s">
        <v>10</v>
      </c>
      <c r="AI85" s="100"/>
      <c r="AJ85" s="101"/>
      <c r="AK85" s="102"/>
      <c r="AL85" s="103" t="s">
        <v>25</v>
      </c>
      <c r="AM85" s="9" t="s">
        <v>155</v>
      </c>
    </row>
    <row r="86" spans="1:39" s="46" customFormat="1" ht="30" customHeight="1" x14ac:dyDescent="0.35">
      <c r="A86" s="12" t="s">
        <v>454</v>
      </c>
      <c r="B86" s="77" t="s">
        <v>42</v>
      </c>
      <c r="C86" s="78"/>
      <c r="D86" s="110" t="s">
        <v>156</v>
      </c>
      <c r="E86" s="80">
        <v>22</v>
      </c>
      <c r="F86" s="80" t="s">
        <v>383</v>
      </c>
      <c r="G86" s="80"/>
      <c r="H86" s="80"/>
      <c r="I86" s="83"/>
      <c r="J86" s="84"/>
      <c r="K86" s="115"/>
      <c r="L86" s="85"/>
      <c r="M86" s="86"/>
      <c r="N86" s="121" t="str">
        <f t="shared" si="6"/>
        <v/>
      </c>
      <c r="O86" s="122">
        <f t="shared" si="5"/>
        <v>44793</v>
      </c>
      <c r="P86" s="87"/>
      <c r="Q86" s="85"/>
      <c r="R86" s="86"/>
      <c r="S86" s="90"/>
      <c r="T86" s="91">
        <v>20</v>
      </c>
      <c r="U86" s="90"/>
      <c r="V86" s="91">
        <v>35</v>
      </c>
      <c r="W86" s="92">
        <v>6</v>
      </c>
      <c r="X86" s="93">
        <v>10</v>
      </c>
      <c r="Y86" s="94">
        <v>36</v>
      </c>
      <c r="Z86" s="97"/>
      <c r="AA86" s="98"/>
      <c r="AB86" s="92">
        <v>60</v>
      </c>
      <c r="AC86" s="96">
        <v>70</v>
      </c>
      <c r="AD86" s="94">
        <v>8</v>
      </c>
      <c r="AE86" s="97">
        <v>12</v>
      </c>
      <c r="AF86" s="98"/>
      <c r="AG86" s="99"/>
      <c r="AH86" s="100"/>
      <c r="AI86" s="100"/>
      <c r="AJ86" s="101"/>
      <c r="AK86" s="102" t="s">
        <v>157</v>
      </c>
      <c r="AL86" s="103" t="s">
        <v>158</v>
      </c>
      <c r="AM86" s="9" t="s">
        <v>155</v>
      </c>
    </row>
    <row r="87" spans="1:39" s="46" customFormat="1" ht="30" customHeight="1" x14ac:dyDescent="0.35">
      <c r="A87" s="12" t="s">
        <v>453</v>
      </c>
      <c r="B87" s="77" t="s">
        <v>273</v>
      </c>
      <c r="C87" s="78"/>
      <c r="D87" s="78"/>
      <c r="E87" s="80">
        <v>22</v>
      </c>
      <c r="F87" s="112" t="s">
        <v>501</v>
      </c>
      <c r="G87" s="80"/>
      <c r="H87" s="80"/>
      <c r="I87" s="83"/>
      <c r="J87" s="84"/>
      <c r="K87" s="115"/>
      <c r="L87" s="85"/>
      <c r="M87" s="86"/>
      <c r="N87" s="121" t="str">
        <f t="shared" si="6"/>
        <v/>
      </c>
      <c r="O87" s="122">
        <f t="shared" si="5"/>
        <v>44792</v>
      </c>
      <c r="P87" s="87"/>
      <c r="Q87" s="88">
        <v>75</v>
      </c>
      <c r="R87" s="89">
        <v>80</v>
      </c>
      <c r="S87" s="90"/>
      <c r="T87" s="91">
        <v>21</v>
      </c>
      <c r="U87" s="90"/>
      <c r="V87" s="91">
        <v>35</v>
      </c>
      <c r="W87" s="92" t="s">
        <v>289</v>
      </c>
      <c r="X87" s="93"/>
      <c r="Y87" s="94">
        <v>6</v>
      </c>
      <c r="Z87" s="97"/>
      <c r="AA87" s="98"/>
      <c r="AB87" s="92"/>
      <c r="AC87" s="96"/>
      <c r="AD87" s="94" t="s">
        <v>71</v>
      </c>
      <c r="AE87" s="97" t="s">
        <v>49</v>
      </c>
      <c r="AF87" s="98" t="s">
        <v>266</v>
      </c>
      <c r="AG87" s="99" t="s">
        <v>10</v>
      </c>
      <c r="AH87" s="100"/>
      <c r="AI87" s="100" t="s">
        <v>10</v>
      </c>
      <c r="AJ87" s="101"/>
      <c r="AK87" s="102"/>
      <c r="AL87" s="103" t="s">
        <v>274</v>
      </c>
      <c r="AM87" s="9" t="s">
        <v>155</v>
      </c>
    </row>
    <row r="88" spans="1:39" s="46" customFormat="1" ht="30" customHeight="1" x14ac:dyDescent="0.35">
      <c r="A88" s="14" t="s">
        <v>460</v>
      </c>
      <c r="B88" s="77" t="s">
        <v>19</v>
      </c>
      <c r="C88" s="78" t="s">
        <v>20</v>
      </c>
      <c r="D88" s="78"/>
      <c r="E88" s="80">
        <v>22</v>
      </c>
      <c r="F88" s="80" t="s">
        <v>383</v>
      </c>
      <c r="G88" s="80"/>
      <c r="H88" s="80"/>
      <c r="I88" s="83"/>
      <c r="J88" s="84"/>
      <c r="K88" s="115"/>
      <c r="L88" s="85"/>
      <c r="M88" s="86"/>
      <c r="N88" s="121" t="str">
        <f t="shared" si="6"/>
        <v/>
      </c>
      <c r="O88" s="122">
        <f t="shared" si="5"/>
        <v>44789</v>
      </c>
      <c r="P88" s="87"/>
      <c r="Q88" s="85"/>
      <c r="R88" s="86"/>
      <c r="S88" s="90"/>
      <c r="T88" s="91">
        <v>9</v>
      </c>
      <c r="U88" s="90"/>
      <c r="V88" s="91">
        <v>50</v>
      </c>
      <c r="W88" s="92" t="s">
        <v>291</v>
      </c>
      <c r="X88" s="93"/>
      <c r="Y88" s="94">
        <v>16</v>
      </c>
      <c r="Z88" s="97"/>
      <c r="AA88" s="98" t="s">
        <v>221</v>
      </c>
      <c r="AB88" s="92">
        <v>60</v>
      </c>
      <c r="AC88" s="96">
        <v>80</v>
      </c>
      <c r="AD88" s="94">
        <v>4</v>
      </c>
      <c r="AE88" s="97">
        <v>6</v>
      </c>
      <c r="AF88" s="98"/>
      <c r="AG88" s="99"/>
      <c r="AH88" s="100" t="s">
        <v>10</v>
      </c>
      <c r="AI88" s="100"/>
      <c r="AJ88" s="101"/>
      <c r="AK88" s="102"/>
      <c r="AL88" s="103" t="s">
        <v>21</v>
      </c>
      <c r="AM88" s="9" t="s">
        <v>155</v>
      </c>
    </row>
    <row r="89" spans="1:39" s="46" customFormat="1" ht="30" customHeight="1" x14ac:dyDescent="0.35">
      <c r="A89" s="14" t="s">
        <v>466</v>
      </c>
      <c r="B89" s="77" t="s">
        <v>17</v>
      </c>
      <c r="C89" s="78" t="s">
        <v>20</v>
      </c>
      <c r="D89" s="78"/>
      <c r="E89" s="80">
        <v>22</v>
      </c>
      <c r="F89" s="80" t="s">
        <v>383</v>
      </c>
      <c r="G89" s="80"/>
      <c r="H89" s="80"/>
      <c r="I89" s="83"/>
      <c r="J89" s="84"/>
      <c r="K89" s="115"/>
      <c r="L89" s="85"/>
      <c r="M89" s="86"/>
      <c r="N89" s="121" t="str">
        <f t="shared" si="6"/>
        <v/>
      </c>
      <c r="O89" s="122">
        <f t="shared" si="5"/>
        <v>44784</v>
      </c>
      <c r="P89" s="87"/>
      <c r="Q89" s="85"/>
      <c r="R89" s="86"/>
      <c r="S89" s="90">
        <v>10</v>
      </c>
      <c r="T89" s="91">
        <v>14</v>
      </c>
      <c r="U89" s="90"/>
      <c r="V89" s="91">
        <v>50</v>
      </c>
      <c r="W89" s="92"/>
      <c r="X89" s="93">
        <v>12</v>
      </c>
      <c r="Y89" s="94">
        <v>6</v>
      </c>
      <c r="Z89" s="97">
        <v>7</v>
      </c>
      <c r="AA89" s="98" t="s">
        <v>221</v>
      </c>
      <c r="AB89" s="92">
        <v>60</v>
      </c>
      <c r="AC89" s="96">
        <v>80</v>
      </c>
      <c r="AD89" s="94">
        <v>4</v>
      </c>
      <c r="AE89" s="97">
        <v>6</v>
      </c>
      <c r="AF89" s="98"/>
      <c r="AG89" s="99"/>
      <c r="AH89" s="100"/>
      <c r="AI89" s="100"/>
      <c r="AJ89" s="101"/>
      <c r="AK89" s="102"/>
      <c r="AL89" s="103" t="s">
        <v>18</v>
      </c>
      <c r="AM89" s="9" t="s">
        <v>155</v>
      </c>
    </row>
    <row r="90" spans="1:39" s="46" customFormat="1" ht="30" customHeight="1" x14ac:dyDescent="0.35">
      <c r="A90" s="12" t="s">
        <v>458</v>
      </c>
      <c r="B90" s="77" t="s">
        <v>56</v>
      </c>
      <c r="C90" s="78"/>
      <c r="D90" s="78"/>
      <c r="E90" s="80">
        <v>22</v>
      </c>
      <c r="F90" s="80" t="s">
        <v>383</v>
      </c>
      <c r="G90" s="80"/>
      <c r="H90" s="80"/>
      <c r="I90" s="83"/>
      <c r="J90" s="84"/>
      <c r="K90" s="115"/>
      <c r="L90" s="85"/>
      <c r="M90" s="86"/>
      <c r="N90" s="121" t="str">
        <f t="shared" si="6"/>
        <v/>
      </c>
      <c r="O90" s="122">
        <f t="shared" si="5"/>
        <v>44784</v>
      </c>
      <c r="P90" s="87"/>
      <c r="Q90" s="85"/>
      <c r="R90" s="86"/>
      <c r="S90" s="90"/>
      <c r="T90" s="91">
        <v>14</v>
      </c>
      <c r="U90" s="90"/>
      <c r="V90" s="91">
        <v>50</v>
      </c>
      <c r="W90" s="92" t="s">
        <v>294</v>
      </c>
      <c r="X90" s="93"/>
      <c r="Y90" s="94"/>
      <c r="Z90" s="97"/>
      <c r="AA90" s="98" t="s">
        <v>90</v>
      </c>
      <c r="AB90" s="92">
        <v>65</v>
      </c>
      <c r="AC90" s="96">
        <v>90</v>
      </c>
      <c r="AD90" s="94"/>
      <c r="AE90" s="97" t="s">
        <v>49</v>
      </c>
      <c r="AF90" s="98"/>
      <c r="AG90" s="99"/>
      <c r="AH90" s="100"/>
      <c r="AI90" s="100" t="s">
        <v>10</v>
      </c>
      <c r="AJ90" s="101"/>
      <c r="AK90" s="102"/>
      <c r="AL90" s="103" t="s">
        <v>64</v>
      </c>
      <c r="AM90" s="9" t="s">
        <v>155</v>
      </c>
    </row>
    <row r="91" spans="1:39" s="46" customFormat="1" ht="30" customHeight="1" x14ac:dyDescent="0.35">
      <c r="A91" s="12" t="s">
        <v>457</v>
      </c>
      <c r="B91" s="77" t="s">
        <v>43</v>
      </c>
      <c r="C91" s="78"/>
      <c r="D91" s="78" t="s">
        <v>44</v>
      </c>
      <c r="E91" s="80">
        <v>22</v>
      </c>
      <c r="F91" s="80" t="s">
        <v>383</v>
      </c>
      <c r="G91" s="80"/>
      <c r="H91" s="80"/>
      <c r="I91" s="83"/>
      <c r="J91" s="84"/>
      <c r="K91" s="115"/>
      <c r="L91" s="85"/>
      <c r="M91" s="86"/>
      <c r="N91" s="121" t="str">
        <f t="shared" si="6"/>
        <v/>
      </c>
      <c r="O91" s="122">
        <f t="shared" si="5"/>
        <v>44779</v>
      </c>
      <c r="P91" s="87"/>
      <c r="Q91" s="85"/>
      <c r="R91" s="86"/>
      <c r="S91" s="90"/>
      <c r="T91" s="91">
        <v>14</v>
      </c>
      <c r="U91" s="90"/>
      <c r="V91" s="91">
        <v>55</v>
      </c>
      <c r="W91" s="92" t="s">
        <v>296</v>
      </c>
      <c r="X91" s="93"/>
      <c r="Y91" s="94"/>
      <c r="Z91" s="97"/>
      <c r="AA91" s="98" t="s">
        <v>90</v>
      </c>
      <c r="AB91" s="92">
        <v>75</v>
      </c>
      <c r="AC91" s="96">
        <v>95</v>
      </c>
      <c r="AD91" s="94">
        <v>6</v>
      </c>
      <c r="AE91" s="97">
        <v>12</v>
      </c>
      <c r="AF91" s="98" t="s">
        <v>12</v>
      </c>
      <c r="AG91" s="99"/>
      <c r="AH91" s="100"/>
      <c r="AI91" s="100"/>
      <c r="AJ91" s="101"/>
      <c r="AK91" s="102"/>
      <c r="AL91" s="103" t="s">
        <v>45</v>
      </c>
      <c r="AM91" s="9" t="s">
        <v>155</v>
      </c>
    </row>
    <row r="92" spans="1:39" s="46" customFormat="1" ht="30" customHeight="1" x14ac:dyDescent="0.35">
      <c r="A92" s="12" t="s">
        <v>462</v>
      </c>
      <c r="B92" s="77" t="s">
        <v>60</v>
      </c>
      <c r="C92" s="78"/>
      <c r="D92" s="78"/>
      <c r="E92" s="80">
        <v>22</v>
      </c>
      <c r="F92" s="80" t="s">
        <v>383</v>
      </c>
      <c r="G92" s="80"/>
      <c r="H92" s="80"/>
      <c r="I92" s="83"/>
      <c r="J92" s="84"/>
      <c r="K92" s="115"/>
      <c r="L92" s="85"/>
      <c r="M92" s="86"/>
      <c r="N92" s="121" t="str">
        <f t="shared" si="6"/>
        <v/>
      </c>
      <c r="O92" s="122">
        <f t="shared" si="5"/>
        <v>44779</v>
      </c>
      <c r="P92" s="87"/>
      <c r="Q92" s="85"/>
      <c r="R92" s="86"/>
      <c r="S92" s="90"/>
      <c r="T92" s="91">
        <v>14</v>
      </c>
      <c r="U92" s="90"/>
      <c r="V92" s="91">
        <v>55</v>
      </c>
      <c r="W92" s="92" t="s">
        <v>292</v>
      </c>
      <c r="X92" s="93"/>
      <c r="Y92" s="94">
        <v>36</v>
      </c>
      <c r="Z92" s="97"/>
      <c r="AA92" s="98" t="s">
        <v>221</v>
      </c>
      <c r="AB92" s="92">
        <v>45</v>
      </c>
      <c r="AC92" s="96">
        <v>85</v>
      </c>
      <c r="AD92" s="94">
        <v>6</v>
      </c>
      <c r="AE92" s="97">
        <v>12</v>
      </c>
      <c r="AF92" s="98"/>
      <c r="AG92" s="99"/>
      <c r="AH92" s="100" t="s">
        <v>10</v>
      </c>
      <c r="AI92" s="100"/>
      <c r="AJ92" s="101"/>
      <c r="AK92" s="102"/>
      <c r="AL92" s="103" t="s">
        <v>61</v>
      </c>
      <c r="AM92" s="9" t="s">
        <v>155</v>
      </c>
    </row>
    <row r="93" spans="1:39" s="46" customFormat="1" ht="30" customHeight="1" x14ac:dyDescent="0.35">
      <c r="A93" s="12" t="s">
        <v>464</v>
      </c>
      <c r="B93" s="77" t="s">
        <v>8</v>
      </c>
      <c r="C93" s="78" t="s">
        <v>24</v>
      </c>
      <c r="D93" s="78"/>
      <c r="E93" s="80">
        <v>22</v>
      </c>
      <c r="F93" s="80" t="s">
        <v>383</v>
      </c>
      <c r="G93" s="80"/>
      <c r="H93" s="80"/>
      <c r="I93" s="83"/>
      <c r="J93" s="84"/>
      <c r="K93" s="115"/>
      <c r="L93" s="85"/>
      <c r="M93" s="86"/>
      <c r="N93" s="121" t="str">
        <f t="shared" si="6"/>
        <v/>
      </c>
      <c r="O93" s="122">
        <f t="shared" si="5"/>
        <v>44778</v>
      </c>
      <c r="P93" s="87"/>
      <c r="Q93" s="85"/>
      <c r="R93" s="86" t="s">
        <v>221</v>
      </c>
      <c r="S93" s="90">
        <v>7</v>
      </c>
      <c r="T93" s="91">
        <v>10</v>
      </c>
      <c r="U93" s="90">
        <v>45</v>
      </c>
      <c r="V93" s="91">
        <v>60</v>
      </c>
      <c r="W93" s="92">
        <v>6</v>
      </c>
      <c r="X93" s="93">
        <v>12</v>
      </c>
      <c r="Y93" s="94">
        <v>30</v>
      </c>
      <c r="Z93" s="97"/>
      <c r="AA93" s="98" t="s">
        <v>221</v>
      </c>
      <c r="AB93" s="92">
        <v>60</v>
      </c>
      <c r="AC93" s="96">
        <v>80</v>
      </c>
      <c r="AD93" s="94">
        <v>6</v>
      </c>
      <c r="AE93" s="97">
        <v>12</v>
      </c>
      <c r="AF93" s="98"/>
      <c r="AG93" s="99"/>
      <c r="AH93" s="100" t="s">
        <v>10</v>
      </c>
      <c r="AI93" s="100"/>
      <c r="AJ93" s="101"/>
      <c r="AK93" s="102"/>
      <c r="AL93" s="103" t="s">
        <v>504</v>
      </c>
      <c r="AM93" s="9" t="s">
        <v>155</v>
      </c>
    </row>
    <row r="94" spans="1:39" s="46" customFormat="1" ht="30" customHeight="1" x14ac:dyDescent="0.35">
      <c r="A94" s="12" t="s">
        <v>440</v>
      </c>
      <c r="B94" s="77" t="s">
        <v>232</v>
      </c>
      <c r="C94" s="78"/>
      <c r="D94" s="78" t="s">
        <v>39</v>
      </c>
      <c r="E94" s="80">
        <v>22</v>
      </c>
      <c r="F94" s="112" t="s">
        <v>501</v>
      </c>
      <c r="G94" s="80"/>
      <c r="H94" s="80"/>
      <c r="I94" s="105" t="s">
        <v>312</v>
      </c>
      <c r="J94" s="84"/>
      <c r="K94" s="115"/>
      <c r="L94" s="85"/>
      <c r="M94" s="86">
        <v>0</v>
      </c>
      <c r="N94" s="121" t="str">
        <f t="shared" si="6"/>
        <v/>
      </c>
      <c r="O94" s="122">
        <f t="shared" si="5"/>
        <v>44774</v>
      </c>
      <c r="P94" s="87"/>
      <c r="Q94" s="88">
        <v>65</v>
      </c>
      <c r="R94" s="89">
        <v>75</v>
      </c>
      <c r="S94" s="90"/>
      <c r="T94" s="91">
        <v>14</v>
      </c>
      <c r="U94" s="90"/>
      <c r="V94" s="91">
        <v>60</v>
      </c>
      <c r="W94" s="92" t="s">
        <v>290</v>
      </c>
      <c r="X94" s="93"/>
      <c r="Y94" s="92" t="s">
        <v>290</v>
      </c>
      <c r="Z94" s="93"/>
      <c r="AA94" s="98"/>
      <c r="AB94" s="92"/>
      <c r="AC94" s="96"/>
      <c r="AD94" s="94" t="s">
        <v>71</v>
      </c>
      <c r="AE94" s="97" t="s">
        <v>49</v>
      </c>
      <c r="AF94" s="98"/>
      <c r="AG94" s="99" t="s">
        <v>10</v>
      </c>
      <c r="AH94" s="100"/>
      <c r="AI94" s="100"/>
      <c r="AJ94" s="101"/>
      <c r="AK94" s="102"/>
      <c r="AL94" s="103" t="s">
        <v>233</v>
      </c>
      <c r="AM94" s="9" t="s">
        <v>155</v>
      </c>
    </row>
    <row r="95" spans="1:39" s="46" customFormat="1" ht="30" customHeight="1" x14ac:dyDescent="0.35">
      <c r="A95" s="107" t="s">
        <v>471</v>
      </c>
      <c r="B95" s="77" t="s">
        <v>352</v>
      </c>
      <c r="C95" s="78"/>
      <c r="D95" s="78"/>
      <c r="E95" s="80">
        <v>23</v>
      </c>
      <c r="F95" s="112" t="s">
        <v>500</v>
      </c>
      <c r="G95" s="80"/>
      <c r="H95" s="80"/>
      <c r="I95" s="83"/>
      <c r="J95" s="84"/>
      <c r="K95" s="115"/>
      <c r="L95" s="85"/>
      <c r="M95" s="86"/>
      <c r="N95" s="121" t="str">
        <f t="shared" si="6"/>
        <v/>
      </c>
      <c r="O95" s="122">
        <f t="shared" si="5"/>
        <v>44764</v>
      </c>
      <c r="P95" s="87" t="s">
        <v>330</v>
      </c>
      <c r="Q95" s="85"/>
      <c r="R95" s="86"/>
      <c r="S95" s="90"/>
      <c r="T95" s="91">
        <v>14</v>
      </c>
      <c r="U95" s="90"/>
      <c r="V95" s="91">
        <v>70</v>
      </c>
      <c r="W95" s="92">
        <v>12</v>
      </c>
      <c r="X95" s="93">
        <v>18</v>
      </c>
      <c r="Y95" s="92">
        <v>12</v>
      </c>
      <c r="Z95" s="93">
        <v>18</v>
      </c>
      <c r="AA95" s="98"/>
      <c r="AB95" s="92"/>
      <c r="AC95" s="96"/>
      <c r="AD95" s="94"/>
      <c r="AE95" s="97" t="s">
        <v>251</v>
      </c>
      <c r="AF95" s="98"/>
      <c r="AG95" s="99" t="s">
        <v>10</v>
      </c>
      <c r="AH95" s="100"/>
      <c r="AI95" s="100"/>
      <c r="AJ95" s="101"/>
      <c r="AK95" s="102" t="s">
        <v>353</v>
      </c>
      <c r="AL95" s="108" t="s">
        <v>356</v>
      </c>
      <c r="AM95" s="9" t="s">
        <v>155</v>
      </c>
    </row>
    <row r="96" spans="1:39" s="46" customFormat="1" ht="30" customHeight="1" x14ac:dyDescent="0.35">
      <c r="A96" s="12" t="s">
        <v>469</v>
      </c>
      <c r="B96" s="77" t="s">
        <v>175</v>
      </c>
      <c r="C96" s="78"/>
      <c r="D96" s="78"/>
      <c r="E96" s="80">
        <v>22</v>
      </c>
      <c r="F96" s="112" t="s">
        <v>499</v>
      </c>
      <c r="G96" s="80"/>
      <c r="H96" s="80"/>
      <c r="I96" s="83"/>
      <c r="J96" s="84"/>
      <c r="K96" s="115"/>
      <c r="L96" s="85"/>
      <c r="M96" s="86"/>
      <c r="N96" s="121" t="str">
        <f t="shared" si="6"/>
        <v/>
      </c>
      <c r="O96" s="122">
        <f t="shared" si="5"/>
        <v>44752</v>
      </c>
      <c r="P96" s="87"/>
      <c r="Q96" s="85"/>
      <c r="R96" s="86"/>
      <c r="S96" s="90"/>
      <c r="T96" s="91">
        <v>16</v>
      </c>
      <c r="U96" s="90"/>
      <c r="V96" s="91">
        <v>80</v>
      </c>
      <c r="W96" s="92" t="s">
        <v>279</v>
      </c>
      <c r="X96" s="93"/>
      <c r="Y96" s="94">
        <v>18</v>
      </c>
      <c r="Z96" s="97"/>
      <c r="AA96" s="98"/>
      <c r="AB96" s="92"/>
      <c r="AC96" s="96"/>
      <c r="AD96" s="94" t="s">
        <v>71</v>
      </c>
      <c r="AE96" s="97" t="s">
        <v>49</v>
      </c>
      <c r="AF96" s="98"/>
      <c r="AG96" s="99" t="s">
        <v>10</v>
      </c>
      <c r="AH96" s="100"/>
      <c r="AI96" s="100"/>
      <c r="AJ96" s="101"/>
      <c r="AK96" s="102"/>
      <c r="AL96" s="103" t="s">
        <v>176</v>
      </c>
      <c r="AM96" s="9" t="s">
        <v>155</v>
      </c>
    </row>
    <row r="97" spans="1:39" s="46" customFormat="1" ht="30" customHeight="1" x14ac:dyDescent="0.35">
      <c r="A97" s="107" t="s">
        <v>472</v>
      </c>
      <c r="B97" s="77" t="s">
        <v>192</v>
      </c>
      <c r="C97" s="78"/>
      <c r="D97" s="78" t="s">
        <v>313</v>
      </c>
      <c r="E97" s="80">
        <v>23</v>
      </c>
      <c r="F97" s="112" t="s">
        <v>500</v>
      </c>
      <c r="G97" s="80"/>
      <c r="H97" s="80"/>
      <c r="I97" s="83"/>
      <c r="J97" s="84"/>
      <c r="K97" s="115"/>
      <c r="L97" s="85"/>
      <c r="M97" s="86"/>
      <c r="N97" s="121" t="str">
        <f t="shared" si="6"/>
        <v/>
      </c>
      <c r="O97" s="122">
        <f t="shared" si="5"/>
        <v>44743</v>
      </c>
      <c r="P97" s="87" t="s">
        <v>330</v>
      </c>
      <c r="Q97" s="85"/>
      <c r="R97" s="86"/>
      <c r="S97" s="90"/>
      <c r="T97" s="91">
        <v>30</v>
      </c>
      <c r="U97" s="90"/>
      <c r="V97" s="91">
        <v>75</v>
      </c>
      <c r="W97" s="92">
        <v>6</v>
      </c>
      <c r="X97" s="93">
        <v>12</v>
      </c>
      <c r="Y97" s="92">
        <v>18</v>
      </c>
      <c r="Z97" s="93">
        <v>30</v>
      </c>
      <c r="AA97" s="98"/>
      <c r="AB97" s="92"/>
      <c r="AC97" s="96"/>
      <c r="AD97" s="94"/>
      <c r="AE97" s="97"/>
      <c r="AF97" s="98"/>
      <c r="AG97" s="99"/>
      <c r="AH97" s="100"/>
      <c r="AI97" s="100"/>
      <c r="AJ97" s="101"/>
      <c r="AK97" s="109" t="s">
        <v>354</v>
      </c>
      <c r="AL97" s="108" t="s">
        <v>355</v>
      </c>
      <c r="AM97" s="9" t="s">
        <v>155</v>
      </c>
    </row>
    <row r="98" spans="1:39" s="46" customFormat="1" ht="30" customHeight="1" x14ac:dyDescent="0.35">
      <c r="A98" s="60" t="s">
        <v>332</v>
      </c>
      <c r="B98" s="77" t="s">
        <v>333</v>
      </c>
      <c r="C98" s="78"/>
      <c r="D98" s="110" t="s">
        <v>334</v>
      </c>
      <c r="E98" s="80">
        <v>23</v>
      </c>
      <c r="F98" s="112" t="s">
        <v>500</v>
      </c>
      <c r="G98" s="80"/>
      <c r="H98" s="80"/>
      <c r="I98" s="83" t="s">
        <v>335</v>
      </c>
      <c r="J98" s="84"/>
      <c r="K98" s="115"/>
      <c r="L98" s="85"/>
      <c r="M98" s="86"/>
      <c r="N98" s="121" t="str">
        <f t="shared" si="6"/>
        <v/>
      </c>
      <c r="O98" s="122">
        <f t="shared" si="5"/>
        <v>44742</v>
      </c>
      <c r="P98" s="87"/>
      <c r="Q98" s="85"/>
      <c r="R98" s="86"/>
      <c r="S98" s="90"/>
      <c r="T98" s="91">
        <v>21</v>
      </c>
      <c r="U98" s="90"/>
      <c r="V98" s="91">
        <v>85</v>
      </c>
      <c r="W98" s="94">
        <v>12</v>
      </c>
      <c r="X98" s="97"/>
      <c r="Y98" s="94">
        <v>36</v>
      </c>
      <c r="Z98" s="97"/>
      <c r="AA98" s="98"/>
      <c r="AB98" s="92"/>
      <c r="AC98" s="96"/>
      <c r="AD98" s="94"/>
      <c r="AE98" s="97" t="s">
        <v>49</v>
      </c>
      <c r="AF98" s="98"/>
      <c r="AG98" s="104" t="s">
        <v>479</v>
      </c>
      <c r="AH98" s="100"/>
      <c r="AI98" s="100"/>
      <c r="AJ98" s="101"/>
      <c r="AK98" s="109"/>
      <c r="AL98" s="108" t="s">
        <v>337</v>
      </c>
      <c r="AM98" s="9" t="s">
        <v>155</v>
      </c>
    </row>
    <row r="99" spans="1:39" s="1" customFormat="1" ht="30" customHeight="1" x14ac:dyDescent="0.35">
      <c r="A99" s="107" t="s">
        <v>506</v>
      </c>
      <c r="B99" s="77" t="s">
        <v>178</v>
      </c>
      <c r="C99" s="78"/>
      <c r="D99" s="78"/>
      <c r="E99" s="80"/>
      <c r="F99" s="112" t="s">
        <v>499</v>
      </c>
      <c r="G99" s="81"/>
      <c r="H99" s="114"/>
      <c r="I99" s="84"/>
      <c r="J99" s="84"/>
      <c r="K99" s="115"/>
      <c r="L99" s="85"/>
      <c r="M99" s="86"/>
      <c r="N99" s="121" t="str">
        <f t="shared" si="6"/>
        <v/>
      </c>
      <c r="O99" s="122" t="str">
        <f t="shared" si="5"/>
        <v/>
      </c>
      <c r="P99" s="87"/>
      <c r="Q99" s="85"/>
      <c r="R99" s="86"/>
      <c r="S99" s="90"/>
      <c r="T99" s="91"/>
      <c r="U99" s="90"/>
      <c r="V99" s="91"/>
      <c r="W99" s="94"/>
      <c r="X99" s="97"/>
      <c r="Y99" s="94"/>
      <c r="Z99" s="97"/>
      <c r="AA99" s="98"/>
      <c r="AB99" s="92"/>
      <c r="AC99" s="96"/>
      <c r="AD99" s="94"/>
      <c r="AE99" s="97"/>
      <c r="AF99" s="98"/>
      <c r="AG99" s="99"/>
      <c r="AH99" s="100"/>
      <c r="AI99" s="100"/>
      <c r="AJ99" s="101"/>
      <c r="AK99" s="109"/>
      <c r="AL99" s="113"/>
      <c r="AM99" s="9" t="s">
        <v>155</v>
      </c>
    </row>
    <row r="100" spans="1:39" s="46" customFormat="1" ht="30" customHeight="1" x14ac:dyDescent="0.35">
      <c r="A100" s="113"/>
      <c r="B100" s="77"/>
      <c r="C100" s="78"/>
      <c r="D100" s="78"/>
      <c r="E100" s="80"/>
      <c r="F100" s="80"/>
      <c r="G100" s="80"/>
      <c r="H100" s="80"/>
      <c r="I100" s="83"/>
      <c r="J100" s="84"/>
      <c r="K100" s="115"/>
      <c r="L100" s="85"/>
      <c r="M100" s="86"/>
      <c r="N100" s="121" t="str">
        <f t="shared" ref="N100:N106" si="7">IF(M100=0, "", IF(M100&lt;0, $AO$2+M100, $AO$2-M100))</f>
        <v/>
      </c>
      <c r="O100" s="122" t="str">
        <f t="shared" si="5"/>
        <v/>
      </c>
      <c r="P100" s="87"/>
      <c r="Q100" s="85"/>
      <c r="R100" s="86"/>
      <c r="S100" s="90"/>
      <c r="T100" s="91"/>
      <c r="U100" s="90"/>
      <c r="V100" s="91"/>
      <c r="W100" s="94"/>
      <c r="X100" s="97"/>
      <c r="Y100" s="94"/>
      <c r="Z100" s="97"/>
      <c r="AA100" s="98"/>
      <c r="AB100" s="92"/>
      <c r="AC100" s="96"/>
      <c r="AD100" s="94"/>
      <c r="AE100" s="97"/>
      <c r="AF100" s="98"/>
      <c r="AG100" s="99"/>
      <c r="AH100" s="100"/>
      <c r="AI100" s="100"/>
      <c r="AJ100" s="101"/>
      <c r="AK100" s="109"/>
      <c r="AL100" s="113"/>
      <c r="AM100" s="9" t="s">
        <v>155</v>
      </c>
    </row>
    <row r="101" spans="1:39" s="46" customFormat="1" ht="30" customHeight="1" x14ac:dyDescent="0.35">
      <c r="A101" s="113"/>
      <c r="B101" s="77"/>
      <c r="C101" s="78"/>
      <c r="D101" s="78"/>
      <c r="E101" s="80"/>
      <c r="F101" s="80"/>
      <c r="G101" s="80"/>
      <c r="H101" s="80"/>
      <c r="I101" s="83"/>
      <c r="J101" s="84"/>
      <c r="K101" s="115"/>
      <c r="L101" s="85"/>
      <c r="M101" s="86"/>
      <c r="N101" s="121" t="str">
        <f t="shared" si="7"/>
        <v/>
      </c>
      <c r="O101" s="122" t="str">
        <f t="shared" si="5"/>
        <v/>
      </c>
      <c r="P101" s="87"/>
      <c r="Q101" s="85"/>
      <c r="R101" s="86"/>
      <c r="S101" s="90"/>
      <c r="T101" s="91"/>
      <c r="U101" s="90"/>
      <c r="V101" s="91"/>
      <c r="W101" s="94"/>
      <c r="X101" s="97"/>
      <c r="Y101" s="94"/>
      <c r="Z101" s="97"/>
      <c r="AA101" s="98"/>
      <c r="AB101" s="92"/>
      <c r="AC101" s="96"/>
      <c r="AD101" s="94"/>
      <c r="AE101" s="97"/>
      <c r="AF101" s="98"/>
      <c r="AG101" s="99"/>
      <c r="AH101" s="100"/>
      <c r="AI101" s="100"/>
      <c r="AJ101" s="101"/>
      <c r="AK101" s="109"/>
      <c r="AL101" s="113"/>
      <c r="AM101" s="9" t="s">
        <v>155</v>
      </c>
    </row>
    <row r="102" spans="1:39" s="46" customFormat="1" ht="30" customHeight="1" x14ac:dyDescent="0.35">
      <c r="A102" s="113"/>
      <c r="B102" s="77"/>
      <c r="C102" s="78"/>
      <c r="D102" s="78"/>
      <c r="E102" s="80"/>
      <c r="F102" s="80"/>
      <c r="G102" s="80"/>
      <c r="H102" s="80"/>
      <c r="I102" s="83"/>
      <c r="J102" s="84"/>
      <c r="K102" s="115"/>
      <c r="L102" s="85"/>
      <c r="M102" s="86"/>
      <c r="N102" s="121" t="str">
        <f t="shared" si="7"/>
        <v/>
      </c>
      <c r="O102" s="122" t="str">
        <f t="shared" si="5"/>
        <v/>
      </c>
      <c r="P102" s="87"/>
      <c r="Q102" s="85"/>
      <c r="R102" s="86"/>
      <c r="S102" s="90"/>
      <c r="T102" s="91"/>
      <c r="U102" s="90"/>
      <c r="V102" s="91"/>
      <c r="W102" s="94"/>
      <c r="X102" s="97"/>
      <c r="Y102" s="94"/>
      <c r="Z102" s="97"/>
      <c r="AA102" s="98"/>
      <c r="AB102" s="92"/>
      <c r="AC102" s="96"/>
      <c r="AD102" s="94"/>
      <c r="AE102" s="97"/>
      <c r="AF102" s="98"/>
      <c r="AG102" s="99"/>
      <c r="AH102" s="100"/>
      <c r="AI102" s="100"/>
      <c r="AJ102" s="101"/>
      <c r="AK102" s="109"/>
      <c r="AL102" s="113"/>
      <c r="AM102" s="9" t="s">
        <v>155</v>
      </c>
    </row>
    <row r="103" spans="1:39" s="46" customFormat="1" ht="30" customHeight="1" x14ac:dyDescent="0.35">
      <c r="A103" s="113"/>
      <c r="B103" s="77"/>
      <c r="C103" s="78"/>
      <c r="D103" s="78"/>
      <c r="E103" s="80"/>
      <c r="F103" s="80"/>
      <c r="G103" s="80"/>
      <c r="H103" s="80"/>
      <c r="I103" s="83"/>
      <c r="J103" s="84"/>
      <c r="K103" s="115"/>
      <c r="L103" s="85"/>
      <c r="M103" s="86"/>
      <c r="N103" s="121" t="str">
        <f t="shared" si="7"/>
        <v/>
      </c>
      <c r="O103" s="122" t="str">
        <f t="shared" si="5"/>
        <v/>
      </c>
      <c r="P103" s="87"/>
      <c r="Q103" s="85"/>
      <c r="R103" s="86"/>
      <c r="S103" s="90"/>
      <c r="T103" s="91"/>
      <c r="U103" s="90"/>
      <c r="V103" s="91"/>
      <c r="W103" s="94"/>
      <c r="X103" s="97"/>
      <c r="Y103" s="94"/>
      <c r="Z103" s="97"/>
      <c r="AA103" s="98"/>
      <c r="AB103" s="92"/>
      <c r="AC103" s="96"/>
      <c r="AD103" s="94"/>
      <c r="AE103" s="97"/>
      <c r="AF103" s="98"/>
      <c r="AG103" s="99"/>
      <c r="AH103" s="100"/>
      <c r="AI103" s="100"/>
      <c r="AJ103" s="101"/>
      <c r="AK103" s="109"/>
      <c r="AL103" s="113"/>
      <c r="AM103" s="9" t="s">
        <v>155</v>
      </c>
    </row>
    <row r="104" spans="1:39" s="46" customFormat="1" ht="30" customHeight="1" x14ac:dyDescent="0.35">
      <c r="A104" s="113"/>
      <c r="B104" s="77"/>
      <c r="C104" s="78"/>
      <c r="D104" s="78"/>
      <c r="E104" s="80"/>
      <c r="F104" s="80"/>
      <c r="G104" s="80"/>
      <c r="H104" s="80"/>
      <c r="I104" s="83"/>
      <c r="J104" s="84"/>
      <c r="K104" s="115"/>
      <c r="L104" s="85"/>
      <c r="M104" s="86"/>
      <c r="N104" s="121" t="str">
        <f t="shared" si="7"/>
        <v/>
      </c>
      <c r="O104" s="122" t="str">
        <f t="shared" si="5"/>
        <v/>
      </c>
      <c r="P104" s="87"/>
      <c r="Q104" s="85"/>
      <c r="R104" s="86"/>
      <c r="S104" s="90"/>
      <c r="T104" s="91"/>
      <c r="U104" s="90"/>
      <c r="V104" s="91"/>
      <c r="W104" s="94"/>
      <c r="X104" s="97"/>
      <c r="Y104" s="94"/>
      <c r="Z104" s="97"/>
      <c r="AA104" s="98"/>
      <c r="AB104" s="92"/>
      <c r="AC104" s="96"/>
      <c r="AD104" s="94"/>
      <c r="AE104" s="97"/>
      <c r="AF104" s="98"/>
      <c r="AG104" s="99"/>
      <c r="AH104" s="100"/>
      <c r="AI104" s="100"/>
      <c r="AJ104" s="101"/>
      <c r="AK104" s="109"/>
      <c r="AL104" s="113"/>
      <c r="AM104" s="9" t="s">
        <v>155</v>
      </c>
    </row>
    <row r="105" spans="1:39" s="46" customFormat="1" ht="30" customHeight="1" x14ac:dyDescent="0.35">
      <c r="A105" s="113"/>
      <c r="B105" s="77"/>
      <c r="C105" s="78"/>
      <c r="D105" s="78"/>
      <c r="E105" s="80"/>
      <c r="F105" s="80"/>
      <c r="G105" s="80"/>
      <c r="H105" s="80"/>
      <c r="I105" s="83"/>
      <c r="J105" s="84"/>
      <c r="K105" s="115"/>
      <c r="L105" s="85"/>
      <c r="M105" s="86"/>
      <c r="N105" s="121" t="str">
        <f t="shared" si="7"/>
        <v/>
      </c>
      <c r="O105" s="122" t="str">
        <f t="shared" si="5"/>
        <v/>
      </c>
      <c r="P105" s="87"/>
      <c r="Q105" s="85"/>
      <c r="R105" s="86"/>
      <c r="S105" s="90"/>
      <c r="T105" s="91"/>
      <c r="U105" s="90"/>
      <c r="V105" s="91"/>
      <c r="W105" s="94"/>
      <c r="X105" s="97"/>
      <c r="Y105" s="94"/>
      <c r="Z105" s="97"/>
      <c r="AA105" s="98"/>
      <c r="AB105" s="92"/>
      <c r="AC105" s="96"/>
      <c r="AD105" s="94"/>
      <c r="AE105" s="97"/>
      <c r="AF105" s="98"/>
      <c r="AG105" s="99"/>
      <c r="AH105" s="100"/>
      <c r="AI105" s="100"/>
      <c r="AJ105" s="101"/>
      <c r="AK105" s="109"/>
      <c r="AL105" s="113"/>
      <c r="AM105" s="9" t="s">
        <v>155</v>
      </c>
    </row>
    <row r="106" spans="1:39" s="46" customFormat="1" ht="30" customHeight="1" x14ac:dyDescent="0.35">
      <c r="A106" s="113"/>
      <c r="B106" s="77"/>
      <c r="C106" s="78"/>
      <c r="D106" s="78"/>
      <c r="E106" s="80"/>
      <c r="F106" s="80"/>
      <c r="G106" s="80"/>
      <c r="H106" s="80"/>
      <c r="I106" s="83"/>
      <c r="J106" s="84"/>
      <c r="K106" s="115"/>
      <c r="L106" s="85"/>
      <c r="M106" s="86"/>
      <c r="N106" s="121" t="str">
        <f t="shared" si="7"/>
        <v/>
      </c>
      <c r="O106" s="122" t="str">
        <f t="shared" si="5"/>
        <v/>
      </c>
      <c r="P106" s="87"/>
      <c r="Q106" s="85"/>
      <c r="R106" s="86"/>
      <c r="S106" s="90"/>
      <c r="T106" s="91"/>
      <c r="U106" s="90"/>
      <c r="V106" s="91"/>
      <c r="W106" s="94"/>
      <c r="X106" s="97"/>
      <c r="Y106" s="94"/>
      <c r="Z106" s="97"/>
      <c r="AA106" s="98"/>
      <c r="AB106" s="92"/>
      <c r="AC106" s="96"/>
      <c r="AD106" s="94"/>
      <c r="AE106" s="97"/>
      <c r="AF106" s="98"/>
      <c r="AG106" s="99"/>
      <c r="AH106" s="100"/>
      <c r="AI106" s="100"/>
      <c r="AJ106" s="101"/>
      <c r="AK106" s="109"/>
      <c r="AL106" s="113"/>
      <c r="AM106" s="9" t="s">
        <v>155</v>
      </c>
    </row>
  </sheetData>
  <autoFilter ref="A3:AL106" xr:uid="{21978283-4A2B-4DBC-9E6F-17097C69645A}">
    <sortState xmlns:xlrd2="http://schemas.microsoft.com/office/spreadsheetml/2017/richdata2" ref="A4:AL98">
      <sortCondition ref="N3:N98"/>
    </sortState>
  </autoFilter>
  <mergeCells count="19">
    <mergeCell ref="AG1:AJ1"/>
    <mergeCell ref="Y2:Z2"/>
    <mergeCell ref="B1:D1"/>
    <mergeCell ref="E1:H1"/>
    <mergeCell ref="W1:AF1"/>
    <mergeCell ref="AD2:AE2"/>
    <mergeCell ref="AA2:AC2"/>
    <mergeCell ref="Q2:R2"/>
    <mergeCell ref="W2:X2"/>
    <mergeCell ref="U2:V2"/>
    <mergeCell ref="S2:T2"/>
    <mergeCell ref="L2:M2"/>
    <mergeCell ref="W3:X3"/>
    <mergeCell ref="Y3:Z3"/>
    <mergeCell ref="L3:M3"/>
    <mergeCell ref="L1:V1"/>
    <mergeCell ref="J2:K2"/>
    <mergeCell ref="I1:K1"/>
    <mergeCell ref="J3:K3"/>
  </mergeCells>
  <phoneticPr fontId="5" type="noConversion"/>
  <conditionalFormatting sqref="O4:O1000">
    <cfRule type="cellIs" dxfId="3" priority="2" operator="lessThan">
      <formula>$AO$2</formula>
    </cfRule>
    <cfRule type="cellIs" dxfId="2" priority="5" operator="greaterThan">
      <formula>TODAY()</formula>
    </cfRule>
  </conditionalFormatting>
  <conditionalFormatting sqref="N4:N1000">
    <cfRule type="cellIs" dxfId="1" priority="1" operator="greaterThan">
      <formula>TODAY()</formula>
    </cfRule>
    <cfRule type="cellIs" dxfId="0" priority="3" operator="lessThan">
      <formula>TODAY()</formula>
    </cfRule>
  </conditionalFormatting>
  <hyperlinks>
    <hyperlink ref="AL80" r:id="rId1" xr:uid="{1AE66B3E-AE8B-480A-B523-FB4EBF2446C6}"/>
    <hyperlink ref="AL81" r:id="rId2" xr:uid="{E031BCB8-F008-420C-9B44-843921D46194}"/>
    <hyperlink ref="AL89" r:id="rId3" xr:uid="{1B3763D6-0150-483F-99F0-105DB84F031A}"/>
    <hyperlink ref="AL88" r:id="rId4" xr:uid="{AF04D8E0-3A59-4FB2-AA9A-1244D220CC91}"/>
    <hyperlink ref="AL84" r:id="rId5" xr:uid="{846C4F61-4CB1-4EC8-B6C0-3FADEFA1268E}"/>
    <hyperlink ref="AL85" r:id="rId6" xr:uid="{7F06E6D6-CC18-45B5-BF48-3C191F2D4CD5}"/>
    <hyperlink ref="AL72" r:id="rId7" xr:uid="{970B6E6F-12A8-4366-910E-6963BE3C0379}"/>
    <hyperlink ref="AL79" r:id="rId8" xr:uid="{6A1C36D7-DA59-4A7D-93C6-7FE694432AB4}"/>
    <hyperlink ref="AL23" r:id="rId9" xr:uid="{41BB0593-B283-4FEF-ADF2-25638137BCB0}"/>
    <hyperlink ref="AL42" r:id="rId10" xr:uid="{3CDEAFD1-6356-413F-8B9E-967E6CF19931}"/>
    <hyperlink ref="AL60" r:id="rId11" xr:uid="{4B0FB7C8-5C14-48D9-AEEA-883A8D72272F}"/>
    <hyperlink ref="AL91" r:id="rId12" xr:uid="{626AF9E4-22EE-4F69-B51C-25A7A5DA2B89}"/>
    <hyperlink ref="AL83" r:id="rId13" xr:uid="{3A3DAC50-1CF3-48C5-93F1-7F88BD3D383E}"/>
    <hyperlink ref="AL4" r:id="rId14" xr:uid="{4539814A-CC84-4EB8-B0FE-2D3908D9F1C4}"/>
    <hyperlink ref="AL18" r:id="rId15" xr:uid="{33EF0E5C-7F2C-48CD-B783-019F49D45F9E}"/>
    <hyperlink ref="AL74" r:id="rId16" xr:uid="{08DAA23B-CF37-49E4-8976-2C9C1AF15380}"/>
    <hyperlink ref="AL92" r:id="rId17" xr:uid="{D86BD303-6249-40F1-A2FF-2460403226D5}"/>
    <hyperlink ref="AL17" r:id="rId18" xr:uid="{9070168F-F971-4813-84D3-A97FBC9F643D}"/>
    <hyperlink ref="AL46" r:id="rId19" xr:uid="{D3A85E4C-6307-42A8-91C9-C362DADCD185}"/>
    <hyperlink ref="AL90" r:id="rId20" xr:uid="{B9E4EAAF-DF3C-476B-9B7D-1B0D0078CDD4}"/>
    <hyperlink ref="AL71" r:id="rId21" xr:uid="{3F8BFEA8-3BCE-4B81-9AA2-8DC80E221B03}"/>
    <hyperlink ref="AL15" r:id="rId22" xr:uid="{ED958056-F03F-43CE-80C5-946D4BCFCB30}"/>
    <hyperlink ref="AL45" r:id="rId23" xr:uid="{B05154EF-7FC3-459D-AE0F-51AB992EAB42}"/>
    <hyperlink ref="AL6" r:id="rId24" xr:uid="{910AA275-3F1D-4A39-8A5C-65EFF4DA0AC8}"/>
    <hyperlink ref="AL7" r:id="rId25" xr:uid="{A3696288-40AE-43F3-B0A4-5E4D5A817842}"/>
    <hyperlink ref="AL43" r:id="rId26" xr:uid="{04D094D6-B3D2-4E35-931D-AD251C9EDDED}"/>
    <hyperlink ref="AL73" r:id="rId27" xr:uid="{75B611DD-E6BA-4533-9CF0-1C546E6AA676}"/>
    <hyperlink ref="AL25" r:id="rId28" xr:uid="{2896957C-177B-420C-875D-07E0A2F94185}"/>
    <hyperlink ref="AL9" r:id="rId29" xr:uid="{A8530AD6-7C63-4C6B-B9C7-153D281B8F2D}"/>
    <hyperlink ref="AL75" r:id="rId30" xr:uid="{27867B30-0027-46C8-924A-B919ECFC298D}"/>
    <hyperlink ref="AL26" r:id="rId31" xr:uid="{2B251A41-2C8D-4C6F-811D-1FA9241B53CC}"/>
    <hyperlink ref="AL86" r:id="rId32" xr:uid="{5E6C8B05-F743-4FA3-9EC4-FDBF32BD9A41}"/>
    <hyperlink ref="AL36" r:id="rId33" xr:uid="{E463612C-F188-4F93-BADE-F9DD5FD733EC}"/>
    <hyperlink ref="AL35" r:id="rId34" xr:uid="{117A5500-DE4D-4064-BA37-2439FB845AE6}"/>
    <hyperlink ref="AL51" r:id="rId35" xr:uid="{F621459A-0F0A-4835-BB01-E2E4BDE1013B}"/>
    <hyperlink ref="AL49" r:id="rId36" xr:uid="{D52E5D49-D0A5-45D8-B11B-A89DB148A0E0}"/>
    <hyperlink ref="AL50" r:id="rId37" xr:uid="{2F89ECD2-29D6-4598-BD2D-751B985CF713}"/>
    <hyperlink ref="AL5" r:id="rId38" xr:uid="{BD940082-F238-4924-BAE8-5EC77C17EFE9}"/>
    <hyperlink ref="AL96" r:id="rId39" xr:uid="{F30FBB8D-EB98-4098-9F28-FDC71B078C06}"/>
    <hyperlink ref="AL32" r:id="rId40" xr:uid="{4724E6A1-AE95-4913-ABD7-4B859F78E3EA}"/>
    <hyperlink ref="AL30" r:id="rId41" xr:uid="{A1A48401-026D-491E-BE89-960CF955F242}"/>
    <hyperlink ref="AL29" r:id="rId42" xr:uid="{26B06464-BA1F-4460-A43E-B9FAD94547AC}"/>
    <hyperlink ref="AL44" r:id="rId43" xr:uid="{EAD9EF02-D43C-4716-BC43-7F2C0C01D427}"/>
    <hyperlink ref="AL31" r:id="rId44" xr:uid="{344108D3-C865-463F-9A54-966F0F48825C}"/>
    <hyperlink ref="AL14" r:id="rId45" xr:uid="{52B93C02-2781-4C72-90D6-9ABE931FCF47}"/>
    <hyperlink ref="AL48" r:id="rId46" xr:uid="{6AF1F728-F675-4D07-A7A3-BFAE2208B8EC}"/>
    <hyperlink ref="AL54" r:id="rId47" xr:uid="{2110F990-198F-4DF2-973A-AE4A6DF73A18}"/>
    <hyperlink ref="AL55" r:id="rId48" xr:uid="{2A715DAF-8FB3-4D6E-BE0A-CE7A62E9C6F3}"/>
    <hyperlink ref="AL38" r:id="rId49" xr:uid="{B2F2DFD6-83F9-4BBB-93C7-B91A5963CEBB}"/>
    <hyperlink ref="AL37" r:id="rId50" xr:uid="{81625B65-DA11-45FD-A7E6-243FBB48BA25}"/>
    <hyperlink ref="AL27" r:id="rId51" xr:uid="{9F937F99-8996-45B4-95DC-47CDFA630CBD}"/>
    <hyperlink ref="AL33" r:id="rId52" xr:uid="{36485258-9393-4291-8D4F-96A5BC663DD6}"/>
    <hyperlink ref="AL8" r:id="rId53" xr:uid="{054C9092-395D-48BA-BF78-D8D53CCEE5CB}"/>
    <hyperlink ref="AL28" r:id="rId54" xr:uid="{BC7F4AA7-26BD-4BB1-BA4C-4D2353D7E569}"/>
    <hyperlink ref="AL53" r:id="rId55" xr:uid="{76FCB716-F208-442A-984A-B5105C81786E}"/>
    <hyperlink ref="AL52" r:id="rId56" xr:uid="{A23EA27F-7B70-4FD3-8168-D516DA7D5DC4}"/>
    <hyperlink ref="AL56" r:id="rId57" xr:uid="{84DF0F68-F79C-4090-BEF3-300237B7E102}"/>
    <hyperlink ref="AL57" r:id="rId58" xr:uid="{4D20F109-AEE9-4695-B090-C515A136586C}"/>
    <hyperlink ref="AL13" r:id="rId59" xr:uid="{3E92CFF2-2BE8-4FE5-B620-51F935CE6F31}"/>
    <hyperlink ref="AL62" r:id="rId60" xr:uid="{7A3782A0-CA5E-41F9-92C7-854FA9DFBBED}"/>
    <hyperlink ref="AL94" r:id="rId61" xr:uid="{433E1431-DB01-41AD-B45A-2728F61D2110}"/>
    <hyperlink ref="AL64" r:id="rId62" xr:uid="{D4B61CCC-071F-4879-9689-53865CE2EB51}"/>
    <hyperlink ref="AL66" r:id="rId63" xr:uid="{A27A4ED9-DCF4-40AE-BA1C-BBC61842E87D}"/>
    <hyperlink ref="AL63" r:id="rId64" xr:uid="{6AF991D3-CAB5-4F7A-832C-42BDC4DC2901}"/>
    <hyperlink ref="AL68" r:id="rId65" xr:uid="{5497D0E8-1A88-4220-99AE-555FAC93A49E}"/>
    <hyperlink ref="AL69" r:id="rId66" xr:uid="{A464C6D9-A640-45FE-8618-340423D20DA0}"/>
    <hyperlink ref="AL82" r:id="rId67" xr:uid="{FA7709CB-14B4-4F78-B848-4C3B209CCA5E}"/>
    <hyperlink ref="AL58" r:id="rId68" xr:uid="{B5B3C311-542A-48FB-B01B-6834843947E9}"/>
    <hyperlink ref="AL78" r:id="rId69" xr:uid="{6C5D71C7-E775-41AF-918C-748827EE51BB}"/>
    <hyperlink ref="AL87" r:id="rId70" xr:uid="{4CE384F9-9ACD-4B98-BD83-C2FDBEE7296E}"/>
    <hyperlink ref="AL61" r:id="rId71" xr:uid="{6243B24B-3483-4751-8007-BE2B99FA274B}"/>
    <hyperlink ref="AL24" r:id="rId72" xr:uid="{E4FC8D0D-35DF-47D8-8BCA-7203D9B0E1FD}"/>
    <hyperlink ref="AL16" r:id="rId73" xr:uid="{960898DD-78FA-45C2-94BD-2DB863E946BB}"/>
    <hyperlink ref="AL40" r:id="rId74" xr:uid="{ABC6F219-1E60-4194-AC71-4691D3B759B2}"/>
    <hyperlink ref="AL10" r:id="rId75" xr:uid="{099E2ED7-29D8-4D7A-AD15-276D60B961AF}"/>
    <hyperlink ref="AL20" r:id="rId76" xr:uid="{EC43555B-21FA-4326-89E7-28A7BE677856}"/>
    <hyperlink ref="AL98" r:id="rId77" xr:uid="{6A3DBE8F-5752-46AC-A1D0-CFCD16EBFE04}"/>
    <hyperlink ref="AL47" r:id="rId78" xr:uid="{46796AFE-DD1C-4D5C-BA1D-5E6C2172A571}"/>
    <hyperlink ref="AL22" r:id="rId79" xr:uid="{C1546D17-CC1D-4E77-BFB5-E27282C04273}"/>
    <hyperlink ref="AL59" r:id="rId80" xr:uid="{3D4DE000-C783-4822-9A8D-65A6F6D9A93C}"/>
    <hyperlink ref="AL21" r:id="rId81" xr:uid="{617B18B6-B30C-4C02-B401-3595AAF21C8B}"/>
    <hyperlink ref="AL97" r:id="rId82" xr:uid="{C34AA714-137A-4D93-B6D9-56045DB91123}"/>
    <hyperlink ref="AL95" r:id="rId83" xr:uid="{066733FF-E118-4834-9BE1-1731E9F4F59D}"/>
    <hyperlink ref="AL19" r:id="rId84" xr:uid="{B4F58CEC-CAA8-462D-9D73-4FCA625FFA8D}"/>
    <hyperlink ref="AL76" r:id="rId85" xr:uid="{25A3B1EC-9A91-4453-B77A-12A6D91D852B}"/>
    <hyperlink ref="AL34" r:id="rId86" xr:uid="{7AE014BA-080E-4534-9E48-1C65FD454B43}"/>
    <hyperlink ref="AL41" r:id="rId87" xr:uid="{BF242BE4-D858-4918-B938-F0D255F5B022}"/>
    <hyperlink ref="AL11" r:id="rId88" xr:uid="{7DFC8EE7-D67D-43B7-A36D-69A6B940B0D2}"/>
    <hyperlink ref="AL77" r:id="rId89" xr:uid="{9D1E0E87-803E-40DC-A925-00CCB7AA9F5D}"/>
    <hyperlink ref="AL12" r:id="rId90" xr:uid="{D6858370-D8C9-49C1-9D62-C133210FAA3C}"/>
    <hyperlink ref="AL67" r:id="rId91" xr:uid="{0353D3B8-4C29-434A-864D-646BDA0D93D8}"/>
    <hyperlink ref="AL70" r:id="rId92" xr:uid="{202F4451-83E2-4BEB-8D1B-97F43A5C5006}"/>
    <hyperlink ref="AL93" r:id="rId93" xr:uid="{4256B75D-819F-44D2-B45B-7DB574984BE6}"/>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69DE-8C45-4BCB-974E-F52E601FB878}">
  <dimension ref="A2:M8"/>
  <sheetViews>
    <sheetView workbookViewId="0">
      <selection activeCell="C2" sqref="C2"/>
    </sheetView>
  </sheetViews>
  <sheetFormatPr defaultRowHeight="14.5" x14ac:dyDescent="0.35"/>
  <cols>
    <col min="9" max="9" width="13.81640625" bestFit="1" customWidth="1"/>
    <col min="10" max="10" width="13.81640625" customWidth="1"/>
  </cols>
  <sheetData>
    <row r="2" spans="1:13" x14ac:dyDescent="0.35">
      <c r="A2" t="s">
        <v>484</v>
      </c>
      <c r="B2" t="s">
        <v>485</v>
      </c>
      <c r="C2" t="s">
        <v>486</v>
      </c>
      <c r="I2" t="s">
        <v>481</v>
      </c>
      <c r="J2" t="s">
        <v>482</v>
      </c>
      <c r="K2" t="s">
        <v>5</v>
      </c>
      <c r="L2" t="s">
        <v>483</v>
      </c>
      <c r="M2" t="s">
        <v>487</v>
      </c>
    </row>
    <row r="7" spans="1:13" x14ac:dyDescent="0.35">
      <c r="A7" t="s">
        <v>39</v>
      </c>
    </row>
    <row r="8" spans="1:13" x14ac:dyDescent="0.35">
      <c r="A8" t="s">
        <v>488</v>
      </c>
      <c r="B8" t="s">
        <v>303</v>
      </c>
      <c r="C8" t="s">
        <v>489</v>
      </c>
      <c r="D8" t="s">
        <v>490</v>
      </c>
      <c r="E8"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8921-C502-4551-BA2E-602758E3007E}">
  <dimension ref="A1:F78"/>
  <sheetViews>
    <sheetView workbookViewId="0">
      <selection activeCell="H6" sqref="H6"/>
    </sheetView>
  </sheetViews>
  <sheetFormatPr defaultRowHeight="14.5" x14ac:dyDescent="0.35"/>
  <cols>
    <col min="1" max="1" width="17.54296875" customWidth="1"/>
    <col min="2" max="5" width="7.1796875" style="63" customWidth="1"/>
    <col min="6" max="6" width="4.81640625" style="63" customWidth="1"/>
  </cols>
  <sheetData>
    <row r="1" spans="1:6" x14ac:dyDescent="0.35">
      <c r="B1"/>
      <c r="C1"/>
      <c r="D1"/>
      <c r="E1"/>
      <c r="F1"/>
    </row>
    <row r="2" spans="1:6" x14ac:dyDescent="0.35">
      <c r="A2" s="152" t="s">
        <v>7</v>
      </c>
      <c r="B2" s="152" t="s">
        <v>304</v>
      </c>
      <c r="C2" s="153" t="s">
        <v>377</v>
      </c>
      <c r="D2" s="152" t="s">
        <v>378</v>
      </c>
      <c r="E2" s="152" t="s">
        <v>379</v>
      </c>
      <c r="F2" s="152" t="s">
        <v>380</v>
      </c>
    </row>
    <row r="3" spans="1:6" x14ac:dyDescent="0.35">
      <c r="A3" s="152"/>
      <c r="B3" s="152"/>
      <c r="C3" s="152"/>
      <c r="D3" s="152"/>
      <c r="E3" s="152"/>
      <c r="F3" s="152"/>
    </row>
    <row r="4" spans="1:6" ht="43.5" customHeight="1" x14ac:dyDescent="0.35">
      <c r="A4" s="12" t="s">
        <v>111</v>
      </c>
      <c r="B4" s="61">
        <v>44953</v>
      </c>
      <c r="C4" s="61">
        <f>B4+_xlfn.XLOOKUP(A4,Info!$A$4:$A$500,Info!$S$4:$S$500,"Error",0)</f>
        <v>44974</v>
      </c>
      <c r="D4" s="62"/>
      <c r="E4" s="62"/>
      <c r="F4" s="62">
        <v>8</v>
      </c>
    </row>
    <row r="5" spans="1:6" ht="43.5" customHeight="1" x14ac:dyDescent="0.35">
      <c r="A5" s="12" t="s">
        <v>148</v>
      </c>
      <c r="B5" s="61">
        <v>44953</v>
      </c>
      <c r="C5" s="61">
        <f>B5+_xlfn.XLOOKUP(A5,Info!$A$4:$A$500,Info!$S$4:$S$500,"Error",0)</f>
        <v>44967</v>
      </c>
      <c r="D5" s="62"/>
      <c r="E5" s="62"/>
      <c r="F5" s="62">
        <v>5</v>
      </c>
    </row>
    <row r="6" spans="1:6" ht="43.5" customHeight="1" x14ac:dyDescent="0.35">
      <c r="A6" s="12" t="s">
        <v>121</v>
      </c>
      <c r="B6" s="61">
        <v>44953</v>
      </c>
      <c r="C6" s="61">
        <f>B6+_xlfn.XLOOKUP(A6,Info!$A$4:$A$500,Info!$S$4:$S$500,"Error",0)</f>
        <v>44973</v>
      </c>
      <c r="D6" s="62"/>
      <c r="E6" s="62"/>
      <c r="F6" s="62">
        <v>5</v>
      </c>
    </row>
    <row r="7" spans="1:6" ht="43.5" customHeight="1" x14ac:dyDescent="0.35">
      <c r="A7" s="12" t="s">
        <v>125</v>
      </c>
      <c r="B7" s="61">
        <v>44953</v>
      </c>
      <c r="C7" s="61">
        <f>B7+_xlfn.XLOOKUP(A7,Info!$A$4:$A$500,Info!$S$4:$S$500,"Error",0)</f>
        <v>44967</v>
      </c>
      <c r="D7" s="62"/>
      <c r="E7" s="62"/>
      <c r="F7" s="62">
        <v>6</v>
      </c>
    </row>
    <row r="8" spans="1:6" ht="43.5" customHeight="1" x14ac:dyDescent="0.35"/>
    <row r="9" spans="1:6" ht="43.5" customHeight="1" x14ac:dyDescent="0.35"/>
    <row r="10" spans="1:6" ht="43.5" customHeight="1" x14ac:dyDescent="0.35"/>
    <row r="11" spans="1:6" ht="43.5" customHeight="1" x14ac:dyDescent="0.35"/>
    <row r="12" spans="1:6" ht="43.5" customHeight="1" x14ac:dyDescent="0.35"/>
    <row r="13" spans="1:6" ht="43.5" customHeight="1" x14ac:dyDescent="0.35"/>
    <row r="14" spans="1:6" ht="43.5" customHeight="1" x14ac:dyDescent="0.35"/>
    <row r="15" spans="1:6" ht="43.5" customHeight="1" x14ac:dyDescent="0.35"/>
    <row r="16" spans="1:6" ht="43.5" customHeight="1" x14ac:dyDescent="0.35"/>
    <row r="17" ht="43.5" customHeight="1" x14ac:dyDescent="0.35"/>
    <row r="18" ht="43.5" customHeight="1" x14ac:dyDescent="0.35"/>
    <row r="19" ht="43.5" customHeight="1" x14ac:dyDescent="0.35"/>
    <row r="20" ht="43.5" customHeight="1" x14ac:dyDescent="0.35"/>
    <row r="21" ht="43.5" customHeight="1" x14ac:dyDescent="0.35"/>
    <row r="22" ht="43.5" customHeight="1" x14ac:dyDescent="0.35"/>
    <row r="23" ht="43.5" customHeight="1" x14ac:dyDescent="0.35"/>
    <row r="24" ht="43.5" customHeight="1" x14ac:dyDescent="0.35"/>
    <row r="25" ht="43.5" customHeight="1" x14ac:dyDescent="0.35"/>
    <row r="26" ht="43.5" customHeight="1" x14ac:dyDescent="0.35"/>
    <row r="27" ht="43.5" customHeight="1" x14ac:dyDescent="0.35"/>
    <row r="28" ht="43.5" customHeight="1" x14ac:dyDescent="0.35"/>
    <row r="29" ht="43.5" customHeight="1" x14ac:dyDescent="0.35"/>
    <row r="30" ht="43.5" customHeight="1" x14ac:dyDescent="0.35"/>
    <row r="31" ht="43.5" customHeight="1" x14ac:dyDescent="0.35"/>
    <row r="32" ht="43.5" customHeight="1" x14ac:dyDescent="0.35"/>
    <row r="33" ht="43.5" customHeight="1" x14ac:dyDescent="0.35"/>
    <row r="34" ht="43.5" customHeight="1" x14ac:dyDescent="0.35"/>
    <row r="35" ht="43.5" customHeight="1" x14ac:dyDescent="0.35"/>
    <row r="36" ht="43.5" customHeight="1" x14ac:dyDescent="0.35"/>
    <row r="37" ht="43.5" customHeight="1" x14ac:dyDescent="0.35"/>
    <row r="38" ht="43.5" customHeight="1" x14ac:dyDescent="0.35"/>
    <row r="39" ht="43.5" customHeight="1" x14ac:dyDescent="0.35"/>
    <row r="40" ht="43.5" customHeight="1" x14ac:dyDescent="0.35"/>
    <row r="41" ht="43.5" customHeight="1" x14ac:dyDescent="0.35"/>
    <row r="42" ht="43.5" customHeight="1" x14ac:dyDescent="0.35"/>
    <row r="43" ht="43.5" customHeight="1" x14ac:dyDescent="0.35"/>
    <row r="44" ht="43.5" customHeight="1" x14ac:dyDescent="0.35"/>
    <row r="45" ht="43.5" customHeight="1" x14ac:dyDescent="0.35"/>
    <row r="46" ht="43.5" customHeight="1" x14ac:dyDescent="0.35"/>
    <row r="47" ht="43.5" customHeight="1" x14ac:dyDescent="0.35"/>
    <row r="48" ht="43.5" customHeight="1" x14ac:dyDescent="0.35"/>
    <row r="49" ht="43.5" customHeight="1" x14ac:dyDescent="0.35"/>
    <row r="50" ht="43.5" customHeight="1" x14ac:dyDescent="0.35"/>
    <row r="51" ht="43.5" customHeight="1" x14ac:dyDescent="0.35"/>
    <row r="52" ht="43.5" customHeight="1" x14ac:dyDescent="0.35"/>
    <row r="53" ht="43.5" customHeight="1" x14ac:dyDescent="0.35"/>
    <row r="54" ht="43.5" customHeight="1" x14ac:dyDescent="0.35"/>
    <row r="55" ht="43.5" customHeight="1" x14ac:dyDescent="0.35"/>
    <row r="56" ht="43.5" customHeight="1" x14ac:dyDescent="0.35"/>
    <row r="57" ht="43.5" customHeight="1" x14ac:dyDescent="0.35"/>
    <row r="58" ht="43.5" customHeight="1" x14ac:dyDescent="0.35"/>
    <row r="59" ht="43.5" customHeight="1" x14ac:dyDescent="0.35"/>
    <row r="60" ht="43.5" customHeight="1" x14ac:dyDescent="0.35"/>
    <row r="61" ht="43.5" customHeight="1" x14ac:dyDescent="0.35"/>
    <row r="62" ht="43.5" customHeight="1" x14ac:dyDescent="0.35"/>
    <row r="63" ht="43.5" customHeight="1" x14ac:dyDescent="0.35"/>
    <row r="64" ht="43.5" customHeight="1" x14ac:dyDescent="0.35"/>
    <row r="65" ht="43.5" customHeight="1" x14ac:dyDescent="0.35"/>
    <row r="66" ht="43.5" customHeight="1" x14ac:dyDescent="0.35"/>
    <row r="67" ht="43.5" customHeight="1" x14ac:dyDescent="0.35"/>
    <row r="68" ht="43.5" customHeight="1" x14ac:dyDescent="0.35"/>
    <row r="69" ht="43.5" customHeight="1" x14ac:dyDescent="0.35"/>
    <row r="70" ht="43.5" customHeight="1" x14ac:dyDescent="0.35"/>
    <row r="71" ht="43.5" customHeight="1" x14ac:dyDescent="0.35"/>
    <row r="72" ht="43.5" customHeight="1" x14ac:dyDescent="0.35"/>
    <row r="73" ht="43.5" customHeight="1" x14ac:dyDescent="0.35"/>
    <row r="74" ht="43.5" customHeight="1" x14ac:dyDescent="0.35"/>
    <row r="75" ht="43.5" customHeight="1" x14ac:dyDescent="0.35"/>
    <row r="76" ht="43.5" customHeight="1" x14ac:dyDescent="0.35"/>
    <row r="77" ht="43.5" customHeight="1" x14ac:dyDescent="0.35"/>
    <row r="78" ht="43.5" customHeight="1" x14ac:dyDescent="0.35"/>
  </sheetData>
  <mergeCells count="6">
    <mergeCell ref="F2:F3"/>
    <mergeCell ref="A2:A3"/>
    <mergeCell ref="B2:B3"/>
    <mergeCell ref="C2:C3"/>
    <mergeCell ref="D2:D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921EA-A759-4D87-B0AF-838F3A85E6BE}">
  <dimension ref="A2:F77"/>
  <sheetViews>
    <sheetView workbookViewId="0">
      <selection activeCell="K7" sqref="K7"/>
    </sheetView>
  </sheetViews>
  <sheetFormatPr defaultRowHeight="14.5" x14ac:dyDescent="0.35"/>
  <cols>
    <col min="1" max="1" width="17.54296875" customWidth="1"/>
    <col min="6" max="6" width="9.453125" style="29" bestFit="1" customWidth="1"/>
  </cols>
  <sheetData>
    <row r="2" spans="1:6" ht="25" customHeight="1" x14ac:dyDescent="0.35">
      <c r="A2" s="3" t="s">
        <v>7</v>
      </c>
      <c r="B2" s="16" t="s">
        <v>217</v>
      </c>
      <c r="C2" s="24" t="s">
        <v>94</v>
      </c>
      <c r="D2" t="s">
        <v>218</v>
      </c>
      <c r="E2" s="154"/>
      <c r="F2" s="154"/>
    </row>
    <row r="3" spans="1:6" ht="43.5" customHeight="1" x14ac:dyDescent="0.35">
      <c r="A3" s="12" t="s">
        <v>111</v>
      </c>
      <c r="B3" s="29">
        <v>44934</v>
      </c>
      <c r="C3" t="s">
        <v>92</v>
      </c>
      <c r="D3" s="23">
        <f>IF(ISBLANK(B3)=FALSE, B3+Info!S4, "")</f>
        <v>44955</v>
      </c>
      <c r="E3">
        <v>-60</v>
      </c>
      <c r="F3" s="29">
        <f>IF(ISBLANK(B3)=FALSE,IF(C3="T", Info!$AO$2+E3, ""),"")</f>
        <v>44963</v>
      </c>
    </row>
    <row r="4" spans="1:6" ht="43.5" customHeight="1" x14ac:dyDescent="0.35">
      <c r="A4" s="12" t="s">
        <v>116</v>
      </c>
      <c r="B4" s="29">
        <v>44934</v>
      </c>
      <c r="C4" t="s">
        <v>92</v>
      </c>
      <c r="D4" s="23">
        <f>IF(ISBLANK(B4)=FALSE, B4+Info!S5, "")</f>
        <v>44948</v>
      </c>
      <c r="E4">
        <v>0</v>
      </c>
      <c r="F4" s="29">
        <f>IF(ISBLANK(B4)=FALSE,IF(C4="T", Info!$AO$2+E4, ""),"")</f>
        <v>45023</v>
      </c>
    </row>
    <row r="5" spans="1:6" ht="43.5" customHeight="1" x14ac:dyDescent="0.35">
      <c r="A5" s="12" t="s">
        <v>148</v>
      </c>
      <c r="B5" s="29">
        <v>44934</v>
      </c>
      <c r="C5" t="s">
        <v>92</v>
      </c>
      <c r="D5" s="23">
        <f>IF(ISBLANK(B5)=FALSE, B5+Info!S6, "")</f>
        <v>44954</v>
      </c>
      <c r="E5">
        <v>-28</v>
      </c>
      <c r="F5" s="29">
        <f>IF(ISBLANK(B5)=FALSE,IF(C5="T", Info!$AO$2+E5, ""),"")</f>
        <v>44995</v>
      </c>
    </row>
    <row r="6" spans="1:6" ht="43.5" customHeight="1" x14ac:dyDescent="0.35">
      <c r="A6" s="12" t="s">
        <v>121</v>
      </c>
      <c r="B6" s="29">
        <v>44934</v>
      </c>
      <c r="C6" t="s">
        <v>92</v>
      </c>
      <c r="D6" s="23">
        <f>IF(ISBLANK(B6)=FALSE, B6+Info!S7, "")</f>
        <v>44934</v>
      </c>
      <c r="E6">
        <v>0</v>
      </c>
      <c r="F6" s="29">
        <f>IF(ISBLANK(B6)=FALSE,IF(C6="T", Info!$AO$2+E6, ""),"")</f>
        <v>45023</v>
      </c>
    </row>
    <row r="7" spans="1:6" ht="43.5" customHeight="1" x14ac:dyDescent="0.35">
      <c r="A7" s="12" t="s">
        <v>125</v>
      </c>
      <c r="B7" s="29">
        <v>44934</v>
      </c>
      <c r="C7" t="s">
        <v>92</v>
      </c>
      <c r="D7" s="23">
        <f>IF(ISBLANK(B7)=FALSE, B7+Info!S8, "")</f>
        <v>44949</v>
      </c>
      <c r="E7">
        <v>0</v>
      </c>
      <c r="F7" s="29">
        <f>IF(ISBLANK(B7)=FALSE,IF(C7="T", Info!$AO$2+E7, ""),"")</f>
        <v>45023</v>
      </c>
    </row>
    <row r="8" spans="1:6" ht="43.5" customHeight="1" x14ac:dyDescent="0.35">
      <c r="A8" s="12" t="s">
        <v>126</v>
      </c>
      <c r="B8" s="29">
        <v>44934</v>
      </c>
      <c r="C8" t="s">
        <v>92</v>
      </c>
      <c r="D8" s="23">
        <f>IF(ISBLANK(B8)=FALSE, B8+Info!S9, "")</f>
        <v>44948</v>
      </c>
      <c r="E8">
        <v>0</v>
      </c>
      <c r="F8" s="29">
        <f>IF(ISBLANK(B8)=FALSE,IF(C8="T", Info!$AO$2+E8, ""),"")</f>
        <v>45023</v>
      </c>
    </row>
    <row r="9" spans="1:6" ht="43.5" customHeight="1" x14ac:dyDescent="0.35">
      <c r="A9" s="12" t="s">
        <v>129</v>
      </c>
      <c r="C9" t="s">
        <v>92</v>
      </c>
      <c r="D9" s="23" t="str">
        <f>IF(ISBLANK(B9)=FALSE, B9+Info!S10, "")</f>
        <v/>
      </c>
      <c r="E9">
        <v>-28</v>
      </c>
      <c r="F9" s="29" t="str">
        <f>IF(ISBLANK(B9)=FALSE,IF(C9="T", Info!$AO$2+E9, ""),"")</f>
        <v/>
      </c>
    </row>
    <row r="10" spans="1:6" ht="43.5" customHeight="1" x14ac:dyDescent="0.35">
      <c r="A10" s="12" t="s">
        <v>122</v>
      </c>
      <c r="D10" s="23" t="str">
        <f>IF(ISBLANK(B10)=FALSE, B10+Info!S11, "")</f>
        <v/>
      </c>
      <c r="F10" s="29" t="str">
        <f>IF(ISBLANK(B10)=FALSE,IF(C10="T", Info!$AO$2+E10, ""),"")</f>
        <v/>
      </c>
    </row>
    <row r="11" spans="1:6" ht="43.5" customHeight="1" x14ac:dyDescent="0.35">
      <c r="A11" s="12" t="s">
        <v>104</v>
      </c>
      <c r="C11" t="s">
        <v>92</v>
      </c>
      <c r="D11" s="23" t="str">
        <f>IF(ISBLANK(B11)=FALSE, B11+Info!S12, "")</f>
        <v/>
      </c>
      <c r="E11">
        <v>-49</v>
      </c>
      <c r="F11" s="29" t="str">
        <f>IF(ISBLANK(B11)=FALSE,IF(C11="T", Info!$AO$2+E11, ""),"")</f>
        <v/>
      </c>
    </row>
    <row r="12" spans="1:6" ht="43.5" customHeight="1" x14ac:dyDescent="0.35">
      <c r="A12" s="12" t="s">
        <v>141</v>
      </c>
      <c r="C12" t="s">
        <v>92</v>
      </c>
      <c r="D12" s="23" t="str">
        <f>IF(ISBLANK(B12)=FALSE, B12+Info!S13, "")</f>
        <v/>
      </c>
      <c r="E12">
        <v>0</v>
      </c>
      <c r="F12" s="29" t="str">
        <f>IF(ISBLANK(B12)=FALSE,IF(C12="T", Info!$AO$2+E12, ""),"")</f>
        <v/>
      </c>
    </row>
    <row r="13" spans="1:6" ht="43.5" customHeight="1" x14ac:dyDescent="0.35">
      <c r="A13" s="12" t="s">
        <v>120</v>
      </c>
      <c r="C13" t="s">
        <v>92</v>
      </c>
      <c r="D13" s="23" t="str">
        <f>IF(ISBLANK(B13)=FALSE, B13+Info!S14, "")</f>
        <v/>
      </c>
      <c r="E13">
        <v>0</v>
      </c>
      <c r="F13" s="29" t="str">
        <f>IF(ISBLANK(B13)=FALSE,IF(C13="T", Info!$AO$2+E13, ""),"")</f>
        <v/>
      </c>
    </row>
    <row r="14" spans="1:6" ht="43.5" customHeight="1" x14ac:dyDescent="0.35">
      <c r="A14" s="12" t="s">
        <v>127</v>
      </c>
      <c r="D14" s="23" t="str">
        <f>IF(ISBLANK(B14)=FALSE, B14+Info!S15, "")</f>
        <v/>
      </c>
      <c r="E14">
        <v>0</v>
      </c>
      <c r="F14" s="29" t="str">
        <f>IF(ISBLANK(B14)=FALSE,IF(C14="T", Info!$AO$2+E14, ""),"")</f>
        <v/>
      </c>
    </row>
    <row r="15" spans="1:6" ht="43.5" customHeight="1" x14ac:dyDescent="0.35">
      <c r="A15" s="12" t="s">
        <v>131</v>
      </c>
      <c r="D15" s="23" t="str">
        <f>IF(ISBLANK(B15)=FALSE, B15+Info!S16, "")</f>
        <v/>
      </c>
      <c r="E15">
        <v>0</v>
      </c>
      <c r="F15" s="29" t="str">
        <f>IF(ISBLANK(B15)=FALSE,IF(C15="T", Info!$AO$2+E15, ""),"")</f>
        <v/>
      </c>
    </row>
    <row r="16" spans="1:6" ht="43.5" customHeight="1" x14ac:dyDescent="0.35">
      <c r="A16" s="12" t="s">
        <v>133</v>
      </c>
      <c r="D16" s="23" t="str">
        <f>IF(ISBLANK(B16)=FALSE, B16+Info!S17, "")</f>
        <v/>
      </c>
      <c r="E16">
        <v>0</v>
      </c>
      <c r="F16" s="29" t="str">
        <f>IF(ISBLANK(B16)=FALSE,IF(C16="T", Info!$AO$2+E16, ""),"")</f>
        <v/>
      </c>
    </row>
    <row r="17" spans="1:6" ht="43.5" customHeight="1" x14ac:dyDescent="0.35">
      <c r="A17" s="12" t="s">
        <v>107</v>
      </c>
      <c r="D17" s="23" t="str">
        <f>IF(ISBLANK(B17)=FALSE, B17+Info!S18, "")</f>
        <v/>
      </c>
      <c r="E17">
        <v>0</v>
      </c>
      <c r="F17" s="29" t="str">
        <f>IF(ISBLANK(B17)=FALSE,IF(C17="T", Info!$AO$2+E17, ""),"")</f>
        <v/>
      </c>
    </row>
    <row r="18" spans="1:6" ht="43.5" customHeight="1" x14ac:dyDescent="0.35">
      <c r="A18" s="12" t="s">
        <v>161</v>
      </c>
      <c r="D18" s="23" t="str">
        <f>IF(ISBLANK(B18)=FALSE, B18+Info!S19, "")</f>
        <v/>
      </c>
      <c r="E18">
        <v>0</v>
      </c>
      <c r="F18" s="29" t="str">
        <f>IF(ISBLANK(B18)=FALSE,IF(C18="T", Info!$AO$2+E18, ""),"")</f>
        <v/>
      </c>
    </row>
    <row r="19" spans="1:6" ht="43.5" customHeight="1" x14ac:dyDescent="0.35">
      <c r="A19" s="12" t="s">
        <v>130</v>
      </c>
      <c r="D19" s="23" t="str">
        <f>IF(ISBLANK(B19)=FALSE, B19+Info!S20, "")</f>
        <v/>
      </c>
      <c r="E19">
        <v>0</v>
      </c>
      <c r="F19" s="29" t="str">
        <f>IF(ISBLANK(B19)=FALSE,IF(C19="T", Info!$AO$2+E19, ""),"")</f>
        <v/>
      </c>
    </row>
    <row r="20" spans="1:6" ht="43.5" customHeight="1" x14ac:dyDescent="0.35">
      <c r="A20" s="12" t="s">
        <v>132</v>
      </c>
      <c r="D20" s="23" t="str">
        <f>IF(ISBLANK(B20)=FALSE, B20+Info!S21, "")</f>
        <v/>
      </c>
      <c r="E20">
        <v>0</v>
      </c>
      <c r="F20" s="29" t="str">
        <f>IF(ISBLANK(B20)=FALSE,IF(C20="T", Info!$AO$2+E20, ""),"")</f>
        <v/>
      </c>
    </row>
    <row r="21" spans="1:6" ht="43.5" customHeight="1" x14ac:dyDescent="0.35">
      <c r="A21" s="12" t="s">
        <v>142</v>
      </c>
      <c r="D21" s="23" t="str">
        <f>IF(ISBLANK(B21)=FALSE, B21+Info!S22, "")</f>
        <v/>
      </c>
      <c r="E21">
        <v>0</v>
      </c>
      <c r="F21" s="29" t="str">
        <f>IF(ISBLANK(B21)=FALSE,IF(C21="T", Info!$AO$2+E21, ""),"")</f>
        <v/>
      </c>
    </row>
    <row r="22" spans="1:6" ht="43.5" customHeight="1" x14ac:dyDescent="0.35">
      <c r="A22" s="12" t="s">
        <v>143</v>
      </c>
      <c r="D22" s="23" t="str">
        <f>IF(ISBLANK(B22)=FALSE, B22+Info!S23, "")</f>
        <v/>
      </c>
      <c r="E22">
        <v>0</v>
      </c>
      <c r="F22" s="29" t="str">
        <f>IF(ISBLANK(B22)=FALSE,IF(C22="T", Info!$AO$2+E22, ""),"")</f>
        <v/>
      </c>
    </row>
    <row r="23" spans="1:6" ht="43.5" customHeight="1" x14ac:dyDescent="0.35">
      <c r="A23" s="12" t="s">
        <v>145</v>
      </c>
      <c r="D23" s="23" t="str">
        <f>IF(ISBLANK(B23)=FALSE, B23+Info!S24, "")</f>
        <v/>
      </c>
      <c r="E23">
        <v>0</v>
      </c>
      <c r="F23" s="29" t="str">
        <f>IF(ISBLANK(B23)=FALSE,IF(C23="T", Info!$AO$2+E23, ""),"")</f>
        <v/>
      </c>
    </row>
    <row r="24" spans="1:6" ht="43.5" customHeight="1" x14ac:dyDescent="0.35">
      <c r="A24" s="12" t="s">
        <v>139</v>
      </c>
      <c r="D24" s="23" t="str">
        <f>IF(ISBLANK(B24)=FALSE, B24+Info!S25, "")</f>
        <v/>
      </c>
      <c r="E24">
        <v>0</v>
      </c>
      <c r="F24" s="29" t="str">
        <f>IF(ISBLANK(B24)=FALSE,IF(C24="T", Info!$AO$2+E24, ""),"")</f>
        <v/>
      </c>
    </row>
    <row r="25" spans="1:6" ht="43.5" customHeight="1" x14ac:dyDescent="0.35">
      <c r="A25" s="12" t="s">
        <v>128</v>
      </c>
      <c r="D25" s="23" t="str">
        <f>IF(ISBLANK(B25)=FALSE, B25+Info!S26, "")</f>
        <v/>
      </c>
      <c r="F25" s="29" t="str">
        <f>IF(ISBLANK(B25)=FALSE,IF(C25="T", Info!$AO$2+E25, ""),"")</f>
        <v/>
      </c>
    </row>
    <row r="26" spans="1:6" ht="43.5" customHeight="1" x14ac:dyDescent="0.35">
      <c r="A26" s="14" t="s">
        <v>2</v>
      </c>
      <c r="D26" s="23" t="str">
        <f>IF(ISBLANK(B26)=FALSE, B26+Info!S27, "")</f>
        <v/>
      </c>
      <c r="F26" s="29" t="str">
        <f>IF(ISBLANK(B26)=FALSE,IF(C26="T", Info!$AO$2+E26, ""),"")</f>
        <v/>
      </c>
    </row>
    <row r="27" spans="1:6" ht="43.5" customHeight="1" x14ac:dyDescent="0.35">
      <c r="A27" s="12" t="s">
        <v>123</v>
      </c>
      <c r="D27" s="23" t="str">
        <f>IF(ISBLANK(B27)=FALSE, B27+Info!S28, "")</f>
        <v/>
      </c>
      <c r="F27" s="29" t="str">
        <f>IF(ISBLANK(B27)=FALSE,IF(C27="T", Info!$AO$2+E27, ""),"")</f>
        <v/>
      </c>
    </row>
    <row r="28" spans="1:6" ht="43.5" customHeight="1" x14ac:dyDescent="0.35">
      <c r="A28" s="12" t="s">
        <v>119</v>
      </c>
      <c r="D28" s="23" t="str">
        <f>IF(ISBLANK(B28)=FALSE, B28+Info!S29, "")</f>
        <v/>
      </c>
      <c r="F28" s="29" t="str">
        <f>IF(ISBLANK(B28)=FALSE,IF(C28="T", Info!$AO$2+E28, ""),"")</f>
        <v/>
      </c>
    </row>
    <row r="29" spans="1:6" ht="43.5" customHeight="1" x14ac:dyDescent="0.35">
      <c r="A29" s="12" t="s">
        <v>144</v>
      </c>
      <c r="D29" s="23" t="str">
        <f>IF(ISBLANK(B29)=FALSE, B29+Info!S30, "")</f>
        <v/>
      </c>
      <c r="E29">
        <v>0</v>
      </c>
      <c r="F29" s="29" t="str">
        <f>IF(ISBLANK(B29)=FALSE,IF(C29="T", Info!$AO$2+E29, ""),"")</f>
        <v/>
      </c>
    </row>
    <row r="30" spans="1:6" ht="43.5" customHeight="1" x14ac:dyDescent="0.35">
      <c r="A30" s="12" t="s">
        <v>115</v>
      </c>
      <c r="D30" s="23" t="str">
        <f>IF(ISBLANK(B30)=FALSE, B30+Info!S31, "")</f>
        <v/>
      </c>
      <c r="F30" s="29" t="str">
        <f>IF(ISBLANK(B30)=FALSE,IF(C30="T", Info!$AO$2+E30, ""),"")</f>
        <v/>
      </c>
    </row>
    <row r="31" spans="1:6" ht="43.5" customHeight="1" x14ac:dyDescent="0.35">
      <c r="A31" s="12" t="s">
        <v>135</v>
      </c>
      <c r="D31" s="23" t="str">
        <f>IF(ISBLANK(B31)=FALSE, B31+Info!S32, "")</f>
        <v/>
      </c>
      <c r="F31" s="29" t="str">
        <f>IF(ISBLANK(B31)=FALSE,IF(C31="T", Info!$AO$2+E31, ""),"")</f>
        <v/>
      </c>
    </row>
    <row r="32" spans="1:6" ht="43.5" customHeight="1" x14ac:dyDescent="0.35">
      <c r="A32" s="12" t="s">
        <v>140</v>
      </c>
      <c r="D32" s="23" t="str">
        <f>IF(ISBLANK(B32)=FALSE, B32+Info!S33, "")</f>
        <v/>
      </c>
      <c r="F32" s="29" t="str">
        <f>IF(ISBLANK(B32)=FALSE,IF(C32="T", Info!$AO$2+E32, ""),"")</f>
        <v/>
      </c>
    </row>
    <row r="33" spans="1:6" ht="43.5" customHeight="1" x14ac:dyDescent="0.35">
      <c r="A33" s="12" t="s">
        <v>146</v>
      </c>
      <c r="D33" s="23" t="str">
        <f>IF(ISBLANK(B33)=FALSE, B33+Info!S34, "")</f>
        <v/>
      </c>
      <c r="E33">
        <v>0</v>
      </c>
      <c r="F33" s="29" t="str">
        <f>IF(ISBLANK(B33)=FALSE,IF(C33="T", Info!$AO$2+E33, ""),"")</f>
        <v/>
      </c>
    </row>
    <row r="34" spans="1:6" ht="43.5" customHeight="1" x14ac:dyDescent="0.35">
      <c r="A34" s="12" t="s">
        <v>149</v>
      </c>
      <c r="D34" s="23" t="str">
        <f>IF(ISBLANK(B34)=FALSE, B34+Info!S35, "")</f>
        <v/>
      </c>
      <c r="E34">
        <v>0</v>
      </c>
      <c r="F34" s="29" t="str">
        <f>IF(ISBLANK(B34)=FALSE,IF(C34="T", Info!$AO$2+E34, ""),"")</f>
        <v/>
      </c>
    </row>
    <row r="35" spans="1:6" ht="43.5" customHeight="1" x14ac:dyDescent="0.35">
      <c r="A35" s="12" t="s">
        <v>150</v>
      </c>
      <c r="D35" s="23" t="str">
        <f>IF(ISBLANK(B35)=FALSE, B35+Info!S36, "")</f>
        <v/>
      </c>
      <c r="E35">
        <v>0</v>
      </c>
      <c r="F35" s="29" t="str">
        <f>IF(ISBLANK(B35)=FALSE,IF(C35="T", Info!$AO$2+E35, ""),"")</f>
        <v/>
      </c>
    </row>
    <row r="36" spans="1:6" ht="43.5" customHeight="1" x14ac:dyDescent="0.35">
      <c r="A36" s="12" t="s">
        <v>137</v>
      </c>
      <c r="D36" s="23" t="str">
        <f>IF(ISBLANK(B36)=FALSE, B36+Info!S37, "")</f>
        <v/>
      </c>
      <c r="E36">
        <v>0</v>
      </c>
      <c r="F36" s="29" t="str">
        <f>IF(ISBLANK(B36)=FALSE,IF(C36="T", Info!$AO$2+E36, ""),"")</f>
        <v/>
      </c>
    </row>
    <row r="37" spans="1:6" ht="43.5" customHeight="1" x14ac:dyDescent="0.35">
      <c r="A37" s="12" t="s">
        <v>134</v>
      </c>
      <c r="D37" s="23" t="str">
        <f>IF(ISBLANK(B37)=FALSE, B37+Info!S38, "")</f>
        <v/>
      </c>
      <c r="E37">
        <v>0</v>
      </c>
      <c r="F37" s="29" t="str">
        <f>IF(ISBLANK(B37)=FALSE,IF(C37="T", Info!$AO$2+E37, ""),"")</f>
        <v/>
      </c>
    </row>
    <row r="38" spans="1:6" ht="43.5" customHeight="1" x14ac:dyDescent="0.35">
      <c r="A38" s="12" t="s">
        <v>136</v>
      </c>
      <c r="D38" s="23" t="str">
        <f>IF(ISBLANK(B38)=FALSE, B38+Info!S39, "")</f>
        <v/>
      </c>
      <c r="F38" s="29" t="str">
        <f>IF(ISBLANK(B38)=FALSE,IF(C38="T", Info!$AO$2+E38, ""),"")</f>
        <v/>
      </c>
    </row>
    <row r="39" spans="1:6" ht="43.5" customHeight="1" x14ac:dyDescent="0.35">
      <c r="A39" s="12" t="s">
        <v>138</v>
      </c>
      <c r="D39" s="23" t="str">
        <f>IF(ISBLANK(B39)=FALSE, B39+Info!S40, "")</f>
        <v/>
      </c>
      <c r="E39">
        <v>0</v>
      </c>
      <c r="F39" s="29" t="str">
        <f>IF(ISBLANK(B39)=FALSE,IF(C39="T", Info!$AO$2+E39, ""),"")</f>
        <v/>
      </c>
    </row>
    <row r="40" spans="1:6" ht="43.5" customHeight="1" x14ac:dyDescent="0.35">
      <c r="A40" s="12" t="s">
        <v>108</v>
      </c>
      <c r="D40" s="23" t="str">
        <f>IF(ISBLANK(B40)=FALSE, B40+Info!S41, "")</f>
        <v/>
      </c>
      <c r="F40" s="29" t="str">
        <f>IF(ISBLANK(B40)=FALSE,IF(C40="T", Info!$AO$2+E40, ""),"")</f>
        <v/>
      </c>
    </row>
    <row r="41" spans="1:6" ht="43.5" customHeight="1" x14ac:dyDescent="0.35">
      <c r="A41" s="12" t="s">
        <v>118</v>
      </c>
      <c r="D41" s="23" t="str">
        <f>IF(ISBLANK(B41)=FALSE, B41+Info!S42, "")</f>
        <v/>
      </c>
      <c r="E41">
        <v>0</v>
      </c>
      <c r="F41" s="29" t="str">
        <f>IF(ISBLANK(B41)=FALSE,IF(C41="T", Info!$AO$2+E41, ""),"")</f>
        <v/>
      </c>
    </row>
    <row r="42" spans="1:6" ht="43.5" customHeight="1" x14ac:dyDescent="0.35">
      <c r="A42" s="14" t="s">
        <v>1</v>
      </c>
      <c r="D42" s="23" t="str">
        <f>IF(ISBLANK(B42)=FALSE, B42+Info!S43, "")</f>
        <v/>
      </c>
      <c r="E42">
        <v>0</v>
      </c>
      <c r="F42" s="29" t="str">
        <f>IF(ISBLANK(B42)=FALSE,IF(C42="T", Info!$AO$2+E42, ""),"")</f>
        <v/>
      </c>
    </row>
    <row r="43" spans="1:6" ht="43.5" customHeight="1" x14ac:dyDescent="0.35">
      <c r="A43" s="12" t="s">
        <v>110</v>
      </c>
      <c r="D43" s="23" t="str">
        <f>IF(ISBLANK(B43)=FALSE, B43+Info!S44, "")</f>
        <v/>
      </c>
      <c r="E43">
        <v>0</v>
      </c>
      <c r="F43" s="29" t="str">
        <f>IF(ISBLANK(B43)=FALSE,IF(C43="T", Info!$AO$2+E43, ""),"")</f>
        <v/>
      </c>
    </row>
    <row r="44" spans="1:6" ht="43.5" customHeight="1" x14ac:dyDescent="0.35">
      <c r="A44" s="12" t="s">
        <v>109</v>
      </c>
      <c r="D44" s="23" t="str">
        <f>IF(ISBLANK(B44)=FALSE, B44+Info!S45, "")</f>
        <v/>
      </c>
      <c r="E44">
        <v>0</v>
      </c>
      <c r="F44" s="29" t="str">
        <f>IF(ISBLANK(B44)=FALSE,IF(C44="T", Info!$AO$2+E44, ""),"")</f>
        <v/>
      </c>
    </row>
    <row r="45" spans="1:6" ht="43.5" customHeight="1" x14ac:dyDescent="0.35">
      <c r="A45" s="12" t="s">
        <v>106</v>
      </c>
      <c r="D45" s="23" t="str">
        <f>IF(ISBLANK(B45)=FALSE, B45+Info!S46, "")</f>
        <v/>
      </c>
      <c r="E45">
        <v>0</v>
      </c>
      <c r="F45" s="29" t="str">
        <f>IF(ISBLANK(B45)=FALSE,IF(C45="T", Info!$AO$2+E45, ""),"")</f>
        <v/>
      </c>
    </row>
    <row r="46" spans="1:6" ht="43.5" customHeight="1" x14ac:dyDescent="0.35">
      <c r="A46" s="12" t="s">
        <v>114</v>
      </c>
      <c r="D46" s="23" t="str">
        <f>IF(ISBLANK(B46)=FALSE, B46+Info!S47, "")</f>
        <v/>
      </c>
      <c r="E46">
        <v>0</v>
      </c>
      <c r="F46" s="29" t="str">
        <f>IF(ISBLANK(B46)=FALSE,IF(C46="T", Info!$AO$2+E46, ""),"")</f>
        <v/>
      </c>
    </row>
    <row r="47" spans="1:6" ht="43.5" customHeight="1" x14ac:dyDescent="0.35">
      <c r="A47" s="14" t="s">
        <v>101</v>
      </c>
      <c r="D47" s="23" t="str">
        <f>IF(ISBLANK(B47)=FALSE, B47+Info!S48, "")</f>
        <v/>
      </c>
      <c r="E47">
        <v>0</v>
      </c>
      <c r="F47" s="29" t="str">
        <f>IF(ISBLANK(B47)=FALSE,IF(C47="T", Info!$AO$2+E47, ""),"")</f>
        <v/>
      </c>
    </row>
    <row r="48" spans="1:6" ht="43.5" customHeight="1" x14ac:dyDescent="0.35">
      <c r="A48" s="14" t="s">
        <v>100</v>
      </c>
      <c r="D48" s="23" t="str">
        <f>IF(ISBLANK(B48)=FALSE, B48+Info!S49, "")</f>
        <v/>
      </c>
      <c r="E48">
        <v>0</v>
      </c>
      <c r="F48" s="29" t="str">
        <f>IF(ISBLANK(B48)=FALSE,IF(C48="T", Info!$AO$2+E48, ""),"")</f>
        <v/>
      </c>
    </row>
    <row r="49" spans="1:6" ht="43.5" customHeight="1" x14ac:dyDescent="0.35">
      <c r="A49" s="12" t="s">
        <v>105</v>
      </c>
      <c r="D49" s="23" t="str">
        <f>IF(ISBLANK(B49)=FALSE, B49+Info!S50, "")</f>
        <v/>
      </c>
      <c r="E49">
        <v>0</v>
      </c>
      <c r="F49" s="29" t="str">
        <f>IF(ISBLANK(B49)=FALSE,IF(C49="T", Info!$AO$2+E49, ""),"")</f>
        <v/>
      </c>
    </row>
    <row r="50" spans="1:6" ht="43.5" customHeight="1" x14ac:dyDescent="0.35">
      <c r="A50" s="12" t="s">
        <v>117</v>
      </c>
      <c r="D50" s="23" t="str">
        <f>IF(ISBLANK(B50)=FALSE, B50+Info!S51, "")</f>
        <v/>
      </c>
      <c r="E50">
        <v>0</v>
      </c>
      <c r="F50" s="29" t="str">
        <f>IF(ISBLANK(B50)=FALSE,IF(C50="T", Info!$AO$2+E50, ""),"")</f>
        <v/>
      </c>
    </row>
    <row r="51" spans="1:6" ht="43.5" customHeight="1" x14ac:dyDescent="0.35">
      <c r="A51" s="12" t="s">
        <v>97</v>
      </c>
      <c r="D51" s="23" t="str">
        <f>IF(ISBLANK(B51)=FALSE, B51+Info!S52, "")</f>
        <v/>
      </c>
      <c r="F51" s="29" t="str">
        <f>IF(ISBLANK(B51)=FALSE,IF(C51="T", Info!$AO$2+E51, ""),"")</f>
        <v/>
      </c>
    </row>
    <row r="52" spans="1:6" ht="43.5" customHeight="1" x14ac:dyDescent="0.35">
      <c r="A52" s="13" t="s">
        <v>0</v>
      </c>
      <c r="D52" s="23" t="str">
        <f>IF(ISBLANK(B52)=FALSE, B52+Info!S53, "")</f>
        <v/>
      </c>
      <c r="E52">
        <v>0</v>
      </c>
      <c r="F52" s="29" t="str">
        <f>IF(ISBLANK(B52)=FALSE,IF(C52="T", Info!$AO$2+E52, ""),"")</f>
        <v/>
      </c>
    </row>
    <row r="53" spans="1:6" ht="43.5" customHeight="1" x14ac:dyDescent="0.35">
      <c r="A53" s="12" t="s">
        <v>102</v>
      </c>
      <c r="D53" s="23" t="str">
        <f>IF(ISBLANK(B53)=FALSE, B53+Info!S54, "")</f>
        <v/>
      </c>
      <c r="F53" s="29" t="str">
        <f>IF(ISBLANK(B53)=FALSE,IF(C53="T", Info!$AO$2+E53, ""),"")</f>
        <v/>
      </c>
    </row>
    <row r="54" spans="1:6" ht="43.5" customHeight="1" x14ac:dyDescent="0.35">
      <c r="A54" s="12" t="s">
        <v>103</v>
      </c>
      <c r="D54" s="23" t="str">
        <f>IF(ISBLANK(B54)=FALSE, B54+Info!S55, "")</f>
        <v/>
      </c>
      <c r="F54" s="29" t="str">
        <f>IF(ISBLANK(B54)=FALSE,IF(C54="T", Info!$AO$2+E54, ""),"")</f>
        <v/>
      </c>
    </row>
    <row r="55" spans="1:6" ht="43.5" customHeight="1" x14ac:dyDescent="0.35">
      <c r="A55" s="14" t="s">
        <v>99</v>
      </c>
      <c r="D55" s="23" t="str">
        <f>IF(ISBLANK(B55)=FALSE, B55+Info!S56, "")</f>
        <v/>
      </c>
      <c r="E55">
        <v>0</v>
      </c>
      <c r="F55" s="29" t="str">
        <f>IF(ISBLANK(B55)=FALSE,IF(C55="T", Info!$AO$2+E55, ""),"")</f>
        <v/>
      </c>
    </row>
    <row r="56" spans="1:6" ht="43.5" customHeight="1" x14ac:dyDescent="0.35">
      <c r="A56" s="12" t="s">
        <v>124</v>
      </c>
      <c r="D56" s="23" t="str">
        <f>IF(ISBLANK(B56)=FALSE, B56+Info!S57, "")</f>
        <v/>
      </c>
      <c r="E56">
        <v>0</v>
      </c>
      <c r="F56" s="29" t="str">
        <f>IF(ISBLANK(B56)=FALSE,IF(C56="T", Info!$AO$2+E56, ""),"")</f>
        <v/>
      </c>
    </row>
    <row r="57" spans="1:6" ht="43.5" customHeight="1" x14ac:dyDescent="0.35">
      <c r="A57" s="12" t="s">
        <v>113</v>
      </c>
      <c r="D57" s="23" t="str">
        <f>IF(ISBLANK(B57)=FALSE, B57+Info!S58, "")</f>
        <v/>
      </c>
      <c r="E57">
        <v>0</v>
      </c>
      <c r="F57" s="29" t="str">
        <f>IF(ISBLANK(B57)=FALSE,IF(C57="T", Info!$AO$2+E57, ""),"")</f>
        <v/>
      </c>
    </row>
    <row r="58" spans="1:6" ht="43.5" customHeight="1" x14ac:dyDescent="0.35">
      <c r="A58" s="14" t="s">
        <v>98</v>
      </c>
      <c r="D58" s="23" t="str">
        <f>IF(ISBLANK(B58)=FALSE, B58+Info!S59, "")</f>
        <v/>
      </c>
      <c r="E58">
        <v>0</v>
      </c>
      <c r="F58" s="29" t="str">
        <f>IF(ISBLANK(B58)=FALSE,IF(C58="T", Info!$AO$2+E58, ""),"")</f>
        <v/>
      </c>
    </row>
    <row r="59" spans="1:6" ht="43.5" customHeight="1" x14ac:dyDescent="0.35">
      <c r="A59" s="12" t="s">
        <v>112</v>
      </c>
      <c r="D59" s="23" t="str">
        <f>IF(ISBLANK(B59)=FALSE, B59+Info!S60, "")</f>
        <v/>
      </c>
      <c r="F59" s="29" t="str">
        <f>IF(ISBLANK(B59)=FALSE,IF(C59="T", Info!$AO$2+E59, ""),"")</f>
        <v/>
      </c>
    </row>
    <row r="60" spans="1:6" ht="43.5" customHeight="1" x14ac:dyDescent="0.35">
      <c r="A60" s="12" t="s">
        <v>147</v>
      </c>
      <c r="D60" s="23" t="str">
        <f>IF(ISBLANK(B60)=FALSE, B60+Info!S61, "")</f>
        <v/>
      </c>
      <c r="E60">
        <v>0</v>
      </c>
      <c r="F60" s="29" t="str">
        <f>IF(ISBLANK(B60)=FALSE,IF(C60="T", Info!$AO$2+E60, ""),"")</f>
        <v/>
      </c>
    </row>
    <row r="61" spans="1:6" ht="43.5" customHeight="1" x14ac:dyDescent="0.35">
      <c r="A61" s="14" t="s">
        <v>220</v>
      </c>
      <c r="B61" s="17">
        <v>44785</v>
      </c>
      <c r="D61" s="23">
        <f>IF(ISBLANK(B61)=FALSE, B61+Info!S62, "")</f>
        <v>44785</v>
      </c>
      <c r="E61">
        <v>0</v>
      </c>
      <c r="F61" s="29" t="str">
        <f>IF(ISBLANK(B61)=FALSE,IF(C61="T", Info!$AO$2+E61, ""),"")</f>
        <v/>
      </c>
    </row>
    <row r="62" spans="1:6" ht="43.5" customHeight="1" x14ac:dyDescent="0.35">
      <c r="A62" s="12" t="s">
        <v>225</v>
      </c>
      <c r="B62" s="17">
        <v>44785</v>
      </c>
      <c r="D62" s="23">
        <f>IF(ISBLANK(B62)=FALSE, B62+Info!S63, "")</f>
        <v>44785</v>
      </c>
      <c r="E62">
        <v>0</v>
      </c>
      <c r="F62" s="29" t="str">
        <f>IF(ISBLANK(B62)=FALSE,IF(C62="T", Info!$AO$2+E62, ""),"")</f>
        <v/>
      </c>
    </row>
    <row r="63" spans="1:6" ht="43.5" customHeight="1" x14ac:dyDescent="0.35">
      <c r="A63" s="12" t="s">
        <v>267</v>
      </c>
      <c r="B63" s="17">
        <v>44785</v>
      </c>
      <c r="D63" s="23">
        <f>IF(ISBLANK(B63)=FALSE, B63+Info!S64, "")</f>
        <v>44785</v>
      </c>
      <c r="E63">
        <v>0</v>
      </c>
      <c r="F63" s="29" t="str">
        <f>IF(ISBLANK(B63)=FALSE,IF(C63="T", Info!$AO$2+E63, ""),"")</f>
        <v/>
      </c>
    </row>
    <row r="64" spans="1:6" ht="43.5" customHeight="1" x14ac:dyDescent="0.35">
      <c r="A64" s="12" t="s">
        <v>229</v>
      </c>
      <c r="B64" s="17">
        <v>44785</v>
      </c>
      <c r="D64" s="23">
        <f>IF(ISBLANK(B64)=FALSE, B64+Info!S65, "")</f>
        <v>44815</v>
      </c>
      <c r="E64">
        <v>0</v>
      </c>
      <c r="F64" s="29" t="str">
        <f>IF(ISBLANK(B64)=FALSE,IF(C64="T", Info!$AO$2+E64, ""),"")</f>
        <v/>
      </c>
    </row>
    <row r="65" spans="1:6" ht="43.5" customHeight="1" x14ac:dyDescent="0.35">
      <c r="A65" s="12" t="s">
        <v>231</v>
      </c>
      <c r="B65" s="17">
        <v>44785</v>
      </c>
      <c r="D65" s="23">
        <f>IF(ISBLANK(B65)=FALSE, B65+Info!S66, "")</f>
        <v>44785</v>
      </c>
      <c r="E65">
        <v>0</v>
      </c>
      <c r="F65" s="29" t="str">
        <f>IF(ISBLANK(B65)=FALSE,IF(C65="T", Info!$AO$2+E65, ""),"")</f>
        <v/>
      </c>
    </row>
    <row r="66" spans="1:6" ht="43.5" customHeight="1" x14ac:dyDescent="0.35">
      <c r="A66" s="12" t="s">
        <v>235</v>
      </c>
      <c r="B66" s="17">
        <v>44785</v>
      </c>
      <c r="D66" s="23">
        <f>IF(ISBLANK(B66)=FALSE, B66+Info!S67, "")</f>
        <v>44785</v>
      </c>
      <c r="E66">
        <v>0</v>
      </c>
      <c r="F66" s="29" t="str">
        <f>IF(ISBLANK(B66)=FALSE,IF(C66="T", Info!$AO$2+E66, ""),"")</f>
        <v/>
      </c>
    </row>
    <row r="67" spans="1:6" ht="43.5" customHeight="1" x14ac:dyDescent="0.35">
      <c r="A67" s="12" t="s">
        <v>238</v>
      </c>
      <c r="B67" s="17">
        <v>44785</v>
      </c>
      <c r="D67" s="23">
        <f>IF(ISBLANK(B67)=FALSE, B67+Info!S68, "")</f>
        <v>44785</v>
      </c>
      <c r="E67">
        <v>0</v>
      </c>
      <c r="F67" s="29" t="str">
        <f>IF(ISBLANK(B67)=FALSE,IF(C67="T", Info!$AO$2+E67, ""),"")</f>
        <v/>
      </c>
    </row>
    <row r="68" spans="1:6" ht="43.5" customHeight="1" x14ac:dyDescent="0.35">
      <c r="A68" s="12" t="s">
        <v>240</v>
      </c>
      <c r="B68" s="17">
        <v>44785</v>
      </c>
      <c r="D68" s="23">
        <f>IF(ISBLANK(B68)=FALSE, B68+Info!S69, "")</f>
        <v>44785</v>
      </c>
      <c r="E68">
        <v>0</v>
      </c>
      <c r="F68" s="29" t="str">
        <f>IF(ISBLANK(B68)=FALSE,IF(C68="T", Info!$AO$2+E68, ""),"")</f>
        <v/>
      </c>
    </row>
    <row r="69" spans="1:6" ht="43.5" customHeight="1" x14ac:dyDescent="0.35">
      <c r="A69" s="12" t="s">
        <v>242</v>
      </c>
      <c r="B69" s="17">
        <v>44785</v>
      </c>
      <c r="D69" s="23">
        <f>IF(ISBLANK(B69)=FALSE, B69+Info!S70, "")</f>
        <v>44785</v>
      </c>
      <c r="E69">
        <v>0</v>
      </c>
      <c r="F69" s="29" t="str">
        <f>IF(ISBLANK(B69)=FALSE,IF(C69="T", Info!$AO$2+E69, ""),"")</f>
        <v/>
      </c>
    </row>
    <row r="70" spans="1:6" ht="43.5" customHeight="1" x14ac:dyDescent="0.35">
      <c r="A70" s="12" t="s">
        <v>246</v>
      </c>
      <c r="B70" s="17">
        <v>44785</v>
      </c>
      <c r="D70" s="23">
        <f>IF(ISBLANK(B70)=FALSE, B70+Info!S71, "")</f>
        <v>44785</v>
      </c>
      <c r="E70">
        <v>0</v>
      </c>
      <c r="F70" s="29" t="str">
        <f>IF(ISBLANK(B70)=FALSE,IF(C70="T", Info!$AO$2+E70, ""),"")</f>
        <v/>
      </c>
    </row>
    <row r="71" spans="1:6" ht="43.5" customHeight="1" x14ac:dyDescent="0.35">
      <c r="A71" s="12" t="s">
        <v>252</v>
      </c>
      <c r="B71" s="17">
        <v>44785</v>
      </c>
      <c r="D71" s="23">
        <f>IF(ISBLANK(B71)=FALSE, B71+Info!S72, "")</f>
        <v>44785</v>
      </c>
      <c r="E71">
        <v>0</v>
      </c>
      <c r="F71" s="29" t="str">
        <f>IF(ISBLANK(B71)=FALSE,IF(C71="T", Info!$AO$2+E71, ""),"")</f>
        <v/>
      </c>
    </row>
    <row r="72" spans="1:6" ht="43.5" customHeight="1" x14ac:dyDescent="0.35">
      <c r="A72" s="12" t="s">
        <v>249</v>
      </c>
      <c r="B72" s="17">
        <v>44785</v>
      </c>
      <c r="D72" s="23">
        <f>IF(ISBLANK(B72)=FALSE, B72+Info!S73, "")</f>
        <v>44785</v>
      </c>
      <c r="E72">
        <v>0</v>
      </c>
      <c r="F72" s="29" t="str">
        <f>IF(ISBLANK(B72)=FALSE,IF(C72="T", Info!$AO$2+E72, ""),"")</f>
        <v/>
      </c>
    </row>
    <row r="73" spans="1:6" ht="43.5" customHeight="1" x14ac:dyDescent="0.35">
      <c r="A73" s="12" t="s">
        <v>255</v>
      </c>
      <c r="B73" s="17">
        <v>44785</v>
      </c>
      <c r="D73" s="23">
        <f>IF(ISBLANK(B73)=FALSE, B73+Info!S74, "")</f>
        <v>44790</v>
      </c>
      <c r="E73">
        <v>0</v>
      </c>
      <c r="F73" s="29" t="str">
        <f>IF(ISBLANK(B73)=FALSE,IF(C73="T", Info!$AO$2+E73, ""),"")</f>
        <v/>
      </c>
    </row>
    <row r="74" spans="1:6" ht="43.5" customHeight="1" x14ac:dyDescent="0.35">
      <c r="A74" s="12" t="s">
        <v>259</v>
      </c>
      <c r="B74" s="17">
        <v>44785</v>
      </c>
      <c r="D74" s="23">
        <f>IF(ISBLANK(B74)=FALSE, B74+Info!S75, "")</f>
        <v>44785</v>
      </c>
      <c r="E74">
        <v>0</v>
      </c>
      <c r="F74" s="29" t="str">
        <f>IF(ISBLANK(B74)=FALSE,IF(C74="T", Info!$AO$2+E74, ""),"")</f>
        <v/>
      </c>
    </row>
    <row r="75" spans="1:6" ht="43.5" customHeight="1" x14ac:dyDescent="0.35">
      <c r="A75" s="12" t="s">
        <v>263</v>
      </c>
      <c r="B75" s="17">
        <v>44785</v>
      </c>
      <c r="D75" s="23">
        <f>IF(ISBLANK(B75)=FALSE, B75+Info!S76, "")</f>
        <v>44785</v>
      </c>
      <c r="E75">
        <v>0</v>
      </c>
      <c r="F75" s="29" t="str">
        <f>IF(ISBLANK(B75)=FALSE,IF(C75="T", Info!$AO$2+E75, ""),"")</f>
        <v/>
      </c>
    </row>
    <row r="76" spans="1:6" ht="43.5" customHeight="1" x14ac:dyDescent="0.35">
      <c r="A76" s="12" t="s">
        <v>269</v>
      </c>
      <c r="B76" s="17">
        <v>44785</v>
      </c>
      <c r="D76" s="23">
        <f>IF(ISBLANK(B76)=FALSE, B76+Info!S77, "")</f>
        <v>44785</v>
      </c>
      <c r="E76">
        <v>0</v>
      </c>
      <c r="F76" s="29" t="str">
        <f>IF(ISBLANK(B76)=FALSE,IF(C76="T", Info!$AO$2+E76, ""),"")</f>
        <v/>
      </c>
    </row>
    <row r="77" spans="1:6" ht="43.5" customHeight="1" x14ac:dyDescent="0.35">
      <c r="A77" s="12" t="s">
        <v>272</v>
      </c>
      <c r="B77" s="17">
        <v>44786</v>
      </c>
      <c r="D77" s="23" t="e">
        <f>IF(ISBLANK(B77)=FALSE, B77+Info!#REF!, "")</f>
        <v>#REF!</v>
      </c>
      <c r="F77" s="29" t="str">
        <f>IF(ISBLANK(B77)=FALSE,IF(C77="T", Info!$AO$2+E77, ""),"")</f>
        <v/>
      </c>
    </row>
  </sheetData>
  <mergeCells count="1">
    <mergeCell ref="E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Sheet1</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 Ho Kim</dc:creator>
  <cp:lastModifiedBy>Byung Ho Kim</cp:lastModifiedBy>
  <dcterms:created xsi:type="dcterms:W3CDTF">2022-01-09T17:59:57Z</dcterms:created>
  <dcterms:modified xsi:type="dcterms:W3CDTF">2023-06-11T21:39:43Z</dcterms:modified>
</cp:coreProperties>
</file>