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aai\aai_dev_repo\subsidence\data\"/>
    </mc:Choice>
  </mc:AlternateContent>
  <xr:revisionPtr revIDLastSave="0" documentId="13_ncr:1_{DE776C59-A13D-4A80-93C9-B391635D1100}" xr6:coauthVersionLast="47" xr6:coauthVersionMax="47" xr10:uidLastSave="{00000000-0000-0000-0000-000000000000}"/>
  <bookViews>
    <workbookView xWindow="-38520" yWindow="-120" windowWidth="38640" windowHeight="21120" tabRatio="860" activeTab="7" xr2:uid="{00000000-000D-0000-FFFF-FFFF00000000}"/>
  </bookViews>
  <sheets>
    <sheet name="Regulatory" sheetId="98" r:id="rId1"/>
    <sheet name="rates" sheetId="76" r:id="rId2"/>
    <sheet name="table_rate" sheetId="71" r:id="rId3"/>
    <sheet name="table_elev" sheetId="73" r:id="rId4"/>
    <sheet name="table_loc" sheetId="23" r:id="rId5"/>
    <sheet name="LocationDetail" sheetId="85" r:id="rId6"/>
    <sheet name="S-11" sheetId="97" r:id="rId7"/>
    <sheet name="Historic" sheetId="99" r:id="rId8"/>
  </sheets>
  <externalReferences>
    <externalReference r:id="rId9"/>
  </externalReferences>
  <definedNames>
    <definedName name="TIMESS4">[1]Regression!$O$5:$S$5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5" l="1"/>
  <c r="I3" i="85" s="1"/>
  <c r="I21" i="85"/>
  <c r="I43" i="85"/>
  <c r="I46" i="85"/>
  <c r="I2" i="85"/>
  <c r="F32" i="73"/>
  <c r="A6" i="98"/>
  <c r="A7" i="98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A26" i="98" s="1"/>
  <c r="A27" i="98" s="1"/>
  <c r="A28" i="98" s="1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" i="98"/>
  <c r="F34" i="73"/>
  <c r="F39" i="73"/>
  <c r="F36" i="73"/>
  <c r="F35" i="73"/>
  <c r="F48" i="73"/>
  <c r="F37" i="73"/>
  <c r="F38" i="73"/>
  <c r="F44" i="73"/>
  <c r="F43" i="73"/>
  <c r="F52" i="73"/>
  <c r="F49" i="73"/>
  <c r="F50" i="73"/>
  <c r="F40" i="73"/>
  <c r="F41" i="73"/>
  <c r="F47" i="73"/>
  <c r="F45" i="73"/>
  <c r="F46" i="73"/>
  <c r="F51" i="73"/>
  <c r="F53" i="73"/>
  <c r="F42" i="73"/>
  <c r="I28" i="85" l="1"/>
  <c r="I27" i="85"/>
  <c r="I20" i="85"/>
  <c r="I80" i="85"/>
  <c r="I55" i="85"/>
  <c r="I29" i="85"/>
  <c r="I79" i="85"/>
  <c r="I53" i="85"/>
  <c r="I78" i="85"/>
  <c r="I52" i="85"/>
  <c r="I77" i="85"/>
  <c r="I51" i="85"/>
  <c r="I24" i="85"/>
  <c r="I75" i="85"/>
  <c r="I50" i="85"/>
  <c r="I23" i="85"/>
  <c r="I74" i="85"/>
  <c r="I49" i="85"/>
  <c r="I22" i="85"/>
  <c r="I73" i="85"/>
  <c r="I72" i="85"/>
  <c r="I45" i="85"/>
  <c r="I95" i="85"/>
  <c r="I71" i="85"/>
  <c r="I44" i="85"/>
  <c r="I19" i="85"/>
  <c r="I94" i="85"/>
  <c r="I68" i="85"/>
  <c r="I18" i="85"/>
  <c r="I93" i="85"/>
  <c r="I67" i="85"/>
  <c r="I42" i="85"/>
  <c r="I17" i="85"/>
  <c r="I91" i="85"/>
  <c r="I66" i="85"/>
  <c r="I41" i="85"/>
  <c r="I16" i="85"/>
  <c r="I90" i="85"/>
  <c r="I65" i="85"/>
  <c r="I40" i="85"/>
  <c r="I15" i="85"/>
  <c r="I89" i="85"/>
  <c r="I64" i="85"/>
  <c r="I39" i="85"/>
  <c r="I14" i="85"/>
  <c r="I88" i="85"/>
  <c r="I63" i="85"/>
  <c r="I38" i="85"/>
  <c r="I13" i="85"/>
  <c r="I87" i="85"/>
  <c r="I62" i="85"/>
  <c r="I37" i="85"/>
  <c r="I12" i="85"/>
  <c r="I86" i="85"/>
  <c r="I61" i="85"/>
  <c r="I36" i="85"/>
  <c r="I11" i="85"/>
  <c r="I85" i="85"/>
  <c r="I60" i="85"/>
  <c r="I35" i="85"/>
  <c r="I9" i="85"/>
  <c r="I84" i="85"/>
  <c r="I59" i="85"/>
  <c r="I34" i="85"/>
  <c r="I8" i="85"/>
  <c r="I83" i="85"/>
  <c r="I58" i="85"/>
  <c r="I33" i="85"/>
  <c r="I7" i="85"/>
  <c r="I82" i="85"/>
  <c r="I57" i="85"/>
  <c r="I31" i="85"/>
  <c r="I6" i="85"/>
  <c r="I81" i="85"/>
  <c r="I56" i="85"/>
  <c r="I30" i="85"/>
  <c r="I5" i="85"/>
  <c r="O4" i="85"/>
  <c r="O5" i="85" s="1"/>
  <c r="O6" i="85" s="1"/>
  <c r="O7" i="85" s="1"/>
  <c r="O8" i="85" s="1"/>
  <c r="O9" i="85" s="1"/>
  <c r="O10" i="85" s="1"/>
  <c r="O11" i="85" s="1"/>
  <c r="O12" i="85" s="1"/>
  <c r="O13" i="85" s="1"/>
  <c r="O14" i="85" s="1"/>
  <c r="O15" i="85" s="1"/>
  <c r="O16" i="85" s="1"/>
  <c r="I76" i="85"/>
  <c r="I54" i="85"/>
  <c r="I32" i="85"/>
  <c r="I10" i="85"/>
  <c r="I92" i="85"/>
  <c r="I70" i="85"/>
  <c r="I48" i="85"/>
  <c r="I26" i="85"/>
  <c r="I4" i="85"/>
  <c r="I69" i="85"/>
  <c r="I47" i="85"/>
  <c r="I25" i="85"/>
  <c r="M6" i="71"/>
  <c r="F21" i="71" l="1"/>
  <c r="M10" i="71" l="1"/>
  <c r="M11" i="71"/>
  <c r="M12" i="71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M7" i="71" l="1"/>
  <c r="M8" i="71"/>
  <c r="M9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6" i="71"/>
  <c r="P2" i="71" l="1"/>
  <c r="P3" i="71"/>
  <c r="F6" i="73" l="1"/>
  <c r="F33" i="73" s="1"/>
  <c r="F14" i="73"/>
  <c r="F15" i="73"/>
  <c r="F8" i="73"/>
  <c r="F16" i="73"/>
  <c r="F13" i="73"/>
  <c r="F12" i="73"/>
  <c r="F10" i="73"/>
  <c r="F7" i="73"/>
  <c r="F18" i="73"/>
  <c r="F9" i="73"/>
  <c r="F11" i="73"/>
  <c r="H4" i="71" l="1"/>
  <c r="H3" i="71"/>
</calcChain>
</file>

<file path=xl/sharedStrings.xml><?xml version="1.0" encoding="utf-8"?>
<sst xmlns="http://schemas.openxmlformats.org/spreadsheetml/2006/main" count="302" uniqueCount="237">
  <si>
    <t>monument_operator</t>
  </si>
  <si>
    <t>elevation_ft</t>
  </si>
  <si>
    <t>flange_ft</t>
  </si>
  <si>
    <t>final_elevation_ft</t>
  </si>
  <si>
    <t>excel_date</t>
  </si>
  <si>
    <t>excel_date_num</t>
  </si>
  <si>
    <t>monument_type</t>
  </si>
  <si>
    <t>monument_description</t>
  </si>
  <si>
    <t>survey_count</t>
  </si>
  <si>
    <t>Map Identifier</t>
  </si>
  <si>
    <t>Easting</t>
  </si>
  <si>
    <t>Northing</t>
  </si>
  <si>
    <t>map_id</t>
  </si>
  <si>
    <t>survey_id</t>
  </si>
  <si>
    <t>monument_property</t>
  </si>
  <si>
    <t>well_number</t>
  </si>
  <si>
    <t>Well Name</t>
  </si>
  <si>
    <t>Well</t>
  </si>
  <si>
    <t>Name</t>
  </si>
  <si>
    <t>Number</t>
  </si>
  <si>
    <t>Serial Number</t>
  </si>
  <si>
    <t>Monument</t>
  </si>
  <si>
    <t>UNDERGROUND STORAGE</t>
  </si>
  <si>
    <t>UNDERGROUND STORAGE J</t>
  </si>
  <si>
    <t>UNDERGROUND STORAGE N</t>
  </si>
  <si>
    <t>STORAGE WELL</t>
  </si>
  <si>
    <t>WILBERT STORAGE</t>
  </si>
  <si>
    <t>WILBERT BRINE</t>
  </si>
  <si>
    <t>WILBERT BRINE PRODUCTION</t>
  </si>
  <si>
    <t>CHOCTAW STORAGE</t>
  </si>
  <si>
    <t>SM01</t>
  </si>
  <si>
    <t>nad83_easting_ft</t>
  </si>
  <si>
    <t>nad83_northing_ft</t>
  </si>
  <si>
    <t>SM02</t>
  </si>
  <si>
    <t>SM03</t>
  </si>
  <si>
    <t>SM04</t>
  </si>
  <si>
    <t>6A</t>
  </si>
  <si>
    <t>16A</t>
  </si>
  <si>
    <t>W01</t>
  </si>
  <si>
    <t>W02</t>
  </si>
  <si>
    <t>W03</t>
  </si>
  <si>
    <t>W06A</t>
  </si>
  <si>
    <t>W16A</t>
  </si>
  <si>
    <t>W24</t>
  </si>
  <si>
    <t>W25</t>
  </si>
  <si>
    <t>W26</t>
  </si>
  <si>
    <t>W27</t>
  </si>
  <si>
    <t>W28</t>
  </si>
  <si>
    <t>W30</t>
  </si>
  <si>
    <t>Coordinate (NAD 83)</t>
  </si>
  <si>
    <t>SURFACE MONUMENT</t>
  </si>
  <si>
    <t>1</t>
  </si>
  <si>
    <t>(feet)</t>
  </si>
  <si>
    <t>Survey</t>
  </si>
  <si>
    <t>Service Type</t>
  </si>
  <si>
    <t>W29</t>
  </si>
  <si>
    <t>W31</t>
  </si>
  <si>
    <t>(inch/year)</t>
  </si>
  <si>
    <t>Rate of Elevation Change</t>
  </si>
  <si>
    <t xml:space="preserve"> - </t>
  </si>
  <si>
    <t>-</t>
  </si>
  <si>
    <t>UTP14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</si>
  <si>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</si>
  <si>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</si>
  <si>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</si>
  <si>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</si>
  <si>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</si>
  <si>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</si>
  <si>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</si>
  <si>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</si>
  <si>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</si>
  <si>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</si>
  <si>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</si>
  <si>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</si>
  <si>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</si>
  <si>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</si>
  <si>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SMUTP14</t>
  </si>
  <si>
    <t>BENCHMARK</t>
  </si>
  <si>
    <t>min</t>
  </si>
  <si>
    <t>max</t>
  </si>
  <si>
    <t>BM01</t>
  </si>
  <si>
    <t>W32</t>
  </si>
  <si>
    <t>W33</t>
  </si>
  <si>
    <t>W34</t>
  </si>
  <si>
    <t>rate_in_per_yr</t>
  </si>
  <si>
    <t>rate_ft_per_yr</t>
  </si>
  <si>
    <t>accel_in_per_yr2</t>
  </si>
  <si>
    <t>count</t>
  </si>
  <si>
    <t>SE_A</t>
  </si>
  <si>
    <t>SE_B</t>
  </si>
  <si>
    <t>pval_A</t>
  </si>
  <si>
    <t>pval_B</t>
  </si>
  <si>
    <t>f_pvalue</t>
  </si>
  <si>
    <t>tval_A</t>
  </si>
  <si>
    <t>tval_B</t>
  </si>
  <si>
    <t>fval</t>
  </si>
  <si>
    <t>condition_number</t>
  </si>
  <si>
    <t>conf_int_LB</t>
  </si>
  <si>
    <t>conf_int_UB</t>
  </si>
  <si>
    <t>rsquared</t>
  </si>
  <si>
    <t>easting_ft</t>
  </si>
  <si>
    <t>northing_ft</t>
  </si>
  <si>
    <t>Key</t>
  </si>
  <si>
    <t>No Rate: Surface Monument</t>
  </si>
  <si>
    <t>No Rate: Wellhead</t>
  </si>
  <si>
    <t>No Rate: Casing Shoe Location</t>
  </si>
  <si>
    <t>No Rate: Proposed Wellhead Location</t>
  </si>
  <si>
    <t>Legend Label</t>
  </si>
  <si>
    <t>Operator</t>
  </si>
  <si>
    <t>Well Number</t>
  </si>
  <si>
    <t>API</t>
  </si>
  <si>
    <t>Serial No.</t>
  </si>
  <si>
    <t>Count</t>
  </si>
  <si>
    <t>Map ID</t>
  </si>
  <si>
    <t>S-1</t>
  </si>
  <si>
    <t>Northing_ft</t>
  </si>
  <si>
    <t>Easting_ft</t>
  </si>
  <si>
    <t>BM02</t>
  </si>
  <si>
    <t>BM05R</t>
  </si>
  <si>
    <t>BM06</t>
  </si>
  <si>
    <t>BM07</t>
  </si>
  <si>
    <t>BM08</t>
  </si>
  <si>
    <t>BM09</t>
  </si>
  <si>
    <t>BM10</t>
  </si>
  <si>
    <t>BM12</t>
  </si>
  <si>
    <t>BM13</t>
  </si>
  <si>
    <t>BM13R</t>
  </si>
  <si>
    <t>BM14</t>
  </si>
  <si>
    <t>BM15</t>
  </si>
  <si>
    <t>BM16</t>
  </si>
  <si>
    <t>BM21</t>
  </si>
  <si>
    <t>BM22</t>
  </si>
  <si>
    <t>BM23</t>
  </si>
  <si>
    <t>BM24</t>
  </si>
  <si>
    <t>BM25</t>
  </si>
  <si>
    <t>BM26</t>
  </si>
  <si>
    <t>BM38</t>
  </si>
  <si>
    <t>BM39</t>
  </si>
  <si>
    <t>BM40</t>
  </si>
  <si>
    <t>BM41</t>
  </si>
  <si>
    <t>BM42</t>
  </si>
  <si>
    <t>BM43</t>
  </si>
  <si>
    <t>BM44</t>
  </si>
  <si>
    <t>BM45</t>
  </si>
  <si>
    <t>BM46</t>
  </si>
  <si>
    <t>BM47</t>
  </si>
  <si>
    <t>BM48</t>
  </si>
  <si>
    <t>BM49</t>
  </si>
  <si>
    <t>BM50</t>
  </si>
  <si>
    <t>BM51</t>
  </si>
  <si>
    <t>BM52</t>
  </si>
  <si>
    <t>BM53</t>
  </si>
  <si>
    <t>BM54</t>
  </si>
  <si>
    <t>BM55</t>
  </si>
  <si>
    <t>B2</t>
  </si>
  <si>
    <t>B3</t>
  </si>
  <si>
    <t>B4</t>
  </si>
  <si>
    <t>B5</t>
  </si>
  <si>
    <t>B6</t>
  </si>
  <si>
    <t>B7</t>
  </si>
  <si>
    <t>B10</t>
  </si>
  <si>
    <t>B11</t>
  </si>
  <si>
    <t>B12</t>
  </si>
  <si>
    <t>B13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</si>
  <si>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</si>
  <si>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</si>
  <si>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</si>
  <si>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</si>
  <si>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</si>
  <si>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</si>
  <si>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</si>
  <si>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</si>
  <si>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</si>
  <si>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</si>
  <si>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</si>
  <si>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</si>
  <si>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</si>
  <si>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</si>
  <si>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</si>
  <si>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</si>
  <si>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</si>
  <si>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</si>
  <si>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</si>
  <si>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CPChem Well 1</t>
  </si>
  <si>
    <t>CPChem Well 2</t>
  </si>
  <si>
    <t>CPChem Well 3</t>
  </si>
  <si>
    <t>CPChem Well 4</t>
  </si>
  <si>
    <t>CPChem Well 5</t>
  </si>
  <si>
    <t>CPChem Well 6</t>
  </si>
  <si>
    <t>CPChem Well 7</t>
  </si>
  <si>
    <t>CPChem Well 8</t>
  </si>
  <si>
    <t>CPChem Well 10</t>
  </si>
  <si>
    <t>CPChem Well 11A</t>
  </si>
  <si>
    <t>CPChem Well 12</t>
  </si>
  <si>
    <t>CPChem Well 13</t>
  </si>
  <si>
    <t>CPChem Well 14A</t>
  </si>
  <si>
    <t>CPChem Well 16</t>
  </si>
  <si>
    <t>CPChem Well 17</t>
  </si>
  <si>
    <t>CPChem Well 18</t>
  </si>
  <si>
    <t>CPChem Well 19</t>
  </si>
  <si>
    <t>CPChem Well 20</t>
  </si>
  <si>
    <t>CPChem Well 21</t>
  </si>
  <si>
    <t>CPChem Well 24</t>
  </si>
  <si>
    <t>P66 Well 1</t>
  </si>
  <si>
    <t>P66 Well 2</t>
  </si>
  <si>
    <t>P66 Well 3</t>
  </si>
  <si>
    <t>P66 Well 4</t>
  </si>
  <si>
    <t>P66 Well 5</t>
  </si>
  <si>
    <t>P66 Well 6</t>
  </si>
  <si>
    <t>P66 Well 8</t>
  </si>
  <si>
    <t>USC &amp; GS A587</t>
  </si>
  <si>
    <t>USC &amp; GS Q585</t>
  </si>
  <si>
    <t>Monitoring Station</t>
  </si>
  <si>
    <t>Type</t>
  </si>
  <si>
    <t>Number of</t>
  </si>
  <si>
    <t>Monitoring</t>
  </si>
  <si>
    <t>Stations</t>
  </si>
  <si>
    <t>Gas Storage Wellheads</t>
  </si>
  <si>
    <t>LPG Storage Wellheads</t>
  </si>
  <si>
    <r>
      <t>25</t>
    </r>
    <r>
      <rPr>
        <vertAlign val="superscript"/>
        <sz val="9.5"/>
        <color theme="1"/>
        <rFont val="Cambria"/>
        <family val="1"/>
      </rPr>
      <t>(a)</t>
    </r>
  </si>
  <si>
    <t>Legacy Monuments (Installed before 2015)</t>
  </si>
  <si>
    <t>Surface Monuments (Installed in June 2015) – CPChem</t>
  </si>
  <si>
    <t>Surface Monuments (Installed in June 2016) – P66</t>
  </si>
  <si>
    <t>Surface Monuments (Installed in April 2017) – CPChem</t>
  </si>
  <si>
    <t>Total</t>
  </si>
  <si>
    <t>Surface Monument (P66)</t>
  </si>
  <si>
    <t>Surface Monument (CPC)</t>
  </si>
  <si>
    <t>key</t>
  </si>
  <si>
    <t>Reference Benchmark</t>
  </si>
  <si>
    <t>Storage Wellhead - Liquid (P66)</t>
  </si>
  <si>
    <t>Storage Wellhead - Liquid (CPC)</t>
  </si>
  <si>
    <t>Brine-Mining Wellhead (P66)</t>
  </si>
  <si>
    <t>Brine-Mining Wellhead (CPC)</t>
  </si>
  <si>
    <t>Storage Wellhead - Gas (P66)</t>
  </si>
  <si>
    <t>Storage Wellhead - Gas (CPC)</t>
  </si>
  <si>
    <t>Surface Monument (Legacy)</t>
  </si>
  <si>
    <t>alternate_name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</si>
</sst>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m/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.5"/>
      <color theme="1"/>
      <name val="Cambria"/>
      <family val="1"/>
    </font>
    <font>
      <b/>
      <sz val="9.5"/>
      <color theme="1"/>
      <name val="Cambria"/>
      <family val="1"/>
    </font>
    <font>
      <vertAlign val="superscript"/>
      <sz val="9.5"/>
      <color theme="1"/>
      <name val="Cambria"/>
      <family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thick">
        <color rgb="FF00039E"/>
      </bottom>
      <diagonal/>
    </border>
    <border>
      <left/>
      <right style="medium">
        <color rgb="FFD9D9D9"/>
      </right>
      <top/>
      <bottom style="thick">
        <color rgb="FF00039E"/>
      </bottom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 style="thick">
        <color rgb="FF00039E"/>
      </top>
      <bottom/>
      <diagonal/>
    </border>
    <border>
      <left/>
      <right style="medium">
        <color rgb="FFD9D9D9"/>
      </right>
      <top style="thick">
        <color rgb="FF00039E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1" applyNumberFormat="1" applyFont="1" applyFill="1"/>
    <xf numFmtId="3" fontId="0" fillId="0" borderId="0" xfId="0" applyNumberFormat="1"/>
    <xf numFmtId="165" fontId="0" fillId="0" borderId="0" xfId="26" applyNumberFormat="1" applyFont="1"/>
    <xf numFmtId="14" fontId="0" fillId="0" borderId="0" xfId="1" applyNumberFormat="1" applyFont="1" applyFill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2" fontId="0" fillId="0" borderId="0" xfId="0" applyNumberFormat="1"/>
    <xf numFmtId="3" fontId="0" fillId="0" borderId="0" xfId="26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3" fontId="0" fillId="0" borderId="0" xfId="26" applyNumberFormat="1" applyFont="1" applyFill="1" applyAlignment="1">
      <alignment horizontal="center"/>
    </xf>
    <xf numFmtId="165" fontId="0" fillId="0" borderId="0" xfId="26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/>
    <xf numFmtId="4" fontId="10" fillId="0" borderId="0" xfId="0" applyNumberFormat="1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8" fillId="0" borderId="0" xfId="27" applyNumberFormat="1" applyFont="1" applyAlignment="1">
      <alignment horizontal="center"/>
    </xf>
    <xf numFmtId="166" fontId="1" fillId="0" borderId="1" xfId="27" applyNumberFormat="1" applyBorder="1" applyAlignment="1">
      <alignment horizontal="center"/>
    </xf>
    <xf numFmtId="164" fontId="8" fillId="0" borderId="0" xfId="27" applyNumberFormat="1" applyFont="1" applyAlignment="1">
      <alignment horizontal="center" wrapText="1"/>
    </xf>
    <xf numFmtId="165" fontId="0" fillId="0" borderId="0" xfId="26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</cellXfs>
  <cellStyles count="28">
    <cellStyle name="Comma" xfId="26" builtinId="3"/>
    <cellStyle name="Comma 2" xfId="3" xr:uid="{00000000-0005-0000-0000-000001000000}"/>
    <cellStyle name="Normal" xfId="0" builtinId="0"/>
    <cellStyle name="Normal 10" xfId="18" xr:uid="{00000000-0005-0000-0000-000003000000}"/>
    <cellStyle name="Normal 12" xfId="13" xr:uid="{00000000-0005-0000-0000-000004000000}"/>
    <cellStyle name="Normal 13" xfId="15" xr:uid="{00000000-0005-0000-0000-000005000000}"/>
    <cellStyle name="Normal 14" xfId="19" xr:uid="{00000000-0005-0000-0000-000006000000}"/>
    <cellStyle name="Normal 15" xfId="16" xr:uid="{00000000-0005-0000-0000-000007000000}"/>
    <cellStyle name="Normal 17" xfId="17" xr:uid="{00000000-0005-0000-0000-000008000000}"/>
    <cellStyle name="Normal 18" xfId="20" xr:uid="{00000000-0005-0000-0000-000009000000}"/>
    <cellStyle name="Normal 19" xfId="21" xr:uid="{00000000-0005-0000-0000-00000A000000}"/>
    <cellStyle name="Normal 2" xfId="2" xr:uid="{00000000-0005-0000-0000-00000B000000}"/>
    <cellStyle name="Normal 2 2" xfId="27" xr:uid="{00000000-0005-0000-0000-00000C000000}"/>
    <cellStyle name="Normal 20" xfId="11" xr:uid="{00000000-0005-0000-0000-00000D000000}"/>
    <cellStyle name="Normal 21" xfId="12" xr:uid="{00000000-0005-0000-0000-00000E000000}"/>
    <cellStyle name="Normal 22" xfId="10" xr:uid="{00000000-0005-0000-0000-00000F000000}"/>
    <cellStyle name="Normal 23" xfId="9" xr:uid="{00000000-0005-0000-0000-000010000000}"/>
    <cellStyle name="Normal 24" xfId="25" xr:uid="{00000000-0005-0000-0000-000011000000}"/>
    <cellStyle name="Normal 25" xfId="24" xr:uid="{00000000-0005-0000-0000-000012000000}"/>
    <cellStyle name="Normal 3" xfId="4" xr:uid="{00000000-0005-0000-0000-000013000000}"/>
    <cellStyle name="Normal 3 2" xfId="22" xr:uid="{00000000-0005-0000-0000-000014000000}"/>
    <cellStyle name="Normal 4" xfId="8" xr:uid="{00000000-0005-0000-0000-000015000000}"/>
    <cellStyle name="Normal 5" xfId="7" xr:uid="{00000000-0005-0000-0000-000016000000}"/>
    <cellStyle name="Normal 6" xfId="6" xr:uid="{00000000-0005-0000-0000-000017000000}"/>
    <cellStyle name="Normal 7" xfId="5" xr:uid="{00000000-0005-0000-0000-000018000000}"/>
    <cellStyle name="Normal 8" xfId="23" xr:uid="{00000000-0005-0000-0000-000019000000}"/>
    <cellStyle name="Normal 9" xfId="14" xr:uid="{00000000-0005-0000-0000-00001A000000}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mbria"/>
        <family val="1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.5"/>
        <name val="Cambria"/>
        <family val="1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.5"/>
        <name val="Cambria"/>
        <family val="1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.5"/>
        <name val="Cambria"/>
        <family val="1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pe/Documents/OffNetwork/192060_MultipleOperators_Napoleanville_Subsidence/B_2017/fromJoe/New%20-%20Non_GPS_NAP2016-Desk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 Horizontals"/>
      <sheetName val="Sheet2"/>
      <sheetName val="2nd Fenstermaker Data Rpt-2000"/>
      <sheetName val="Fenstermaker Data Rpt-2001"/>
      <sheetName val="Fensterfmaker Data Rpt-2001-GPS"/>
      <sheetName val="Fenstermaker Data Rpt-2002"/>
      <sheetName val="Fenstermaker Data Rpt-2003"/>
      <sheetName val="Fenstermaker Data Rpt-2004"/>
      <sheetName val="Fenstermaker Data Rpt-2005"/>
      <sheetName val="Fenstermaker Data - 2008"/>
      <sheetName val="Fenstermaker Data - 2009"/>
      <sheetName val="Fenstermaker - 2010"/>
      <sheetName val="Fenstermaker Results - 2011"/>
      <sheetName val="Fenstermaker Results - 2012"/>
      <sheetName val="Fenstermaker 2013 Survey"/>
      <sheetName val="Fenstermaker 2014 Survey"/>
      <sheetName val="Fenstermaker 2016 Survey"/>
      <sheetName val="Level Surveys"/>
      <sheetName val="Sheet1"/>
      <sheetName val="non-annua level surveys"/>
      <sheetName val="Non-Annual"/>
      <sheetName val="GPS Surveys"/>
      <sheetName val="Wellhead Calipers"/>
      <sheetName val="Elevations Rel to GPS1"/>
      <sheetName val="Regression"/>
      <sheetName val="OG3 Subsidence Since 2012"/>
      <sheetName val="OG1 Subsidence Since 2002"/>
      <sheetName val="Sheet5"/>
      <sheetName val="Subsidence Since 2000"/>
      <sheetName val="Subsidence Since 2012"/>
      <sheetName val="Benchmark Plots"/>
      <sheetName val="Linear Intercepts"/>
      <sheetName val="Subsidence Rates"/>
      <sheetName val="Sub Acceleration Model"/>
      <sheetName val="Chart1"/>
      <sheetName val="plt_data"/>
      <sheetName val="Closure Rates"/>
      <sheetName val="VOLUME"/>
      <sheetName val="SS-NAP95"/>
      <sheetName val="Installed and Surveyed BMs-2015"/>
      <sheetName val="GPS Benchmarks-2015"/>
      <sheetName val="Storage Wells-2015"/>
      <sheetName val="Brine Disposal Well-2015"/>
      <sheetName val="Module1"/>
      <sheetName val="Total Subsidence"/>
      <sheetName val="Sheet3"/>
      <sheetName val="Dow Promix Acadian Wells"/>
      <sheetName val="Survey Points - Wells"/>
      <sheetName val="Survey Points - BM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O5">
            <v>0</v>
          </cell>
          <cell r="P5">
            <v>1.0712328767123287</v>
          </cell>
          <cell r="Q5">
            <v>2.0712328767123287</v>
          </cell>
          <cell r="R5">
            <v>3.0739726027397261</v>
          </cell>
          <cell r="S5">
            <v>4.0273972602739727</v>
          </cell>
        </row>
      </sheetData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C5E668-D800-426D-80D1-789FB9B72A36}" name="Table4" displayName="Table4" ref="A1:M97" totalsRowShown="0" headerRowDxfId="44" dataDxfId="43">
  <autoFilter ref="A1:M97" xr:uid="{DDC1CCDF-90CB-4372-B6CF-A566A57936DA}"/>
  <sortState xmlns:xlrd2="http://schemas.microsoft.com/office/spreadsheetml/2017/richdata2" ref="A2:M44">
    <sortCondition ref="L1:L44"/>
  </sortState>
  <tableColumns count="13">
    <tableColumn id="1" xr3:uid="{A70A5A00-5E81-4205-92A4-A9A2777AB55E}" name="map_id" dataDxfId="42"/>
    <tableColumn id="7" xr3:uid="{2EA5C802-3122-42E6-BB8C-927789D52AB5}" name="survey_id" dataDxfId="23"/>
    <tableColumn id="10" xr3:uid="{14125558-F0FE-4B2E-A5F2-4E257551ED5C}" name="alternate_name" dataDxfId="22"/>
    <tableColumn id="12" xr3:uid="{843B292C-BC40-44FB-80E1-B58650156900}" name="monument_operator" dataDxfId="20"/>
    <tableColumn id="11" xr3:uid="{B4610C20-5D83-4A26-804B-B85A56124820}" name="monument_property" dataDxfId="21"/>
    <tableColumn id="2" xr3:uid="{3293627E-554A-4483-8414-1238EE983242}" name="Northing_ft" dataDxfId="41"/>
    <tableColumn id="3" xr3:uid="{9927BCF6-8A04-4F5A-9612-6E6A245EF725}" name="Easting_ft" dataDxfId="40"/>
    <tableColumn id="6" xr3:uid="{56CE92F0-B36A-4020-AB2F-A94929086CE0}" name="key" dataDxfId="39"/>
    <tableColumn id="5" xr3:uid="{97111189-F4F1-4724-BC51-03E7FC15B23F}" name="Legend Label" dataDxfId="38"/>
    <tableColumn id="13" xr3:uid="{8A6FE72F-A626-46BC-825A-9D82EBB1217A}" name="monument_type" dataDxfId="19"/>
    <tableColumn id="4" xr3:uid="{B266C902-53CB-4441-AB72-412478CF252D}" name="API" dataDxfId="37"/>
    <tableColumn id="8" xr3:uid="{D49A07BD-7729-4E9D-962D-51FE7F07E6B7}" name="monument_description" dataDxfId="36"/>
    <tableColumn id="9" xr3:uid="{C3CCDB22-DE8C-4002-A8C7-18BB8323A628}" name="well_number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2D25CE-82E6-417C-A61B-E2D669CF6DF0}" name="Table24678910111213" displayName="Table24678910111213" ref="A1:I37" totalsRowShown="0" headerRowDxfId="34" dataDxfId="33">
  <autoFilter ref="A1:I37" xr:uid="{7DEA6099-4D14-4F69-BD62-5FFC99D9F262}"/>
  <sortState xmlns:xlrd2="http://schemas.microsoft.com/office/spreadsheetml/2017/richdata2" ref="A2:I34">
    <sortCondition ref="A1:A34"/>
  </sortState>
  <tableColumns count="9">
    <tableColumn id="3" xr3:uid="{28632956-0C1B-4E37-85E4-38580A20FE40}" name="map_id" dataDxfId="32"/>
    <tableColumn id="7" xr3:uid="{BC84E521-0070-4801-BE3B-E8B65FFA2D55}" name="nad83_easting_ft" dataDxfId="31"/>
    <tableColumn id="8" xr3:uid="{84E3416A-3266-40CC-AC01-FDD97E6632DA}" name="nad83_northing_ft" dataDxfId="30"/>
    <tableColumn id="9" xr3:uid="{DCAB0370-C2A0-4B85-ADF4-E9A121571370}" name="elevation_ft" dataDxfId="29"/>
    <tableColumn id="10" xr3:uid="{EA5252BB-DD1A-4A76-83A6-C919E207AAFE}" name="flange_ft" dataDxfId="28"/>
    <tableColumn id="11" xr3:uid="{6B919CC9-4B70-4FD3-838F-00619BCCBF15}" name="final_elevation_ft" dataDxfId="27"/>
    <tableColumn id="12" xr3:uid="{0BA5B73D-6D1B-440B-A998-2E9C87715573}" name="excel_date" dataDxfId="26" dataCellStyle="Normal 2 2"/>
    <tableColumn id="13" xr3:uid="{56275C6F-2195-4DC9-83F8-343358397950}" name="excel_date_num" dataDxfId="25" dataCellStyle="Percent"/>
    <tableColumn id="17" xr3:uid="{9B85816E-A889-49C5-B66B-AA1A27BC3037}" name="survey_count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5979-BC2D-469C-91D4-945E832BF346}">
  <dimension ref="A2:G51"/>
  <sheetViews>
    <sheetView workbookViewId="0">
      <selection activeCell="G4" sqref="G4"/>
    </sheetView>
  </sheetViews>
  <sheetFormatPr defaultRowHeight="15" x14ac:dyDescent="0.25"/>
  <cols>
    <col min="1" max="1" width="9.140625" style="9"/>
    <col min="2" max="2" width="9" style="9" bestFit="1" customWidth="1"/>
    <col min="3" max="3" width="10.85546875" style="9" bestFit="1" customWidth="1"/>
    <col min="4" max="4" width="12.85546875" style="9" bestFit="1" customWidth="1"/>
    <col min="5" max="5" width="4" style="9" bestFit="1" customWidth="1"/>
    <col min="6" max="6" width="9.5703125" style="9" bestFit="1" customWidth="1"/>
  </cols>
  <sheetData>
    <row r="2" spans="1:7" x14ac:dyDescent="0.25">
      <c r="A2" s="29" t="s">
        <v>112</v>
      </c>
      <c r="B2" s="29" t="s">
        <v>108</v>
      </c>
      <c r="C2" s="29" t="s">
        <v>16</v>
      </c>
      <c r="D2" s="29" t="s">
        <v>109</v>
      </c>
      <c r="E2" s="29" t="s">
        <v>110</v>
      </c>
      <c r="F2" s="29" t="s">
        <v>111</v>
      </c>
      <c r="G2" s="29" t="s">
        <v>113</v>
      </c>
    </row>
    <row r="4" spans="1:7" x14ac:dyDescent="0.25">
      <c r="A4" s="9">
        <v>1</v>
      </c>
    </row>
    <row r="5" spans="1:7" x14ac:dyDescent="0.25">
      <c r="A5" s="9">
        <f>A4+1</f>
        <v>2</v>
      </c>
    </row>
    <row r="6" spans="1:7" x14ac:dyDescent="0.25">
      <c r="A6" s="9">
        <f t="shared" ref="A6:A51" si="0">A5+1</f>
        <v>3</v>
      </c>
    </row>
    <row r="7" spans="1:7" x14ac:dyDescent="0.25">
      <c r="A7" s="9">
        <f t="shared" si="0"/>
        <v>4</v>
      </c>
    </row>
    <row r="8" spans="1:7" x14ac:dyDescent="0.25">
      <c r="A8" s="9">
        <f t="shared" si="0"/>
        <v>5</v>
      </c>
    </row>
    <row r="9" spans="1:7" x14ac:dyDescent="0.25">
      <c r="A9" s="9">
        <f t="shared" si="0"/>
        <v>6</v>
      </c>
    </row>
    <row r="10" spans="1:7" x14ac:dyDescent="0.25">
      <c r="A10" s="9">
        <f t="shared" si="0"/>
        <v>7</v>
      </c>
    </row>
    <row r="11" spans="1:7" x14ac:dyDescent="0.25">
      <c r="A11" s="9">
        <f t="shared" si="0"/>
        <v>8</v>
      </c>
    </row>
    <row r="12" spans="1:7" x14ac:dyDescent="0.25">
      <c r="A12" s="9">
        <f t="shared" si="0"/>
        <v>9</v>
      </c>
    </row>
    <row r="13" spans="1:7" x14ac:dyDescent="0.25">
      <c r="A13" s="9">
        <f t="shared" si="0"/>
        <v>10</v>
      </c>
    </row>
    <row r="14" spans="1:7" x14ac:dyDescent="0.25">
      <c r="A14" s="9">
        <f t="shared" si="0"/>
        <v>11</v>
      </c>
    </row>
    <row r="15" spans="1:7" x14ac:dyDescent="0.25">
      <c r="A15" s="9">
        <f t="shared" si="0"/>
        <v>12</v>
      </c>
    </row>
    <row r="16" spans="1:7" x14ac:dyDescent="0.25">
      <c r="A16" s="9">
        <f t="shared" si="0"/>
        <v>13</v>
      </c>
    </row>
    <row r="17" spans="1:1" x14ac:dyDescent="0.25">
      <c r="A17" s="9">
        <f t="shared" si="0"/>
        <v>14</v>
      </c>
    </row>
    <row r="18" spans="1:1" x14ac:dyDescent="0.25">
      <c r="A18" s="9">
        <f t="shared" si="0"/>
        <v>15</v>
      </c>
    </row>
    <row r="19" spans="1:1" x14ac:dyDescent="0.25">
      <c r="A19" s="9">
        <f t="shared" si="0"/>
        <v>16</v>
      </c>
    </row>
    <row r="20" spans="1:1" x14ac:dyDescent="0.25">
      <c r="A20" s="9">
        <f t="shared" si="0"/>
        <v>17</v>
      </c>
    </row>
    <row r="21" spans="1:1" x14ac:dyDescent="0.25">
      <c r="A21" s="9">
        <f t="shared" si="0"/>
        <v>18</v>
      </c>
    </row>
    <row r="22" spans="1:1" x14ac:dyDescent="0.25">
      <c r="A22" s="9">
        <f t="shared" si="0"/>
        <v>19</v>
      </c>
    </row>
    <row r="23" spans="1:1" x14ac:dyDescent="0.25">
      <c r="A23" s="9">
        <f t="shared" si="0"/>
        <v>20</v>
      </c>
    </row>
    <row r="24" spans="1:1" x14ac:dyDescent="0.25">
      <c r="A24" s="9">
        <f t="shared" si="0"/>
        <v>21</v>
      </c>
    </row>
    <row r="25" spans="1:1" x14ac:dyDescent="0.25">
      <c r="A25" s="9">
        <f t="shared" si="0"/>
        <v>22</v>
      </c>
    </row>
    <row r="26" spans="1:1" x14ac:dyDescent="0.25">
      <c r="A26" s="9">
        <f t="shared" si="0"/>
        <v>23</v>
      </c>
    </row>
    <row r="27" spans="1:1" x14ac:dyDescent="0.25">
      <c r="A27" s="9">
        <f t="shared" si="0"/>
        <v>24</v>
      </c>
    </row>
    <row r="28" spans="1:1" x14ac:dyDescent="0.25">
      <c r="A28" s="9">
        <f t="shared" si="0"/>
        <v>25</v>
      </c>
    </row>
    <row r="29" spans="1:1" x14ac:dyDescent="0.25">
      <c r="A29" s="9">
        <f t="shared" si="0"/>
        <v>26</v>
      </c>
    </row>
    <row r="30" spans="1:1" x14ac:dyDescent="0.25">
      <c r="A30" s="9">
        <f t="shared" si="0"/>
        <v>27</v>
      </c>
    </row>
    <row r="31" spans="1:1" x14ac:dyDescent="0.25">
      <c r="A31" s="9">
        <f t="shared" si="0"/>
        <v>28</v>
      </c>
    </row>
    <row r="32" spans="1:1" x14ac:dyDescent="0.25">
      <c r="A32" s="9">
        <f t="shared" si="0"/>
        <v>29</v>
      </c>
    </row>
    <row r="33" spans="1:1" x14ac:dyDescent="0.25">
      <c r="A33" s="9">
        <f t="shared" si="0"/>
        <v>30</v>
      </c>
    </row>
    <row r="34" spans="1:1" x14ac:dyDescent="0.25">
      <c r="A34" s="9">
        <f t="shared" si="0"/>
        <v>31</v>
      </c>
    </row>
    <row r="35" spans="1:1" x14ac:dyDescent="0.25">
      <c r="A35" s="9">
        <f t="shared" si="0"/>
        <v>32</v>
      </c>
    </row>
    <row r="36" spans="1:1" x14ac:dyDescent="0.25">
      <c r="A36" s="9">
        <f t="shared" si="0"/>
        <v>33</v>
      </c>
    </row>
    <row r="37" spans="1:1" x14ac:dyDescent="0.25">
      <c r="A37" s="9">
        <f t="shared" si="0"/>
        <v>34</v>
      </c>
    </row>
    <row r="38" spans="1:1" x14ac:dyDescent="0.25">
      <c r="A38" s="9">
        <f t="shared" si="0"/>
        <v>35</v>
      </c>
    </row>
    <row r="39" spans="1:1" x14ac:dyDescent="0.25">
      <c r="A39" s="9">
        <f t="shared" si="0"/>
        <v>36</v>
      </c>
    </row>
    <row r="40" spans="1:1" x14ac:dyDescent="0.25">
      <c r="A40" s="9">
        <f t="shared" si="0"/>
        <v>37</v>
      </c>
    </row>
    <row r="41" spans="1:1" x14ac:dyDescent="0.25">
      <c r="A41" s="9">
        <f t="shared" si="0"/>
        <v>38</v>
      </c>
    </row>
    <row r="42" spans="1:1" x14ac:dyDescent="0.25">
      <c r="A42" s="9">
        <f t="shared" si="0"/>
        <v>39</v>
      </c>
    </row>
    <row r="43" spans="1:1" x14ac:dyDescent="0.25">
      <c r="A43" s="9">
        <f t="shared" si="0"/>
        <v>40</v>
      </c>
    </row>
    <row r="44" spans="1:1" x14ac:dyDescent="0.25">
      <c r="A44" s="9">
        <f t="shared" si="0"/>
        <v>41</v>
      </c>
    </row>
    <row r="45" spans="1:1" x14ac:dyDescent="0.25">
      <c r="A45" s="9">
        <f t="shared" si="0"/>
        <v>42</v>
      </c>
    </row>
    <row r="46" spans="1:1" x14ac:dyDescent="0.25">
      <c r="A46" s="9">
        <f t="shared" si="0"/>
        <v>43</v>
      </c>
    </row>
    <row r="47" spans="1:1" x14ac:dyDescent="0.25">
      <c r="A47" s="9">
        <f t="shared" si="0"/>
        <v>44</v>
      </c>
    </row>
    <row r="48" spans="1:1" x14ac:dyDescent="0.25">
      <c r="A48" s="9">
        <f t="shared" si="0"/>
        <v>45</v>
      </c>
    </row>
    <row r="49" spans="1:1" x14ac:dyDescent="0.25">
      <c r="A49" s="9">
        <f t="shared" si="0"/>
        <v>46</v>
      </c>
    </row>
    <row r="50" spans="1:1" x14ac:dyDescent="0.25">
      <c r="A50" s="9">
        <f t="shared" si="0"/>
        <v>47</v>
      </c>
    </row>
    <row r="51" spans="1:1" x14ac:dyDescent="0.25">
      <c r="A51" s="9">
        <f t="shared" si="0"/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/>
  </sheetPr>
  <dimension ref="A1:S37"/>
  <sheetViews>
    <sheetView workbookViewId="0">
      <selection activeCell="D47" sqref="D47"/>
    </sheetView>
  </sheetViews>
  <sheetFormatPr defaultRowHeight="15" x14ac:dyDescent="0.25"/>
  <cols>
    <col min="2" max="2" width="14.140625" bestFit="1" customWidth="1"/>
  </cols>
  <sheetData>
    <row r="1" spans="1:19" x14ac:dyDescent="0.25">
      <c r="A1" t="s">
        <v>12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</row>
    <row r="2" spans="1:19" x14ac:dyDescent="0.25">
      <c r="F2" s="7"/>
    </row>
    <row r="3" spans="1:19" x14ac:dyDescent="0.25">
      <c r="F3" s="7"/>
    </row>
    <row r="4" spans="1:19" x14ac:dyDescent="0.25">
      <c r="F4" s="7"/>
    </row>
    <row r="5" spans="1:19" x14ac:dyDescent="0.25">
      <c r="F5" s="7"/>
    </row>
    <row r="6" spans="1:19" x14ac:dyDescent="0.25">
      <c r="F6" s="7"/>
      <c r="O6" s="7"/>
      <c r="P6" s="7"/>
    </row>
    <row r="7" spans="1:19" x14ac:dyDescent="0.25">
      <c r="F7" s="7"/>
    </row>
    <row r="8" spans="1:19" x14ac:dyDescent="0.25">
      <c r="F8" s="7"/>
    </row>
    <row r="9" spans="1:19" x14ac:dyDescent="0.25">
      <c r="F9" s="7"/>
    </row>
    <row r="10" spans="1:19" x14ac:dyDescent="0.25">
      <c r="F10" s="7"/>
    </row>
    <row r="11" spans="1:19" x14ac:dyDescent="0.25">
      <c r="F11" s="7"/>
    </row>
    <row r="12" spans="1:19" x14ac:dyDescent="0.25">
      <c r="F12" s="7"/>
    </row>
    <row r="13" spans="1:19" x14ac:dyDescent="0.25">
      <c r="F13" s="7"/>
    </row>
    <row r="14" spans="1:19" x14ac:dyDescent="0.25">
      <c r="F14" s="7"/>
    </row>
    <row r="15" spans="1:19" x14ac:dyDescent="0.25">
      <c r="F15" s="7"/>
    </row>
    <row r="16" spans="1:19" x14ac:dyDescent="0.25">
      <c r="F16" s="7"/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  <row r="22" spans="6:6" x14ac:dyDescent="0.25">
      <c r="F22" s="7"/>
    </row>
    <row r="23" spans="6:6" x14ac:dyDescent="0.25">
      <c r="F23" s="7"/>
    </row>
    <row r="24" spans="6:6" x14ac:dyDescent="0.25">
      <c r="F24" s="7"/>
    </row>
    <row r="25" spans="6:6" x14ac:dyDescent="0.25">
      <c r="F25" s="7"/>
    </row>
    <row r="26" spans="6:6" x14ac:dyDescent="0.25">
      <c r="F26" s="7"/>
    </row>
    <row r="27" spans="6:6" x14ac:dyDescent="0.25">
      <c r="F27" s="7"/>
    </row>
    <row r="28" spans="6:6" x14ac:dyDescent="0.25">
      <c r="F28" s="7"/>
    </row>
    <row r="29" spans="6:6" x14ac:dyDescent="0.25">
      <c r="F29" s="7"/>
    </row>
    <row r="30" spans="6:6" x14ac:dyDescent="0.25">
      <c r="F30" s="7"/>
    </row>
    <row r="31" spans="6:6" x14ac:dyDescent="0.25">
      <c r="F31" s="7"/>
    </row>
    <row r="32" spans="6:6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/>
  </sheetPr>
  <dimension ref="B2:P29"/>
  <sheetViews>
    <sheetView zoomScale="90" zoomScaleNormal="90" workbookViewId="0">
      <selection activeCell="L37" sqref="L37"/>
    </sheetView>
  </sheetViews>
  <sheetFormatPr defaultRowHeight="15" x14ac:dyDescent="0.25"/>
  <cols>
    <col min="1" max="1" width="3.28515625" customWidth="1"/>
    <col min="2" max="2" width="27.140625" style="9" bestFit="1" customWidth="1"/>
    <col min="3" max="3" width="7.85546875" style="9" bestFit="1" customWidth="1"/>
    <col min="4" max="4" width="8.28515625" customWidth="1"/>
    <col min="5" max="5" width="10.5703125" style="9" customWidth="1"/>
    <col min="6" max="6" width="18.140625" style="9" customWidth="1"/>
    <col min="7" max="7" width="11" bestFit="1" customWidth="1"/>
    <col min="8" max="9" width="11" customWidth="1"/>
    <col min="10" max="10" width="20.5703125" bestFit="1" customWidth="1"/>
    <col min="11" max="11" width="8.7109375" bestFit="1" customWidth="1"/>
    <col min="12" max="12" width="13.85546875" bestFit="1" customWidth="1"/>
    <col min="13" max="13" width="18.42578125" customWidth="1"/>
    <col min="15" max="15" width="9.7109375" bestFit="1" customWidth="1"/>
    <col min="16" max="16" width="14.140625" bestFit="1" customWidth="1"/>
  </cols>
  <sheetData>
    <row r="2" spans="2:16" x14ac:dyDescent="0.25">
      <c r="I2" s="21"/>
      <c r="K2" s="16"/>
      <c r="O2" t="s">
        <v>78</v>
      </c>
      <c r="P2" s="21">
        <f>MIN(M6:M25)</f>
        <v>0</v>
      </c>
    </row>
    <row r="3" spans="2:16" ht="15" customHeight="1" x14ac:dyDescent="0.25">
      <c r="B3" s="53" t="s">
        <v>17</v>
      </c>
      <c r="C3" s="53"/>
      <c r="D3" s="53" t="s">
        <v>20</v>
      </c>
      <c r="E3" s="53" t="s">
        <v>9</v>
      </c>
      <c r="F3" s="53" t="s">
        <v>58</v>
      </c>
      <c r="G3" t="s">
        <v>78</v>
      </c>
      <c r="H3" s="21">
        <f>MIN(F6:F18)</f>
        <v>0</v>
      </c>
      <c r="I3" s="21"/>
      <c r="J3" s="54" t="s">
        <v>21</v>
      </c>
      <c r="K3" s="54"/>
      <c r="L3" s="53" t="s">
        <v>9</v>
      </c>
      <c r="M3" s="53" t="s">
        <v>58</v>
      </c>
      <c r="N3" s="10"/>
      <c r="O3" s="10" t="s">
        <v>79</v>
      </c>
      <c r="P3" s="21">
        <f>MAX(M6:M25)</f>
        <v>0</v>
      </c>
    </row>
    <row r="4" spans="2:16" x14ac:dyDescent="0.25">
      <c r="B4" s="53"/>
      <c r="C4" s="53"/>
      <c r="D4" s="53"/>
      <c r="E4" s="53"/>
      <c r="F4" s="53"/>
      <c r="G4" t="s">
        <v>79</v>
      </c>
      <c r="H4" s="21">
        <f>MAX(F6:F18)</f>
        <v>0</v>
      </c>
      <c r="J4" s="54"/>
      <c r="K4" s="54"/>
      <c r="L4" s="53"/>
      <c r="M4" s="53"/>
      <c r="N4" s="10"/>
      <c r="O4" s="10"/>
    </row>
    <row r="5" spans="2:16" ht="30" x14ac:dyDescent="0.25">
      <c r="B5" s="13" t="s">
        <v>18</v>
      </c>
      <c r="C5" s="13" t="s">
        <v>19</v>
      </c>
      <c r="D5" s="53"/>
      <c r="E5" s="53"/>
      <c r="F5" s="13" t="s">
        <v>57</v>
      </c>
      <c r="J5" s="10" t="s">
        <v>18</v>
      </c>
      <c r="K5" s="10" t="s">
        <v>19</v>
      </c>
      <c r="L5" s="53"/>
      <c r="M5" s="13" t="s">
        <v>57</v>
      </c>
      <c r="N5" s="10"/>
      <c r="O5" s="10"/>
      <c r="P5" s="10"/>
    </row>
    <row r="6" spans="2:16" ht="14.45" customHeight="1" x14ac:dyDescent="0.25">
      <c r="B6" s="8"/>
      <c r="D6" s="15"/>
      <c r="F6" s="17" t="str">
        <f>IF(ISNA(INDEX(rates!$B$2:$B$40,MATCH(table_rate!E6,rates!$A$2:$A$40,0))),"-",INDEX(rates!$B$2:$B$40,MATCH(table_rate!E6,rates!$A$2:$A$40,0)))</f>
        <v>-</v>
      </c>
      <c r="J6" s="1"/>
      <c r="K6" s="11"/>
      <c r="L6" s="9"/>
      <c r="M6" s="17" t="str">
        <f>IF(ISNA(INDEX(rates!$B$2:$B$40,MATCH(table_rate!L6,rates!$A$2:$A$40,0))),"-",INDEX(rates!$B$2:$B$40,MATCH(table_rate!L6,rates!$A$2:$A$40,0)))</f>
        <v>-</v>
      </c>
    </row>
    <row r="7" spans="2:16" x14ac:dyDescent="0.25">
      <c r="B7" s="8"/>
      <c r="D7" s="15"/>
      <c r="F7" s="17" t="str">
        <f>IF(ISNA(INDEX(rates!$B$2:$B$40,MATCH(table_rate!E7,rates!$A$2:$A$40,0))),"-",INDEX(rates!$B$2:$B$40,MATCH(table_rate!E7,rates!$A$2:$A$40,0)))</f>
        <v>-</v>
      </c>
      <c r="J7" s="1"/>
      <c r="K7" s="9"/>
      <c r="L7" s="9"/>
      <c r="M7" s="17" t="str">
        <f>IF(ISNA(INDEX(rates!$B$2:$B$40,MATCH(table_rate!L7,rates!$A$2:$A$40,0))),"-",INDEX(rates!$B$2:$B$40,MATCH(table_rate!L7,rates!$A$2:$A$40,0)))</f>
        <v>-</v>
      </c>
    </row>
    <row r="8" spans="2:16" x14ac:dyDescent="0.25">
      <c r="B8" s="8"/>
      <c r="D8" s="15"/>
      <c r="F8" s="17" t="str">
        <f>IF(ISNA(INDEX(rates!$B$2:$B$40,MATCH(table_rate!E8,rates!$A$2:$A$40,0))),"-",INDEX(rates!$B$2:$B$40,MATCH(table_rate!E8,rates!$A$2:$A$40,0)))</f>
        <v>-</v>
      </c>
      <c r="J8" s="1"/>
      <c r="K8" s="9"/>
      <c r="L8" s="9"/>
      <c r="M8" s="17" t="str">
        <f>IF(ISNA(INDEX(rates!$B$2:$B$40,MATCH(table_rate!L8,rates!$A$2:$A$40,0))),"-",INDEX(rates!$B$2:$B$40,MATCH(table_rate!L8,rates!$A$2:$A$40,0)))</f>
        <v>-</v>
      </c>
    </row>
    <row r="9" spans="2:16" x14ac:dyDescent="0.25">
      <c r="B9" s="8"/>
      <c r="D9" s="15"/>
      <c r="F9" s="17" t="str">
        <f>IF(ISNA(INDEX(rates!$B$2:$B$40,MATCH(table_rate!E9,rates!$A$2:$A$40,0))),"-",INDEX(rates!$B$2:$B$40,MATCH(table_rate!E9,rates!$A$2:$A$40,0)))</f>
        <v>-</v>
      </c>
      <c r="J9" s="1"/>
      <c r="K9" s="9"/>
      <c r="L9" s="9"/>
      <c r="M9" s="17" t="str">
        <f>IF(ISNA(INDEX(rates!$B$2:$B$40,MATCH(table_rate!L9,rates!$A$2:$A$40,0))),"-",INDEX(rates!$B$2:$B$40,MATCH(table_rate!L9,rates!$A$2:$A$40,0)))</f>
        <v>-</v>
      </c>
    </row>
    <row r="10" spans="2:16" x14ac:dyDescent="0.25">
      <c r="B10" s="8"/>
      <c r="D10" s="15"/>
      <c r="F10" s="17" t="str">
        <f>IF(ISNA(INDEX(rates!$B$2:$B$40,MATCH(table_rate!E10,rates!$A$2:$A$40,0))),"-",INDEX(rates!$B$2:$B$40,MATCH(table_rate!E10,rates!$A$2:$A$40,0)))</f>
        <v>-</v>
      </c>
      <c r="J10" s="1"/>
      <c r="K10" s="9"/>
      <c r="L10" s="9"/>
      <c r="M10" s="17" t="str">
        <f>IF(ISNA(INDEX(rates!$B$2:$B$40,MATCH(table_rate!L10,rates!$A$2:$A$40,0))),"-",INDEX(rates!$B$2:$B$40,MATCH(table_rate!L10,rates!$A$2:$A$40,0)))</f>
        <v>-</v>
      </c>
    </row>
    <row r="11" spans="2:16" x14ac:dyDescent="0.25">
      <c r="B11" s="8"/>
      <c r="D11" s="15"/>
      <c r="F11" s="17" t="str">
        <f>IF(ISNA(INDEX(rates!$B$2:$B$40,MATCH(table_rate!E11,rates!$A$2:$A$40,0))),"-",INDEX(rates!$B$2:$B$40,MATCH(table_rate!E11,rates!$A$2:$A$40,0)))</f>
        <v>-</v>
      </c>
      <c r="J11" s="1"/>
      <c r="K11" s="11"/>
      <c r="L11" s="9"/>
      <c r="M11" s="17" t="str">
        <f>IF(ISNA(INDEX(rates!$B$2:$B$40,MATCH(table_rate!L11,rates!$A$2:$A$40,0))),"-",INDEX(rates!$B$2:$B$40,MATCH(table_rate!L11,rates!$A$2:$A$40,0)))</f>
        <v>-</v>
      </c>
    </row>
    <row r="12" spans="2:16" x14ac:dyDescent="0.25">
      <c r="B12" s="8"/>
      <c r="D12" s="15"/>
      <c r="F12" s="17" t="str">
        <f>IF(ISNA(INDEX(rates!$B$2:$B$40,MATCH(table_rate!E12,rates!$A$2:$A$40,0))),"-",INDEX(rates!$B$2:$B$40,MATCH(table_rate!E12,rates!$A$2:$A$40,0)))</f>
        <v>-</v>
      </c>
      <c r="J12" s="1"/>
      <c r="K12" s="11"/>
      <c r="L12" s="9"/>
      <c r="M12" s="17" t="str">
        <f>IF(ISNA(INDEX(rates!$B$2:$B$40,MATCH(table_rate!L12,rates!$A$2:$A$40,0))),"-",INDEX(rates!$B$2:$B$40,MATCH(table_rate!L12,rates!$A$2:$A$40,0)))</f>
        <v>-</v>
      </c>
    </row>
    <row r="13" spans="2:16" x14ac:dyDescent="0.25">
      <c r="B13" s="8"/>
      <c r="D13" s="15"/>
      <c r="F13" s="17" t="str">
        <f>IF(ISNA(INDEX(rates!$B$2:$B$40,MATCH(table_rate!E13,rates!$A$2:$A$40,0))),"-",INDEX(rates!$B$2:$B$40,MATCH(table_rate!E13,rates!$A$2:$A$40,0)))</f>
        <v>-</v>
      </c>
      <c r="J13" s="1"/>
      <c r="K13" s="11"/>
      <c r="L13" s="9"/>
      <c r="M13" s="17" t="str">
        <f>IF(ISNA(INDEX(rates!$B$2:$B$40,MATCH(table_rate!L13,rates!$A$2:$A$40,0))),"-",INDEX(rates!$B$2:$B$40,MATCH(table_rate!L13,rates!$A$2:$A$40,0)))</f>
        <v>-</v>
      </c>
    </row>
    <row r="14" spans="2:16" x14ac:dyDescent="0.25">
      <c r="B14" s="8"/>
      <c r="D14" s="15"/>
      <c r="F14" s="17" t="str">
        <f>IF(ISNA(INDEX(rates!$B$2:$B$40,MATCH(table_rate!E14,rates!$A$2:$A$40,0))),"-",INDEX(rates!$B$2:$B$40,MATCH(table_rate!E14,rates!$A$2:$A$40,0)))</f>
        <v>-</v>
      </c>
      <c r="J14" s="1"/>
      <c r="K14" s="11"/>
      <c r="L14" s="9"/>
      <c r="M14" s="17" t="str">
        <f>IF(ISNA(INDEX(rates!$B$2:$B$40,MATCH(table_rate!L14,rates!$A$2:$A$40,0))),"-",INDEX(rates!$B$2:$B$40,MATCH(table_rate!L14,rates!$A$2:$A$40,0)))</f>
        <v>-</v>
      </c>
    </row>
    <row r="15" spans="2:16" x14ac:dyDescent="0.25">
      <c r="B15" s="8"/>
      <c r="D15" s="15"/>
      <c r="F15" s="17" t="str">
        <f>IF(ISNA(INDEX(rates!$B$2:$B$40,MATCH(table_rate!E15,rates!$A$2:$A$40,0))),"-",INDEX(rates!$B$2:$B$40,MATCH(table_rate!E15,rates!$A$2:$A$40,0)))</f>
        <v>-</v>
      </c>
      <c r="G15" s="5"/>
      <c r="H15" s="5"/>
      <c r="I15" s="5"/>
      <c r="J15" s="1"/>
      <c r="K15" s="11"/>
      <c r="L15" s="9"/>
      <c r="M15" s="17" t="str">
        <f>IF(ISNA(INDEX(rates!$B$2:$B$40,MATCH(table_rate!L15,rates!$A$2:$A$40,0))),"-",INDEX(rates!$B$2:$B$40,MATCH(table_rate!L15,rates!$A$2:$A$40,0)))</f>
        <v>-</v>
      </c>
    </row>
    <row r="16" spans="2:16" x14ac:dyDescent="0.25">
      <c r="B16" s="8"/>
      <c r="D16" s="15"/>
      <c r="F16" s="17" t="str">
        <f>IF(ISNA(INDEX(rates!$B$2:$B$40,MATCH(table_rate!E16,rates!$A$2:$A$40,0))),"-",INDEX(rates!$B$2:$B$40,MATCH(table_rate!E16,rates!$A$2:$A$40,0)))</f>
        <v>-</v>
      </c>
      <c r="G16" s="5"/>
      <c r="H16" s="5"/>
      <c r="I16" s="5"/>
      <c r="J16" s="1"/>
      <c r="K16" s="11"/>
      <c r="L16" s="9"/>
      <c r="M16" s="17" t="str">
        <f>IF(ISNA(INDEX(rates!$B$2:$B$40,MATCH(table_rate!L16,rates!$A$2:$A$40,0))),"-",INDEX(rates!$B$2:$B$40,MATCH(table_rate!L16,rates!$A$2:$A$40,0)))</f>
        <v>-</v>
      </c>
    </row>
    <row r="17" spans="2:13" x14ac:dyDescent="0.25">
      <c r="B17" s="8"/>
      <c r="D17" s="15"/>
      <c r="F17" s="17" t="str">
        <f>IF(ISNA(INDEX(rates!$B$2:$B$40,MATCH(table_rate!E17,rates!$A$2:$A$40,0))),"-",INDEX(rates!$B$2:$B$40,MATCH(table_rate!E17,rates!$A$2:$A$40,0)))</f>
        <v>-</v>
      </c>
      <c r="J17" s="1"/>
      <c r="K17" s="11"/>
      <c r="L17" s="9"/>
      <c r="M17" s="17" t="str">
        <f>IF(ISNA(INDEX(rates!$B$2:$B$40,MATCH(table_rate!L17,rates!$A$2:$A$40,0))),"-",INDEX(rates!$B$2:$B$40,MATCH(table_rate!L17,rates!$A$2:$A$40,0)))</f>
        <v>-</v>
      </c>
    </row>
    <row r="18" spans="2:13" x14ac:dyDescent="0.25">
      <c r="B18" s="8"/>
      <c r="D18" s="15"/>
      <c r="F18" s="17" t="str">
        <f>IF(ISNA(INDEX(rates!$B$2:$B$40,MATCH(table_rate!E18,rates!$A$2:$A$40,0))),"-",INDEX(rates!$B$2:$B$40,MATCH(table_rate!E18,rates!$A$2:$A$40,0)))</f>
        <v>-</v>
      </c>
      <c r="J18" s="1"/>
      <c r="K18" s="11"/>
      <c r="L18" s="9"/>
      <c r="M18" s="17" t="str">
        <f>IF(ISNA(INDEX(rates!$B$2:$B$40,MATCH(table_rate!L18,rates!$A$2:$A$40,0))),"-",INDEX(rates!$B$2:$B$40,MATCH(table_rate!L18,rates!$A$2:$A$40,0)))</f>
        <v>-</v>
      </c>
    </row>
    <row r="19" spans="2:13" x14ac:dyDescent="0.25">
      <c r="B19" s="25"/>
      <c r="D19" s="15"/>
      <c r="F19" s="17" t="str">
        <f>IF(ISNA(INDEX(rates!$B$2:$B$40,MATCH(table_rate!E19,rates!$A$2:$A$40,0))),"-",INDEX(rates!$B$2:$B$40,MATCH(table_rate!E19,rates!$A$2:$A$40,0)))</f>
        <v>-</v>
      </c>
      <c r="J19" s="1"/>
      <c r="K19" s="11"/>
      <c r="L19" s="9"/>
      <c r="M19" s="17" t="str">
        <f>IF(ISNA(INDEX(rates!$B$2:$B$40,MATCH(table_rate!L19,rates!$A$2:$A$40,0))),"-",INDEX(rates!$B$2:$B$40,MATCH(table_rate!L19,rates!$A$2:$A$40,0)))</f>
        <v>-</v>
      </c>
    </row>
    <row r="20" spans="2:13" x14ac:dyDescent="0.25">
      <c r="B20" s="25"/>
      <c r="D20" s="15"/>
      <c r="F20" s="17" t="str">
        <f>IF(ISNA(INDEX(rates!$B$2:$B$40,MATCH(table_rate!E20,rates!$A$2:$A$40,0))),"-",INDEX(rates!$B$2:$B$40,MATCH(table_rate!E20,rates!$A$2:$A$40,0)))</f>
        <v>-</v>
      </c>
      <c r="J20" s="1"/>
      <c r="K20" s="11"/>
      <c r="L20" s="9"/>
      <c r="M20" s="17" t="str">
        <f>IF(ISNA(INDEX(rates!$B$2:$B$40,MATCH(table_rate!L20,rates!$A$2:$A$40,0))),"-",INDEX(rates!$B$2:$B$40,MATCH(table_rate!L20,rates!$A$2:$A$40,0)))</f>
        <v>-</v>
      </c>
    </row>
    <row r="21" spans="2:13" x14ac:dyDescent="0.25">
      <c r="B21" s="25"/>
      <c r="D21" s="15"/>
      <c r="F21" s="17" t="str">
        <f>IF(ISNA(INDEX(rates!$B$2:$B$40,MATCH(table_rate!E21,rates!$A$2:$A$40,0))),"-",INDEX(rates!$B$2:$B$40,MATCH(table_rate!E21,rates!$A$2:$A$40,0)))</f>
        <v>-</v>
      </c>
      <c r="J21" s="1"/>
      <c r="K21" s="11"/>
      <c r="L21" s="9"/>
      <c r="M21" s="17" t="str">
        <f>IF(ISNA(INDEX(rates!$B$2:$B$40,MATCH(table_rate!L21,rates!$A$2:$A$40,0))),"-",INDEX(rates!$B$2:$B$40,MATCH(table_rate!L21,rates!$A$2:$A$40,0)))</f>
        <v>-</v>
      </c>
    </row>
    <row r="22" spans="2:13" x14ac:dyDescent="0.25">
      <c r="J22" s="1"/>
      <c r="K22" s="11"/>
      <c r="L22" s="9"/>
      <c r="M22" s="17" t="str">
        <f>IF(ISNA(INDEX(rates!$B$2:$B$40,MATCH(table_rate!L22,rates!$A$2:$A$40,0))),"-",INDEX(rates!$B$2:$B$40,MATCH(table_rate!L22,rates!$A$2:$A$40,0)))</f>
        <v>-</v>
      </c>
    </row>
    <row r="23" spans="2:13" x14ac:dyDescent="0.25">
      <c r="J23" s="1"/>
      <c r="K23" s="11"/>
      <c r="L23" s="9"/>
      <c r="M23" s="17" t="str">
        <f>IF(ISNA(INDEX(rates!$B$2:$B$40,MATCH(table_rate!L23,rates!$A$2:$A$40,0))),"-",INDEX(rates!$B$2:$B$40,MATCH(table_rate!L23,rates!$A$2:$A$40,0)))</f>
        <v>-</v>
      </c>
    </row>
    <row r="24" spans="2:13" x14ac:dyDescent="0.25">
      <c r="J24" s="1"/>
      <c r="K24" s="11"/>
      <c r="L24" s="9"/>
      <c r="M24" s="17" t="str">
        <f>IF(ISNA(INDEX(rates!$B$2:$B$40,MATCH(table_rate!L24,rates!$A$2:$A$40,0))),"-",INDEX(rates!$B$2:$B$40,MATCH(table_rate!L24,rates!$A$2:$A$40,0)))</f>
        <v>-</v>
      </c>
    </row>
    <row r="25" spans="2:13" x14ac:dyDescent="0.25">
      <c r="J25" s="1"/>
      <c r="K25" s="11"/>
      <c r="L25" s="9"/>
      <c r="M25" s="17" t="str">
        <f>IF(ISNA(INDEX(rates!$B$2:$B$40,MATCH(table_rate!L25,rates!$A$2:$A$40,0))),"-",INDEX(rates!$B$2:$B$40,MATCH(table_rate!L25,rates!$A$2:$A$40,0)))</f>
        <v>-</v>
      </c>
    </row>
    <row r="29" spans="2:13" x14ac:dyDescent="0.25">
      <c r="J29" s="1"/>
      <c r="K29" s="11"/>
      <c r="L29" s="9"/>
    </row>
  </sheetData>
  <mergeCells count="7">
    <mergeCell ref="L3:L5"/>
    <mergeCell ref="M3:M4"/>
    <mergeCell ref="J3:K4"/>
    <mergeCell ref="B3:C4"/>
    <mergeCell ref="D3:D5"/>
    <mergeCell ref="E3:E5"/>
    <mergeCell ref="F3:F4"/>
  </mergeCells>
  <conditionalFormatting sqref="C21">
    <cfRule type="duplicateValues" dxfId="18" priority="4"/>
  </conditionalFormatting>
  <conditionalFormatting sqref="D6:D18">
    <cfRule type="duplicateValues" dxfId="17" priority="9"/>
  </conditionalFormatting>
  <conditionalFormatting sqref="D19:D20">
    <cfRule type="duplicateValues" dxfId="16" priority="7"/>
  </conditionalFormatting>
  <conditionalFormatting sqref="D21">
    <cfRule type="duplicateValues" dxfId="15" priority="3"/>
  </conditionalFormatting>
  <conditionalFormatting sqref="E6:E15 E17">
    <cfRule type="duplicateValues" dxfId="14" priority="12"/>
  </conditionalFormatting>
  <conditionalFormatting sqref="E19:E20">
    <cfRule type="duplicateValues" dxfId="13" priority="8"/>
  </conditionalFormatting>
  <conditionalFormatting sqref="L6">
    <cfRule type="duplicateValues" dxfId="12" priority="1"/>
  </conditionalFormatting>
  <conditionalFormatting sqref="L10">
    <cfRule type="duplicateValues" dxfId="11" priority="5"/>
  </conditionalFormatting>
  <conditionalFormatting sqref="L11:L25">
    <cfRule type="duplicateValues" dxfId="10" priority="6"/>
  </conditionalFormatting>
  <conditionalFormatting sqref="L29">
    <cfRule type="duplicateValues" dxfId="9" priority="2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4"/>
  </sheetPr>
  <dimension ref="B1:F53"/>
  <sheetViews>
    <sheetView zoomScale="70" zoomScaleNormal="70" workbookViewId="0">
      <selection activeCell="B7" sqref="B7"/>
    </sheetView>
  </sheetViews>
  <sheetFormatPr defaultRowHeight="15" x14ac:dyDescent="0.25"/>
  <cols>
    <col min="1" max="1" width="3.28515625" customWidth="1"/>
    <col min="2" max="2" width="26.7109375" style="9" bestFit="1" customWidth="1"/>
    <col min="3" max="3" width="8.7109375" style="9" bestFit="1" customWidth="1"/>
    <col min="4" max="4" width="8.28515625" customWidth="1"/>
    <col min="5" max="5" width="10.5703125" style="9" customWidth="1"/>
    <col min="6" max="6" width="8.7109375" style="9" bestFit="1" customWidth="1"/>
  </cols>
  <sheetData>
    <row r="1" spans="2:6" x14ac:dyDescent="0.25">
      <c r="F1" s="18" t="s">
        <v>114</v>
      </c>
    </row>
    <row r="4" spans="2:6" ht="14.45" customHeight="1" x14ac:dyDescent="0.25">
      <c r="B4" s="53" t="s">
        <v>17</v>
      </c>
      <c r="C4" s="53"/>
      <c r="D4" s="53" t="s">
        <v>20</v>
      </c>
      <c r="E4" s="53" t="s">
        <v>9</v>
      </c>
      <c r="F4" s="10" t="s">
        <v>53</v>
      </c>
    </row>
    <row r="5" spans="2:6" x14ac:dyDescent="0.25">
      <c r="B5" s="53" t="s">
        <v>18</v>
      </c>
      <c r="C5" s="53" t="s">
        <v>19</v>
      </c>
      <c r="D5" s="53"/>
      <c r="E5" s="53"/>
      <c r="F5" s="13">
        <v>1</v>
      </c>
    </row>
    <row r="6" spans="2:6" x14ac:dyDescent="0.25">
      <c r="B6" s="53"/>
      <c r="C6" s="53"/>
      <c r="D6" s="53"/>
      <c r="E6" s="53"/>
      <c r="F6" s="10" t="str">
        <f t="shared" ref="F6" si="0">"("&amp;F1&amp;")"</f>
        <v>(S-1)</v>
      </c>
    </row>
    <row r="7" spans="2:6" ht="14.45" customHeight="1" x14ac:dyDescent="0.25">
      <c r="B7" s="8" t="s">
        <v>22</v>
      </c>
      <c r="C7" s="9">
        <v>1</v>
      </c>
      <c r="D7" s="15">
        <v>118900</v>
      </c>
      <c r="E7" s="9" t="s">
        <v>38</v>
      </c>
      <c r="F7" s="17" t="e">
        <f t="shared" ref="F7:F18" ca="1" si="1">IF(INDEX(INDIRECT("'"&amp;F$1&amp;"'!K2:K130"),MATCH($E7,INDIRECT("'"&amp;F$1&amp;"'!C2:C130"),0))="NA"," - ",INDEX(INDIRECT("'"&amp;F$1&amp;"'!K2:K130"),MATCH($E7,INDIRECT("'"&amp;F$1&amp;"'!C2:C130"),0)))</f>
        <v>#REF!</v>
      </c>
    </row>
    <row r="8" spans="2:6" x14ac:dyDescent="0.25">
      <c r="B8" s="8" t="s">
        <v>23</v>
      </c>
      <c r="C8" s="9">
        <v>2</v>
      </c>
      <c r="D8" s="15">
        <v>138982</v>
      </c>
      <c r="E8" s="9" t="s">
        <v>39</v>
      </c>
      <c r="F8" s="17" t="e">
        <f t="shared" ca="1" si="1"/>
        <v>#REF!</v>
      </c>
    </row>
    <row r="9" spans="2:6" x14ac:dyDescent="0.25">
      <c r="B9" s="8" t="s">
        <v>24</v>
      </c>
      <c r="C9" s="9">
        <v>3</v>
      </c>
      <c r="D9" s="15">
        <v>138983</v>
      </c>
      <c r="E9" s="9" t="s">
        <v>40</v>
      </c>
      <c r="F9" s="17" t="e">
        <f t="shared" ca="1" si="1"/>
        <v>#REF!</v>
      </c>
    </row>
    <row r="10" spans="2:6" x14ac:dyDescent="0.25">
      <c r="B10" s="8" t="s">
        <v>22</v>
      </c>
      <c r="C10" s="9" t="s">
        <v>36</v>
      </c>
      <c r="D10" s="15">
        <v>972230</v>
      </c>
      <c r="E10" s="9" t="s">
        <v>41</v>
      </c>
      <c r="F10" s="17" t="e">
        <f t="shared" ca="1" si="1"/>
        <v>#REF!</v>
      </c>
    </row>
    <row r="11" spans="2:6" x14ac:dyDescent="0.25">
      <c r="B11" s="8" t="s">
        <v>22</v>
      </c>
      <c r="C11" s="9" t="s">
        <v>37</v>
      </c>
      <c r="D11" s="15">
        <v>972000</v>
      </c>
      <c r="E11" s="9" t="s">
        <v>42</v>
      </c>
      <c r="F11" s="17" t="e">
        <f t="shared" ca="1" si="1"/>
        <v>#REF!</v>
      </c>
    </row>
    <row r="12" spans="2:6" x14ac:dyDescent="0.25">
      <c r="B12" s="8" t="s">
        <v>25</v>
      </c>
      <c r="C12" s="9">
        <v>24</v>
      </c>
      <c r="D12" s="15">
        <v>160465</v>
      </c>
      <c r="E12" s="9" t="s">
        <v>43</v>
      </c>
      <c r="F12" s="17" t="e">
        <f t="shared" ca="1" si="1"/>
        <v>#REF!</v>
      </c>
    </row>
    <row r="13" spans="2:6" x14ac:dyDescent="0.25">
      <c r="B13" s="8" t="s">
        <v>26</v>
      </c>
      <c r="C13" s="9">
        <v>25</v>
      </c>
      <c r="D13" s="15">
        <v>160466</v>
      </c>
      <c r="E13" s="9" t="s">
        <v>44</v>
      </c>
      <c r="F13" s="17" t="e">
        <f t="shared" ca="1" si="1"/>
        <v>#REF!</v>
      </c>
    </row>
    <row r="14" spans="2:6" x14ac:dyDescent="0.25">
      <c r="B14" s="8" t="s">
        <v>27</v>
      </c>
      <c r="C14" s="9">
        <v>26</v>
      </c>
      <c r="D14" s="15">
        <v>972126</v>
      </c>
      <c r="E14" s="9" t="s">
        <v>45</v>
      </c>
      <c r="F14" s="17" t="e">
        <f t="shared" ca="1" si="1"/>
        <v>#REF!</v>
      </c>
    </row>
    <row r="15" spans="2:6" x14ac:dyDescent="0.25">
      <c r="B15" s="8" t="s">
        <v>28</v>
      </c>
      <c r="C15" s="9">
        <v>27</v>
      </c>
      <c r="D15" s="15">
        <v>972750</v>
      </c>
      <c r="E15" s="9" t="s">
        <v>46</v>
      </c>
      <c r="F15" s="17" t="e">
        <f t="shared" ca="1" si="1"/>
        <v>#REF!</v>
      </c>
    </row>
    <row r="16" spans="2:6" x14ac:dyDescent="0.25">
      <c r="B16" s="8" t="s">
        <v>28</v>
      </c>
      <c r="C16" s="9">
        <v>28</v>
      </c>
      <c r="D16" s="15">
        <v>972751</v>
      </c>
      <c r="E16" s="9" t="s">
        <v>47</v>
      </c>
      <c r="F16" s="17" t="e">
        <f t="shared" ca="1" si="1"/>
        <v>#REF!</v>
      </c>
    </row>
    <row r="17" spans="2:6" x14ac:dyDescent="0.25">
      <c r="B17" s="8" t="s">
        <v>29</v>
      </c>
      <c r="C17" s="9">
        <v>29</v>
      </c>
      <c r="D17" s="15">
        <v>975170</v>
      </c>
      <c r="E17" s="9" t="s">
        <v>55</v>
      </c>
      <c r="F17" s="17" t="s">
        <v>59</v>
      </c>
    </row>
    <row r="18" spans="2:6" x14ac:dyDescent="0.25">
      <c r="B18" s="8" t="s">
        <v>29</v>
      </c>
      <c r="C18" s="9">
        <v>30</v>
      </c>
      <c r="D18" s="15">
        <v>973844</v>
      </c>
      <c r="E18" s="9" t="s">
        <v>48</v>
      </c>
      <c r="F18" s="17" t="e">
        <f t="shared" ca="1" si="1"/>
        <v>#REF!</v>
      </c>
    </row>
    <row r="19" spans="2:6" x14ac:dyDescent="0.25">
      <c r="B19" s="8" t="s">
        <v>29</v>
      </c>
      <c r="C19" s="9">
        <v>31</v>
      </c>
      <c r="D19" s="15">
        <v>975171</v>
      </c>
      <c r="E19" s="9" t="s">
        <v>56</v>
      </c>
      <c r="F19" s="17" t="s">
        <v>59</v>
      </c>
    </row>
    <row r="20" spans="2:6" x14ac:dyDescent="0.25">
      <c r="B20" s="25" t="s">
        <v>29</v>
      </c>
      <c r="C20" s="9">
        <v>32</v>
      </c>
      <c r="D20" s="15">
        <v>975714</v>
      </c>
      <c r="E20" s="9" t="s">
        <v>81</v>
      </c>
      <c r="F20" s="9" t="s">
        <v>60</v>
      </c>
    </row>
    <row r="21" spans="2:6" x14ac:dyDescent="0.25">
      <c r="B21" s="25" t="s">
        <v>29</v>
      </c>
      <c r="C21" s="9">
        <v>33</v>
      </c>
      <c r="D21" s="15">
        <v>975715</v>
      </c>
      <c r="E21" s="9" t="s">
        <v>82</v>
      </c>
      <c r="F21" s="9" t="s">
        <v>60</v>
      </c>
    </row>
    <row r="22" spans="2:6" x14ac:dyDescent="0.25">
      <c r="B22" s="25" t="s">
        <v>29</v>
      </c>
      <c r="C22" s="9">
        <v>34</v>
      </c>
      <c r="D22" s="15">
        <v>975851</v>
      </c>
      <c r="E22" s="9" t="s">
        <v>83</v>
      </c>
    </row>
    <row r="28" spans="2:6" x14ac:dyDescent="0.25">
      <c r="C28"/>
      <c r="E28"/>
      <c r="F28" s="18"/>
    </row>
    <row r="29" spans="2:6" x14ac:dyDescent="0.25">
      <c r="C29"/>
      <c r="E29"/>
      <c r="F29"/>
    </row>
    <row r="30" spans="2:6" x14ac:dyDescent="0.25">
      <c r="C30"/>
      <c r="E30"/>
      <c r="F30"/>
    </row>
    <row r="31" spans="2:6" x14ac:dyDescent="0.25">
      <c r="B31" s="54" t="s">
        <v>21</v>
      </c>
      <c r="C31" s="54"/>
      <c r="D31" s="53" t="s">
        <v>9</v>
      </c>
      <c r="F31" s="10" t="s">
        <v>53</v>
      </c>
    </row>
    <row r="32" spans="2:6" x14ac:dyDescent="0.25">
      <c r="B32" s="54"/>
      <c r="C32" s="54"/>
      <c r="D32" s="53"/>
      <c r="F32" s="13">
        <f>F5</f>
        <v>1</v>
      </c>
    </row>
    <row r="33" spans="2:6" x14ac:dyDescent="0.25">
      <c r="B33" s="10" t="s">
        <v>18</v>
      </c>
      <c r="C33" s="10" t="s">
        <v>19</v>
      </c>
      <c r="D33" s="53"/>
      <c r="F33" s="10" t="str">
        <f>F6</f>
        <v>(S-1)</v>
      </c>
    </row>
    <row r="34" spans="2:6" x14ac:dyDescent="0.25">
      <c r="B34" t="s">
        <v>50</v>
      </c>
      <c r="C34" s="9">
        <v>1</v>
      </c>
      <c r="D34" s="9" t="s">
        <v>30</v>
      </c>
      <c r="F34" s="17" t="e">
        <f ca="1">IF(INDEX(INDIRECT("'"&amp;F$1&amp;"'!K2:K130"),MATCH($D34,INDIRECT("'"&amp;F$1&amp;"'!C2:C130"),0))="NA"," - ",INDEX(INDIRECT("'"&amp;F$1&amp;"'!K2:K130"),MATCH($D34,INDIRECT("'"&amp;F$1&amp;"'!C2:C130"),0)))</f>
        <v>#REF!</v>
      </c>
    </row>
    <row r="35" spans="2:6" x14ac:dyDescent="0.25">
      <c r="B35" t="s">
        <v>50</v>
      </c>
      <c r="C35" s="9">
        <v>2</v>
      </c>
      <c r="D35" s="9" t="s">
        <v>33</v>
      </c>
      <c r="F35" s="17" t="e">
        <f t="shared" ref="F35:F53" ca="1" si="2">IF(INDEX(INDIRECT("'"&amp;F$1&amp;"'!K2:K130"),MATCH($D35,INDIRECT("'"&amp;F$1&amp;"'!C2:C130"),0))="NA"," - ",INDEX(INDIRECT("'"&amp;F$1&amp;"'!K2:K130"),MATCH($D35,INDIRECT("'"&amp;F$1&amp;"'!C2:C130"),0)))</f>
        <v>#REF!</v>
      </c>
    </row>
    <row r="36" spans="2:6" x14ac:dyDescent="0.25">
      <c r="B36" t="s">
        <v>50</v>
      </c>
      <c r="C36" s="9">
        <v>3</v>
      </c>
      <c r="D36" s="9" t="s">
        <v>34</v>
      </c>
      <c r="F36" s="17" t="e">
        <f t="shared" ca="1" si="2"/>
        <v>#REF!</v>
      </c>
    </row>
    <row r="37" spans="2:6" x14ac:dyDescent="0.25">
      <c r="B37" t="s">
        <v>50</v>
      </c>
      <c r="C37" s="9">
        <v>4</v>
      </c>
      <c r="D37" s="9" t="s">
        <v>35</v>
      </c>
      <c r="F37" s="17" t="e">
        <f t="shared" ca="1" si="2"/>
        <v>#REF!</v>
      </c>
    </row>
    <row r="38" spans="2:6" x14ac:dyDescent="0.25">
      <c r="B38" s="9" t="s">
        <v>77</v>
      </c>
      <c r="C38" s="11" t="s">
        <v>51</v>
      </c>
      <c r="D38" s="9" t="s">
        <v>80</v>
      </c>
      <c r="F38" s="17" t="e">
        <f t="shared" ca="1" si="2"/>
        <v>#REF!</v>
      </c>
    </row>
    <row r="39" spans="2:6" x14ac:dyDescent="0.25">
      <c r="B39" s="9" t="s">
        <v>50</v>
      </c>
      <c r="C39" s="11">
        <v>5</v>
      </c>
      <c r="D39" s="9" t="s">
        <v>62</v>
      </c>
      <c r="F39" s="17" t="e">
        <f t="shared" ca="1" si="2"/>
        <v>#REF!</v>
      </c>
    </row>
    <row r="40" spans="2:6" x14ac:dyDescent="0.25">
      <c r="B40" s="9" t="s">
        <v>50</v>
      </c>
      <c r="C40" s="11">
        <v>6</v>
      </c>
      <c r="D40" s="9" t="s">
        <v>63</v>
      </c>
      <c r="F40" s="17" t="e">
        <f t="shared" ca="1" si="2"/>
        <v>#REF!</v>
      </c>
    </row>
    <row r="41" spans="2:6" x14ac:dyDescent="0.25">
      <c r="B41" s="9" t="s">
        <v>50</v>
      </c>
      <c r="C41" s="11">
        <v>7</v>
      </c>
      <c r="D41" s="9" t="s">
        <v>64</v>
      </c>
      <c r="F41" s="17" t="e">
        <f t="shared" ca="1" si="2"/>
        <v>#REF!</v>
      </c>
    </row>
    <row r="42" spans="2:6" x14ac:dyDescent="0.25">
      <c r="B42" s="9" t="s">
        <v>50</v>
      </c>
      <c r="C42" s="11">
        <v>8</v>
      </c>
      <c r="D42" s="9" t="s">
        <v>65</v>
      </c>
      <c r="F42" s="17" t="e">
        <f t="shared" ca="1" si="2"/>
        <v>#REF!</v>
      </c>
    </row>
    <row r="43" spans="2:6" x14ac:dyDescent="0.25">
      <c r="B43" s="9" t="s">
        <v>50</v>
      </c>
      <c r="C43" s="11">
        <v>9</v>
      </c>
      <c r="D43" s="9" t="s">
        <v>66</v>
      </c>
      <c r="F43" s="17" t="e">
        <f t="shared" ca="1" si="2"/>
        <v>#REF!</v>
      </c>
    </row>
    <row r="44" spans="2:6" x14ac:dyDescent="0.25">
      <c r="B44" s="9" t="s">
        <v>50</v>
      </c>
      <c r="C44" s="11" t="s">
        <v>61</v>
      </c>
      <c r="D44" s="9" t="s">
        <v>76</v>
      </c>
      <c r="F44" s="17" t="e">
        <f t="shared" ca="1" si="2"/>
        <v>#REF!</v>
      </c>
    </row>
    <row r="45" spans="2:6" x14ac:dyDescent="0.25">
      <c r="B45" s="9" t="s">
        <v>50</v>
      </c>
      <c r="C45" s="11">
        <v>10</v>
      </c>
      <c r="D45" s="9" t="s">
        <v>67</v>
      </c>
      <c r="F45" s="17" t="e">
        <f t="shared" ca="1" si="2"/>
        <v>#REF!</v>
      </c>
    </row>
    <row r="46" spans="2:6" x14ac:dyDescent="0.25">
      <c r="B46" s="9" t="s">
        <v>50</v>
      </c>
      <c r="C46" s="11">
        <v>11</v>
      </c>
      <c r="D46" s="9" t="s">
        <v>68</v>
      </c>
      <c r="F46" s="17" t="e">
        <f t="shared" ca="1" si="2"/>
        <v>#REF!</v>
      </c>
    </row>
    <row r="47" spans="2:6" x14ac:dyDescent="0.25">
      <c r="B47" s="9" t="s">
        <v>50</v>
      </c>
      <c r="C47" s="11">
        <v>12</v>
      </c>
      <c r="D47" s="9" t="s">
        <v>69</v>
      </c>
      <c r="F47" s="17" t="e">
        <f t="shared" ca="1" si="2"/>
        <v>#REF!</v>
      </c>
    </row>
    <row r="48" spans="2:6" x14ac:dyDescent="0.25">
      <c r="B48" s="9" t="s">
        <v>50</v>
      </c>
      <c r="C48" s="11">
        <v>13</v>
      </c>
      <c r="D48" s="9" t="s">
        <v>70</v>
      </c>
      <c r="F48" s="17" t="e">
        <f t="shared" ca="1" si="2"/>
        <v>#REF!</v>
      </c>
    </row>
    <row r="49" spans="2:6" x14ac:dyDescent="0.25">
      <c r="B49" s="9" t="s">
        <v>50</v>
      </c>
      <c r="C49" s="11">
        <v>14</v>
      </c>
      <c r="D49" s="9" t="s">
        <v>71</v>
      </c>
      <c r="F49" s="17" t="e">
        <f t="shared" ca="1" si="2"/>
        <v>#REF!</v>
      </c>
    </row>
    <row r="50" spans="2:6" x14ac:dyDescent="0.25">
      <c r="B50" s="9" t="s">
        <v>50</v>
      </c>
      <c r="C50" s="11">
        <v>15</v>
      </c>
      <c r="D50" s="9" t="s">
        <v>72</v>
      </c>
      <c r="F50" s="17" t="e">
        <f t="shared" ca="1" si="2"/>
        <v>#REF!</v>
      </c>
    </row>
    <row r="51" spans="2:6" x14ac:dyDescent="0.25">
      <c r="B51" s="9" t="s">
        <v>50</v>
      </c>
      <c r="C51" s="11">
        <v>16</v>
      </c>
      <c r="D51" s="9" t="s">
        <v>73</v>
      </c>
      <c r="F51" s="17" t="e">
        <f t="shared" ca="1" si="2"/>
        <v>#REF!</v>
      </c>
    </row>
    <row r="52" spans="2:6" x14ac:dyDescent="0.25">
      <c r="B52" s="9" t="s">
        <v>50</v>
      </c>
      <c r="C52" s="11">
        <v>17</v>
      </c>
      <c r="D52" s="9" t="s">
        <v>74</v>
      </c>
      <c r="F52" s="17" t="e">
        <f t="shared" ca="1" si="2"/>
        <v>#REF!</v>
      </c>
    </row>
    <row r="53" spans="2:6" x14ac:dyDescent="0.25">
      <c r="B53" s="9" t="s">
        <v>50</v>
      </c>
      <c r="C53" s="11">
        <v>18</v>
      </c>
      <c r="D53" s="9" t="s">
        <v>75</v>
      </c>
      <c r="F53" s="17" t="e">
        <f t="shared" ca="1" si="2"/>
        <v>#REF!</v>
      </c>
    </row>
  </sheetData>
  <mergeCells count="7">
    <mergeCell ref="E4:E6"/>
    <mergeCell ref="B31:C32"/>
    <mergeCell ref="D31:D33"/>
    <mergeCell ref="B4:C4"/>
    <mergeCell ref="B5:B6"/>
    <mergeCell ref="C5:C6"/>
    <mergeCell ref="D4:D6"/>
  </mergeCells>
  <phoneticPr fontId="7" type="noConversion"/>
  <conditionalFormatting sqref="C22">
    <cfRule type="duplicateValues" dxfId="8" priority="2"/>
  </conditionalFormatting>
  <conditionalFormatting sqref="D20:D21">
    <cfRule type="duplicateValues" dxfId="7" priority="3"/>
  </conditionalFormatting>
  <conditionalFormatting sqref="D22">
    <cfRule type="duplicateValues" dxfId="6" priority="1"/>
  </conditionalFormatting>
  <conditionalFormatting sqref="D38:D53">
    <cfRule type="duplicateValues" dxfId="5" priority="5"/>
  </conditionalFormatting>
  <conditionalFormatting sqref="E7:E16 E18:E19">
    <cfRule type="duplicateValues" dxfId="4" priority="7"/>
  </conditionalFormatting>
  <conditionalFormatting sqref="E20:E21">
    <cfRule type="duplicateValues" dxfId="3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4"/>
  </sheetPr>
  <dimension ref="B3:P60"/>
  <sheetViews>
    <sheetView zoomScale="85" zoomScaleNormal="85" workbookViewId="0">
      <selection activeCell="J25" sqref="J25"/>
    </sheetView>
  </sheetViews>
  <sheetFormatPr defaultRowHeight="15" x14ac:dyDescent="0.25"/>
  <cols>
    <col min="1" max="1" width="3.28515625" customWidth="1"/>
    <col min="2" max="2" width="26.7109375" style="9" bestFit="1" customWidth="1"/>
    <col min="3" max="3" width="10.85546875" style="9" customWidth="1"/>
    <col min="4" max="4" width="21.42578125" style="9" bestFit="1" customWidth="1"/>
    <col min="5" max="5" width="9" customWidth="1"/>
    <col min="6" max="6" width="10.28515625" style="9" customWidth="1"/>
    <col min="7" max="7" width="10.5703125" bestFit="1" customWidth="1"/>
    <col min="8" max="8" width="12.42578125" bestFit="1" customWidth="1"/>
    <col min="9" max="9" width="11" bestFit="1" customWidth="1"/>
    <col min="10" max="11" width="11" customWidth="1"/>
    <col min="12" max="12" width="23.42578125" style="9" bestFit="1" customWidth="1"/>
    <col min="13" max="13" width="7.85546875" style="9" bestFit="1" customWidth="1"/>
    <col min="14" max="14" width="13.85546875" style="9" bestFit="1" customWidth="1"/>
    <col min="15" max="15" width="14.28515625" style="9" bestFit="1" customWidth="1"/>
    <col min="16" max="16" width="12.42578125" style="9" bestFit="1" customWidth="1"/>
  </cols>
  <sheetData>
    <row r="3" spans="2:16" x14ac:dyDescent="0.25">
      <c r="B3" s="53" t="s">
        <v>17</v>
      </c>
      <c r="C3" s="53"/>
      <c r="D3" s="53" t="s">
        <v>54</v>
      </c>
      <c r="E3" s="53" t="s">
        <v>20</v>
      </c>
      <c r="F3" s="53" t="s">
        <v>9</v>
      </c>
      <c r="G3" s="53" t="s">
        <v>49</v>
      </c>
      <c r="H3" s="53"/>
      <c r="L3" s="54" t="s">
        <v>21</v>
      </c>
      <c r="M3" s="54"/>
      <c r="N3" s="53" t="s">
        <v>9</v>
      </c>
      <c r="O3" s="54" t="s">
        <v>49</v>
      </c>
      <c r="P3" s="54"/>
    </row>
    <row r="4" spans="2:16" x14ac:dyDescent="0.25">
      <c r="B4" s="53"/>
      <c r="C4" s="53"/>
      <c r="D4" s="53"/>
      <c r="E4" s="53"/>
      <c r="F4" s="53"/>
      <c r="G4" s="13" t="s">
        <v>11</v>
      </c>
      <c r="H4" s="13" t="s">
        <v>10</v>
      </c>
      <c r="L4" s="54"/>
      <c r="M4" s="54"/>
      <c r="N4" s="53"/>
      <c r="O4" s="10" t="s">
        <v>11</v>
      </c>
      <c r="P4" s="10" t="s">
        <v>10</v>
      </c>
    </row>
    <row r="5" spans="2:16" x14ac:dyDescent="0.25">
      <c r="B5" s="13" t="s">
        <v>18</v>
      </c>
      <c r="C5" s="13" t="s">
        <v>19</v>
      </c>
      <c r="D5" s="53"/>
      <c r="E5" s="53"/>
      <c r="F5" s="53"/>
      <c r="G5" s="13" t="s">
        <v>52</v>
      </c>
      <c r="H5" s="13" t="s">
        <v>52</v>
      </c>
      <c r="L5" s="10" t="s">
        <v>18</v>
      </c>
      <c r="M5" s="10" t="s">
        <v>19</v>
      </c>
      <c r="N5" s="53"/>
      <c r="O5" s="10" t="s">
        <v>52</v>
      </c>
      <c r="P5" s="10" t="s">
        <v>52</v>
      </c>
    </row>
    <row r="6" spans="2:16" ht="14.45" customHeight="1" x14ac:dyDescent="0.25">
      <c r="B6" s="24"/>
      <c r="E6" s="15"/>
      <c r="G6" s="22"/>
      <c r="H6" s="22"/>
      <c r="L6"/>
      <c r="O6" s="22"/>
      <c r="P6" s="22"/>
    </row>
    <row r="7" spans="2:16" x14ac:dyDescent="0.25">
      <c r="B7" s="24"/>
      <c r="E7" s="15"/>
      <c r="G7" s="22"/>
      <c r="H7" s="22"/>
      <c r="L7"/>
      <c r="O7" s="22"/>
      <c r="P7" s="22"/>
    </row>
    <row r="8" spans="2:16" x14ac:dyDescent="0.25">
      <c r="B8" s="24"/>
      <c r="E8" s="15"/>
      <c r="G8" s="22"/>
      <c r="H8" s="22"/>
      <c r="L8"/>
      <c r="O8" s="22"/>
      <c r="P8" s="22"/>
    </row>
    <row r="9" spans="2:16" x14ac:dyDescent="0.25">
      <c r="B9" s="24"/>
      <c r="E9" s="15"/>
      <c r="G9" s="22"/>
      <c r="H9" s="22"/>
      <c r="L9"/>
      <c r="O9" s="22"/>
      <c r="P9" s="22"/>
    </row>
    <row r="10" spans="2:16" x14ac:dyDescent="0.25">
      <c r="B10" s="24"/>
      <c r="E10" s="15"/>
      <c r="G10" s="22"/>
      <c r="H10" s="22"/>
      <c r="M10" s="11"/>
      <c r="O10" s="12"/>
      <c r="P10" s="12"/>
    </row>
    <row r="11" spans="2:16" x14ac:dyDescent="0.25">
      <c r="B11" s="24"/>
      <c r="E11" s="15"/>
      <c r="G11" s="22"/>
      <c r="H11" s="22"/>
      <c r="M11" s="11"/>
      <c r="O11" s="12"/>
      <c r="P11" s="12"/>
    </row>
    <row r="12" spans="2:16" x14ac:dyDescent="0.25">
      <c r="B12" s="24"/>
      <c r="E12" s="15"/>
      <c r="G12" s="22"/>
      <c r="H12" s="22"/>
      <c r="M12" s="11"/>
      <c r="O12" s="12"/>
      <c r="P12" s="12"/>
    </row>
    <row r="13" spans="2:16" x14ac:dyDescent="0.25">
      <c r="B13" s="24"/>
      <c r="E13" s="15"/>
      <c r="G13" s="22"/>
      <c r="H13" s="22"/>
      <c r="M13" s="11"/>
      <c r="O13" s="12"/>
      <c r="P13" s="12"/>
    </row>
    <row r="14" spans="2:16" x14ac:dyDescent="0.25">
      <c r="B14" s="24"/>
      <c r="E14" s="15"/>
      <c r="G14" s="22"/>
      <c r="H14" s="22"/>
      <c r="M14" s="11"/>
      <c r="O14" s="12"/>
      <c r="P14" s="12"/>
    </row>
    <row r="15" spans="2:16" x14ac:dyDescent="0.25">
      <c r="B15" s="24"/>
      <c r="E15" s="15"/>
      <c r="G15" s="22"/>
      <c r="H15" s="22"/>
      <c r="M15" s="11"/>
      <c r="O15" s="12"/>
      <c r="P15" s="12"/>
    </row>
    <row r="16" spans="2:16" x14ac:dyDescent="0.25">
      <c r="B16" s="24"/>
      <c r="E16" s="15"/>
      <c r="G16" s="22"/>
      <c r="H16" s="22"/>
      <c r="M16" s="11"/>
      <c r="O16" s="12"/>
      <c r="P16" s="12"/>
    </row>
    <row r="17" spans="2:16" x14ac:dyDescent="0.25">
      <c r="B17" s="24"/>
      <c r="E17" s="15"/>
      <c r="G17" s="22"/>
      <c r="H17" s="22"/>
      <c r="M17" s="11"/>
      <c r="O17" s="12"/>
      <c r="P17" s="12"/>
    </row>
    <row r="18" spans="2:16" x14ac:dyDescent="0.25">
      <c r="B18" s="24"/>
      <c r="E18" s="15"/>
      <c r="G18" s="12"/>
      <c r="H18" s="12"/>
      <c r="M18" s="11"/>
      <c r="O18" s="12"/>
      <c r="P18" s="12"/>
    </row>
    <row r="19" spans="2:16" x14ac:dyDescent="0.25">
      <c r="B19" s="25"/>
      <c r="E19" s="15"/>
      <c r="G19" s="12"/>
      <c r="H19" s="12"/>
      <c r="M19" s="11"/>
      <c r="O19" s="12"/>
      <c r="P19" s="12"/>
    </row>
    <row r="20" spans="2:16" x14ac:dyDescent="0.25">
      <c r="B20" s="25"/>
      <c r="E20" s="15"/>
      <c r="G20" s="12"/>
      <c r="H20" s="12"/>
      <c r="M20" s="11"/>
      <c r="O20" s="12"/>
      <c r="P20" s="12"/>
    </row>
    <row r="21" spans="2:16" x14ac:dyDescent="0.25">
      <c r="B21" s="25"/>
      <c r="E21" s="15"/>
      <c r="G21" s="12"/>
      <c r="H21" s="12"/>
      <c r="M21" s="11"/>
      <c r="O21" s="12"/>
      <c r="P21" s="12"/>
    </row>
    <row r="22" spans="2:16" x14ac:dyDescent="0.25">
      <c r="B22" s="14"/>
      <c r="E22" s="8"/>
      <c r="G22" s="4"/>
      <c r="H22" s="4"/>
      <c r="M22" s="11"/>
      <c r="O22" s="12"/>
      <c r="P22" s="12"/>
    </row>
    <row r="23" spans="2:16" x14ac:dyDescent="0.25">
      <c r="B23" s="14"/>
      <c r="E23" s="8"/>
      <c r="M23" s="11"/>
      <c r="O23" s="12"/>
      <c r="P23" s="12"/>
    </row>
    <row r="24" spans="2:16" x14ac:dyDescent="0.25">
      <c r="B24" s="14"/>
      <c r="E24" s="8"/>
      <c r="M24" s="11"/>
      <c r="O24" s="12"/>
      <c r="P24" s="12"/>
    </row>
    <row r="25" spans="2:16" x14ac:dyDescent="0.25">
      <c r="B25" s="14"/>
      <c r="E25" s="8"/>
      <c r="M25" s="11"/>
      <c r="O25" s="12"/>
      <c r="P25" s="12"/>
    </row>
    <row r="26" spans="2:16" x14ac:dyDescent="0.25">
      <c r="B26" s="14"/>
      <c r="E26" s="8"/>
      <c r="G26" s="4"/>
      <c r="H26" s="4"/>
      <c r="M26" s="11"/>
      <c r="O26" s="12"/>
      <c r="P26" s="12"/>
    </row>
    <row r="27" spans="2:16" x14ac:dyDescent="0.25">
      <c r="B27" s="14"/>
      <c r="E27" s="8"/>
      <c r="G27" s="4"/>
      <c r="H27" s="4"/>
      <c r="M27" s="11"/>
      <c r="O27" s="12"/>
      <c r="P27" s="12"/>
    </row>
    <row r="28" spans="2:16" x14ac:dyDescent="0.25">
      <c r="B28" s="14"/>
      <c r="E28" s="8"/>
      <c r="G28" s="4"/>
      <c r="H28" s="4"/>
      <c r="M28" s="11"/>
      <c r="O28" s="12"/>
      <c r="P28" s="12"/>
    </row>
    <row r="29" spans="2:16" x14ac:dyDescent="0.25">
      <c r="B29" s="14"/>
      <c r="E29" s="8"/>
      <c r="G29" s="4"/>
      <c r="H29" s="4"/>
      <c r="M29" s="11"/>
      <c r="O29" s="12"/>
      <c r="P29" s="12"/>
    </row>
    <row r="30" spans="2:16" x14ac:dyDescent="0.25">
      <c r="B30" s="14"/>
      <c r="E30" s="8"/>
      <c r="G30" s="4"/>
      <c r="H30" s="4"/>
      <c r="M30" s="11"/>
      <c r="O30" s="12"/>
      <c r="P30" s="12"/>
    </row>
    <row r="31" spans="2:16" x14ac:dyDescent="0.25">
      <c r="B31" s="14"/>
      <c r="E31" s="8"/>
      <c r="G31" s="4"/>
      <c r="H31" s="4"/>
      <c r="M31" s="11"/>
      <c r="O31" s="12"/>
      <c r="P31" s="12"/>
    </row>
    <row r="32" spans="2:16" x14ac:dyDescent="0.25">
      <c r="B32" s="14"/>
      <c r="E32" s="8"/>
      <c r="G32" s="4"/>
      <c r="H32" s="4"/>
      <c r="M32" s="11"/>
      <c r="O32" s="12"/>
      <c r="P32" s="12"/>
    </row>
    <row r="33" spans="2:16" x14ac:dyDescent="0.25">
      <c r="B33" s="14"/>
      <c r="E33" s="8"/>
      <c r="G33" s="4"/>
      <c r="H33" s="4"/>
      <c r="M33" s="11"/>
      <c r="O33" s="12"/>
      <c r="P33" s="12"/>
    </row>
    <row r="34" spans="2:16" x14ac:dyDescent="0.25">
      <c r="B34" s="14"/>
      <c r="E34" s="8"/>
      <c r="G34" s="4"/>
      <c r="H34" s="4"/>
      <c r="M34" s="11"/>
      <c r="O34" s="12"/>
      <c r="P34" s="12"/>
    </row>
    <row r="35" spans="2:16" x14ac:dyDescent="0.25">
      <c r="B35" s="14"/>
      <c r="E35" s="8"/>
      <c r="G35" s="4"/>
      <c r="H35" s="4"/>
      <c r="M35" s="11"/>
      <c r="O35" s="12"/>
      <c r="P35" s="12"/>
    </row>
    <row r="36" spans="2:16" x14ac:dyDescent="0.25">
      <c r="B36" s="14"/>
      <c r="E36" s="8"/>
      <c r="G36" s="4"/>
      <c r="H36" s="4"/>
      <c r="M36" s="11"/>
      <c r="O36" s="12"/>
      <c r="P36" s="12"/>
    </row>
    <row r="37" spans="2:16" x14ac:dyDescent="0.25">
      <c r="B37" s="14"/>
      <c r="E37" s="8"/>
      <c r="G37" s="4"/>
      <c r="H37" s="4"/>
      <c r="M37" s="11"/>
      <c r="O37" s="12"/>
      <c r="P37" s="12"/>
    </row>
    <row r="38" spans="2:16" x14ac:dyDescent="0.25">
      <c r="B38" s="14"/>
      <c r="E38" s="8"/>
      <c r="G38" s="4"/>
      <c r="H38" s="4"/>
      <c r="M38" s="11"/>
      <c r="O38" s="12"/>
      <c r="P38" s="12"/>
    </row>
    <row r="39" spans="2:16" x14ac:dyDescent="0.25">
      <c r="B39" s="14"/>
      <c r="E39" s="8"/>
      <c r="G39" s="4"/>
      <c r="H39" s="4"/>
      <c r="M39" s="11"/>
      <c r="O39" s="12"/>
      <c r="P39" s="12"/>
    </row>
    <row r="40" spans="2:16" x14ac:dyDescent="0.25">
      <c r="B40" s="14"/>
      <c r="E40" s="8"/>
      <c r="G40" s="4"/>
      <c r="H40" s="4"/>
      <c r="M40" s="11"/>
      <c r="O40" s="12"/>
      <c r="P40" s="12"/>
    </row>
    <row r="41" spans="2:16" x14ac:dyDescent="0.25">
      <c r="B41" s="14"/>
      <c r="E41" s="8"/>
      <c r="G41" s="4"/>
      <c r="H41" s="4"/>
      <c r="M41" s="11"/>
      <c r="O41" s="12"/>
      <c r="P41" s="12"/>
    </row>
    <row r="42" spans="2:16" x14ac:dyDescent="0.25">
      <c r="B42" s="14"/>
      <c r="E42" s="8"/>
      <c r="G42" s="4"/>
      <c r="H42" s="4"/>
      <c r="M42" s="11"/>
      <c r="O42" s="12"/>
      <c r="P42" s="12"/>
    </row>
    <row r="43" spans="2:16" x14ac:dyDescent="0.25">
      <c r="B43" s="14"/>
      <c r="E43" s="8"/>
      <c r="G43" s="4"/>
      <c r="H43" s="4"/>
      <c r="M43" s="11"/>
      <c r="O43" s="12"/>
      <c r="P43" s="12"/>
    </row>
    <row r="44" spans="2:16" x14ac:dyDescent="0.25">
      <c r="B44" s="14"/>
      <c r="E44" s="8"/>
      <c r="G44" s="4"/>
      <c r="H44" s="4"/>
      <c r="M44" s="11"/>
      <c r="O44" s="12"/>
      <c r="P44" s="12"/>
    </row>
    <row r="45" spans="2:16" x14ac:dyDescent="0.25">
      <c r="B45" s="14"/>
      <c r="E45" s="8"/>
      <c r="G45" s="4"/>
      <c r="H45" s="4"/>
      <c r="M45" s="11"/>
      <c r="O45" s="12"/>
      <c r="P45" s="12"/>
    </row>
    <row r="46" spans="2:16" x14ac:dyDescent="0.25">
      <c r="B46" s="14"/>
      <c r="E46" s="8"/>
      <c r="G46" s="4"/>
      <c r="H46" s="4"/>
      <c r="M46" s="11"/>
      <c r="O46" s="12"/>
      <c r="P46" s="12"/>
    </row>
    <row r="47" spans="2:16" x14ac:dyDescent="0.25">
      <c r="B47" s="14"/>
      <c r="E47" s="8"/>
      <c r="G47" s="4"/>
      <c r="H47" s="4"/>
      <c r="M47" s="11"/>
      <c r="O47" s="12"/>
      <c r="P47" s="12"/>
    </row>
    <row r="48" spans="2:16" x14ac:dyDescent="0.25">
      <c r="B48" s="14"/>
      <c r="E48" s="8"/>
      <c r="G48" s="4"/>
      <c r="H48" s="4"/>
      <c r="M48" s="11"/>
      <c r="O48" s="12"/>
      <c r="P48" s="12"/>
    </row>
    <row r="49" spans="2:16" x14ac:dyDescent="0.25">
      <c r="B49" s="14"/>
      <c r="E49" s="8"/>
      <c r="G49" s="4"/>
      <c r="H49" s="4"/>
      <c r="M49" s="11"/>
      <c r="O49" s="12"/>
      <c r="P49" s="12"/>
    </row>
    <row r="50" spans="2:16" x14ac:dyDescent="0.25">
      <c r="B50" s="14"/>
      <c r="E50" s="8"/>
      <c r="G50" s="4"/>
      <c r="H50" s="4"/>
      <c r="M50" s="11"/>
      <c r="O50" s="12"/>
      <c r="P50" s="12"/>
    </row>
    <row r="51" spans="2:16" x14ac:dyDescent="0.25">
      <c r="B51" s="14"/>
      <c r="E51" s="8"/>
      <c r="G51" s="4"/>
      <c r="H51" s="4"/>
      <c r="M51" s="11"/>
      <c r="O51" s="12"/>
      <c r="P51" s="12"/>
    </row>
    <row r="52" spans="2:16" x14ac:dyDescent="0.25">
      <c r="B52" s="14"/>
      <c r="E52" s="8"/>
      <c r="G52" s="4"/>
      <c r="H52" s="4"/>
      <c r="M52" s="11"/>
      <c r="O52" s="12"/>
      <c r="P52" s="12"/>
    </row>
    <row r="53" spans="2:16" x14ac:dyDescent="0.25">
      <c r="B53" s="14"/>
      <c r="E53" s="8"/>
      <c r="G53" s="4"/>
      <c r="H53" s="4"/>
      <c r="M53" s="11"/>
      <c r="O53" s="12"/>
      <c r="P53" s="12"/>
    </row>
    <row r="54" spans="2:16" x14ac:dyDescent="0.25">
      <c r="B54" s="14"/>
      <c r="E54" s="8"/>
      <c r="G54" s="4"/>
      <c r="H54" s="4"/>
      <c r="O54" s="5"/>
      <c r="P54" s="5"/>
    </row>
    <row r="55" spans="2:16" x14ac:dyDescent="0.25">
      <c r="B55" s="14"/>
      <c r="E55" s="8"/>
      <c r="G55" s="4"/>
      <c r="H55" s="4"/>
      <c r="M55" s="11"/>
      <c r="O55" s="5"/>
      <c r="P55" s="5"/>
    </row>
    <row r="56" spans="2:16" x14ac:dyDescent="0.25">
      <c r="B56" s="14"/>
      <c r="E56" s="8"/>
      <c r="G56" s="4"/>
      <c r="H56" s="4"/>
      <c r="M56" s="11"/>
      <c r="O56" s="5"/>
      <c r="P56" s="5"/>
    </row>
    <row r="57" spans="2:16" x14ac:dyDescent="0.25">
      <c r="B57" s="14"/>
      <c r="E57" s="8"/>
      <c r="G57" s="4"/>
      <c r="H57" s="4"/>
      <c r="M57" s="11"/>
      <c r="O57" s="5"/>
      <c r="P57" s="5"/>
    </row>
    <row r="58" spans="2:16" x14ac:dyDescent="0.25">
      <c r="B58" s="14"/>
      <c r="E58" s="8"/>
      <c r="G58" s="4"/>
      <c r="H58" s="4"/>
      <c r="M58" s="11"/>
      <c r="O58" s="5"/>
      <c r="P58" s="5"/>
    </row>
    <row r="59" spans="2:16" x14ac:dyDescent="0.25">
      <c r="B59" s="14"/>
      <c r="E59" s="8"/>
      <c r="G59" s="4"/>
      <c r="H59" s="4"/>
    </row>
    <row r="60" spans="2:16" x14ac:dyDescent="0.25">
      <c r="B60" s="14"/>
      <c r="E60" s="8"/>
      <c r="G60" s="4"/>
      <c r="H60" s="4"/>
    </row>
  </sheetData>
  <sortState xmlns:xlrd2="http://schemas.microsoft.com/office/spreadsheetml/2017/richdata2" ref="B43:I49">
    <sortCondition ref="C43:C49"/>
  </sortState>
  <mergeCells count="8">
    <mergeCell ref="N3:N5"/>
    <mergeCell ref="O3:P3"/>
    <mergeCell ref="E3:E5"/>
    <mergeCell ref="B3:C4"/>
    <mergeCell ref="F3:F5"/>
    <mergeCell ref="G3:H3"/>
    <mergeCell ref="D3:D5"/>
    <mergeCell ref="L3:M4"/>
  </mergeCells>
  <phoneticPr fontId="7" type="noConversion"/>
  <conditionalFormatting sqref="E6:E60">
    <cfRule type="duplicateValues" dxfId="2" priority="1"/>
  </conditionalFormatting>
  <conditionalFormatting sqref="N10:N58 F6:F60">
    <cfRule type="duplicateValues" dxfId="1" priority="2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AD1D-2272-40B9-B568-6AF8D9DF5023}">
  <sheetPr>
    <tabColor rgb="FFFF0000"/>
  </sheetPr>
  <dimension ref="A1:T97"/>
  <sheetViews>
    <sheetView workbookViewId="0">
      <selection activeCell="A27" sqref="A27"/>
    </sheetView>
  </sheetViews>
  <sheetFormatPr defaultColWidth="9.140625" defaultRowHeight="15" x14ac:dyDescent="0.25"/>
  <cols>
    <col min="1" max="1" width="15.28515625" bestFit="1" customWidth="1"/>
    <col min="2" max="3" width="15.28515625" customWidth="1"/>
    <col min="4" max="5" width="24.42578125" bestFit="1" customWidth="1"/>
    <col min="6" max="6" width="15.85546875" style="9" bestFit="1" customWidth="1"/>
    <col min="7" max="7" width="23.5703125" bestFit="1" customWidth="1"/>
    <col min="8" max="8" width="6.42578125" bestFit="1" customWidth="1"/>
    <col min="9" max="10" width="23.5703125" customWidth="1"/>
    <col min="11" max="11" width="21.5703125" style="9" bestFit="1" customWidth="1"/>
    <col min="12" max="12" width="12.5703125" style="9" bestFit="1" customWidth="1"/>
    <col min="13" max="13" width="31" bestFit="1" customWidth="1"/>
    <col min="14" max="14" width="14.140625" customWidth="1"/>
    <col min="15" max="15" width="11.7109375" bestFit="1" customWidth="1"/>
    <col min="16" max="16" width="35.140625" bestFit="1" customWidth="1"/>
    <col min="17" max="17" width="21.5703125" bestFit="1" customWidth="1"/>
    <col min="18" max="18" width="6.5703125" customWidth="1"/>
    <col min="19" max="19" width="50" customWidth="1"/>
    <col min="20" max="20" width="30.140625" customWidth="1"/>
  </cols>
  <sheetData>
    <row r="1" spans="1:20" ht="15.75" thickBot="1" x14ac:dyDescent="0.3">
      <c r="A1" s="31" t="s">
        <v>12</v>
      </c>
      <c r="B1" s="55" t="s">
        <v>13</v>
      </c>
      <c r="C1" s="57" t="s">
        <v>236</v>
      </c>
      <c r="D1" s="56" t="s">
        <v>0</v>
      </c>
      <c r="E1" s="56" t="s">
        <v>14</v>
      </c>
      <c r="F1" s="32" t="s">
        <v>115</v>
      </c>
      <c r="G1" t="s">
        <v>116</v>
      </c>
      <c r="H1" t="s">
        <v>227</v>
      </c>
      <c r="I1" t="s">
        <v>107</v>
      </c>
      <c r="J1" s="56" t="s">
        <v>6</v>
      </c>
      <c r="K1" s="9" t="s">
        <v>110</v>
      </c>
      <c r="L1" s="56" t="s">
        <v>7</v>
      </c>
      <c r="M1" s="56" t="s">
        <v>15</v>
      </c>
      <c r="O1" t="s">
        <v>102</v>
      </c>
      <c r="P1" s="19"/>
      <c r="Q1" s="19"/>
      <c r="R1" s="19"/>
    </row>
    <row r="2" spans="1:20" ht="15.75" thickTop="1" x14ac:dyDescent="0.25">
      <c r="A2" s="34" t="s">
        <v>80</v>
      </c>
      <c r="B2" s="34"/>
      <c r="C2" s="34"/>
      <c r="D2" s="34"/>
      <c r="E2" s="34"/>
      <c r="F2" s="34">
        <v>435053.87</v>
      </c>
      <c r="G2" s="34">
        <v>3102762.28</v>
      </c>
      <c r="H2" s="45">
        <v>1</v>
      </c>
      <c r="I2" s="34" t="str">
        <f>INDEX($P$2:$P$16,MATCH(Table4[[#This Row],[key]],$O$2:$O$16,0))</f>
        <v>Reference Benchmark</v>
      </c>
      <c r="J2" s="34"/>
      <c r="N2" s="19"/>
      <c r="O2" s="20">
        <v>1</v>
      </c>
      <c r="P2" s="26" t="s">
        <v>228</v>
      </c>
      <c r="Q2" s="19"/>
      <c r="R2" s="19"/>
      <c r="S2" s="35" t="s">
        <v>212</v>
      </c>
      <c r="T2" s="38" t="s">
        <v>214</v>
      </c>
    </row>
    <row r="3" spans="1:20" x14ac:dyDescent="0.25">
      <c r="A3" s="34" t="s">
        <v>117</v>
      </c>
      <c r="B3" s="34"/>
      <c r="C3" s="34"/>
      <c r="D3" s="34"/>
      <c r="E3" s="34"/>
      <c r="F3" s="34">
        <v>435026.12</v>
      </c>
      <c r="G3" s="34">
        <v>3102263.02</v>
      </c>
      <c r="H3" s="45">
        <v>2</v>
      </c>
      <c r="I3" s="34" t="str">
        <f>INDEX($P$2:$P$16,MATCH(Table4[[#This Row],[key]],$O$2:$O$16,0))</f>
        <v>Surface Monument (Legacy)</v>
      </c>
      <c r="J3" s="34"/>
      <c r="N3" s="19"/>
      <c r="O3" s="20">
        <f>O2+1</f>
        <v>2</v>
      </c>
      <c r="P3" s="26" t="s">
        <v>235</v>
      </c>
      <c r="Q3" s="19"/>
      <c r="R3" s="19"/>
      <c r="S3" s="36" t="s">
        <v>213</v>
      </c>
      <c r="T3" s="39" t="s">
        <v>215</v>
      </c>
    </row>
    <row r="4" spans="1:20" ht="15.75" thickBot="1" x14ac:dyDescent="0.3">
      <c r="A4" s="34" t="s">
        <v>118</v>
      </c>
      <c r="B4" s="34"/>
      <c r="C4" s="34"/>
      <c r="D4" s="34"/>
      <c r="E4" s="34"/>
      <c r="F4" s="34">
        <v>435059.64</v>
      </c>
      <c r="G4" s="34">
        <v>3100694.38</v>
      </c>
      <c r="H4" s="45">
        <v>2</v>
      </c>
      <c r="I4" s="34" t="str">
        <f>INDEX($P$2:$P$16,MATCH(Table4[[#This Row],[key]],$O$2:$O$16,0))</f>
        <v>Surface Monument (Legacy)</v>
      </c>
      <c r="J4" s="34"/>
      <c r="N4" s="19"/>
      <c r="O4" s="20">
        <f t="shared" ref="O4:O16" si="0">O3+1</f>
        <v>3</v>
      </c>
      <c r="P4" t="s">
        <v>225</v>
      </c>
      <c r="Q4" s="19"/>
      <c r="R4" s="19"/>
      <c r="S4" s="37"/>
      <c r="T4" s="40" t="s">
        <v>216</v>
      </c>
    </row>
    <row r="5" spans="1:20" ht="16.5" thickTop="1" thickBot="1" x14ac:dyDescent="0.3">
      <c r="A5" s="34" t="s">
        <v>119</v>
      </c>
      <c r="B5" s="34"/>
      <c r="C5" s="34"/>
      <c r="D5" s="34"/>
      <c r="E5" s="34"/>
      <c r="F5" s="34">
        <v>434913.77</v>
      </c>
      <c r="G5" s="34">
        <v>3100266.53</v>
      </c>
      <c r="H5" s="45">
        <v>2</v>
      </c>
      <c r="I5" s="34" t="str">
        <f>INDEX($P$2:$P$16,MATCH(Table4[[#This Row],[key]],$O$2:$O$16,0))</f>
        <v>Surface Monument (Legacy)</v>
      </c>
      <c r="J5" s="34"/>
      <c r="N5" s="19"/>
      <c r="O5" s="20">
        <f t="shared" si="0"/>
        <v>4</v>
      </c>
      <c r="P5" t="s">
        <v>226</v>
      </c>
      <c r="Q5" s="19"/>
      <c r="R5" s="19"/>
      <c r="S5" s="41" t="s">
        <v>217</v>
      </c>
      <c r="T5" s="42">
        <v>2</v>
      </c>
    </row>
    <row r="6" spans="1:20" ht="15.75" thickBot="1" x14ac:dyDescent="0.3">
      <c r="A6" s="34" t="s">
        <v>120</v>
      </c>
      <c r="B6" s="34"/>
      <c r="C6" s="34"/>
      <c r="D6" s="34"/>
      <c r="E6" s="34"/>
      <c r="F6" s="34">
        <v>434895.38</v>
      </c>
      <c r="G6" s="34">
        <v>3099767.19</v>
      </c>
      <c r="H6" s="45">
        <v>2</v>
      </c>
      <c r="I6" s="34" t="str">
        <f>INDEX($P$2:$P$16,MATCH(Table4[[#This Row],[key]],$O$2:$O$16,0))</f>
        <v>Surface Monument (Legacy)</v>
      </c>
      <c r="J6" s="34"/>
      <c r="N6" s="19"/>
      <c r="O6" s="20">
        <f t="shared" si="0"/>
        <v>5</v>
      </c>
      <c r="P6" s="26" t="s">
        <v>229</v>
      </c>
      <c r="Q6" s="19"/>
      <c r="R6" s="19"/>
      <c r="S6" s="41" t="s">
        <v>218</v>
      </c>
      <c r="T6" s="42" t="s">
        <v>219</v>
      </c>
    </row>
    <row r="7" spans="1:20" ht="15.75" thickBot="1" x14ac:dyDescent="0.3">
      <c r="A7" s="34" t="s">
        <v>121</v>
      </c>
      <c r="B7" s="34"/>
      <c r="C7" s="34"/>
      <c r="D7" s="34"/>
      <c r="E7" s="34"/>
      <c r="F7" s="34">
        <v>434861.63</v>
      </c>
      <c r="G7" s="34">
        <v>3099267.67</v>
      </c>
      <c r="H7" s="45">
        <v>2</v>
      </c>
      <c r="I7" s="34" t="str">
        <f>INDEX($P$2:$P$16,MATCH(Table4[[#This Row],[key]],$O$2:$O$16,0))</f>
        <v>Surface Monument (Legacy)</v>
      </c>
      <c r="J7" s="34"/>
      <c r="K7" s="15"/>
      <c r="N7" s="19"/>
      <c r="O7" s="20">
        <f t="shared" si="0"/>
        <v>6</v>
      </c>
      <c r="P7" s="26" t="s">
        <v>230</v>
      </c>
      <c r="Q7" s="19"/>
      <c r="R7" s="19"/>
      <c r="S7" s="41" t="s">
        <v>220</v>
      </c>
      <c r="T7" s="42">
        <v>38</v>
      </c>
    </row>
    <row r="8" spans="1:20" ht="15.75" thickBot="1" x14ac:dyDescent="0.3">
      <c r="A8" s="34" t="s">
        <v>122</v>
      </c>
      <c r="B8" s="34"/>
      <c r="C8" s="34"/>
      <c r="D8" s="34"/>
      <c r="E8" s="34"/>
      <c r="F8" s="34">
        <v>434836.01</v>
      </c>
      <c r="G8" s="34">
        <v>3098769.13</v>
      </c>
      <c r="H8" s="45">
        <v>2</v>
      </c>
      <c r="I8" s="34" t="str">
        <f>INDEX($P$2:$P$16,MATCH(Table4[[#This Row],[key]],$O$2:$O$16,0))</f>
        <v>Surface Monument (Legacy)</v>
      </c>
      <c r="J8" s="34"/>
      <c r="K8" s="15"/>
      <c r="N8" s="19"/>
      <c r="O8" s="20">
        <f t="shared" si="0"/>
        <v>7</v>
      </c>
      <c r="P8" s="26" t="s">
        <v>231</v>
      </c>
      <c r="Q8" s="19"/>
      <c r="R8" s="19"/>
      <c r="S8" s="41" t="s">
        <v>221</v>
      </c>
      <c r="T8" s="42">
        <v>10</v>
      </c>
    </row>
    <row r="9" spans="1:20" ht="15.75" thickBot="1" x14ac:dyDescent="0.3">
      <c r="A9" s="34" t="s">
        <v>123</v>
      </c>
      <c r="B9" s="34"/>
      <c r="C9" s="34"/>
      <c r="D9" s="34"/>
      <c r="E9" s="34"/>
      <c r="F9" s="34">
        <v>434812.81</v>
      </c>
      <c r="G9" s="34">
        <v>3098269.76</v>
      </c>
      <c r="H9" s="45">
        <v>2</v>
      </c>
      <c r="I9" s="34" t="str">
        <f>INDEX($P$2:$P$16,MATCH(Table4[[#This Row],[key]],$O$2:$O$16,0))</f>
        <v>Surface Monument (Legacy)</v>
      </c>
      <c r="J9" s="34"/>
      <c r="K9" s="15"/>
      <c r="N9" s="19"/>
      <c r="O9" s="20">
        <f t="shared" si="0"/>
        <v>8</v>
      </c>
      <c r="P9" s="26" t="s">
        <v>232</v>
      </c>
      <c r="Q9" s="19"/>
      <c r="R9" s="19"/>
      <c r="S9" s="41" t="s">
        <v>222</v>
      </c>
      <c r="T9" s="42">
        <v>10</v>
      </c>
    </row>
    <row r="10" spans="1:20" ht="15.75" thickBot="1" x14ac:dyDescent="0.3">
      <c r="A10" s="34" t="s">
        <v>124</v>
      </c>
      <c r="B10" s="34"/>
      <c r="C10" s="34"/>
      <c r="D10" s="34"/>
      <c r="E10" s="34"/>
      <c r="F10" s="34">
        <v>434765.7</v>
      </c>
      <c r="G10" s="34">
        <v>3097270.93</v>
      </c>
      <c r="H10" s="45">
        <v>2</v>
      </c>
      <c r="I10" s="34" t="str">
        <f>INDEX($P$2:$P$16,MATCH(Table4[[#This Row],[key]],$O$2:$O$16,0))</f>
        <v>Surface Monument (Legacy)</v>
      </c>
      <c r="J10" s="34"/>
      <c r="K10" s="15"/>
      <c r="N10" s="19"/>
      <c r="O10" s="20">
        <f t="shared" si="0"/>
        <v>9</v>
      </c>
      <c r="P10" s="26" t="s">
        <v>233</v>
      </c>
      <c r="Q10" s="19"/>
      <c r="R10" s="19"/>
      <c r="S10" s="41" t="s">
        <v>223</v>
      </c>
      <c r="T10" s="42">
        <v>9</v>
      </c>
    </row>
    <row r="11" spans="1:20" ht="15.75" thickBot="1" x14ac:dyDescent="0.3">
      <c r="A11" s="34" t="s">
        <v>125</v>
      </c>
      <c r="B11" s="34"/>
      <c r="C11" s="34"/>
      <c r="D11" s="34"/>
      <c r="E11" s="34"/>
      <c r="F11" s="34">
        <v>434852.09</v>
      </c>
      <c r="G11" s="34">
        <v>3096766.84</v>
      </c>
      <c r="H11" s="45">
        <v>2</v>
      </c>
      <c r="I11" s="34" t="str">
        <f>INDEX($P$2:$P$16,MATCH(Table4[[#This Row],[key]],$O$2:$O$16,0))</f>
        <v>Surface Monument (Legacy)</v>
      </c>
      <c r="J11" s="34"/>
      <c r="K11" s="15"/>
      <c r="N11" s="19"/>
      <c r="O11" s="20">
        <f t="shared" si="0"/>
        <v>10</v>
      </c>
      <c r="P11" s="26" t="s">
        <v>234</v>
      </c>
      <c r="Q11" s="19"/>
      <c r="R11" s="19"/>
      <c r="S11" s="43" t="s">
        <v>224</v>
      </c>
      <c r="T11" s="44">
        <v>94</v>
      </c>
    </row>
    <row r="12" spans="1:20" ht="15.75" thickTop="1" x14ac:dyDescent="0.25">
      <c r="A12" s="34" t="s">
        <v>126</v>
      </c>
      <c r="B12" s="34"/>
      <c r="C12" s="34"/>
      <c r="D12" s="34"/>
      <c r="E12" s="34"/>
      <c r="F12" s="34">
        <v>434759.4</v>
      </c>
      <c r="G12" s="34">
        <v>3096853.85</v>
      </c>
      <c r="H12" s="45">
        <v>2</v>
      </c>
      <c r="I12" s="34" t="str">
        <f>INDEX($P$2:$P$16,MATCH(Table4[[#This Row],[key]],$O$2:$O$16,0))</f>
        <v>Surface Monument (Legacy)</v>
      </c>
      <c r="J12" s="34"/>
      <c r="K12" s="15"/>
      <c r="N12" s="19"/>
      <c r="O12" s="20">
        <f t="shared" si="0"/>
        <v>11</v>
      </c>
      <c r="P12" s="26" t="s">
        <v>103</v>
      </c>
      <c r="Q12" s="19"/>
      <c r="R12" s="19"/>
    </row>
    <row r="13" spans="1:20" x14ac:dyDescent="0.25">
      <c r="A13" s="34" t="s">
        <v>127</v>
      </c>
      <c r="B13" s="34"/>
      <c r="C13" s="34"/>
      <c r="D13" s="34"/>
      <c r="E13" s="34"/>
      <c r="F13" s="34">
        <v>434778.06</v>
      </c>
      <c r="G13" s="34">
        <v>3096269.82</v>
      </c>
      <c r="H13" s="45">
        <v>2</v>
      </c>
      <c r="I13" s="34" t="str">
        <f>INDEX($P$2:$P$16,MATCH(Table4[[#This Row],[key]],$O$2:$O$16,0))</f>
        <v>Surface Monument (Legacy)</v>
      </c>
      <c r="J13" s="34"/>
      <c r="K13" s="15"/>
      <c r="N13" s="19"/>
      <c r="O13" s="20">
        <f t="shared" si="0"/>
        <v>12</v>
      </c>
      <c r="P13" s="26" t="s">
        <v>104</v>
      </c>
      <c r="Q13" s="19"/>
      <c r="R13" s="19"/>
    </row>
    <row r="14" spans="1:20" x14ac:dyDescent="0.25">
      <c r="A14" s="34" t="s">
        <v>128</v>
      </c>
      <c r="B14" s="34"/>
      <c r="C14" s="34"/>
      <c r="D14" s="34"/>
      <c r="E14" s="34"/>
      <c r="F14" s="34">
        <v>435322.13</v>
      </c>
      <c r="G14" s="34">
        <v>3099116.67</v>
      </c>
      <c r="H14" s="45">
        <v>2</v>
      </c>
      <c r="I14" s="34" t="str">
        <f>INDEX($P$2:$P$16,MATCH(Table4[[#This Row],[key]],$O$2:$O$16,0))</f>
        <v>Surface Monument (Legacy)</v>
      </c>
      <c r="J14" s="34"/>
      <c r="K14" s="15"/>
      <c r="N14" s="19"/>
      <c r="O14" s="20">
        <f t="shared" si="0"/>
        <v>13</v>
      </c>
      <c r="P14" s="26" t="s">
        <v>105</v>
      </c>
      <c r="Q14" s="19"/>
      <c r="R14" s="19"/>
    </row>
    <row r="15" spans="1:20" x14ac:dyDescent="0.25">
      <c r="A15" s="34" t="s">
        <v>129</v>
      </c>
      <c r="B15" s="34"/>
      <c r="C15" s="34"/>
      <c r="D15" s="34"/>
      <c r="E15" s="34"/>
      <c r="F15" s="34">
        <v>435818.66</v>
      </c>
      <c r="G15" s="34">
        <v>3099056.84</v>
      </c>
      <c r="H15" s="45">
        <v>2</v>
      </c>
      <c r="I15" s="34" t="str">
        <f>INDEX($P$2:$P$16,MATCH(Table4[[#This Row],[key]],$O$2:$O$16,0))</f>
        <v>Surface Monument (Legacy)</v>
      </c>
      <c r="J15" s="34"/>
      <c r="K15" s="15"/>
      <c r="O15" s="20">
        <f t="shared" si="0"/>
        <v>14</v>
      </c>
      <c r="P15" s="26" t="s">
        <v>106</v>
      </c>
    </row>
    <row r="16" spans="1:20" x14ac:dyDescent="0.25">
      <c r="A16" s="34" t="s">
        <v>130</v>
      </c>
      <c r="B16" s="34"/>
      <c r="C16" s="34"/>
      <c r="D16" s="34"/>
      <c r="E16" s="34"/>
      <c r="F16" s="34">
        <v>434227.63</v>
      </c>
      <c r="G16" s="34">
        <v>3099280.11</v>
      </c>
      <c r="H16" s="45">
        <v>2</v>
      </c>
      <c r="I16" s="34" t="str">
        <f>INDEX($P$2:$P$16,MATCH(Table4[[#This Row],[key]],$O$2:$O$16,0))</f>
        <v>Surface Monument (Legacy)</v>
      </c>
      <c r="J16" s="34"/>
      <c r="K16" s="15"/>
      <c r="O16" s="20">
        <f t="shared" si="0"/>
        <v>15</v>
      </c>
      <c r="P16" s="26" t="s">
        <v>105</v>
      </c>
    </row>
    <row r="17" spans="1:11" x14ac:dyDescent="0.25">
      <c r="A17" s="34" t="s">
        <v>131</v>
      </c>
      <c r="B17" s="34"/>
      <c r="C17" s="34"/>
      <c r="D17" s="34"/>
      <c r="E17" s="34"/>
      <c r="F17" s="34">
        <v>433853.23</v>
      </c>
      <c r="G17" s="34">
        <v>3099357.43</v>
      </c>
      <c r="H17" s="45">
        <v>2</v>
      </c>
      <c r="I17" s="34" t="str">
        <f>INDEX($P$2:$P$16,MATCH(Table4[[#This Row],[key]],$O$2:$O$16,0))</f>
        <v>Surface Monument (Legacy)</v>
      </c>
      <c r="J17" s="34"/>
      <c r="K17" s="15"/>
    </row>
    <row r="18" spans="1:11" x14ac:dyDescent="0.25">
      <c r="A18" s="34" t="s">
        <v>132</v>
      </c>
      <c r="B18" s="34"/>
      <c r="C18" s="34"/>
      <c r="D18" s="34"/>
      <c r="E18" s="34"/>
      <c r="F18" s="34">
        <v>433361.87</v>
      </c>
      <c r="G18" s="34">
        <v>3099451.87</v>
      </c>
      <c r="H18" s="45">
        <v>2</v>
      </c>
      <c r="I18" s="34" t="str">
        <f>INDEX($P$2:$P$16,MATCH(Table4[[#This Row],[key]],$O$2:$O$16,0))</f>
        <v>Surface Monument (Legacy)</v>
      </c>
      <c r="J18" s="34"/>
      <c r="K18" s="30"/>
    </row>
    <row r="19" spans="1:11" x14ac:dyDescent="0.25">
      <c r="A19" s="34" t="s">
        <v>133</v>
      </c>
      <c r="B19" s="34"/>
      <c r="C19" s="34"/>
      <c r="D19" s="34"/>
      <c r="E19" s="34"/>
      <c r="F19" s="34">
        <v>432868.78</v>
      </c>
      <c r="G19" s="34">
        <v>3099545.99</v>
      </c>
      <c r="H19" s="45">
        <v>2</v>
      </c>
      <c r="I19" s="34" t="str">
        <f>INDEX($P$2:$P$16,MATCH(Table4[[#This Row],[key]],$O$2:$O$16,0))</f>
        <v>Surface Monument (Legacy)</v>
      </c>
      <c r="J19" s="34"/>
      <c r="K19" s="15"/>
    </row>
    <row r="20" spans="1:11" x14ac:dyDescent="0.25">
      <c r="A20" s="34" t="s">
        <v>134</v>
      </c>
      <c r="B20" s="34"/>
      <c r="C20" s="34"/>
      <c r="D20" s="34"/>
      <c r="E20" s="34"/>
      <c r="F20" s="34">
        <v>432539.07</v>
      </c>
      <c r="G20" s="34">
        <v>3099609.35</v>
      </c>
      <c r="H20" s="45">
        <v>2</v>
      </c>
      <c r="I20" s="34" t="str">
        <f>INDEX($P$2:$P$16,MATCH(Table4[[#This Row],[key]],$O$2:$O$16,0))</f>
        <v>Surface Monument (Legacy)</v>
      </c>
      <c r="J20" s="34"/>
    </row>
    <row r="21" spans="1:11" x14ac:dyDescent="0.25">
      <c r="A21" s="34" t="s">
        <v>135</v>
      </c>
      <c r="B21" s="34"/>
      <c r="C21" s="34"/>
      <c r="D21" s="34"/>
      <c r="E21" s="34"/>
      <c r="F21" s="34">
        <v>432084.89</v>
      </c>
      <c r="G21" s="34">
        <v>3099695.95</v>
      </c>
      <c r="H21" s="45">
        <v>2</v>
      </c>
      <c r="I21" s="34" t="str">
        <f>INDEX($P$2:$P$16,MATCH(Table4[[#This Row],[key]],$O$2:$O$16,0))</f>
        <v>Surface Monument (Legacy)</v>
      </c>
      <c r="J21" s="34"/>
    </row>
    <row r="22" spans="1:11" x14ac:dyDescent="0.25">
      <c r="A22" s="34" t="s">
        <v>136</v>
      </c>
      <c r="B22" s="34"/>
      <c r="C22" s="34"/>
      <c r="D22" s="34"/>
      <c r="E22" s="34"/>
      <c r="F22" s="34">
        <v>433500.7</v>
      </c>
      <c r="G22" s="34">
        <v>3102826.7</v>
      </c>
      <c r="H22" s="45">
        <v>2</v>
      </c>
      <c r="I22" s="34" t="str">
        <f>INDEX($P$2:$P$16,MATCH(Table4[[#This Row],[key]],$O$2:$O$16,0))</f>
        <v>Surface Monument (Legacy)</v>
      </c>
      <c r="J22" s="34"/>
    </row>
    <row r="23" spans="1:11" x14ac:dyDescent="0.25">
      <c r="A23" s="34" t="s">
        <v>137</v>
      </c>
      <c r="B23" s="34"/>
      <c r="C23" s="34"/>
      <c r="D23" s="34"/>
      <c r="E23" s="34"/>
      <c r="F23" s="34">
        <v>433475.32</v>
      </c>
      <c r="G23" s="34">
        <v>3102327.4</v>
      </c>
      <c r="H23" s="45">
        <v>2</v>
      </c>
      <c r="I23" s="34" t="str">
        <f>INDEX($P$2:$P$16,MATCH(Table4[[#This Row],[key]],$O$2:$O$16,0))</f>
        <v>Surface Monument (Legacy)</v>
      </c>
      <c r="J23" s="34"/>
    </row>
    <row r="24" spans="1:11" x14ac:dyDescent="0.25">
      <c r="A24" s="34" t="s">
        <v>138</v>
      </c>
      <c r="B24" s="34"/>
      <c r="C24" s="34"/>
      <c r="D24" s="34"/>
      <c r="E24" s="34"/>
      <c r="F24" s="34">
        <v>433449.82</v>
      </c>
      <c r="G24" s="34">
        <v>3101828.01</v>
      </c>
      <c r="H24" s="45">
        <v>2</v>
      </c>
      <c r="I24" s="34" t="str">
        <f>INDEX($P$2:$P$16,MATCH(Table4[[#This Row],[key]],$O$2:$O$16,0))</f>
        <v>Surface Monument (Legacy)</v>
      </c>
      <c r="J24" s="34"/>
    </row>
    <row r="25" spans="1:11" x14ac:dyDescent="0.25">
      <c r="A25" s="34" t="s">
        <v>139</v>
      </c>
      <c r="B25" s="34"/>
      <c r="C25" s="34"/>
      <c r="D25" s="34"/>
      <c r="E25" s="34"/>
      <c r="F25" s="34">
        <v>433424.86</v>
      </c>
      <c r="G25" s="34">
        <v>3101328.56</v>
      </c>
      <c r="H25" s="45">
        <v>2</v>
      </c>
      <c r="I25" s="34" t="str">
        <f>INDEX($P$2:$P$16,MATCH(Table4[[#This Row],[key]],$O$2:$O$16,0))</f>
        <v>Surface Monument (Legacy)</v>
      </c>
      <c r="J25" s="34"/>
    </row>
    <row r="26" spans="1:11" x14ac:dyDescent="0.25">
      <c r="A26" s="34" t="s">
        <v>140</v>
      </c>
      <c r="B26" s="34"/>
      <c r="C26" s="34"/>
      <c r="D26" s="34"/>
      <c r="E26" s="34"/>
      <c r="F26" s="34">
        <v>433407.38</v>
      </c>
      <c r="G26" s="34">
        <v>3100979.09</v>
      </c>
      <c r="H26" s="45">
        <v>2</v>
      </c>
      <c r="I26" s="34" t="str">
        <f>INDEX($P$2:$P$16,MATCH(Table4[[#This Row],[key]],$O$2:$O$16,0))</f>
        <v>Surface Monument (Legacy)</v>
      </c>
      <c r="J26" s="34"/>
    </row>
    <row r="27" spans="1:11" x14ac:dyDescent="0.25">
      <c r="A27" s="34" t="s">
        <v>141</v>
      </c>
      <c r="B27" s="34"/>
      <c r="C27" s="34"/>
      <c r="D27" s="34"/>
      <c r="E27" s="34"/>
      <c r="F27" s="34">
        <v>433374.38</v>
      </c>
      <c r="G27" s="34">
        <v>3100330.15</v>
      </c>
      <c r="H27" s="45">
        <v>2</v>
      </c>
      <c r="I27" s="34" t="str">
        <f>INDEX($P$2:$P$16,MATCH(Table4[[#This Row],[key]],$O$2:$O$16,0))</f>
        <v>Surface Monument (Legacy)</v>
      </c>
      <c r="J27" s="34"/>
    </row>
    <row r="28" spans="1:11" x14ac:dyDescent="0.25">
      <c r="A28" s="34" t="s">
        <v>142</v>
      </c>
      <c r="B28" s="34"/>
      <c r="C28" s="34"/>
      <c r="D28" s="34"/>
      <c r="E28" s="34"/>
      <c r="F28" s="34">
        <v>433348.89</v>
      </c>
      <c r="G28" s="34">
        <v>3099831.15</v>
      </c>
      <c r="H28" s="45">
        <v>2</v>
      </c>
      <c r="I28" s="34" t="str">
        <f>INDEX($P$2:$P$16,MATCH(Table4[[#This Row],[key]],$O$2:$O$16,0))</f>
        <v>Surface Monument (Legacy)</v>
      </c>
      <c r="J28" s="34"/>
    </row>
    <row r="29" spans="1:11" x14ac:dyDescent="0.25">
      <c r="A29" s="34" t="s">
        <v>143</v>
      </c>
      <c r="B29" s="34"/>
      <c r="C29" s="34"/>
      <c r="D29" s="34"/>
      <c r="E29" s="34"/>
      <c r="F29" s="34">
        <v>433303.78</v>
      </c>
      <c r="G29" s="34">
        <v>3098932.52</v>
      </c>
      <c r="H29" s="45">
        <v>2</v>
      </c>
      <c r="I29" s="34" t="str">
        <f>INDEX($P$2:$P$16,MATCH(Table4[[#This Row],[key]],$O$2:$O$16,0))</f>
        <v>Surface Monument (Legacy)</v>
      </c>
      <c r="J29" s="34"/>
    </row>
    <row r="30" spans="1:11" x14ac:dyDescent="0.25">
      <c r="A30" s="34" t="s">
        <v>144</v>
      </c>
      <c r="B30" s="34"/>
      <c r="C30" s="34"/>
      <c r="D30" s="34"/>
      <c r="E30" s="34"/>
      <c r="F30" s="34">
        <v>433278.45</v>
      </c>
      <c r="G30" s="34">
        <v>3098433.19</v>
      </c>
      <c r="H30" s="45">
        <v>2</v>
      </c>
      <c r="I30" s="34" t="str">
        <f>INDEX($P$2:$P$16,MATCH(Table4[[#This Row],[key]],$O$2:$O$16,0))</f>
        <v>Surface Monument (Legacy)</v>
      </c>
      <c r="J30" s="34"/>
    </row>
    <row r="31" spans="1:11" x14ac:dyDescent="0.25">
      <c r="A31" s="34" t="s">
        <v>145</v>
      </c>
      <c r="B31" s="34"/>
      <c r="C31" s="34"/>
      <c r="D31" s="34"/>
      <c r="E31" s="34"/>
      <c r="F31" s="34">
        <v>433253.09</v>
      </c>
      <c r="G31" s="34">
        <v>3097933.91</v>
      </c>
      <c r="H31" s="45">
        <v>2</v>
      </c>
      <c r="I31" s="34" t="str">
        <f>INDEX($P$2:$P$16,MATCH(Table4[[#This Row],[key]],$O$2:$O$16,0))</f>
        <v>Surface Monument (Legacy)</v>
      </c>
      <c r="J31" s="34"/>
    </row>
    <row r="32" spans="1:11" x14ac:dyDescent="0.25">
      <c r="A32" s="34" t="s">
        <v>146</v>
      </c>
      <c r="B32" s="34"/>
      <c r="C32" s="34"/>
      <c r="D32" s="34"/>
      <c r="E32" s="34"/>
      <c r="F32" s="34">
        <v>436196.53</v>
      </c>
      <c r="G32" s="34">
        <v>3101689.49</v>
      </c>
      <c r="H32" s="45">
        <v>2</v>
      </c>
      <c r="I32" s="34" t="str">
        <f>INDEX($P$2:$P$16,MATCH(Table4[[#This Row],[key]],$O$2:$O$16,0))</f>
        <v>Surface Monument (Legacy)</v>
      </c>
      <c r="J32" s="34"/>
    </row>
    <row r="33" spans="1:14" x14ac:dyDescent="0.25">
      <c r="A33" s="34" t="s">
        <v>147</v>
      </c>
      <c r="B33" s="34"/>
      <c r="C33" s="34"/>
      <c r="D33" s="34"/>
      <c r="E33" s="34"/>
      <c r="F33" s="34">
        <v>436196.19</v>
      </c>
      <c r="G33" s="34">
        <v>3101188.68</v>
      </c>
      <c r="H33" s="45">
        <v>2</v>
      </c>
      <c r="I33" s="34" t="str">
        <f>INDEX($P$2:$P$16,MATCH(Table4[[#This Row],[key]],$O$2:$O$16,0))</f>
        <v>Surface Monument (Legacy)</v>
      </c>
      <c r="J33" s="34"/>
    </row>
    <row r="34" spans="1:14" x14ac:dyDescent="0.25">
      <c r="A34" s="34" t="s">
        <v>148</v>
      </c>
      <c r="B34" s="34"/>
      <c r="C34" s="34"/>
      <c r="D34" s="34"/>
      <c r="E34" s="34"/>
      <c r="F34" s="34">
        <v>436171.27</v>
      </c>
      <c r="G34" s="34">
        <v>3100688.91</v>
      </c>
      <c r="H34" s="45">
        <v>2</v>
      </c>
      <c r="I34" s="34" t="str">
        <f>INDEX($P$2:$P$16,MATCH(Table4[[#This Row],[key]],$O$2:$O$16,0))</f>
        <v>Surface Monument (Legacy)</v>
      </c>
      <c r="J34" s="34"/>
      <c r="N34" s="5"/>
    </row>
    <row r="35" spans="1:14" x14ac:dyDescent="0.25">
      <c r="A35" s="34" t="s">
        <v>149</v>
      </c>
      <c r="B35" s="34"/>
      <c r="C35" s="34"/>
      <c r="D35" s="34"/>
      <c r="E35" s="34"/>
      <c r="F35" s="34">
        <v>436145.87</v>
      </c>
      <c r="G35" s="34">
        <v>3100189.61</v>
      </c>
      <c r="H35" s="45">
        <v>2</v>
      </c>
      <c r="I35" s="34" t="str">
        <f>INDEX($P$2:$P$16,MATCH(Table4[[#This Row],[key]],$O$2:$O$16,0))</f>
        <v>Surface Monument (Legacy)</v>
      </c>
      <c r="J35" s="34"/>
    </row>
    <row r="36" spans="1:14" x14ac:dyDescent="0.25">
      <c r="A36" s="34" t="s">
        <v>150</v>
      </c>
      <c r="B36" s="34"/>
      <c r="C36" s="34"/>
      <c r="D36" s="34"/>
      <c r="E36" s="34"/>
      <c r="F36" s="34">
        <v>436120.48</v>
      </c>
      <c r="G36" s="34">
        <v>3099690.32</v>
      </c>
      <c r="H36" s="45">
        <v>2</v>
      </c>
      <c r="I36" s="34" t="str">
        <f>INDEX($P$2:$P$16,MATCH(Table4[[#This Row],[key]],$O$2:$O$16,0))</f>
        <v>Surface Monument (Legacy)</v>
      </c>
      <c r="J36" s="34"/>
    </row>
    <row r="37" spans="1:14" x14ac:dyDescent="0.25">
      <c r="A37" s="34" t="s">
        <v>151</v>
      </c>
      <c r="B37" s="34"/>
      <c r="C37" s="34"/>
      <c r="D37" s="34"/>
      <c r="E37" s="34"/>
      <c r="F37" s="34">
        <v>436069.93</v>
      </c>
      <c r="G37" s="34">
        <v>3099192.69</v>
      </c>
      <c r="H37" s="45">
        <v>2</v>
      </c>
      <c r="I37" s="34" t="str">
        <f>INDEX($P$2:$P$16,MATCH(Table4[[#This Row],[key]],$O$2:$O$16,0))</f>
        <v>Surface Monument (Legacy)</v>
      </c>
      <c r="J37" s="34"/>
    </row>
    <row r="38" spans="1:14" x14ac:dyDescent="0.25">
      <c r="A38" s="34" t="s">
        <v>152</v>
      </c>
      <c r="B38" s="34"/>
      <c r="C38" s="34"/>
      <c r="D38" s="34"/>
      <c r="E38" s="34"/>
      <c r="F38" s="34">
        <v>436044.75</v>
      </c>
      <c r="G38" s="34">
        <v>3098693.43</v>
      </c>
      <c r="H38" s="45">
        <v>2</v>
      </c>
      <c r="I38" s="34" t="str">
        <f>INDEX($P$2:$P$16,MATCH(Table4[[#This Row],[key]],$O$2:$O$16,0))</f>
        <v>Surface Monument (Legacy)</v>
      </c>
      <c r="J38" s="34"/>
    </row>
    <row r="39" spans="1:14" x14ac:dyDescent="0.25">
      <c r="A39" s="34" t="s">
        <v>153</v>
      </c>
      <c r="B39" s="34"/>
      <c r="C39" s="34"/>
      <c r="D39" s="34"/>
      <c r="E39" s="34"/>
      <c r="F39" s="34">
        <v>436019.56</v>
      </c>
      <c r="G39" s="34">
        <v>3098194.21</v>
      </c>
      <c r="H39" s="45">
        <v>2</v>
      </c>
      <c r="I39" s="34" t="str">
        <f>INDEX($P$2:$P$16,MATCH(Table4[[#This Row],[key]],$O$2:$O$16,0))</f>
        <v>Surface Monument (Legacy)</v>
      </c>
      <c r="J39" s="34"/>
    </row>
    <row r="40" spans="1:14" x14ac:dyDescent="0.25">
      <c r="A40" s="34" t="s">
        <v>154</v>
      </c>
      <c r="B40" s="34"/>
      <c r="C40" s="34"/>
      <c r="D40" s="34"/>
      <c r="E40" s="34"/>
      <c r="F40" s="34">
        <v>436575.16</v>
      </c>
      <c r="G40" s="34">
        <v>3099675.69</v>
      </c>
      <c r="H40" s="45">
        <v>2</v>
      </c>
      <c r="I40" s="34" t="str">
        <f>INDEX($P$2:$P$16,MATCH(Table4[[#This Row],[key]],$O$2:$O$16,0))</f>
        <v>Surface Monument (Legacy)</v>
      </c>
      <c r="J40" s="34"/>
    </row>
    <row r="41" spans="1:14" x14ac:dyDescent="0.25">
      <c r="A41" s="34" t="s">
        <v>155</v>
      </c>
      <c r="B41" s="34"/>
      <c r="C41" s="34"/>
      <c r="D41" s="34"/>
      <c r="E41" s="34"/>
      <c r="F41" s="34">
        <v>436601.81</v>
      </c>
      <c r="G41" s="34">
        <v>3100214.55</v>
      </c>
      <c r="H41" s="45">
        <v>2</v>
      </c>
      <c r="I41" s="34" t="str">
        <f>INDEX($P$2:$P$16,MATCH(Table4[[#This Row],[key]],$O$2:$O$16,0))</f>
        <v>Surface Monument (Legacy)</v>
      </c>
      <c r="J41" s="34"/>
    </row>
    <row r="42" spans="1:14" x14ac:dyDescent="0.25">
      <c r="A42" s="34" t="s">
        <v>156</v>
      </c>
      <c r="B42" s="34"/>
      <c r="C42" s="34"/>
      <c r="D42" s="34"/>
      <c r="E42" s="34"/>
      <c r="F42" s="34">
        <v>436627.6</v>
      </c>
      <c r="G42" s="34">
        <v>3100720.59</v>
      </c>
      <c r="H42" s="45">
        <v>2</v>
      </c>
      <c r="I42" s="34" t="str">
        <f>INDEX($P$2:$P$16,MATCH(Table4[[#This Row],[key]],$O$2:$O$16,0))</f>
        <v>Surface Monument (Legacy)</v>
      </c>
      <c r="J42" s="34"/>
    </row>
    <row r="43" spans="1:14" x14ac:dyDescent="0.25">
      <c r="A43" s="34" t="s">
        <v>157</v>
      </c>
      <c r="B43" s="34"/>
      <c r="C43" s="34"/>
      <c r="D43" s="34"/>
      <c r="E43" s="34"/>
      <c r="F43" s="34">
        <v>436655.07</v>
      </c>
      <c r="G43" s="34">
        <v>3101284.27</v>
      </c>
      <c r="H43" s="45">
        <v>2</v>
      </c>
      <c r="I43" s="34" t="str">
        <f>INDEX($P$2:$P$16,MATCH(Table4[[#This Row],[key]],$O$2:$O$16,0))</f>
        <v>Surface Monument (Legacy)</v>
      </c>
      <c r="J43" s="34"/>
    </row>
    <row r="44" spans="1:14" x14ac:dyDescent="0.25">
      <c r="A44" s="34" t="s">
        <v>158</v>
      </c>
      <c r="B44" s="34"/>
      <c r="C44" s="34"/>
      <c r="D44" s="34"/>
      <c r="E44" s="34"/>
      <c r="F44" s="34">
        <v>435719.38</v>
      </c>
      <c r="G44" s="34">
        <v>3098048.31</v>
      </c>
      <c r="H44" s="45">
        <v>2</v>
      </c>
      <c r="I44" s="34" t="str">
        <f>INDEX($P$2:$P$16,MATCH(Table4[[#This Row],[key]],$O$2:$O$16,0))</f>
        <v>Surface Monument (Legacy)</v>
      </c>
      <c r="J44" s="34"/>
    </row>
    <row r="45" spans="1:14" x14ac:dyDescent="0.25">
      <c r="A45" s="34" t="s">
        <v>159</v>
      </c>
      <c r="B45" s="34"/>
      <c r="C45" s="34"/>
      <c r="D45" s="34"/>
      <c r="E45" s="34"/>
      <c r="F45" s="34">
        <v>435766.2</v>
      </c>
      <c r="G45" s="34">
        <v>3098492.56</v>
      </c>
      <c r="H45" s="45">
        <v>2</v>
      </c>
      <c r="I45" s="34" t="str">
        <f>INDEX($P$2:$P$16,MATCH(Table4[[#This Row],[key]],$O$2:$O$16,0))</f>
        <v>Surface Monument (Legacy)</v>
      </c>
      <c r="J45" s="34"/>
      <c r="K45"/>
    </row>
    <row r="46" spans="1:14" x14ac:dyDescent="0.25">
      <c r="A46" s="34" t="s">
        <v>160</v>
      </c>
      <c r="B46" s="34"/>
      <c r="C46" s="34"/>
      <c r="D46" s="34"/>
      <c r="E46" s="34"/>
      <c r="F46" s="34">
        <v>435307.63</v>
      </c>
      <c r="G46" s="34">
        <v>3098212.59</v>
      </c>
      <c r="H46" s="45">
        <v>2</v>
      </c>
      <c r="I46" s="34" t="str">
        <f>INDEX($P$2:$P$16,MATCH(Table4[[#This Row],[key]],$O$2:$O$16,0))</f>
        <v>Surface Monument (Legacy)</v>
      </c>
      <c r="J46" s="34"/>
      <c r="K46"/>
    </row>
    <row r="47" spans="1:14" x14ac:dyDescent="0.25">
      <c r="A47" s="34" t="s">
        <v>161</v>
      </c>
      <c r="B47" s="34"/>
      <c r="C47" s="34"/>
      <c r="D47" s="34"/>
      <c r="E47" s="34"/>
      <c r="F47" s="34">
        <v>435331.58</v>
      </c>
      <c r="G47" s="34">
        <v>3098750.71</v>
      </c>
      <c r="H47" s="45">
        <v>2</v>
      </c>
      <c r="I47" s="34" t="str">
        <f>INDEX($P$2:$P$16,MATCH(Table4[[#This Row],[key]],$O$2:$O$16,0))</f>
        <v>Surface Monument (Legacy)</v>
      </c>
      <c r="J47" s="34"/>
      <c r="K47"/>
    </row>
    <row r="48" spans="1:14" x14ac:dyDescent="0.25">
      <c r="A48" s="34" t="s">
        <v>162</v>
      </c>
      <c r="B48" s="34"/>
      <c r="C48" s="34"/>
      <c r="D48" s="34"/>
      <c r="E48" s="34"/>
      <c r="F48" s="34">
        <v>435342.72</v>
      </c>
      <c r="G48" s="34">
        <v>3099732.61</v>
      </c>
      <c r="H48" s="45">
        <v>2</v>
      </c>
      <c r="I48" s="34" t="str">
        <f>INDEX($P$2:$P$16,MATCH(Table4[[#This Row],[key]],$O$2:$O$16,0))</f>
        <v>Surface Monument (Legacy)</v>
      </c>
      <c r="J48" s="34"/>
      <c r="K48"/>
    </row>
    <row r="49" spans="1:15" x14ac:dyDescent="0.25">
      <c r="A49" s="34" t="s">
        <v>163</v>
      </c>
      <c r="B49" s="34"/>
      <c r="C49" s="34"/>
      <c r="D49" s="34"/>
      <c r="E49" s="34"/>
      <c r="F49" s="34">
        <v>435363.37</v>
      </c>
      <c r="G49" s="34">
        <v>3100245.38</v>
      </c>
      <c r="H49" s="45">
        <v>2</v>
      </c>
      <c r="I49" s="34" t="str">
        <f>INDEX($P$2:$P$16,MATCH(Table4[[#This Row],[key]],$O$2:$O$16,0))</f>
        <v>Surface Monument (Legacy)</v>
      </c>
      <c r="J49" s="34"/>
      <c r="K49"/>
    </row>
    <row r="50" spans="1:15" x14ac:dyDescent="0.25">
      <c r="A50" s="34" t="s">
        <v>164</v>
      </c>
      <c r="B50" s="34"/>
      <c r="C50" s="34"/>
      <c r="D50" s="34"/>
      <c r="E50" s="34"/>
      <c r="F50" s="34">
        <v>434744.68</v>
      </c>
      <c r="G50" s="34">
        <v>3098364.14</v>
      </c>
      <c r="H50" s="45">
        <v>2</v>
      </c>
      <c r="I50" s="34" t="str">
        <f>INDEX($P$2:$P$16,MATCH(Table4[[#This Row],[key]],$O$2:$O$16,0))</f>
        <v>Surface Monument (Legacy)</v>
      </c>
      <c r="J50" s="34"/>
      <c r="K50"/>
    </row>
    <row r="51" spans="1:15" x14ac:dyDescent="0.25">
      <c r="A51" s="34" t="s">
        <v>165</v>
      </c>
      <c r="B51" s="34"/>
      <c r="C51" s="34"/>
      <c r="D51" s="34"/>
      <c r="E51" s="34"/>
      <c r="F51" s="34">
        <v>434562.94</v>
      </c>
      <c r="G51" s="34">
        <v>3097875.2</v>
      </c>
      <c r="H51" s="45">
        <v>2</v>
      </c>
      <c r="I51" s="34" t="str">
        <f>INDEX($P$2:$P$16,MATCH(Table4[[#This Row],[key]],$O$2:$O$16,0))</f>
        <v>Surface Monument (Legacy)</v>
      </c>
      <c r="J51" s="34"/>
      <c r="K51"/>
    </row>
    <row r="52" spans="1:15" x14ac:dyDescent="0.25">
      <c r="A52" s="34" t="s">
        <v>166</v>
      </c>
      <c r="B52" s="34"/>
      <c r="C52" s="34"/>
      <c r="D52" s="34"/>
      <c r="E52" s="34"/>
      <c r="F52" s="34">
        <v>434715.03</v>
      </c>
      <c r="G52" s="34">
        <v>3098913.68</v>
      </c>
      <c r="H52" s="45">
        <v>2</v>
      </c>
      <c r="I52" s="34" t="str">
        <f>INDEX($P$2:$P$16,MATCH(Table4[[#This Row],[key]],$O$2:$O$16,0))</f>
        <v>Surface Monument (Legacy)</v>
      </c>
      <c r="J52" s="34"/>
      <c r="K52"/>
    </row>
    <row r="53" spans="1:15" x14ac:dyDescent="0.25">
      <c r="A53" s="34" t="s">
        <v>167</v>
      </c>
      <c r="B53" s="34"/>
      <c r="C53" s="34"/>
      <c r="D53" s="34"/>
      <c r="E53" s="34"/>
      <c r="F53" s="34">
        <v>434366.3</v>
      </c>
      <c r="G53" s="34">
        <v>3098576.01</v>
      </c>
      <c r="H53" s="45">
        <v>2</v>
      </c>
      <c r="I53" s="34" t="str">
        <f>INDEX($P$2:$P$16,MATCH(Table4[[#This Row],[key]],$O$2:$O$16,0))</f>
        <v>Surface Monument (Legacy)</v>
      </c>
      <c r="J53" s="34"/>
      <c r="K53"/>
    </row>
    <row r="54" spans="1:15" x14ac:dyDescent="0.25">
      <c r="A54" s="34" t="s">
        <v>168</v>
      </c>
      <c r="B54" s="34"/>
      <c r="C54" s="34"/>
      <c r="D54" s="34"/>
      <c r="E54" s="34"/>
      <c r="F54" s="34">
        <v>433985.67</v>
      </c>
      <c r="G54" s="34">
        <v>3098448.21</v>
      </c>
      <c r="H54" s="45">
        <v>2</v>
      </c>
      <c r="I54" s="34" t="str">
        <f>INDEX($P$2:$P$16,MATCH(Table4[[#This Row],[key]],$O$2:$O$16,0))</f>
        <v>Surface Monument (Legacy)</v>
      </c>
      <c r="J54" s="34"/>
      <c r="K54"/>
    </row>
    <row r="55" spans="1:15" x14ac:dyDescent="0.25">
      <c r="A55" s="34" t="s">
        <v>169</v>
      </c>
      <c r="B55" s="34"/>
      <c r="C55" s="34"/>
      <c r="D55" s="34"/>
      <c r="E55" s="34"/>
      <c r="F55" s="34">
        <v>434037.81</v>
      </c>
      <c r="G55" s="34">
        <v>3098949.97</v>
      </c>
      <c r="H55" s="45">
        <v>2</v>
      </c>
      <c r="I55" s="34" t="str">
        <f>INDEX($P$2:$P$16,MATCH(Table4[[#This Row],[key]],$O$2:$O$16,0))</f>
        <v>Surface Monument (Legacy)</v>
      </c>
      <c r="J55" s="34"/>
      <c r="K55"/>
    </row>
    <row r="56" spans="1:15" x14ac:dyDescent="0.25">
      <c r="A56" s="34" t="s">
        <v>170</v>
      </c>
      <c r="B56" s="34"/>
      <c r="C56" s="34"/>
      <c r="D56" s="34"/>
      <c r="E56" s="34"/>
      <c r="F56" s="34">
        <v>434118.09</v>
      </c>
      <c r="G56" s="34">
        <v>3099755.33</v>
      </c>
      <c r="H56" s="45">
        <v>2</v>
      </c>
      <c r="I56" s="34" t="str">
        <f>INDEX($P$2:$P$16,MATCH(Table4[[#This Row],[key]],$O$2:$O$16,0))</f>
        <v>Surface Monument (Legacy)</v>
      </c>
      <c r="J56" s="34"/>
      <c r="K56"/>
    </row>
    <row r="57" spans="1:15" x14ac:dyDescent="0.25">
      <c r="A57" s="34" t="s">
        <v>171</v>
      </c>
      <c r="B57" s="34"/>
      <c r="C57" s="34"/>
      <c r="D57" s="34"/>
      <c r="E57" s="34"/>
      <c r="F57" s="34">
        <v>434118.42</v>
      </c>
      <c r="G57" s="34">
        <v>3100222.01</v>
      </c>
      <c r="H57" s="45">
        <v>2</v>
      </c>
      <c r="I57" s="34" t="str">
        <f>INDEX($P$2:$P$16,MATCH(Table4[[#This Row],[key]],$O$2:$O$16,0))</f>
        <v>Surface Monument (Legacy)</v>
      </c>
      <c r="J57" s="34"/>
      <c r="K57"/>
    </row>
    <row r="58" spans="1:15" x14ac:dyDescent="0.25">
      <c r="A58" s="34" t="s">
        <v>172</v>
      </c>
      <c r="B58" s="34"/>
      <c r="C58" s="34"/>
      <c r="D58" s="34"/>
      <c r="E58" s="34"/>
      <c r="F58" s="34">
        <v>433734.83</v>
      </c>
      <c r="G58" s="34">
        <v>3099137.76</v>
      </c>
      <c r="H58" s="45">
        <v>2</v>
      </c>
      <c r="I58" s="34" t="str">
        <f>INDEX($P$2:$P$16,MATCH(Table4[[#This Row],[key]],$O$2:$O$16,0))</f>
        <v>Surface Monument (Legacy)</v>
      </c>
      <c r="J58" s="34"/>
      <c r="K58"/>
      <c r="O58" s="33"/>
    </row>
    <row r="59" spans="1:15" x14ac:dyDescent="0.25">
      <c r="A59" s="34" t="s">
        <v>173</v>
      </c>
      <c r="B59" s="34"/>
      <c r="C59" s="34"/>
      <c r="D59" s="34"/>
      <c r="E59" s="34"/>
      <c r="F59" s="34">
        <v>436850.73</v>
      </c>
      <c r="G59" s="34">
        <v>3098620.61</v>
      </c>
      <c r="H59" s="45">
        <v>2</v>
      </c>
      <c r="I59" s="34" t="str">
        <f>INDEX($P$2:$P$16,MATCH(Table4[[#This Row],[key]],$O$2:$O$16,0))</f>
        <v>Surface Monument (Legacy)</v>
      </c>
      <c r="J59" s="34"/>
      <c r="K59"/>
    </row>
    <row r="60" spans="1:15" x14ac:dyDescent="0.25">
      <c r="A60" s="34" t="s">
        <v>174</v>
      </c>
      <c r="B60" s="34"/>
      <c r="C60" s="34"/>
      <c r="D60" s="34"/>
      <c r="E60" s="34"/>
      <c r="F60" s="34">
        <v>436841.86</v>
      </c>
      <c r="G60" s="34">
        <v>3097771.22</v>
      </c>
      <c r="H60" s="45">
        <v>2</v>
      </c>
      <c r="I60" s="34" t="str">
        <f>INDEX($P$2:$P$16,MATCH(Table4[[#This Row],[key]],$O$2:$O$16,0))</f>
        <v>Surface Monument (Legacy)</v>
      </c>
      <c r="J60" s="34"/>
      <c r="K60"/>
    </row>
    <row r="61" spans="1:15" x14ac:dyDescent="0.25">
      <c r="A61" s="34" t="s">
        <v>175</v>
      </c>
      <c r="B61" s="34"/>
      <c r="C61" s="34"/>
      <c r="D61" s="34"/>
      <c r="E61" s="34"/>
      <c r="F61" s="34">
        <v>436491.31</v>
      </c>
      <c r="G61" s="34">
        <v>3098739.46</v>
      </c>
      <c r="H61" s="45">
        <v>2</v>
      </c>
      <c r="I61" s="34" t="str">
        <f>INDEX($P$2:$P$16,MATCH(Table4[[#This Row],[key]],$O$2:$O$16,0))</f>
        <v>Surface Monument (Legacy)</v>
      </c>
      <c r="J61" s="34"/>
      <c r="K61"/>
    </row>
    <row r="62" spans="1:15" x14ac:dyDescent="0.25">
      <c r="A62" s="34" t="s">
        <v>176</v>
      </c>
      <c r="B62" s="34"/>
      <c r="C62" s="34"/>
      <c r="D62" s="34"/>
      <c r="E62" s="34"/>
      <c r="F62" s="34">
        <v>436464.78</v>
      </c>
      <c r="G62" s="34">
        <v>3098211.83</v>
      </c>
      <c r="H62" s="45">
        <v>2</v>
      </c>
      <c r="I62" s="34" t="str">
        <f>INDEX($P$2:$P$16,MATCH(Table4[[#This Row],[key]],$O$2:$O$16,0))</f>
        <v>Surface Monument (Legacy)</v>
      </c>
      <c r="J62" s="34"/>
      <c r="K62"/>
    </row>
    <row r="63" spans="1:15" x14ac:dyDescent="0.25">
      <c r="A63" s="34" t="s">
        <v>177</v>
      </c>
      <c r="B63" s="34"/>
      <c r="C63" s="34"/>
      <c r="D63" s="34"/>
      <c r="E63" s="34"/>
      <c r="F63" s="34">
        <v>436452.84</v>
      </c>
      <c r="G63" s="34">
        <v>3097695.34</v>
      </c>
      <c r="H63" s="45">
        <v>2</v>
      </c>
      <c r="I63" s="34" t="str">
        <f>INDEX($P$2:$P$16,MATCH(Table4[[#This Row],[key]],$O$2:$O$16,0))</f>
        <v>Surface Monument (Legacy)</v>
      </c>
      <c r="J63" s="34"/>
      <c r="K63"/>
    </row>
    <row r="64" spans="1:15" x14ac:dyDescent="0.25">
      <c r="A64" s="34" t="s">
        <v>178</v>
      </c>
      <c r="B64" s="34"/>
      <c r="C64" s="34"/>
      <c r="D64" s="34"/>
      <c r="E64" s="34"/>
      <c r="F64" s="34">
        <v>436133.56</v>
      </c>
      <c r="G64" s="34">
        <v>3098055.53</v>
      </c>
      <c r="H64" s="45">
        <v>2</v>
      </c>
      <c r="I64" s="34" t="str">
        <f>INDEX($P$2:$P$16,MATCH(Table4[[#This Row],[key]],$O$2:$O$16,0))</f>
        <v>Surface Monument (Legacy)</v>
      </c>
      <c r="J64" s="34"/>
      <c r="K64"/>
    </row>
    <row r="65" spans="1:11" x14ac:dyDescent="0.25">
      <c r="A65" s="34" t="s">
        <v>179</v>
      </c>
      <c r="B65" s="34"/>
      <c r="C65" s="34"/>
      <c r="D65" s="34"/>
      <c r="E65" s="34"/>
      <c r="F65" s="34">
        <v>435838.16</v>
      </c>
      <c r="G65" s="34">
        <v>3097293.05</v>
      </c>
      <c r="H65" s="45">
        <v>2</v>
      </c>
      <c r="I65" s="34" t="str">
        <f>INDEX($P$2:$P$16,MATCH(Table4[[#This Row],[key]],$O$2:$O$16,0))</f>
        <v>Surface Monument (Legacy)</v>
      </c>
      <c r="J65" s="34"/>
      <c r="K65"/>
    </row>
    <row r="66" spans="1:11" x14ac:dyDescent="0.25">
      <c r="A66" s="34" t="s">
        <v>180</v>
      </c>
      <c r="B66" s="34"/>
      <c r="C66" s="34"/>
      <c r="D66" s="34"/>
      <c r="E66" s="34"/>
      <c r="F66" s="34">
        <v>435558.81</v>
      </c>
      <c r="G66" s="34">
        <v>3097623.4</v>
      </c>
      <c r="H66" s="45">
        <v>2</v>
      </c>
      <c r="I66" s="34" t="str">
        <f>INDEX($P$2:$P$16,MATCH(Table4[[#This Row],[key]],$O$2:$O$16,0))</f>
        <v>Surface Monument (Legacy)</v>
      </c>
      <c r="J66" s="34"/>
    </row>
    <row r="67" spans="1:11" x14ac:dyDescent="0.25">
      <c r="A67" s="34" t="s">
        <v>181</v>
      </c>
      <c r="B67" s="34"/>
      <c r="C67" s="34"/>
      <c r="D67" s="34"/>
      <c r="E67" s="34"/>
      <c r="F67" s="34">
        <v>435344.28</v>
      </c>
      <c r="G67" s="34">
        <v>3097593.18</v>
      </c>
      <c r="H67" s="45">
        <v>2</v>
      </c>
      <c r="I67" s="34" t="str">
        <f>INDEX($P$2:$P$16,MATCH(Table4[[#This Row],[key]],$O$2:$O$16,0))</f>
        <v>Surface Monument (Legacy)</v>
      </c>
      <c r="J67" s="34"/>
    </row>
    <row r="68" spans="1:11" x14ac:dyDescent="0.25">
      <c r="A68" s="34" t="s">
        <v>182</v>
      </c>
      <c r="B68" s="34"/>
      <c r="C68" s="34"/>
      <c r="D68" s="34"/>
      <c r="E68" s="34"/>
      <c r="F68" s="34">
        <v>435253.59</v>
      </c>
      <c r="G68" s="34">
        <v>3097033.35</v>
      </c>
      <c r="H68" s="45">
        <v>2</v>
      </c>
      <c r="I68" s="34" t="str">
        <f>INDEX($P$2:$P$16,MATCH(Table4[[#This Row],[key]],$O$2:$O$16,0))</f>
        <v>Surface Monument (Legacy)</v>
      </c>
      <c r="J68" s="34"/>
    </row>
    <row r="69" spans="1:11" x14ac:dyDescent="0.25">
      <c r="A69" s="34" t="s">
        <v>183</v>
      </c>
      <c r="B69" s="34"/>
      <c r="C69" s="34"/>
      <c r="D69" s="34"/>
      <c r="E69" s="34"/>
      <c r="F69" s="34">
        <v>434767.61</v>
      </c>
      <c r="G69" s="34">
        <v>3100159.75</v>
      </c>
      <c r="H69" s="45">
        <v>2</v>
      </c>
      <c r="I69" s="34" t="str">
        <f>INDEX($P$2:$P$16,MATCH(Table4[[#This Row],[key]],$O$2:$O$16,0))</f>
        <v>Surface Monument (Legacy)</v>
      </c>
      <c r="J69" s="34"/>
    </row>
    <row r="70" spans="1:11" x14ac:dyDescent="0.25">
      <c r="A70" s="34" t="s">
        <v>184</v>
      </c>
      <c r="B70" s="34"/>
      <c r="C70" s="34"/>
      <c r="D70" s="34"/>
      <c r="E70" s="34"/>
      <c r="F70" s="34">
        <v>434737.54</v>
      </c>
      <c r="G70" s="34">
        <v>3099561.7</v>
      </c>
      <c r="H70" s="45">
        <v>2</v>
      </c>
      <c r="I70" s="34" t="str">
        <f>INDEX($P$2:$P$16,MATCH(Table4[[#This Row],[key]],$O$2:$O$16,0))</f>
        <v>Surface Monument (Legacy)</v>
      </c>
      <c r="J70" s="34"/>
    </row>
    <row r="71" spans="1:11" x14ac:dyDescent="0.25">
      <c r="A71" s="34" t="s">
        <v>185</v>
      </c>
      <c r="B71" s="34"/>
      <c r="C71" s="34"/>
      <c r="D71" s="34"/>
      <c r="E71" s="34"/>
      <c r="F71" s="34">
        <v>435051.65</v>
      </c>
      <c r="G71" s="34">
        <v>3099844.98</v>
      </c>
      <c r="H71" s="45">
        <v>2</v>
      </c>
      <c r="I71" s="34" t="str">
        <f>INDEX($P$2:$P$16,MATCH(Table4[[#This Row],[key]],$O$2:$O$16,0))</f>
        <v>Surface Monument (Legacy)</v>
      </c>
      <c r="J71" s="34"/>
    </row>
    <row r="72" spans="1:11" x14ac:dyDescent="0.25">
      <c r="A72" s="34" t="s">
        <v>186</v>
      </c>
      <c r="B72" s="34"/>
      <c r="C72" s="34"/>
      <c r="D72" s="34"/>
      <c r="E72" s="34"/>
      <c r="F72" s="34">
        <v>434468.16</v>
      </c>
      <c r="G72" s="34">
        <v>3100174.96</v>
      </c>
      <c r="H72" s="45">
        <v>2</v>
      </c>
      <c r="I72" s="34" t="str">
        <f>INDEX($P$2:$P$16,MATCH(Table4[[#This Row],[key]],$O$2:$O$16,0))</f>
        <v>Surface Monument (Legacy)</v>
      </c>
      <c r="J72" s="34"/>
    </row>
    <row r="73" spans="1:11" x14ac:dyDescent="0.25">
      <c r="A73" s="34" t="s">
        <v>187</v>
      </c>
      <c r="B73" s="34"/>
      <c r="C73" s="34"/>
      <c r="D73" s="34"/>
      <c r="E73" s="34"/>
      <c r="F73" s="34">
        <v>434452.42</v>
      </c>
      <c r="G73" s="34">
        <v>3099874.95</v>
      </c>
      <c r="H73" s="45">
        <v>2</v>
      </c>
      <c r="I73" s="34" t="str">
        <f>INDEX($P$2:$P$16,MATCH(Table4[[#This Row],[key]],$O$2:$O$16,0))</f>
        <v>Surface Monument (Legacy)</v>
      </c>
      <c r="J73" s="34"/>
    </row>
    <row r="74" spans="1:11" x14ac:dyDescent="0.25">
      <c r="A74" s="34" t="s">
        <v>188</v>
      </c>
      <c r="B74" s="34"/>
      <c r="C74" s="34"/>
      <c r="D74" s="34"/>
      <c r="E74" s="34"/>
      <c r="F74" s="34">
        <v>434722.92</v>
      </c>
      <c r="G74" s="34">
        <v>3099261.53</v>
      </c>
      <c r="H74" s="45">
        <v>2</v>
      </c>
      <c r="I74" s="34" t="str">
        <f>INDEX($P$2:$P$16,MATCH(Table4[[#This Row],[key]],$O$2:$O$16,0))</f>
        <v>Surface Monument (Legacy)</v>
      </c>
      <c r="J74" s="34"/>
    </row>
    <row r="75" spans="1:11" x14ac:dyDescent="0.25">
      <c r="A75" s="34" t="s">
        <v>189</v>
      </c>
      <c r="B75" s="34"/>
      <c r="C75" s="34"/>
      <c r="D75" s="34"/>
      <c r="E75" s="34"/>
      <c r="F75" s="34">
        <v>434405.1</v>
      </c>
      <c r="G75" s="34">
        <v>3098926.86</v>
      </c>
      <c r="H75" s="45">
        <v>2</v>
      </c>
      <c r="I75" s="34" t="str">
        <f>INDEX($P$2:$P$16,MATCH(Table4[[#This Row],[key]],$O$2:$O$16,0))</f>
        <v>Surface Monument (Legacy)</v>
      </c>
      <c r="J75" s="34"/>
    </row>
    <row r="76" spans="1:11" x14ac:dyDescent="0.25">
      <c r="A76" s="34" t="s">
        <v>190</v>
      </c>
      <c r="B76" s="34"/>
      <c r="C76" s="34"/>
      <c r="D76" s="34"/>
      <c r="E76" s="34"/>
      <c r="F76" s="34">
        <v>434432.92</v>
      </c>
      <c r="G76" s="34">
        <v>3099476.31</v>
      </c>
      <c r="H76" s="45">
        <v>2</v>
      </c>
      <c r="I76" s="34" t="str">
        <f>INDEX($P$2:$P$16,MATCH(Table4[[#This Row],[key]],$O$2:$O$16,0))</f>
        <v>Surface Monument (Legacy)</v>
      </c>
      <c r="J76" s="34"/>
    </row>
    <row r="77" spans="1:11" x14ac:dyDescent="0.25">
      <c r="A77" s="34" t="s">
        <v>191</v>
      </c>
      <c r="B77" s="34"/>
      <c r="C77" s="34"/>
      <c r="D77" s="34"/>
      <c r="E77" s="34"/>
      <c r="F77" s="34">
        <v>434688.19</v>
      </c>
      <c r="G77" s="34">
        <v>3098562.27</v>
      </c>
      <c r="H77" s="45">
        <v>2</v>
      </c>
      <c r="I77" s="34" t="str">
        <f>INDEX($P$2:$P$16,MATCH(Table4[[#This Row],[key]],$O$2:$O$16,0))</f>
        <v>Surface Monument (Legacy)</v>
      </c>
      <c r="J77" s="34"/>
    </row>
    <row r="78" spans="1:11" x14ac:dyDescent="0.25">
      <c r="A78" s="34" t="s">
        <v>192</v>
      </c>
      <c r="B78" s="34"/>
      <c r="C78" s="34"/>
      <c r="D78" s="34"/>
      <c r="E78" s="34"/>
      <c r="F78" s="34">
        <v>434465.04</v>
      </c>
      <c r="G78" s="34">
        <v>3100496.11</v>
      </c>
      <c r="H78" s="45">
        <v>2</v>
      </c>
      <c r="I78" s="34" t="str">
        <f>INDEX($P$2:$P$16,MATCH(Table4[[#This Row],[key]],$O$2:$O$16,0))</f>
        <v>Surface Monument (Legacy)</v>
      </c>
      <c r="J78" s="34"/>
    </row>
    <row r="79" spans="1:11" x14ac:dyDescent="0.25">
      <c r="A79" s="34" t="s">
        <v>193</v>
      </c>
      <c r="B79" s="34"/>
      <c r="C79" s="34"/>
      <c r="D79" s="34"/>
      <c r="E79" s="34"/>
      <c r="F79" s="34">
        <v>434420.97</v>
      </c>
      <c r="G79" s="34">
        <v>3099227.4</v>
      </c>
      <c r="H79" s="45">
        <v>2</v>
      </c>
      <c r="I79" s="34" t="str">
        <f>INDEX($P$2:$P$16,MATCH(Table4[[#This Row],[key]],$O$2:$O$16,0))</f>
        <v>Surface Monument (Legacy)</v>
      </c>
      <c r="J79" s="34"/>
    </row>
    <row r="80" spans="1:11" x14ac:dyDescent="0.25">
      <c r="A80" s="34" t="s">
        <v>194</v>
      </c>
      <c r="B80" s="34"/>
      <c r="C80" s="34"/>
      <c r="D80" s="34"/>
      <c r="E80" s="34"/>
      <c r="F80" s="34">
        <v>435081.65</v>
      </c>
      <c r="G80" s="34">
        <v>3100444.89</v>
      </c>
      <c r="H80" s="45">
        <v>2</v>
      </c>
      <c r="I80" s="34" t="str">
        <f>INDEX($P$2:$P$16,MATCH(Table4[[#This Row],[key]],$O$2:$O$16,0))</f>
        <v>Surface Monument (Legacy)</v>
      </c>
      <c r="J80" s="34"/>
    </row>
    <row r="81" spans="1:10" x14ac:dyDescent="0.25">
      <c r="A81" s="34" t="s">
        <v>195</v>
      </c>
      <c r="B81" s="34"/>
      <c r="C81" s="34"/>
      <c r="D81" s="34"/>
      <c r="E81" s="34"/>
      <c r="F81" s="34">
        <v>434341.61</v>
      </c>
      <c r="G81" s="34">
        <v>3098250.79</v>
      </c>
      <c r="H81" s="45">
        <v>2</v>
      </c>
      <c r="I81" s="34" t="str">
        <f>INDEX($P$2:$P$16,MATCH(Table4[[#This Row],[key]],$O$2:$O$16,0))</f>
        <v>Surface Monument (Legacy)</v>
      </c>
      <c r="J81" s="34"/>
    </row>
    <row r="82" spans="1:10" x14ac:dyDescent="0.25">
      <c r="A82" s="34" t="s">
        <v>196</v>
      </c>
      <c r="B82" s="34"/>
      <c r="C82" s="34"/>
      <c r="D82" s="34"/>
      <c r="E82" s="34"/>
      <c r="F82" s="34">
        <v>435068.85</v>
      </c>
      <c r="G82" s="34">
        <v>3100194.86</v>
      </c>
      <c r="H82" s="45">
        <v>2</v>
      </c>
      <c r="I82" s="34" t="str">
        <f>INDEX($P$2:$P$16,MATCH(Table4[[#This Row],[key]],$O$2:$O$16,0))</f>
        <v>Surface Monument (Legacy)</v>
      </c>
      <c r="J82" s="34"/>
    </row>
    <row r="83" spans="1:10" x14ac:dyDescent="0.25">
      <c r="A83" s="34" t="s">
        <v>197</v>
      </c>
      <c r="B83" s="34"/>
      <c r="C83" s="34"/>
      <c r="D83" s="34"/>
      <c r="E83" s="34"/>
      <c r="F83" s="34">
        <v>433967.57</v>
      </c>
      <c r="G83" s="34">
        <v>3098059.56</v>
      </c>
      <c r="H83" s="45">
        <v>2</v>
      </c>
      <c r="I83" s="34" t="str">
        <f>INDEX($P$2:$P$16,MATCH(Table4[[#This Row],[key]],$O$2:$O$16,0))</f>
        <v>Surface Monument (Legacy)</v>
      </c>
      <c r="J83" s="34"/>
    </row>
    <row r="84" spans="1:10" x14ac:dyDescent="0.25">
      <c r="A84" s="34" t="s">
        <v>198</v>
      </c>
      <c r="B84" s="34"/>
      <c r="C84" s="34"/>
      <c r="D84" s="34"/>
      <c r="E84" s="34"/>
      <c r="F84" s="34">
        <v>433880.43</v>
      </c>
      <c r="G84" s="34">
        <v>3100520.05</v>
      </c>
      <c r="H84" s="45">
        <v>2</v>
      </c>
      <c r="I84" s="34" t="str">
        <f>INDEX($P$2:$P$16,MATCH(Table4[[#This Row],[key]],$O$2:$O$16,0))</f>
        <v>Surface Monument (Legacy)</v>
      </c>
      <c r="J84" s="34"/>
    </row>
    <row r="85" spans="1:10" x14ac:dyDescent="0.25">
      <c r="A85" s="34" t="s">
        <v>199</v>
      </c>
      <c r="B85" s="34"/>
      <c r="C85" s="34"/>
      <c r="D85" s="34"/>
      <c r="E85" s="34"/>
      <c r="F85" s="34">
        <v>433385.77</v>
      </c>
      <c r="G85" s="34">
        <v>3100550.04</v>
      </c>
      <c r="H85" s="45">
        <v>2</v>
      </c>
      <c r="I85" s="34" t="str">
        <f>INDEX($P$2:$P$16,MATCH(Table4[[#This Row],[key]],$O$2:$O$16,0))</f>
        <v>Surface Monument (Legacy)</v>
      </c>
      <c r="J85" s="34"/>
    </row>
    <row r="86" spans="1:10" x14ac:dyDescent="0.25">
      <c r="A86" s="34" t="s">
        <v>200</v>
      </c>
      <c r="B86" s="34"/>
      <c r="C86" s="34"/>
      <c r="D86" s="34"/>
      <c r="E86" s="34"/>
      <c r="F86" s="34">
        <v>433850.66</v>
      </c>
      <c r="G86" s="34">
        <v>3100021.64</v>
      </c>
      <c r="H86" s="45">
        <v>2</v>
      </c>
      <c r="I86" s="34" t="str">
        <f>INDEX($P$2:$P$16,MATCH(Table4[[#This Row],[key]],$O$2:$O$16,0))</f>
        <v>Surface Monument (Legacy)</v>
      </c>
      <c r="J86" s="34"/>
    </row>
    <row r="87" spans="1:10" x14ac:dyDescent="0.25">
      <c r="A87" s="34" t="s">
        <v>201</v>
      </c>
      <c r="B87" s="34"/>
      <c r="C87" s="34"/>
      <c r="D87" s="34"/>
      <c r="E87" s="34"/>
      <c r="F87" s="34">
        <v>433931.78</v>
      </c>
      <c r="G87" s="34">
        <v>3099500.98</v>
      </c>
      <c r="H87" s="45">
        <v>2</v>
      </c>
      <c r="I87" s="34" t="str">
        <f>INDEX($P$2:$P$16,MATCH(Table4[[#This Row],[key]],$O$2:$O$16,0))</f>
        <v>Surface Monument (Legacy)</v>
      </c>
      <c r="J87" s="34"/>
    </row>
    <row r="88" spans="1:10" x14ac:dyDescent="0.25">
      <c r="A88" s="34" t="s">
        <v>202</v>
      </c>
      <c r="B88" s="34"/>
      <c r="C88" s="34"/>
      <c r="D88" s="34"/>
      <c r="E88" s="34"/>
      <c r="F88" s="34">
        <v>435482.85</v>
      </c>
      <c r="G88" s="34">
        <v>3099496.05</v>
      </c>
      <c r="H88" s="45">
        <v>2</v>
      </c>
      <c r="I88" s="34" t="str">
        <f>INDEX($P$2:$P$16,MATCH(Table4[[#This Row],[key]],$O$2:$O$16,0))</f>
        <v>Surface Monument (Legacy)</v>
      </c>
      <c r="J88" s="34"/>
    </row>
    <row r="89" spans="1:10" x14ac:dyDescent="0.25">
      <c r="A89" s="34" t="s">
        <v>203</v>
      </c>
      <c r="B89" s="34"/>
      <c r="C89" s="34"/>
      <c r="D89" s="34"/>
      <c r="E89" s="34"/>
      <c r="F89" s="34">
        <v>436321.91</v>
      </c>
      <c r="G89" s="34">
        <v>3098953.02</v>
      </c>
      <c r="H89" s="45">
        <v>2</v>
      </c>
      <c r="I89" s="34" t="str">
        <f>INDEX($P$2:$P$16,MATCH(Table4[[#This Row],[key]],$O$2:$O$16,0))</f>
        <v>Surface Monument (Legacy)</v>
      </c>
      <c r="J89" s="34"/>
    </row>
    <row r="90" spans="1:10" x14ac:dyDescent="0.25">
      <c r="A90" s="34" t="s">
        <v>204</v>
      </c>
      <c r="B90" s="34"/>
      <c r="C90" s="34"/>
      <c r="D90" s="34"/>
      <c r="E90" s="34"/>
      <c r="F90" s="34">
        <v>436300.69</v>
      </c>
      <c r="G90" s="34">
        <v>3098453.01</v>
      </c>
      <c r="H90" s="45">
        <v>2</v>
      </c>
      <c r="I90" s="34" t="str">
        <f>INDEX($P$2:$P$16,MATCH(Table4[[#This Row],[key]],$O$2:$O$16,0))</f>
        <v>Surface Monument (Legacy)</v>
      </c>
      <c r="J90" s="34"/>
    </row>
    <row r="91" spans="1:10" x14ac:dyDescent="0.25">
      <c r="A91" s="34" t="s">
        <v>205</v>
      </c>
      <c r="B91" s="34"/>
      <c r="C91" s="34"/>
      <c r="D91" s="34"/>
      <c r="E91" s="34"/>
      <c r="F91" s="34">
        <v>436802.48</v>
      </c>
      <c r="G91" s="34">
        <v>3098729.32</v>
      </c>
      <c r="H91" s="45">
        <v>2</v>
      </c>
      <c r="I91" s="34" t="str">
        <f>INDEX($P$2:$P$16,MATCH(Table4[[#This Row],[key]],$O$2:$O$16,0))</f>
        <v>Surface Monument (Legacy)</v>
      </c>
      <c r="J91" s="34"/>
    </row>
    <row r="92" spans="1:10" x14ac:dyDescent="0.25">
      <c r="A92" s="34" t="s">
        <v>206</v>
      </c>
      <c r="B92" s="34"/>
      <c r="C92" s="34"/>
      <c r="D92" s="34"/>
      <c r="E92" s="34"/>
      <c r="F92" s="34">
        <v>435411.94</v>
      </c>
      <c r="G92" s="34">
        <v>3097870.16</v>
      </c>
      <c r="H92" s="45">
        <v>2</v>
      </c>
      <c r="I92" s="34" t="str">
        <f>INDEX($P$2:$P$16,MATCH(Table4[[#This Row],[key]],$O$2:$O$16,0))</f>
        <v>Surface Monument (Legacy)</v>
      </c>
      <c r="J92" s="34"/>
    </row>
    <row r="93" spans="1:10" x14ac:dyDescent="0.25">
      <c r="A93" s="34" t="s">
        <v>207</v>
      </c>
      <c r="B93" s="34"/>
      <c r="C93" s="34"/>
      <c r="D93" s="34"/>
      <c r="E93" s="34"/>
      <c r="F93" s="34">
        <v>435893.83</v>
      </c>
      <c r="G93" s="34">
        <v>3097727.31</v>
      </c>
      <c r="H93" s="45">
        <v>2</v>
      </c>
      <c r="I93" s="34" t="str">
        <f>INDEX($P$2:$P$16,MATCH(Table4[[#This Row],[key]],$O$2:$O$16,0))</f>
        <v>Surface Monument (Legacy)</v>
      </c>
      <c r="J93" s="34"/>
    </row>
    <row r="94" spans="1:10" x14ac:dyDescent="0.25">
      <c r="A94" s="34" t="s">
        <v>208</v>
      </c>
      <c r="B94" s="34"/>
      <c r="C94" s="34"/>
      <c r="D94" s="34"/>
      <c r="E94" s="34"/>
      <c r="F94" s="34">
        <v>436337.4</v>
      </c>
      <c r="G94" s="34">
        <v>3097954.09</v>
      </c>
      <c r="H94" s="45">
        <v>2</v>
      </c>
      <c r="I94" s="34" t="str">
        <f>INDEX($P$2:$P$16,MATCH(Table4[[#This Row],[key]],$O$2:$O$16,0))</f>
        <v>Surface Monument (Legacy)</v>
      </c>
      <c r="J94" s="34"/>
    </row>
    <row r="95" spans="1:10" x14ac:dyDescent="0.25">
      <c r="A95" s="34" t="s">
        <v>209</v>
      </c>
      <c r="B95" s="34"/>
      <c r="C95" s="34"/>
      <c r="D95" s="34"/>
      <c r="E95" s="34"/>
      <c r="F95" s="34">
        <v>436743.18</v>
      </c>
      <c r="G95" s="34">
        <v>3098237.22</v>
      </c>
      <c r="H95" s="45">
        <v>2</v>
      </c>
      <c r="I95" s="34" t="str">
        <f>INDEX($P$2:$P$16,MATCH(Table4[[#This Row],[key]],$O$2:$O$16,0))</f>
        <v>Surface Monument (Legacy)</v>
      </c>
      <c r="J95" s="34"/>
    </row>
    <row r="96" spans="1:10" x14ac:dyDescent="0.25">
      <c r="A96" s="34" t="s">
        <v>210</v>
      </c>
      <c r="B96" s="34"/>
      <c r="C96" s="34"/>
      <c r="D96" s="34"/>
      <c r="E96" s="34"/>
      <c r="F96" s="34"/>
      <c r="G96" s="34"/>
      <c r="H96" s="45">
        <v>2</v>
      </c>
      <c r="I96" s="34"/>
      <c r="J96" s="34"/>
    </row>
    <row r="97" spans="1:10" x14ac:dyDescent="0.25">
      <c r="A97" s="34" t="s">
        <v>211</v>
      </c>
      <c r="B97" s="34"/>
      <c r="C97" s="34"/>
      <c r="D97" s="34"/>
      <c r="E97" s="34"/>
      <c r="F97" s="34"/>
      <c r="G97" s="34"/>
      <c r="H97" s="45">
        <v>2</v>
      </c>
      <c r="I97" s="34"/>
      <c r="J97" s="3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7998-3667-4373-878C-AD3FB640DA21}">
  <sheetPr>
    <tabColor rgb="FF92D050"/>
  </sheetPr>
  <dimension ref="A1:I125"/>
  <sheetViews>
    <sheetView zoomScaleNormal="100" workbookViewId="0">
      <pane xSplit="1" topLeftCell="B1" activePane="topRight" state="frozen"/>
      <selection pane="topRight" activeCell="C1" sqref="C1"/>
    </sheetView>
  </sheetViews>
  <sheetFormatPr defaultColWidth="8.85546875" defaultRowHeight="15" x14ac:dyDescent="0.25"/>
  <cols>
    <col min="1" max="1" width="15.5703125" bestFit="1" customWidth="1"/>
    <col min="2" max="2" width="20" style="9" customWidth="1"/>
    <col min="3" max="3" width="20.85546875" style="9" customWidth="1"/>
    <col min="4" max="4" width="14.28515625" customWidth="1"/>
    <col min="5" max="5" width="11.5703125" customWidth="1"/>
    <col min="6" max="6" width="19.42578125" customWidth="1"/>
    <col min="7" max="7" width="13.85546875" customWidth="1"/>
    <col min="8" max="8" width="19.140625" customWidth="1"/>
    <col min="9" max="9" width="16.140625" customWidth="1"/>
  </cols>
  <sheetData>
    <row r="1" spans="1:9" x14ac:dyDescent="0.25">
      <c r="A1" s="9" t="s">
        <v>12</v>
      </c>
      <c r="B1" s="9" t="s">
        <v>31</v>
      </c>
      <c r="C1" s="9" t="s">
        <v>32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</row>
    <row r="2" spans="1:9" x14ac:dyDescent="0.25">
      <c r="A2" s="9"/>
      <c r="B2" s="12"/>
      <c r="C2" s="12"/>
      <c r="D2" s="46"/>
      <c r="E2" s="14"/>
      <c r="F2" s="14"/>
      <c r="G2" s="47"/>
      <c r="H2" s="23"/>
      <c r="I2" s="9"/>
    </row>
    <row r="3" spans="1:9" x14ac:dyDescent="0.25">
      <c r="A3" s="9"/>
      <c r="B3" s="27"/>
      <c r="C3" s="27"/>
      <c r="D3" s="46"/>
      <c r="E3" s="14"/>
      <c r="F3" s="14"/>
      <c r="G3" s="48"/>
      <c r="H3" s="23"/>
      <c r="I3" s="9"/>
    </row>
    <row r="4" spans="1:9" x14ac:dyDescent="0.25">
      <c r="A4" s="9"/>
      <c r="B4" s="27"/>
      <c r="C4" s="27"/>
      <c r="D4" s="46"/>
      <c r="E4" s="14"/>
      <c r="F4" s="14"/>
      <c r="G4" s="48"/>
      <c r="H4" s="23"/>
      <c r="I4" s="9"/>
    </row>
    <row r="5" spans="1:9" x14ac:dyDescent="0.25">
      <c r="A5" s="9"/>
      <c r="B5" s="27"/>
      <c r="C5" s="27"/>
      <c r="D5" s="46"/>
      <c r="E5" s="14"/>
      <c r="F5" s="14"/>
      <c r="G5" s="48"/>
      <c r="H5" s="23"/>
      <c r="I5" s="9"/>
    </row>
    <row r="6" spans="1:9" x14ac:dyDescent="0.25">
      <c r="A6" s="9"/>
      <c r="B6" s="27"/>
      <c r="C6" s="27"/>
      <c r="D6" s="46"/>
      <c r="E6" s="14"/>
      <c r="F6" s="14"/>
      <c r="G6" s="48"/>
      <c r="H6" s="23"/>
      <c r="I6" s="9"/>
    </row>
    <row r="7" spans="1:9" x14ac:dyDescent="0.25">
      <c r="A7" s="9"/>
      <c r="B7" s="12"/>
      <c r="C7" s="12"/>
      <c r="D7" s="46"/>
      <c r="E7" s="14"/>
      <c r="F7" s="14"/>
      <c r="G7" s="48"/>
      <c r="H7" s="23"/>
      <c r="I7" s="9"/>
    </row>
    <row r="8" spans="1:9" x14ac:dyDescent="0.25">
      <c r="A8" s="9"/>
      <c r="B8" s="12"/>
      <c r="C8" s="12"/>
      <c r="D8" s="46"/>
      <c r="E8" s="14"/>
      <c r="F8" s="14"/>
      <c r="G8" s="48"/>
      <c r="H8" s="23"/>
      <c r="I8" s="9"/>
    </row>
    <row r="9" spans="1:9" x14ac:dyDescent="0.25">
      <c r="A9" s="9"/>
      <c r="B9" s="12"/>
      <c r="C9" s="12"/>
      <c r="D9" s="46"/>
      <c r="E9" s="14"/>
      <c r="F9" s="14"/>
      <c r="G9" s="48"/>
      <c r="H9" s="23"/>
      <c r="I9" s="9"/>
    </row>
    <row r="10" spans="1:9" x14ac:dyDescent="0.25">
      <c r="A10" s="9"/>
      <c r="B10" s="12"/>
      <c r="C10" s="12"/>
      <c r="D10" s="46"/>
      <c r="E10" s="14"/>
      <c r="F10" s="14"/>
      <c r="G10" s="48"/>
      <c r="H10" s="23"/>
      <c r="I10" s="9"/>
    </row>
    <row r="11" spans="1:9" x14ac:dyDescent="0.25">
      <c r="A11" s="9"/>
      <c r="B11" s="12"/>
      <c r="C11" s="12"/>
      <c r="D11" s="46"/>
      <c r="E11" s="14"/>
      <c r="F11" s="14"/>
      <c r="G11" s="48"/>
      <c r="H11" s="23"/>
      <c r="I11" s="9"/>
    </row>
    <row r="12" spans="1:9" ht="13.9" customHeight="1" x14ac:dyDescent="0.25">
      <c r="A12" s="9"/>
      <c r="B12" s="12"/>
      <c r="C12" s="12"/>
      <c r="D12" s="46"/>
      <c r="E12" s="14"/>
      <c r="F12" s="14"/>
      <c r="G12" s="48"/>
      <c r="H12" s="23"/>
      <c r="I12" s="9"/>
    </row>
    <row r="13" spans="1:9" x14ac:dyDescent="0.25">
      <c r="A13" s="9"/>
      <c r="B13" s="12"/>
      <c r="C13" s="12"/>
      <c r="D13" s="46"/>
      <c r="E13" s="14"/>
      <c r="F13" s="14"/>
      <c r="G13" s="48"/>
      <c r="H13" s="23"/>
      <c r="I13" s="9"/>
    </row>
    <row r="14" spans="1:9" x14ac:dyDescent="0.25">
      <c r="A14" s="9"/>
      <c r="B14" s="12"/>
      <c r="C14" s="12"/>
      <c r="D14" s="46"/>
      <c r="E14" s="14"/>
      <c r="F14" s="14"/>
      <c r="G14" s="48"/>
      <c r="H14" s="23"/>
      <c r="I14" s="9"/>
    </row>
    <row r="15" spans="1:9" x14ac:dyDescent="0.25">
      <c r="A15" s="9"/>
      <c r="B15" s="12"/>
      <c r="C15" s="12"/>
      <c r="D15" s="46"/>
      <c r="E15" s="14"/>
      <c r="F15" s="14"/>
      <c r="G15" s="48"/>
      <c r="H15" s="23"/>
      <c r="I15" s="9"/>
    </row>
    <row r="16" spans="1:9" x14ac:dyDescent="0.25">
      <c r="A16" s="9"/>
      <c r="B16" s="12"/>
      <c r="C16" s="12"/>
      <c r="D16" s="46"/>
      <c r="E16" s="14"/>
      <c r="F16" s="14"/>
      <c r="G16" s="48"/>
      <c r="H16" s="23"/>
      <c r="I16" s="9"/>
    </row>
    <row r="17" spans="1:9" x14ac:dyDescent="0.25">
      <c r="A17" s="9"/>
      <c r="B17" s="12"/>
      <c r="C17" s="12"/>
      <c r="D17" s="46"/>
      <c r="E17" s="14"/>
      <c r="F17" s="14"/>
      <c r="G17" s="48"/>
      <c r="H17" s="23"/>
      <c r="I17" s="9"/>
    </row>
    <row r="18" spans="1:9" x14ac:dyDescent="0.25">
      <c r="A18" s="9"/>
      <c r="B18" s="12"/>
      <c r="C18" s="12"/>
      <c r="D18" s="46"/>
      <c r="E18" s="14"/>
      <c r="F18" s="14"/>
      <c r="G18" s="48"/>
      <c r="H18" s="23"/>
      <c r="I18" s="9"/>
    </row>
    <row r="19" spans="1:9" x14ac:dyDescent="0.25">
      <c r="A19" s="9"/>
      <c r="B19" s="12"/>
      <c r="C19" s="12"/>
      <c r="D19" s="46"/>
      <c r="E19" s="14"/>
      <c r="F19" s="14"/>
      <c r="G19" s="48"/>
      <c r="H19" s="23"/>
      <c r="I19" s="9"/>
    </row>
    <row r="20" spans="1:9" x14ac:dyDescent="0.25">
      <c r="A20" s="9"/>
      <c r="B20" s="12"/>
      <c r="C20" s="12"/>
      <c r="D20" s="46"/>
      <c r="E20" s="14"/>
      <c r="F20" s="14"/>
      <c r="G20" s="48"/>
      <c r="H20" s="23"/>
      <c r="I20" s="9"/>
    </row>
    <row r="21" spans="1:9" x14ac:dyDescent="0.25">
      <c r="A21" s="9"/>
      <c r="B21" s="12"/>
      <c r="C21" s="12"/>
      <c r="D21" s="46"/>
      <c r="E21" s="14"/>
      <c r="F21" s="14"/>
      <c r="G21" s="48"/>
      <c r="H21" s="23"/>
      <c r="I21" s="9"/>
    </row>
    <row r="22" spans="1:9" x14ac:dyDescent="0.25">
      <c r="A22" s="9"/>
      <c r="B22" s="27"/>
      <c r="C22" s="27"/>
      <c r="D22" s="14"/>
      <c r="E22" s="49"/>
      <c r="F22" s="14"/>
      <c r="G22" s="50"/>
      <c r="H22" s="23"/>
      <c r="I22" s="9"/>
    </row>
    <row r="23" spans="1:9" x14ac:dyDescent="0.25">
      <c r="A23" s="9"/>
      <c r="B23" s="27"/>
      <c r="C23" s="27"/>
      <c r="D23" s="14"/>
      <c r="E23" s="49"/>
      <c r="F23" s="14"/>
      <c r="G23" s="50"/>
      <c r="H23" s="23"/>
      <c r="I23" s="9"/>
    </row>
    <row r="24" spans="1:9" x14ac:dyDescent="0.25">
      <c r="A24" s="9"/>
      <c r="B24" s="27"/>
      <c r="C24" s="27"/>
      <c r="D24" s="14"/>
      <c r="E24" s="49"/>
      <c r="F24" s="14"/>
      <c r="G24" s="50"/>
      <c r="H24" s="23"/>
      <c r="I24" s="9"/>
    </row>
    <row r="25" spans="1:9" x14ac:dyDescent="0.25">
      <c r="A25" s="9"/>
      <c r="B25" s="27"/>
      <c r="C25" s="27"/>
      <c r="D25" s="14"/>
      <c r="E25" s="49"/>
      <c r="F25" s="14"/>
      <c r="G25" s="50"/>
      <c r="H25" s="23"/>
      <c r="I25" s="9"/>
    </row>
    <row r="26" spans="1:9" x14ac:dyDescent="0.25">
      <c r="A26" s="9"/>
      <c r="B26" s="27"/>
      <c r="C26" s="27"/>
      <c r="D26" s="14"/>
      <c r="E26" s="49"/>
      <c r="F26" s="14"/>
      <c r="G26" s="50"/>
      <c r="H26" s="23"/>
      <c r="I26" s="9"/>
    </row>
    <row r="27" spans="1:9" x14ac:dyDescent="0.25">
      <c r="A27" s="9"/>
      <c r="B27" s="27"/>
      <c r="C27" s="27"/>
      <c r="D27" s="14"/>
      <c r="E27" s="49"/>
      <c r="F27" s="14"/>
      <c r="G27" s="50"/>
      <c r="H27" s="23"/>
      <c r="I27" s="9"/>
    </row>
    <row r="28" spans="1:9" x14ac:dyDescent="0.25">
      <c r="A28" s="9"/>
      <c r="B28" s="27"/>
      <c r="C28" s="27"/>
      <c r="D28" s="14"/>
      <c r="E28" s="49"/>
      <c r="F28" s="14"/>
      <c r="G28" s="50"/>
      <c r="H28" s="23"/>
      <c r="I28" s="9"/>
    </row>
    <row r="29" spans="1:9" x14ac:dyDescent="0.25">
      <c r="A29" s="9"/>
      <c r="B29" s="27"/>
      <c r="C29" s="27"/>
      <c r="D29" s="14"/>
      <c r="E29" s="49"/>
      <c r="F29" s="14"/>
      <c r="G29" s="50"/>
      <c r="H29" s="23"/>
      <c r="I29" s="9"/>
    </row>
    <row r="30" spans="1:9" x14ac:dyDescent="0.25">
      <c r="A30" s="9"/>
      <c r="B30" s="27"/>
      <c r="C30" s="27"/>
      <c r="D30" s="14"/>
      <c r="E30" s="49"/>
      <c r="F30" s="14"/>
      <c r="G30" s="50"/>
      <c r="H30" s="23"/>
      <c r="I30" s="9"/>
    </row>
    <row r="31" spans="1:9" x14ac:dyDescent="0.25">
      <c r="A31" s="9"/>
      <c r="B31" s="27"/>
      <c r="C31" s="27"/>
      <c r="D31" s="14"/>
      <c r="E31" s="49"/>
      <c r="F31" s="14"/>
      <c r="G31" s="50"/>
      <c r="H31" s="23"/>
      <c r="I31" s="9"/>
    </row>
    <row r="32" spans="1:9" x14ac:dyDescent="0.25">
      <c r="A32" s="9"/>
      <c r="B32" s="27"/>
      <c r="C32" s="27"/>
      <c r="D32" s="14"/>
      <c r="E32" s="49"/>
      <c r="F32" s="14"/>
      <c r="G32" s="50"/>
      <c r="H32" s="23"/>
      <c r="I32" s="9"/>
    </row>
    <row r="33" spans="1:9" x14ac:dyDescent="0.25">
      <c r="A33" s="9"/>
      <c r="B33" s="27"/>
      <c r="C33" s="27"/>
      <c r="D33" s="14"/>
      <c r="E33" s="51"/>
      <c r="F33" s="14"/>
      <c r="G33" s="50"/>
      <c r="H33" s="23"/>
      <c r="I33" s="9"/>
    </row>
    <row r="34" spans="1:9" x14ac:dyDescent="0.25">
      <c r="A34" s="9"/>
      <c r="B34" s="27"/>
      <c r="C34" s="27"/>
      <c r="D34" s="14"/>
      <c r="E34" s="49"/>
      <c r="F34" s="14"/>
      <c r="G34" s="50"/>
      <c r="H34" s="23"/>
      <c r="I34" s="9"/>
    </row>
    <row r="35" spans="1:9" x14ac:dyDescent="0.25">
      <c r="A35" s="9"/>
      <c r="B35" s="27"/>
      <c r="C35" s="27"/>
      <c r="D35" s="14"/>
      <c r="E35" s="49"/>
      <c r="F35" s="14"/>
      <c r="G35" s="50"/>
      <c r="H35" s="23"/>
      <c r="I35" s="9"/>
    </row>
    <row r="36" spans="1:9" x14ac:dyDescent="0.25">
      <c r="A36" s="9"/>
      <c r="B36" s="12"/>
      <c r="C36" s="12"/>
      <c r="D36" s="14"/>
      <c r="E36" s="49"/>
      <c r="F36" s="14"/>
      <c r="G36" s="50"/>
      <c r="H36" s="23"/>
      <c r="I36" s="9"/>
    </row>
    <row r="37" spans="1:9" x14ac:dyDescent="0.25">
      <c r="A37" s="9"/>
      <c r="B37" s="12"/>
      <c r="C37" s="12"/>
      <c r="D37" s="14"/>
      <c r="E37" s="49"/>
      <c r="F37" s="14"/>
      <c r="G37" s="50"/>
      <c r="H37" s="23"/>
      <c r="I37" s="9"/>
    </row>
    <row r="38" spans="1:9" x14ac:dyDescent="0.25">
      <c r="A38" s="1"/>
      <c r="B38" s="52"/>
      <c r="C38" s="52"/>
      <c r="D38" s="2"/>
      <c r="E38" s="2"/>
      <c r="F38" s="2"/>
      <c r="G38" s="6"/>
      <c r="H38" s="3"/>
    </row>
    <row r="39" spans="1:9" x14ac:dyDescent="0.25">
      <c r="A39" s="1"/>
      <c r="B39" s="52"/>
      <c r="C39" s="52"/>
      <c r="D39" s="2"/>
      <c r="E39" s="2"/>
      <c r="F39" s="2"/>
      <c r="G39" s="6"/>
      <c r="H39" s="3"/>
    </row>
    <row r="40" spans="1:9" x14ac:dyDescent="0.25">
      <c r="A40" s="1"/>
      <c r="D40" s="2"/>
      <c r="E40" s="2"/>
      <c r="F40" s="2"/>
      <c r="G40" s="6"/>
      <c r="H40" s="3"/>
    </row>
    <row r="41" spans="1:9" x14ac:dyDescent="0.25">
      <c r="A41" s="1"/>
      <c r="D41" s="2"/>
      <c r="E41" s="2"/>
      <c r="F41" s="2"/>
      <c r="G41" s="6"/>
      <c r="H41" s="3"/>
    </row>
    <row r="42" spans="1:9" x14ac:dyDescent="0.25">
      <c r="A42" s="1"/>
      <c r="B42" s="28"/>
      <c r="C42" s="28"/>
      <c r="D42" s="2"/>
      <c r="E42" s="2"/>
      <c r="F42" s="2"/>
      <c r="G42" s="6"/>
      <c r="H42" s="3"/>
    </row>
    <row r="43" spans="1:9" x14ac:dyDescent="0.25">
      <c r="A43" s="1"/>
      <c r="B43" s="28"/>
      <c r="C43" s="28"/>
      <c r="D43" s="2"/>
      <c r="E43" s="2"/>
      <c r="F43" s="2"/>
      <c r="G43" s="6"/>
      <c r="H43" s="3"/>
    </row>
    <row r="44" spans="1:9" x14ac:dyDescent="0.25">
      <c r="A44" s="1"/>
      <c r="B44" s="28"/>
      <c r="C44" s="28"/>
      <c r="D44" s="2"/>
      <c r="E44" s="2"/>
      <c r="F44" s="2"/>
      <c r="G44" s="6"/>
      <c r="H44" s="3"/>
    </row>
    <row r="45" spans="1:9" x14ac:dyDescent="0.25">
      <c r="A45" s="1"/>
      <c r="B45" s="28"/>
      <c r="C45" s="28"/>
      <c r="D45" s="2"/>
      <c r="E45" s="2"/>
      <c r="F45" s="2"/>
      <c r="G45" s="6"/>
      <c r="H45" s="3"/>
    </row>
    <row r="46" spans="1:9" x14ac:dyDescent="0.25">
      <c r="A46" s="1"/>
      <c r="D46" s="2"/>
      <c r="E46" s="2"/>
      <c r="F46" s="2"/>
      <c r="G46" s="6"/>
      <c r="H46" s="3"/>
    </row>
    <row r="47" spans="1:9" x14ac:dyDescent="0.25">
      <c r="A47" s="1"/>
      <c r="D47" s="2"/>
      <c r="E47" s="2"/>
      <c r="F47" s="2"/>
      <c r="G47" s="6"/>
      <c r="H47" s="3"/>
    </row>
    <row r="48" spans="1:9" x14ac:dyDescent="0.25">
      <c r="A48" s="1"/>
      <c r="B48" s="28"/>
      <c r="C48" s="28"/>
      <c r="D48" s="2"/>
      <c r="E48" s="2"/>
      <c r="F48" s="2"/>
      <c r="G48" s="6"/>
      <c r="H48" s="3"/>
    </row>
    <row r="49" spans="1:8" x14ac:dyDescent="0.25">
      <c r="A49" s="1"/>
      <c r="B49" s="28"/>
      <c r="C49" s="28"/>
      <c r="D49" s="2"/>
      <c r="E49" s="2"/>
      <c r="F49" s="2"/>
      <c r="G49" s="6"/>
      <c r="H49" s="3"/>
    </row>
    <row r="50" spans="1:8" x14ac:dyDescent="0.25">
      <c r="A50" s="1"/>
      <c r="B50" s="28"/>
      <c r="C50" s="28"/>
      <c r="D50" s="2"/>
      <c r="E50" s="2"/>
      <c r="F50" s="2"/>
      <c r="G50" s="6"/>
      <c r="H50" s="3"/>
    </row>
    <row r="51" spans="1:8" x14ac:dyDescent="0.25">
      <c r="A51" s="1"/>
      <c r="B51" s="28"/>
      <c r="C51" s="28"/>
      <c r="D51" s="2"/>
      <c r="E51" s="2"/>
      <c r="F51" s="2"/>
      <c r="G51" s="6"/>
      <c r="H51" s="3"/>
    </row>
    <row r="52" spans="1:8" x14ac:dyDescent="0.25">
      <c r="A52" s="1"/>
      <c r="B52" s="28"/>
      <c r="C52" s="28"/>
      <c r="D52" s="2"/>
      <c r="E52" s="2"/>
      <c r="F52" s="2"/>
      <c r="G52" s="6"/>
      <c r="H52" s="3"/>
    </row>
    <row r="53" spans="1:8" x14ac:dyDescent="0.25">
      <c r="A53" s="1"/>
      <c r="B53" s="28"/>
      <c r="C53" s="28"/>
      <c r="D53" s="2"/>
      <c r="E53" s="2"/>
      <c r="F53" s="2"/>
      <c r="G53" s="6"/>
      <c r="H53" s="3"/>
    </row>
    <row r="54" spans="1:8" x14ac:dyDescent="0.25">
      <c r="A54" s="1"/>
      <c r="B54" s="28"/>
      <c r="C54" s="28"/>
      <c r="D54" s="2"/>
      <c r="E54" s="2"/>
      <c r="F54" s="2"/>
      <c r="G54" s="6"/>
      <c r="H54" s="3"/>
    </row>
    <row r="55" spans="1:8" x14ac:dyDescent="0.25">
      <c r="A55" s="1"/>
      <c r="B55" s="28"/>
      <c r="C55" s="28"/>
      <c r="D55" s="2"/>
      <c r="E55" s="2"/>
      <c r="F55" s="2"/>
      <c r="G55" s="2"/>
      <c r="H55" s="2"/>
    </row>
    <row r="56" spans="1:8" x14ac:dyDescent="0.25">
      <c r="A56" s="1"/>
      <c r="B56" s="28"/>
      <c r="C56" s="28"/>
      <c r="D56" s="2"/>
      <c r="E56" s="2"/>
      <c r="F56" s="2"/>
      <c r="G56" s="6"/>
      <c r="H56" s="3"/>
    </row>
    <row r="57" spans="1:8" x14ac:dyDescent="0.25">
      <c r="A57" s="1"/>
      <c r="B57" s="28"/>
      <c r="C57" s="28"/>
      <c r="D57" s="2"/>
      <c r="E57" s="2"/>
      <c r="F57" s="2"/>
      <c r="G57" s="6"/>
      <c r="H57" s="3"/>
    </row>
    <row r="58" spans="1:8" x14ac:dyDescent="0.25">
      <c r="A58" s="1"/>
      <c r="B58" s="28"/>
      <c r="C58" s="28"/>
      <c r="D58" s="2"/>
      <c r="E58" s="2"/>
      <c r="F58" s="2"/>
      <c r="G58" s="6"/>
      <c r="H58" s="3"/>
    </row>
    <row r="59" spans="1:8" x14ac:dyDescent="0.25">
      <c r="A59" s="1"/>
      <c r="B59" s="28"/>
      <c r="C59" s="28"/>
      <c r="D59" s="2"/>
      <c r="E59" s="2"/>
      <c r="F59" s="2"/>
      <c r="G59" s="6"/>
      <c r="H59" s="3"/>
    </row>
    <row r="60" spans="1:8" x14ac:dyDescent="0.25">
      <c r="A60" s="1"/>
      <c r="B60" s="28"/>
      <c r="C60" s="28"/>
      <c r="D60" s="2"/>
      <c r="E60" s="2"/>
      <c r="F60" s="2"/>
      <c r="G60" s="6"/>
      <c r="H60" s="3"/>
    </row>
    <row r="61" spans="1:8" x14ac:dyDescent="0.25">
      <c r="A61" s="1"/>
      <c r="B61" s="28"/>
      <c r="C61" s="28"/>
      <c r="D61" s="2"/>
      <c r="E61" s="2"/>
      <c r="F61" s="2"/>
      <c r="G61" s="6"/>
      <c r="H61" s="3"/>
    </row>
    <row r="62" spans="1:8" x14ac:dyDescent="0.25">
      <c r="A62" s="1"/>
      <c r="B62" s="28"/>
      <c r="C62" s="28"/>
      <c r="D62" s="2"/>
      <c r="E62" s="2"/>
      <c r="F62" s="2"/>
      <c r="G62" s="6"/>
      <c r="H62" s="3"/>
    </row>
    <row r="63" spans="1:8" x14ac:dyDescent="0.25">
      <c r="A63" s="1"/>
      <c r="B63" s="28"/>
      <c r="C63" s="28"/>
      <c r="D63" s="2"/>
      <c r="E63" s="2"/>
      <c r="F63" s="2"/>
      <c r="G63" s="6"/>
      <c r="H63" s="3"/>
    </row>
    <row r="64" spans="1:8" x14ac:dyDescent="0.25">
      <c r="A64" s="1"/>
      <c r="B64" s="28"/>
      <c r="C64" s="28"/>
      <c r="D64" s="2"/>
      <c r="E64" s="2"/>
      <c r="F64" s="2"/>
      <c r="G64" s="6"/>
      <c r="H64" s="3"/>
    </row>
    <row r="65" spans="1:8" x14ac:dyDescent="0.25">
      <c r="A65" s="1"/>
      <c r="B65" s="28"/>
      <c r="C65" s="28"/>
      <c r="D65" s="2"/>
      <c r="E65" s="2"/>
      <c r="F65" s="2"/>
      <c r="G65" s="6"/>
      <c r="H65" s="3"/>
    </row>
    <row r="66" spans="1:8" x14ac:dyDescent="0.25">
      <c r="A66" s="1"/>
      <c r="B66" s="28"/>
      <c r="C66" s="28"/>
      <c r="D66" s="2"/>
      <c r="E66" s="2"/>
      <c r="F66" s="2"/>
      <c r="G66" s="6"/>
      <c r="H66" s="3"/>
    </row>
    <row r="67" spans="1:8" x14ac:dyDescent="0.25">
      <c r="A67" s="1"/>
      <c r="B67" s="28"/>
      <c r="C67" s="28"/>
      <c r="D67" s="2"/>
      <c r="E67" s="2"/>
      <c r="F67" s="2"/>
      <c r="G67" s="6"/>
      <c r="H67" s="3"/>
    </row>
    <row r="68" spans="1:8" x14ac:dyDescent="0.25">
      <c r="A68" s="1"/>
      <c r="B68" s="28"/>
      <c r="C68" s="28"/>
      <c r="D68" s="2"/>
      <c r="E68" s="2"/>
      <c r="F68" s="2"/>
      <c r="G68" s="6"/>
      <c r="H68" s="3"/>
    </row>
    <row r="69" spans="1:8" x14ac:dyDescent="0.25">
      <c r="A69" s="1"/>
      <c r="B69" s="28"/>
      <c r="C69" s="28"/>
      <c r="D69" s="2"/>
      <c r="E69" s="2"/>
      <c r="F69" s="2"/>
      <c r="G69" s="6"/>
      <c r="H69" s="3"/>
    </row>
    <row r="70" spans="1:8" x14ac:dyDescent="0.25">
      <c r="A70" s="1"/>
      <c r="B70" s="28"/>
      <c r="C70" s="28"/>
      <c r="D70" s="2"/>
      <c r="E70" s="2"/>
      <c r="F70" s="2"/>
      <c r="G70" s="6"/>
      <c r="H70" s="3"/>
    </row>
    <row r="71" spans="1:8" x14ac:dyDescent="0.25">
      <c r="A71" s="1"/>
      <c r="B71" s="28"/>
      <c r="C71" s="28"/>
      <c r="D71" s="2"/>
      <c r="E71" s="2"/>
      <c r="F71" s="2"/>
      <c r="G71" s="6"/>
      <c r="H71" s="3"/>
    </row>
    <row r="72" spans="1:8" x14ac:dyDescent="0.25">
      <c r="A72" s="1"/>
      <c r="B72" s="28"/>
      <c r="C72" s="28"/>
      <c r="D72" s="2"/>
      <c r="E72" s="2"/>
      <c r="F72" s="2"/>
      <c r="G72" s="6"/>
      <c r="H72" s="3"/>
    </row>
    <row r="73" spans="1:8" x14ac:dyDescent="0.25">
      <c r="A73" s="1"/>
      <c r="B73" s="28"/>
      <c r="C73" s="28"/>
      <c r="D73" s="2"/>
      <c r="E73" s="2"/>
      <c r="F73" s="2"/>
      <c r="G73" s="6"/>
      <c r="H73" s="3"/>
    </row>
    <row r="74" spans="1:8" x14ac:dyDescent="0.25">
      <c r="A74" s="1"/>
      <c r="B74" s="28"/>
      <c r="C74" s="28"/>
      <c r="D74" s="2"/>
      <c r="E74" s="2"/>
      <c r="F74" s="2"/>
      <c r="G74" s="6"/>
      <c r="H74" s="3"/>
    </row>
    <row r="75" spans="1:8" x14ac:dyDescent="0.25">
      <c r="A75" s="1"/>
      <c r="B75" s="28"/>
      <c r="C75" s="28"/>
      <c r="D75" s="2"/>
      <c r="E75" s="2"/>
      <c r="F75" s="2"/>
      <c r="G75" s="6"/>
      <c r="H75" s="3"/>
    </row>
    <row r="76" spans="1:8" x14ac:dyDescent="0.25">
      <c r="A76" s="1"/>
      <c r="B76" s="28"/>
      <c r="C76" s="28"/>
      <c r="D76" s="2"/>
      <c r="E76" s="2"/>
      <c r="F76" s="2"/>
      <c r="G76" s="6"/>
      <c r="H76" s="3"/>
    </row>
    <row r="77" spans="1:8" x14ac:dyDescent="0.25">
      <c r="A77" s="1"/>
      <c r="B77" s="28"/>
      <c r="C77" s="28"/>
      <c r="D77" s="2"/>
      <c r="E77" s="2"/>
      <c r="F77" s="2"/>
      <c r="G77" s="6"/>
      <c r="H77" s="3"/>
    </row>
    <row r="78" spans="1:8" x14ac:dyDescent="0.25">
      <c r="A78" s="1"/>
      <c r="B78" s="28"/>
      <c r="C78" s="28"/>
      <c r="D78" s="2"/>
      <c r="E78" s="2"/>
      <c r="F78" s="2"/>
      <c r="G78" s="6"/>
      <c r="H78" s="3"/>
    </row>
    <row r="79" spans="1:8" x14ac:dyDescent="0.25">
      <c r="A79" s="1"/>
      <c r="B79" s="28"/>
      <c r="C79" s="28"/>
      <c r="D79" s="2"/>
      <c r="E79" s="2"/>
      <c r="F79" s="2"/>
      <c r="G79" s="6"/>
      <c r="H79" s="3"/>
    </row>
    <row r="80" spans="1:8" x14ac:dyDescent="0.25">
      <c r="A80" s="1"/>
      <c r="B80" s="28"/>
      <c r="C80" s="28"/>
      <c r="D80" s="2"/>
      <c r="E80" s="2"/>
      <c r="F80" s="2"/>
      <c r="G80" s="6"/>
      <c r="H80" s="3"/>
    </row>
    <row r="81" spans="1:8" x14ac:dyDescent="0.25">
      <c r="A81" s="1"/>
      <c r="B81" s="28"/>
      <c r="C81" s="28"/>
      <c r="D81" s="2"/>
      <c r="E81" s="2"/>
      <c r="F81" s="2"/>
      <c r="G81" s="6"/>
      <c r="H81" s="3"/>
    </row>
    <row r="82" spans="1:8" x14ac:dyDescent="0.25">
      <c r="A82" s="1"/>
      <c r="B82" s="28"/>
      <c r="C82" s="28"/>
      <c r="D82" s="2"/>
      <c r="E82" s="2"/>
      <c r="F82" s="2"/>
      <c r="G82" s="6"/>
      <c r="H82" s="3"/>
    </row>
    <row r="83" spans="1:8" x14ac:dyDescent="0.25">
      <c r="A83" s="1"/>
      <c r="B83" s="28"/>
      <c r="C83" s="28"/>
      <c r="D83" s="2"/>
      <c r="E83" s="2"/>
      <c r="F83" s="2"/>
      <c r="G83" s="6"/>
      <c r="H83" s="3"/>
    </row>
    <row r="84" spans="1:8" x14ac:dyDescent="0.25">
      <c r="A84" s="1"/>
      <c r="B84" s="28"/>
      <c r="C84" s="28"/>
      <c r="D84" s="2"/>
      <c r="E84" s="2"/>
      <c r="F84" s="2"/>
      <c r="G84" s="6"/>
      <c r="H84" s="3"/>
    </row>
    <row r="85" spans="1:8" x14ac:dyDescent="0.25">
      <c r="A85" s="1"/>
      <c r="B85" s="28"/>
      <c r="C85" s="28"/>
      <c r="D85" s="2"/>
      <c r="E85" s="2"/>
      <c r="F85" s="2"/>
      <c r="G85" s="6"/>
      <c r="H85" s="3"/>
    </row>
    <row r="86" spans="1:8" x14ac:dyDescent="0.25">
      <c r="A86" s="1"/>
      <c r="B86" s="28"/>
      <c r="C86" s="28"/>
      <c r="D86" s="2"/>
      <c r="E86" s="2"/>
      <c r="F86" s="2"/>
      <c r="G86" s="6"/>
      <c r="H86" s="3"/>
    </row>
    <row r="87" spans="1:8" x14ac:dyDescent="0.25">
      <c r="A87" s="1"/>
      <c r="B87" s="28"/>
      <c r="C87" s="28"/>
      <c r="D87" s="2"/>
      <c r="E87" s="2"/>
      <c r="F87" s="2"/>
      <c r="G87" s="6"/>
      <c r="H87" s="3"/>
    </row>
    <row r="88" spans="1:8" x14ac:dyDescent="0.25">
      <c r="A88" s="1"/>
      <c r="B88" s="28"/>
      <c r="C88" s="28"/>
      <c r="D88" s="2"/>
      <c r="E88" s="2"/>
      <c r="F88" s="2"/>
      <c r="G88" s="6"/>
      <c r="H88" s="3"/>
    </row>
    <row r="89" spans="1:8" x14ac:dyDescent="0.25">
      <c r="A89" s="1"/>
      <c r="B89" s="28"/>
      <c r="C89" s="28"/>
      <c r="D89" s="2"/>
      <c r="E89" s="2"/>
      <c r="F89" s="2"/>
      <c r="G89" s="6"/>
      <c r="H89" s="3"/>
    </row>
    <row r="90" spans="1:8" x14ac:dyDescent="0.25">
      <c r="A90" s="1"/>
      <c r="B90" s="28"/>
      <c r="C90" s="28"/>
      <c r="D90" s="2"/>
      <c r="E90" s="2"/>
      <c r="F90" s="2"/>
      <c r="G90" s="6"/>
      <c r="H90" s="3"/>
    </row>
    <row r="91" spans="1:8" x14ac:dyDescent="0.25">
      <c r="A91" s="1"/>
      <c r="B91" s="28"/>
      <c r="C91" s="28"/>
      <c r="D91" s="2"/>
      <c r="E91" s="2"/>
      <c r="F91" s="2"/>
      <c r="G91" s="6"/>
      <c r="H91" s="3"/>
    </row>
    <row r="92" spans="1:8" x14ac:dyDescent="0.25">
      <c r="A92" s="1"/>
      <c r="B92" s="28"/>
      <c r="C92" s="28"/>
      <c r="D92" s="2"/>
      <c r="E92" s="2"/>
      <c r="F92" s="2"/>
      <c r="G92" s="6"/>
      <c r="H92" s="3"/>
    </row>
    <row r="93" spans="1:8" x14ac:dyDescent="0.25">
      <c r="A93" s="1"/>
      <c r="B93" s="28"/>
      <c r="C93" s="28"/>
      <c r="D93" s="2"/>
      <c r="E93" s="2"/>
      <c r="F93" s="2"/>
      <c r="G93" s="6"/>
      <c r="H93" s="3"/>
    </row>
    <row r="94" spans="1:8" x14ac:dyDescent="0.25">
      <c r="A94" s="1"/>
      <c r="B94" s="28"/>
      <c r="C94" s="28"/>
      <c r="D94" s="2"/>
      <c r="E94" s="2"/>
      <c r="F94" s="2"/>
      <c r="G94" s="6"/>
      <c r="H94" s="3"/>
    </row>
    <row r="95" spans="1:8" x14ac:dyDescent="0.25">
      <c r="A95" s="1"/>
      <c r="B95" s="28"/>
      <c r="C95" s="28"/>
      <c r="D95" s="2"/>
      <c r="E95" s="2"/>
      <c r="F95" s="2"/>
      <c r="G95" s="6"/>
      <c r="H95" s="3"/>
    </row>
    <row r="96" spans="1:8" x14ac:dyDescent="0.25">
      <c r="A96" s="1"/>
      <c r="B96" s="28"/>
      <c r="C96" s="28"/>
      <c r="D96" s="2"/>
      <c r="E96" s="2"/>
      <c r="F96" s="2"/>
      <c r="G96" s="6"/>
      <c r="H96" s="3"/>
    </row>
    <row r="97" spans="1:8" x14ac:dyDescent="0.25">
      <c r="A97" s="1"/>
      <c r="B97" s="28"/>
      <c r="C97" s="28"/>
      <c r="D97" s="2"/>
      <c r="E97" s="2"/>
      <c r="F97" s="2"/>
      <c r="G97" s="6"/>
      <c r="H97" s="3"/>
    </row>
    <row r="98" spans="1:8" x14ac:dyDescent="0.25">
      <c r="A98" s="1"/>
      <c r="B98" s="28"/>
      <c r="C98" s="28"/>
      <c r="D98" s="2"/>
      <c r="E98" s="2"/>
      <c r="F98" s="2"/>
      <c r="G98" s="6"/>
      <c r="H98" s="3"/>
    </row>
    <row r="99" spans="1:8" x14ac:dyDescent="0.25">
      <c r="A99" s="1"/>
      <c r="B99" s="28"/>
      <c r="C99" s="28"/>
      <c r="D99" s="2"/>
      <c r="E99" s="2"/>
      <c r="F99" s="2"/>
      <c r="G99" s="6"/>
      <c r="H99" s="3"/>
    </row>
    <row r="100" spans="1:8" x14ac:dyDescent="0.25">
      <c r="A100" s="1"/>
      <c r="B100" s="28"/>
      <c r="C100" s="28"/>
      <c r="D100" s="2"/>
      <c r="E100" s="2"/>
      <c r="F100" s="2"/>
      <c r="G100" s="6"/>
      <c r="H100" s="3"/>
    </row>
    <row r="101" spans="1:8" x14ac:dyDescent="0.25">
      <c r="A101" s="1"/>
      <c r="B101" s="28"/>
      <c r="C101" s="28"/>
      <c r="D101" s="2"/>
      <c r="E101" s="2"/>
      <c r="F101" s="2"/>
      <c r="G101" s="6"/>
      <c r="H101" s="3"/>
    </row>
    <row r="102" spans="1:8" x14ac:dyDescent="0.25">
      <c r="A102" s="1"/>
      <c r="B102" s="28"/>
      <c r="C102" s="28"/>
      <c r="D102" s="2"/>
      <c r="E102" s="2"/>
      <c r="F102" s="2"/>
      <c r="G102" s="6"/>
      <c r="H102" s="3"/>
    </row>
    <row r="103" spans="1:8" x14ac:dyDescent="0.25">
      <c r="A103" s="1"/>
      <c r="B103" s="28"/>
      <c r="C103" s="28"/>
      <c r="D103" s="2"/>
      <c r="E103" s="2"/>
      <c r="F103" s="2"/>
      <c r="G103" s="6"/>
      <c r="H103" s="3"/>
    </row>
    <row r="104" spans="1:8" x14ac:dyDescent="0.25">
      <c r="A104" s="1"/>
      <c r="B104" s="28"/>
      <c r="C104" s="28"/>
      <c r="D104" s="2"/>
      <c r="E104" s="2"/>
      <c r="F104" s="2"/>
      <c r="G104" s="6"/>
      <c r="H104" s="3"/>
    </row>
    <row r="105" spans="1:8" x14ac:dyDescent="0.25">
      <c r="A105" s="1"/>
      <c r="B105" s="28"/>
      <c r="C105" s="28"/>
      <c r="D105" s="2"/>
      <c r="E105" s="2"/>
      <c r="F105" s="2"/>
      <c r="G105" s="6"/>
      <c r="H105" s="3"/>
    </row>
    <row r="106" spans="1:8" x14ac:dyDescent="0.25">
      <c r="A106" s="1"/>
      <c r="B106" s="28"/>
      <c r="C106" s="28"/>
      <c r="D106" s="2"/>
      <c r="E106" s="2"/>
      <c r="F106" s="2"/>
      <c r="G106" s="6"/>
      <c r="H106" s="3"/>
    </row>
    <row r="107" spans="1:8" x14ac:dyDescent="0.25">
      <c r="A107" s="1"/>
      <c r="B107" s="28"/>
      <c r="C107" s="28"/>
      <c r="D107" s="2"/>
      <c r="E107" s="2"/>
      <c r="F107" s="2"/>
      <c r="G107" s="6"/>
      <c r="H107" s="3"/>
    </row>
    <row r="108" spans="1:8" x14ac:dyDescent="0.25">
      <c r="A108" s="1"/>
      <c r="B108" s="28"/>
      <c r="C108" s="28"/>
      <c r="D108" s="2"/>
      <c r="E108" s="2"/>
      <c r="F108" s="2"/>
      <c r="G108" s="6"/>
      <c r="H108" s="3"/>
    </row>
    <row r="109" spans="1:8" x14ac:dyDescent="0.25">
      <c r="A109" s="1"/>
      <c r="B109" s="28"/>
      <c r="C109" s="28"/>
      <c r="D109" s="2"/>
      <c r="E109" s="2"/>
      <c r="F109" s="2"/>
      <c r="G109" s="6"/>
      <c r="H109" s="3"/>
    </row>
    <row r="110" spans="1:8" x14ac:dyDescent="0.25">
      <c r="A110" s="1"/>
      <c r="B110" s="28"/>
      <c r="C110" s="28"/>
      <c r="D110" s="2"/>
      <c r="E110" s="2"/>
      <c r="F110" s="2"/>
      <c r="G110" s="6"/>
      <c r="H110" s="3"/>
    </row>
    <row r="111" spans="1:8" x14ac:dyDescent="0.25">
      <c r="A111" s="1"/>
      <c r="B111" s="28"/>
      <c r="C111" s="28"/>
      <c r="D111" s="2"/>
      <c r="E111" s="2"/>
      <c r="F111" s="2"/>
      <c r="G111" s="6"/>
      <c r="H111" s="3"/>
    </row>
    <row r="112" spans="1:8" x14ac:dyDescent="0.25">
      <c r="A112" s="1"/>
      <c r="B112" s="28"/>
      <c r="C112" s="28"/>
      <c r="D112" s="2"/>
      <c r="E112" s="2"/>
      <c r="F112" s="2"/>
      <c r="G112" s="6"/>
      <c r="H112" s="3"/>
    </row>
    <row r="113" spans="1:8" x14ac:dyDescent="0.25">
      <c r="A113" s="1"/>
      <c r="B113" s="28"/>
      <c r="C113" s="28"/>
      <c r="D113" s="2"/>
      <c r="E113" s="2"/>
      <c r="F113" s="2"/>
      <c r="G113" s="6"/>
      <c r="H113" s="3"/>
    </row>
    <row r="114" spans="1:8" x14ac:dyDescent="0.25">
      <c r="A114" s="1"/>
      <c r="B114" s="28"/>
      <c r="C114" s="28"/>
      <c r="D114" s="2"/>
      <c r="E114" s="2"/>
      <c r="F114" s="2"/>
      <c r="G114" s="6"/>
      <c r="H114" s="3"/>
    </row>
    <row r="115" spans="1:8" x14ac:dyDescent="0.25">
      <c r="A115" s="1"/>
      <c r="B115" s="28"/>
      <c r="C115" s="28"/>
      <c r="D115" s="2"/>
      <c r="E115" s="2"/>
      <c r="F115" s="2"/>
      <c r="G115" s="6"/>
      <c r="H115" s="3"/>
    </row>
    <row r="116" spans="1:8" x14ac:dyDescent="0.25">
      <c r="A116" s="1"/>
      <c r="B116" s="28"/>
      <c r="C116" s="28"/>
      <c r="D116" s="2"/>
      <c r="E116" s="2"/>
      <c r="F116" s="2"/>
      <c r="G116" s="6"/>
      <c r="H116" s="3"/>
    </row>
    <row r="117" spans="1:8" x14ac:dyDescent="0.25">
      <c r="A117" s="1"/>
      <c r="B117" s="28"/>
      <c r="C117" s="28"/>
      <c r="D117" s="2"/>
      <c r="E117" s="2"/>
      <c r="F117" s="2"/>
      <c r="G117" s="6"/>
      <c r="H117" s="3"/>
    </row>
    <row r="118" spans="1:8" x14ac:dyDescent="0.25">
      <c r="A118" s="1"/>
      <c r="B118" s="28"/>
      <c r="C118" s="28"/>
      <c r="D118" s="2"/>
      <c r="E118" s="2"/>
      <c r="F118" s="2"/>
      <c r="G118" s="6"/>
      <c r="H118" s="3"/>
    </row>
    <row r="119" spans="1:8" x14ac:dyDescent="0.25">
      <c r="A119" s="1"/>
      <c r="B119" s="28"/>
      <c r="C119" s="28"/>
      <c r="D119" s="2"/>
      <c r="E119" s="2"/>
      <c r="F119" s="2"/>
      <c r="G119" s="6"/>
      <c r="H119" s="3"/>
    </row>
    <row r="120" spans="1:8" x14ac:dyDescent="0.25">
      <c r="A120" s="1"/>
      <c r="B120" s="28"/>
      <c r="C120" s="28"/>
      <c r="D120" s="2"/>
      <c r="E120" s="2"/>
      <c r="F120" s="2"/>
      <c r="G120" s="6"/>
      <c r="H120" s="3"/>
    </row>
    <row r="121" spans="1:8" x14ac:dyDescent="0.25">
      <c r="A121" s="1"/>
      <c r="B121" s="28"/>
      <c r="C121" s="28"/>
      <c r="D121" s="2"/>
      <c r="E121" s="2"/>
      <c r="F121" s="2"/>
      <c r="G121" s="6"/>
      <c r="H121" s="3"/>
    </row>
    <row r="122" spans="1:8" x14ac:dyDescent="0.25">
      <c r="A122" s="1"/>
      <c r="B122" s="28"/>
      <c r="C122" s="28"/>
      <c r="D122" s="2"/>
      <c r="E122" s="2"/>
      <c r="F122" s="2"/>
      <c r="G122" s="6"/>
      <c r="H122" s="3"/>
    </row>
    <row r="123" spans="1:8" x14ac:dyDescent="0.25">
      <c r="A123" s="1"/>
      <c r="B123" s="28"/>
      <c r="C123" s="28"/>
      <c r="D123" s="2"/>
      <c r="E123" s="2"/>
      <c r="F123" s="2"/>
      <c r="G123" s="6"/>
      <c r="H123" s="3"/>
    </row>
    <row r="124" spans="1:8" x14ac:dyDescent="0.25">
      <c r="A124" s="1"/>
      <c r="B124" s="28"/>
      <c r="C124" s="28"/>
      <c r="D124" s="2"/>
      <c r="E124" s="2"/>
      <c r="F124" s="2"/>
      <c r="G124" s="6"/>
      <c r="H124" s="3"/>
    </row>
    <row r="125" spans="1:8" x14ac:dyDescent="0.25">
      <c r="A125" s="1"/>
      <c r="B125" s="28"/>
      <c r="C125" s="28"/>
      <c r="D125" s="2"/>
      <c r="E125" s="2"/>
      <c r="F125" s="2"/>
      <c r="G125" s="6"/>
      <c r="H125" s="3"/>
    </row>
  </sheetData>
  <conditionalFormatting sqref="A19:A3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BE78-7ABF-4995-8697-FFCFF3402B50}">
  <sheetPr>
    <tabColor rgb="FF92D050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Regulatory</vt:lpstr>
      <vt:lpstr>rates</vt:lpstr>
      <vt:lpstr>table_rate</vt:lpstr>
      <vt:lpstr>table_elev</vt:lpstr>
      <vt:lpstr>table_loc</vt:lpstr>
      <vt:lpstr>LocationDetail</vt:lpstr>
      <vt:lpstr>S-11</vt:lpstr>
      <vt:lpstr>Historic</vt:lpstr>
    </vt:vector>
  </TitlesOfParts>
  <Company>Parsons Brinckerhoff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Lampe, Brandon</dc:creator>
  <cp:lastModifiedBy>Brandon Lampe</cp:lastModifiedBy>
  <dcterms:created xsi:type="dcterms:W3CDTF">2017-07-03T16:37:58Z</dcterms:created>
  <dcterms:modified xsi:type="dcterms:W3CDTF">2025-04-16T16:05:28Z</dcterms:modified>
</cp:coreProperties>
</file>