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<sst xmlns="http://schemas.openxmlformats.org/spreadsheetml/2006/main" count="6766" uniqueCount="3903">
  <si>
    <t>ID</t>
  </si>
  <si>
    <t>E-Mail</t>
  </si>
  <si>
    <t>ADDRESS1</t>
  </si>
  <si>
    <t>ADDRESS2</t>
  </si>
  <si>
    <t>К выплате XLM</t>
  </si>
  <si>
    <t>К выплате BTC</t>
  </si>
  <si>
    <t>К выплате USDT</t>
  </si>
  <si>
    <t>BNB на XLM</t>
  </si>
  <si>
    <t>USDT на XLM</t>
  </si>
  <si>
    <t>BNB на BTC</t>
  </si>
  <si>
    <t>USDT на BTC</t>
  </si>
  <si>
    <t>BNB на USDT</t>
  </si>
  <si>
    <t>USDT на USDT</t>
  </si>
  <si>
    <t>Коэфициент</t>
  </si>
  <si>
    <t>Курс:</t>
  </si>
  <si>
    <t>Binance ID:</t>
  </si>
  <si>
    <t>XLM/BNB</t>
  </si>
  <si>
    <t>XLM/USDT</t>
  </si>
  <si>
    <t>BNB/BTC</t>
  </si>
  <si>
    <t>BTC/USDT</t>
  </si>
  <si>
    <t>BNB/USDT</t>
  </si>
  <si>
    <t>715010</t>
  </si>
  <si>
    <t>bart*****@yandex.ua</t>
  </si>
  <si>
    <t>TWEAHW5GuDMXT5jzj9jvaTqi2y212e5rjQ</t>
  </si>
  <si>
    <t>USDT</t>
  </si>
  <si>
    <t>0.50</t>
  </si>
  <si>
    <t>42260236</t>
  </si>
  <si>
    <t>613747</t>
  </si>
  <si>
    <t>vipt*******@gmail.com</t>
  </si>
  <si>
    <t>TC6rzmpPTY6a3vgoipZER2r6U9BRhKf6TR</t>
  </si>
  <si>
    <t>42691655</t>
  </si>
  <si>
    <t>565579</t>
  </si>
  <si>
    <t>macb********@gmail.com</t>
  </si>
  <si>
    <t>GAHK7EEG2WWHVKDNT4CEQFZGKF2LGDSW2IVM4S5DP42RBW3K6BTODB4A</t>
  </si>
  <si>
    <t>0</t>
  </si>
  <si>
    <t>166145</t>
  </si>
  <si>
    <t>gleb*****@gmail.com</t>
  </si>
  <si>
    <t>TTapz1EHRJ4VY6kSRCwY3adiDAjaJNJiPk</t>
  </si>
  <si>
    <t>43462179</t>
  </si>
  <si>
    <t>88807</t>
  </si>
  <si>
    <t>robo********@gmail.com</t>
  </si>
  <si>
    <t>TFdKqqsE2iuuQ4JReZmMhyr9YP7Ytq3AnQ</t>
  </si>
  <si>
    <t>454782</t>
  </si>
  <si>
    <t>ofru**@yandex.ru</t>
  </si>
  <si>
    <t>GAFIXPRBNIWUYOX26BJ4CLHYON3FNQSFQ7DHJY3RTXADXVVX6CL3R5DY</t>
  </si>
  <si>
    <t>44785728</t>
  </si>
  <si>
    <t>166237</t>
  </si>
  <si>
    <t>rv01****@gmail.com</t>
  </si>
  <si>
    <t>GCKKNAYKGILAYRYEZYEAEKYZSP3Q5GWJG3YJRXW2OTIQADNFDPT3VPUJ</t>
  </si>
  <si>
    <t>44914729</t>
  </si>
  <si>
    <t>885919</t>
  </si>
  <si>
    <t>vr01****@gmail.com</t>
  </si>
  <si>
    <t>45299843</t>
  </si>
  <si>
    <t>327068</t>
  </si>
  <si>
    <t>vani*********@gmail.com</t>
  </si>
  <si>
    <t>GAQQKBBX27OZQOMFK6WWI4DGHUKZKWDLYASOCSVQDGT4V6EH4I5PBXMP</t>
  </si>
  <si>
    <t>377500</t>
  </si>
  <si>
    <t>djve*******@gmail.com</t>
  </si>
  <si>
    <t>TP2mvRW6zcoBinKp72vg12tVzyy7Lvfem7</t>
  </si>
  <si>
    <t>45544947</t>
  </si>
  <si>
    <t>60636</t>
  </si>
  <si>
    <t>seny****@gmail.com</t>
  </si>
  <si>
    <t>TXQbqqj8X29GTcm7V4nVfQQge8DW7bowPT</t>
  </si>
  <si>
    <t>45575285</t>
  </si>
  <si>
    <t>709779</t>
  </si>
  <si>
    <t>napa*****@gmail.com</t>
  </si>
  <si>
    <t>GAXISTOKKC3UYR3LKYFN2QIMOQ6EUFO5G2ADQNIWCVWTRWOEBBXLHJ7X</t>
  </si>
  <si>
    <t>3141</t>
  </si>
  <si>
    <t>prod******@gmail.com</t>
  </si>
  <si>
    <t>46845370</t>
  </si>
  <si>
    <t>62304</t>
  </si>
  <si>
    <t>gros**@gmail.com</t>
  </si>
  <si>
    <t>46583777</t>
  </si>
  <si>
    <t>595672</t>
  </si>
  <si>
    <t>pime*******@yandex.ru</t>
  </si>
  <si>
    <t>TKXgtEaBg7Ei4PaEwhLdvJYSfxR8AQzgTu</t>
  </si>
  <si>
    <t>47508685</t>
  </si>
  <si>
    <t>229830</t>
  </si>
  <si>
    <t>zx01****@gmail.com</t>
  </si>
  <si>
    <t>47490536</t>
  </si>
  <si>
    <t>807672</t>
  </si>
  <si>
    <t>pabs**@meta.ua</t>
  </si>
  <si>
    <t>GCWFLWYWGEM4FCDB2LA5QLBW5LZXGEK7BUXHHGQ3LXBOMD47UX2JPRLK</t>
  </si>
  <si>
    <t>405530</t>
  </si>
  <si>
    <t>1mik******@gmail.com</t>
  </si>
  <si>
    <t>TAA3nWkHtQqDjDPYNiDKxbztfv7N8AygmT</t>
  </si>
  <si>
    <t>0.55</t>
  </si>
  <si>
    <t>47848379</t>
  </si>
  <si>
    <t>895296</t>
  </si>
  <si>
    <t>deh4******@gmail.com</t>
  </si>
  <si>
    <t>TSFxrJJKxr1gGmZoGoGY1VLEfjVjXnZqn2</t>
  </si>
  <si>
    <t>47882481</t>
  </si>
  <si>
    <t>210356</t>
  </si>
  <si>
    <t>laza*****@gmail.com</t>
  </si>
  <si>
    <t>GDGMZCWPM53I5RVGATDLEVFDEEVDJDOSU72DJFI2UOKAAMHSDS25ZJNX</t>
  </si>
  <si>
    <t>48425068</t>
  </si>
  <si>
    <t>54976</t>
  </si>
  <si>
    <t>robo***********@gmail.com</t>
  </si>
  <si>
    <t>TGXr9snLuwEA8do9nMvYg3DhyjenG8mjUf</t>
  </si>
  <si>
    <t>47725123</t>
  </si>
  <si>
    <t>45417</t>
  </si>
  <si>
    <t>balo*********@gmail.com</t>
  </si>
  <si>
    <t>GAIYQHE4K6YBTZJUMFWBH4AALTZZWQQ6HT6GTM6VK2FLQDC6TK7QR3QQ</t>
  </si>
  <si>
    <t>281346</t>
  </si>
  <si>
    <t>xz01****@gmail.com</t>
  </si>
  <si>
    <t>TVw6aLWFgP7t4Pd6Uv5AsMB3dSba3VAmur</t>
  </si>
  <si>
    <t>49340428</t>
  </si>
  <si>
    <t>547664</t>
  </si>
  <si>
    <t>hyd*@yandex.ru</t>
  </si>
  <si>
    <t>817869</t>
  </si>
  <si>
    <t>rozd****************@gmail.com</t>
  </si>
  <si>
    <t>TJ2zErdkBUnBG5bz7hEn2Bx3QdiwL8aHwj</t>
  </si>
  <si>
    <t>50140914</t>
  </si>
  <si>
    <t>457607</t>
  </si>
  <si>
    <t>malo*****@gmail.com</t>
  </si>
  <si>
    <t>TTMxgFkKdYuFxXkA8Hz71AMnXAVoGBy58V</t>
  </si>
  <si>
    <t>51199163</t>
  </si>
  <si>
    <t>258671</t>
  </si>
  <si>
    <t>kuba***********@gmail.com</t>
  </si>
  <si>
    <t>TX7fgxtmssJLERtgzEWhv7hTe2WxhFPBxN</t>
  </si>
  <si>
    <t>51288279</t>
  </si>
  <si>
    <t>499588</t>
  </si>
  <si>
    <t>2540**@student.pwr.edu.pl</t>
  </si>
  <si>
    <t>TVvi5rairPBoUhKQsj2pqZWiHE6WBm6t7k</t>
  </si>
  <si>
    <t>51493373</t>
  </si>
  <si>
    <t>77506</t>
  </si>
  <si>
    <t>cryp*******@gmail.com</t>
  </si>
  <si>
    <t>TNac5NnXkH7Chmc5nG38WuhHpEGQVN3Ubm</t>
  </si>
  <si>
    <t>49578002</t>
  </si>
  <si>
    <t>115412</t>
  </si>
  <si>
    <t>bina*********@gmail.com</t>
  </si>
  <si>
    <t>TAPsZW7xGttJ3TPGrdNwAdfLYoq5MUKtwv</t>
  </si>
  <si>
    <t>51655060</t>
  </si>
  <si>
    <t>31417</t>
  </si>
  <si>
    <t>drus*******@gmail.com</t>
  </si>
  <si>
    <t>TGyeXQJ8A7v6dZocSTo75zxHxhcrmhb2Ve</t>
  </si>
  <si>
    <t>51843583</t>
  </si>
  <si>
    <t>442142</t>
  </si>
  <si>
    <t>yeuh*********@gmail.com</t>
  </si>
  <si>
    <t>TUtrchSMgXG8DtiHQrQ8euNACQMCfAYKEu</t>
  </si>
  <si>
    <t>52371319</t>
  </si>
  <si>
    <t>917502</t>
  </si>
  <si>
    <t>invi****@protonmail.com personal1</t>
  </si>
  <si>
    <t>TBN7t6Jc1rjEh4gwNhz8h3WxgqBZZSDH6K</t>
  </si>
  <si>
    <t>52449830</t>
  </si>
  <si>
    <t>36999</t>
  </si>
  <si>
    <t>ihav**************@gmail.com</t>
  </si>
  <si>
    <t>TH9X81xtwwfAwsPCb4Grmiqgx6uF2Nz56q</t>
  </si>
  <si>
    <t>52651198</t>
  </si>
  <si>
    <t>279225</t>
  </si>
  <si>
    <t>kukh**************@gmail.com</t>
  </si>
  <si>
    <t>TVzgWcutPNyN8FzuWqfrbRpnXmw2gRmiy9</t>
  </si>
  <si>
    <t>53128996</t>
  </si>
  <si>
    <t>589080</t>
  </si>
  <si>
    <t>nyse****@gmail.com</t>
  </si>
  <si>
    <t>53340762</t>
  </si>
  <si>
    <t>392967</t>
  </si>
  <si>
    <t>smil***********@gmail.com</t>
  </si>
  <si>
    <t>TNvaMqeYeyxHugZGsiVS5b16XSsaKxVdjJ</t>
  </si>
  <si>
    <t>53351264</t>
  </si>
  <si>
    <t>912340</t>
  </si>
  <si>
    <t>holy********@gmail.com</t>
  </si>
  <si>
    <t>GAAY5DSP4VHL54BKJSSNXEE5LTXY2BMYJZKKXTR7K6N2AKPHHJNJTCZP</t>
  </si>
  <si>
    <t>53428888</t>
  </si>
  <si>
    <t>109423</t>
  </si>
  <si>
    <t>aigy******@gmail.com</t>
  </si>
  <si>
    <t>TXptyjRuZhesg6K4RPshsNjtMkGeYX8ikh</t>
  </si>
  <si>
    <t>53418776</t>
  </si>
  <si>
    <t>228752</t>
  </si>
  <si>
    <t>oneq****@gmail.com</t>
  </si>
  <si>
    <t>TDu1tCbasrB6kup7ux8cWxWVv3ARdecU4i</t>
  </si>
  <si>
    <t>53701292</t>
  </si>
  <si>
    <t>349030</t>
  </si>
  <si>
    <t>ma.v*********@gmail.com</t>
  </si>
  <si>
    <t>TRTnJWaDwS5tTSTBMmBeyT4RTM1caySMgY</t>
  </si>
  <si>
    <t>54007350</t>
  </si>
  <si>
    <t>302450</t>
  </si>
  <si>
    <t>tysa**********@gmail.com</t>
  </si>
  <si>
    <t>TSnxdRySMKaikxuGu1RZPhGe7Cai94HVNQ</t>
  </si>
  <si>
    <t>54019112</t>
  </si>
  <si>
    <t>305499</t>
  </si>
  <si>
    <t>hide****@gmail.com</t>
  </si>
  <si>
    <t>TUtwKMpTy7YqHm6Tn8wzH6nW9azm9oMQUc</t>
  </si>
  <si>
    <t>54058117</t>
  </si>
  <si>
    <t>822720</t>
  </si>
  <si>
    <t>gile*************@yandex.ru</t>
  </si>
  <si>
    <t>TLSfV6iz3B4yDEEGL3ATqzXkvKUDUUiERA</t>
  </si>
  <si>
    <t>54408203</t>
  </si>
  <si>
    <t>76282</t>
  </si>
  <si>
    <t>roma**********@gmail.com</t>
  </si>
  <si>
    <t>TLvNoczw7FBNBYxihTJsXJWwr3vtDwSm8L</t>
  </si>
  <si>
    <t>54308901</t>
  </si>
  <si>
    <t>49213</t>
  </si>
  <si>
    <t>serg*******@mail.ru</t>
  </si>
  <si>
    <t>TY1G4DHGirTUQiLudDs15jGv4ztcsK9NJg</t>
  </si>
  <si>
    <t>54881136</t>
  </si>
  <si>
    <t>727431</t>
  </si>
  <si>
    <t>olyu******@mail.ru</t>
  </si>
  <si>
    <t>54881615</t>
  </si>
  <si>
    <t>325874</t>
  </si>
  <si>
    <t>byrd******@mail.ru</t>
  </si>
  <si>
    <t>54881800</t>
  </si>
  <si>
    <t>201823</t>
  </si>
  <si>
    <t>bina************@gmail.com</t>
  </si>
  <si>
    <t>TEH1RRvkxhQs5WPoPNacLVwJdPBfgZkVM3</t>
  </si>
  <si>
    <t>54897156</t>
  </si>
  <si>
    <t>727756</t>
  </si>
  <si>
    <t>lexk***@gmail.com</t>
  </si>
  <si>
    <t>GB2NPRDMA5FIHI7SCP55AKXN6FBAJ35AOUELSS3M5P3IP4XL6O2KOB5Y</t>
  </si>
  <si>
    <t>54981619</t>
  </si>
  <si>
    <t>197174</t>
  </si>
  <si>
    <t>dart****@yandex.ru</t>
  </si>
  <si>
    <t>TZF4nGDkmgnqJf4ckvfKEjUY3TZZRx1oVw</t>
  </si>
  <si>
    <t>10256896</t>
  </si>
  <si>
    <t>702682</t>
  </si>
  <si>
    <t>llly**********@bk.ru</t>
  </si>
  <si>
    <t>35812367</t>
  </si>
  <si>
    <t>332463</t>
  </si>
  <si>
    <t>tele******@gmail.com</t>
  </si>
  <si>
    <t>55416408</t>
  </si>
  <si>
    <t>60576</t>
  </si>
  <si>
    <t>r61n******@yahoo.com</t>
  </si>
  <si>
    <t>54741342</t>
  </si>
  <si>
    <t>987733</t>
  </si>
  <si>
    <t>cher**********@gmail.com</t>
  </si>
  <si>
    <t>GC6WYFEBOUPYEOEEIBZMWUAIOH3BLVXTHQX5KTKNYGTBVFGVTNNYQYUU</t>
  </si>
  <si>
    <t>55684510</t>
  </si>
  <si>
    <t>711614</t>
  </si>
  <si>
    <t>arsh********@gmail.com</t>
  </si>
  <si>
    <t>GANT4F7JGEFOF52E7GVSXPLHMOGZ357AXVZYBCIUKE547Y64YDDI2QAZ</t>
  </si>
  <si>
    <t>55551349</t>
  </si>
  <si>
    <t>398067</t>
  </si>
  <si>
    <t>aceg**@protonmail.com</t>
  </si>
  <si>
    <t>TBdz6chchAkxtDzGTuF5wsaCC5fUwyRd9H</t>
  </si>
  <si>
    <t>55933615</t>
  </si>
  <si>
    <t>432211</t>
  </si>
  <si>
    <t>dina******@mail.ru</t>
  </si>
  <si>
    <t>56570094</t>
  </si>
  <si>
    <t>670487</t>
  </si>
  <si>
    <t>aspi*********@gmail.com</t>
  </si>
  <si>
    <t>56632746</t>
  </si>
  <si>
    <t>975742</t>
  </si>
  <si>
    <t>kova*************@gmail.com</t>
  </si>
  <si>
    <t>TD7VL7ANCdXUWCbZJbuTighDZdLMq6d4ES</t>
  </si>
  <si>
    <t>57035398</t>
  </si>
  <si>
    <t>275798</t>
  </si>
  <si>
    <t>ww.b*********@gmail.com</t>
  </si>
  <si>
    <t>TRykpPwEqPuVjhuCKPRpg9PjTrmWsh8vco</t>
  </si>
  <si>
    <t>35471516</t>
  </si>
  <si>
    <t>957885</t>
  </si>
  <si>
    <t>rsn.*****@gmail.com</t>
  </si>
  <si>
    <t>GDROHSBQ6HEOADFCCRWRWYDUDBQQP4WLNTPYS7DROZ4JVZECOCIFL3EA</t>
  </si>
  <si>
    <t>57053779</t>
  </si>
  <si>
    <t>566851</t>
  </si>
  <si>
    <t>ivan**********@gmail.com</t>
  </si>
  <si>
    <t>TBzCSrNae78z87Udp6oy7diLdfCb1iTWRZ</t>
  </si>
  <si>
    <t>57395792</t>
  </si>
  <si>
    <t>666653</t>
  </si>
  <si>
    <t>7919*******@ya.ru</t>
  </si>
  <si>
    <t>57519410</t>
  </si>
  <si>
    <t>651549</t>
  </si>
  <si>
    <t>thes********@gmail.com</t>
  </si>
  <si>
    <t>TRy18ibt37md6Sa9c9JC4UbCNmf1zRzv5M</t>
  </si>
  <si>
    <t>57731375</t>
  </si>
  <si>
    <t>909087</t>
  </si>
  <si>
    <t>whit************@gmail.com</t>
  </si>
  <si>
    <t>TW9J2z1eNZd8vJThJv9UiVzgs5KRzJJKmt</t>
  </si>
  <si>
    <t>57969748</t>
  </si>
  <si>
    <t>698009</t>
  </si>
  <si>
    <t>amaz***************@gmail.com</t>
  </si>
  <si>
    <t>58375325</t>
  </si>
  <si>
    <t>601401</t>
  </si>
  <si>
    <t>alek**************@gmail.com</t>
  </si>
  <si>
    <t>TY3VsDeTgJyg8vzPi7e1gB9w2GRr11n5gJ</t>
  </si>
  <si>
    <t>44525427</t>
  </si>
  <si>
    <t>933810</t>
  </si>
  <si>
    <t>vn77***@mail.ru</t>
  </si>
  <si>
    <t>TEs5j5gJnn2bjyCNcZi7AJJgJyqLVgF3eY</t>
  </si>
  <si>
    <t>35458452</t>
  </si>
  <si>
    <t>980669</t>
  </si>
  <si>
    <t>nmvt******@mail.ru</t>
  </si>
  <si>
    <t>TNAp7b3m6CEkRixMFp7JgWt2iVBLLJGjgP</t>
  </si>
  <si>
    <t>58168555</t>
  </si>
  <si>
    <t>806914</t>
  </si>
  <si>
    <t>na28*****@gmail.com</t>
  </si>
  <si>
    <t>58986587</t>
  </si>
  <si>
    <t>88662</t>
  </si>
  <si>
    <t>smil***************@gmail.com</t>
  </si>
  <si>
    <t>TMWxzSMB2P85NSn5xdTgbdXe2SLkNqbSBw</t>
  </si>
  <si>
    <t>59119664</t>
  </si>
  <si>
    <t>774668</t>
  </si>
  <si>
    <t>tish*****@gmail.com</t>
  </si>
  <si>
    <t>TLqtX6dzv6AZBMmNY7bjMQot8kyrBePdSs</t>
  </si>
  <si>
    <t>59312138</t>
  </si>
  <si>
    <t>692396</t>
  </si>
  <si>
    <t>rgos*****@gmail.com</t>
  </si>
  <si>
    <t>TMUX9AEW2KaWSoesgDFA8ygfHAxmGJVzCU</t>
  </si>
  <si>
    <t>59610757</t>
  </si>
  <si>
    <t>867587</t>
  </si>
  <si>
    <t>mine******@gmail.com</t>
  </si>
  <si>
    <t>59612114</t>
  </si>
  <si>
    <t>544496</t>
  </si>
  <si>
    <t>irom****@gmail.com</t>
  </si>
  <si>
    <t>60266672</t>
  </si>
  <si>
    <t>4887</t>
  </si>
  <si>
    <t>jonb******@gmail.com</t>
  </si>
  <si>
    <t>60273842</t>
  </si>
  <si>
    <t>195468</t>
  </si>
  <si>
    <t>pmur***@gmail.com</t>
  </si>
  <si>
    <t>TQUJj8ve8BdQ6LakvUctiz9No1odCLJxDp</t>
  </si>
  <si>
    <t>36073936</t>
  </si>
  <si>
    <t>675036</t>
  </si>
  <si>
    <t>baik******@gmail.com</t>
  </si>
  <si>
    <t>60459337</t>
  </si>
  <si>
    <t>274110</t>
  </si>
  <si>
    <t>time*******@gmail.com</t>
  </si>
  <si>
    <t>60711530</t>
  </si>
  <si>
    <t>41226</t>
  </si>
  <si>
    <t>d0we**@gmail.com</t>
  </si>
  <si>
    <t>TYNkeVwo7JFVzoabVmTK4P41K1Sgv3S893</t>
  </si>
  <si>
    <t>61513937</t>
  </si>
  <si>
    <t>126731</t>
  </si>
  <si>
    <t>zep2**@gmail.com</t>
  </si>
  <si>
    <t>GD742ZA2F4JHKDFUX5GCXSY4FHPTAPL5P2F247Q3ZL7PCZKNQISO5EOD</t>
  </si>
  <si>
    <t>61762617</t>
  </si>
  <si>
    <t>908534</t>
  </si>
  <si>
    <t>2021********@gmail.com</t>
  </si>
  <si>
    <t>TGnzF8v4ckFchPpggSz1vMizihrHsJka6U</t>
  </si>
  <si>
    <t>62495316</t>
  </si>
  <si>
    <t>683101</t>
  </si>
  <si>
    <t>umbr********@gmail.com</t>
  </si>
  <si>
    <t>TJyVsq7wnYLXu29M3vsDR6rVxKXqTsxekL</t>
  </si>
  <si>
    <t>62690668</t>
  </si>
  <si>
    <t>194701</t>
  </si>
  <si>
    <t>west********@gmail.com</t>
  </si>
  <si>
    <t>62567542</t>
  </si>
  <si>
    <t>973762</t>
  </si>
  <si>
    <t>leks******@gmail.com</t>
  </si>
  <si>
    <t>TBJ2bQoVNX5LpYKEgJTLZGVUz72PuAJZup</t>
  </si>
  <si>
    <t>62997986</t>
  </si>
  <si>
    <t>510643</t>
  </si>
  <si>
    <t>zato*****@rosnova.com</t>
  </si>
  <si>
    <t>TDSqyRE8ZCjxiGGfFXBWWrr2iGwo7JoMy7</t>
  </si>
  <si>
    <t>63151287</t>
  </si>
  <si>
    <t>451701</t>
  </si>
  <si>
    <t>yusu*******@gmail.com</t>
  </si>
  <si>
    <t>TPu2fpd6Ea1gXHZVQBudGaaC6LUus6RhpJ</t>
  </si>
  <si>
    <t>61807629</t>
  </si>
  <si>
    <t>146275</t>
  </si>
  <si>
    <t>myfi**************@gmail.com</t>
  </si>
  <si>
    <t>TJSLzFEG8TdtgSJQax2wp6pk9uKmW8JTrT</t>
  </si>
  <si>
    <t>63497441</t>
  </si>
  <si>
    <t>861343</t>
  </si>
  <si>
    <t>immo*******@gmail.com</t>
  </si>
  <si>
    <t>TPGQYHAtJCaYKtpbkhwmgzsqK5G5BnwZ95</t>
  </si>
  <si>
    <t>63715979</t>
  </si>
  <si>
    <t>203235</t>
  </si>
  <si>
    <t>remb*****@gmail.com</t>
  </si>
  <si>
    <t>TRTrGexgAu1wRyaDx6S4NrkkSJfLzhMWf1</t>
  </si>
  <si>
    <t>63896053</t>
  </si>
  <si>
    <t>201814</t>
  </si>
  <si>
    <t>wwfr*****@gmail.com</t>
  </si>
  <si>
    <t>36708944</t>
  </si>
  <si>
    <t>816058</t>
  </si>
  <si>
    <t>cano*****@gmail.com</t>
  </si>
  <si>
    <t>TC252tegDqvR9gwRM8u5mayyN61xqfN1Ds</t>
  </si>
  <si>
    <t>64637541</t>
  </si>
  <si>
    <t>95677</t>
  </si>
  <si>
    <t>shal***********@gmail.com</t>
  </si>
  <si>
    <t>TGpQsRDiNsK2sYKYaKvEydgeeRx1FqhbMD</t>
  </si>
  <si>
    <t>64951948</t>
  </si>
  <si>
    <t>329808</t>
  </si>
  <si>
    <t>best************@gmail.com</t>
  </si>
  <si>
    <t>TWKoUkJrxzhFqQNcM79awQrQTeS1gwXn9o</t>
  </si>
  <si>
    <t>65005944</t>
  </si>
  <si>
    <t>974729</t>
  </si>
  <si>
    <t>agen************@gmail.com</t>
  </si>
  <si>
    <t>65056362</t>
  </si>
  <si>
    <t>879976</t>
  </si>
  <si>
    <t>dedo******@gmail.com</t>
  </si>
  <si>
    <t>TXMR4qwaZdDccxtNEb26dXovukXAghx2Uy</t>
  </si>
  <si>
    <t>65922343</t>
  </si>
  <si>
    <t>771681</t>
  </si>
  <si>
    <t>drag*********@gmail.com</t>
  </si>
  <si>
    <t>TYgfMm5BPeNwwEfkZjE2or8wzpmDrRuHdF</t>
  </si>
  <si>
    <t>66132037</t>
  </si>
  <si>
    <t>482702</t>
  </si>
  <si>
    <t>denr****@mail.ru</t>
  </si>
  <si>
    <t>66358787</t>
  </si>
  <si>
    <t>776730</t>
  </si>
  <si>
    <t>bm21*****@gmail.com</t>
  </si>
  <si>
    <t>TYaEANcRcfXCqX1mssH9cpseZcXairkEeG</t>
  </si>
  <si>
    <t>66366798</t>
  </si>
  <si>
    <t>221909</t>
  </si>
  <si>
    <t>podo*********@gmail.com</t>
  </si>
  <si>
    <t>TZE2zeNs3nSXMoMHJojFbwBAgM6WTorXxM</t>
  </si>
  <si>
    <t>66381098</t>
  </si>
  <si>
    <t>215503</t>
  </si>
  <si>
    <t>grea**********@mail.ru</t>
  </si>
  <si>
    <t>TSvh93TyR42q2JEjwXV6rc3vyipEkPJiB9</t>
  </si>
  <si>
    <t>67182698</t>
  </si>
  <si>
    <t>478734</t>
  </si>
  <si>
    <t>bina********@ukr.net</t>
  </si>
  <si>
    <t>66684711</t>
  </si>
  <si>
    <t>721137</t>
  </si>
  <si>
    <t>dmko***********@gmail.com</t>
  </si>
  <si>
    <t>TEAyCAYHJgytNK1YM8kzBsBmAzYvJ7tEpi</t>
  </si>
  <si>
    <t>67272812</t>
  </si>
  <si>
    <t>99199</t>
  </si>
  <si>
    <t>roll*********@gmail.com</t>
  </si>
  <si>
    <t>67323482</t>
  </si>
  <si>
    <t>841548</t>
  </si>
  <si>
    <t>vset****@gmail.com</t>
  </si>
  <si>
    <t>TVGN8WWLtoEeexvsVBAMkww7i15q8EYJLJ</t>
  </si>
  <si>
    <t>68224460</t>
  </si>
  <si>
    <t>58449</t>
  </si>
  <si>
    <t>djok*****@yandex.ru</t>
  </si>
  <si>
    <t>TV3dKRiSK1M8rAqgZ2jFdpP5dNUjykTRyN</t>
  </si>
  <si>
    <t>29121732</t>
  </si>
  <si>
    <t>29231</t>
  </si>
  <si>
    <t>john**********@gmail.com</t>
  </si>
  <si>
    <t>TRLd7UPvAJmiHPSggbqzPsSa4H6eBxVEpn</t>
  </si>
  <si>
    <t>67837470</t>
  </si>
  <si>
    <t>847383</t>
  </si>
  <si>
    <t>shah****@gmail.com</t>
  </si>
  <si>
    <t>TWR5F5MCfiXfZBdAVV5U4Q3SKZEaRpet2J</t>
  </si>
  <si>
    <t>68284569</t>
  </si>
  <si>
    <t>384151</t>
  </si>
  <si>
    <t>chin********@gmail.com</t>
  </si>
  <si>
    <t>TWNmAc666Jqg1DuUKu6sRfwzU9J4jB7f6G</t>
  </si>
  <si>
    <t>68270723</t>
  </si>
  <si>
    <t>457680</t>
  </si>
  <si>
    <t>niki********@gmail.com</t>
  </si>
  <si>
    <t>TGHDWVfLrgeQEdNtGot8Wj3EUreVheRwum</t>
  </si>
  <si>
    <t>68679388</t>
  </si>
  <si>
    <t>924391</t>
  </si>
  <si>
    <t>kong***@gmail.com</t>
  </si>
  <si>
    <t>TC6LwFeTBJjn7W5WVNqFonXvhK3oZzvA4X</t>
  </si>
  <si>
    <t>68463121</t>
  </si>
  <si>
    <t>512631</t>
  </si>
  <si>
    <t>a.ig*******@gmail.com</t>
  </si>
  <si>
    <t>68761208</t>
  </si>
  <si>
    <t>750088</t>
  </si>
  <si>
    <t>good********@gmail.com</t>
  </si>
  <si>
    <t>69018018</t>
  </si>
  <si>
    <t>879551</t>
  </si>
  <si>
    <t>izoo*******@gmail.com</t>
  </si>
  <si>
    <t>TAZRz2na19Pw7SmCZ5gHjry7FknQCQVg7s</t>
  </si>
  <si>
    <t>69341454</t>
  </si>
  <si>
    <t>475780</t>
  </si>
  <si>
    <t>vmr-**@mail.ru</t>
  </si>
  <si>
    <t>TFtkHHnZkUxSaTXSikyzNaX8qJtVsC1jaQ</t>
  </si>
  <si>
    <t>69461123</t>
  </si>
  <si>
    <t>833255</t>
  </si>
  <si>
    <t>kyar*****@gmail.com</t>
  </si>
  <si>
    <t>TB9s8f7UjTDcBpcL9Pk27Hvr2qq9s4MgaV</t>
  </si>
  <si>
    <t>69815597</t>
  </si>
  <si>
    <t>286014</t>
  </si>
  <si>
    <t>star***********@gmail.com</t>
  </si>
  <si>
    <t>69990622</t>
  </si>
  <si>
    <t>821068</t>
  </si>
  <si>
    <t>lexx****@mail.ru</t>
  </si>
  <si>
    <t>TY69wT4LNo72uXxPtDTsV7BMg2ufA5Bz2b</t>
  </si>
  <si>
    <t>70125059</t>
  </si>
  <si>
    <t>754647</t>
  </si>
  <si>
    <t>havr*******@gmail.com</t>
  </si>
  <si>
    <t>GBLWWO2V43LVGAGFPPPDKDTSQODFAUXUABCVUT45HRPBJUNOPF6OZ72F</t>
  </si>
  <si>
    <t>35830291</t>
  </si>
  <si>
    <t>334598</t>
  </si>
  <si>
    <t>letm*************@gmail.com</t>
  </si>
  <si>
    <t>TKQpgDW54k3igJRB7TjvMTn4BTF3L89Evg</t>
  </si>
  <si>
    <t>70988576</t>
  </si>
  <si>
    <t>217173</t>
  </si>
  <si>
    <t>thev************@gmail.com</t>
  </si>
  <si>
    <t>TAB5HbDB7ncuyuBX4oBgL6a88XaBg647oh</t>
  </si>
  <si>
    <t>71882270</t>
  </si>
  <si>
    <t>537051</t>
  </si>
  <si>
    <t>trad*************@yandex.ru</t>
  </si>
  <si>
    <t>TAtvipvjr1eUfsYXbM84C1QJgCsYxmf4zn</t>
  </si>
  <si>
    <t>71910192</t>
  </si>
  <si>
    <t>536831</t>
  </si>
  <si>
    <t>elze*******@gmail.com</t>
  </si>
  <si>
    <t>TYCGxZBJFapg4PjFt47tNkvYzzuvPD1eGh</t>
  </si>
  <si>
    <t>38059279</t>
  </si>
  <si>
    <t>919986</t>
  </si>
  <si>
    <t>band******@gmail.com</t>
  </si>
  <si>
    <t>TKgnW5oDVQM9UD6xT8RZEbH69QqinVKJLL</t>
  </si>
  <si>
    <t>72372349</t>
  </si>
  <si>
    <t>374388</t>
  </si>
  <si>
    <t>mgum****@protonmail.com</t>
  </si>
  <si>
    <t>TWkFHRRdwEDGqtVyv5GAQThcaYcCWS8jSr</t>
  </si>
  <si>
    <t>72982404</t>
  </si>
  <si>
    <t>935816</t>
  </si>
  <si>
    <t>vkr2***************@yandex.ru</t>
  </si>
  <si>
    <t>TX4zRaAJqbZCpoYG9ukJeZQ5juFgfmXihY</t>
  </si>
  <si>
    <t>73662803</t>
  </si>
  <si>
    <t>152190</t>
  </si>
  <si>
    <t>food*****@gmail.com</t>
  </si>
  <si>
    <t>72759923</t>
  </si>
  <si>
    <t>771122</t>
  </si>
  <si>
    <t>bara******@gmail.com</t>
  </si>
  <si>
    <t>TR7TKEfjwfbM81NTcthS3NqXa4nCWpqGkn</t>
  </si>
  <si>
    <t>73763659</t>
  </si>
  <si>
    <t>881399</t>
  </si>
  <si>
    <t>fozz*****@gmail.com</t>
  </si>
  <si>
    <t>TSD5hPa6k7TxkxBaZBwvGDethvGAsSvirb</t>
  </si>
  <si>
    <t>73817859</t>
  </si>
  <si>
    <t>331990</t>
  </si>
  <si>
    <t>geng*******@gmail.com</t>
  </si>
  <si>
    <t>71872495</t>
  </si>
  <si>
    <t>576017</t>
  </si>
  <si>
    <t>umbr*********@gmail.com</t>
  </si>
  <si>
    <t>74897127</t>
  </si>
  <si>
    <t>801230</t>
  </si>
  <si>
    <t>trat***********@gmail.com</t>
  </si>
  <si>
    <t>75134896</t>
  </si>
  <si>
    <t>581032</t>
  </si>
  <si>
    <t>kar9*********@gmail.com</t>
  </si>
  <si>
    <t>TFYaTPYiuYh3kTxqpsXdLq8UqMSGqPaHnA</t>
  </si>
  <si>
    <t>76566773</t>
  </si>
  <si>
    <t>741022</t>
  </si>
  <si>
    <t>karn**************@gmail.com</t>
  </si>
  <si>
    <t>TJjqHbGKwpVjVcHmp3WoTZ5KmX6MFkerGx</t>
  </si>
  <si>
    <t>77321700</t>
  </si>
  <si>
    <t>930220</t>
  </si>
  <si>
    <t>boru******@gmail.com</t>
  </si>
  <si>
    <t>77483376</t>
  </si>
  <si>
    <t>406676</t>
  </si>
  <si>
    <t>sash**********@gmail.com</t>
  </si>
  <si>
    <t>TDmqztfnX5G8iS4vEWFqnXNPs7FARhwd1w</t>
  </si>
  <si>
    <t>78220797</t>
  </si>
  <si>
    <t>204201</t>
  </si>
  <si>
    <t>133r****@gmail.com</t>
  </si>
  <si>
    <t>TTzzx3HeQn8gKyfqvsEPGuFNV5ng9bDznV</t>
  </si>
  <si>
    <t>78855295</t>
  </si>
  <si>
    <t>595061</t>
  </si>
  <si>
    <t>txvv**@gmail.com</t>
  </si>
  <si>
    <t>79011109</t>
  </si>
  <si>
    <t>906570</t>
  </si>
  <si>
    <t>dani**********@gmail.com</t>
  </si>
  <si>
    <t>TYaQ899jAr5bgaLq1ps935dTXmQHBw1UH4</t>
  </si>
  <si>
    <t>79139579</t>
  </si>
  <si>
    <t>994135</t>
  </si>
  <si>
    <t>bina*******3@ukr.net</t>
  </si>
  <si>
    <t>79798526</t>
  </si>
  <si>
    <t>777993</t>
  </si>
  <si>
    <t>kala******@gmail.com</t>
  </si>
  <si>
    <t>TUs5evgmarWLv1MMt8Ppr6nWR1WLtygxGu</t>
  </si>
  <si>
    <t>78929270</t>
  </si>
  <si>
    <t>284204</t>
  </si>
  <si>
    <t>o.fu*******@gmail.com</t>
  </si>
  <si>
    <t>TMapm28LBu1C8xdcVXJUEdZv36fsiGLw8d</t>
  </si>
  <si>
    <t>80260399</t>
  </si>
  <si>
    <t>310640</t>
  </si>
  <si>
    <t>xq*****is@*****.com</t>
  </si>
  <si>
    <t>GBSMHL5LQLBHWDUTCIZGVULWU3GZL66SD3ZTMI2XZOQQ3JUOP25GGVGW</t>
  </si>
  <si>
    <t>36248804</t>
  </si>
  <si>
    <t>928248</t>
  </si>
  <si>
    <t>kaba****@ukr.net</t>
  </si>
  <si>
    <t>TWaF4fzCTRP3nS3RAE17oiVNBXo7GdQKLT</t>
  </si>
  <si>
    <t>81545533</t>
  </si>
  <si>
    <t>953093</t>
  </si>
  <si>
    <t>djok*****@gmail.com</t>
  </si>
  <si>
    <t>GDLHDTWPL5UZJTHSBZRZSFYENEB7D45SXIHQM5SZSC3RMA455TK77CWG</t>
  </si>
  <si>
    <t>35499816</t>
  </si>
  <si>
    <t>721179</t>
  </si>
  <si>
    <t>ntlt**********@gmail.com</t>
  </si>
  <si>
    <t>TXrrGjEaAXqMZH7t7fhYczG3wWqsURgddD</t>
  </si>
  <si>
    <t>81668165</t>
  </si>
  <si>
    <t>245331</t>
  </si>
  <si>
    <t>nick******@gmail.com</t>
  </si>
  <si>
    <t>TU1uc52VTc5eUug6K4rXhcC6TMoB1HwCfg</t>
  </si>
  <si>
    <t>82378067</t>
  </si>
  <si>
    <t>576505</t>
  </si>
  <si>
    <t>rc34****@gmail.com</t>
  </si>
  <si>
    <t>TWws9UPvd5tkYHLHbFstrv9jKyq2vvzCyx</t>
  </si>
  <si>
    <t>83288206</t>
  </si>
  <si>
    <t>332402</t>
  </si>
  <si>
    <t>rese*********@gmail.com</t>
  </si>
  <si>
    <t>GA3G2IW7JSPPNRA2XPRYDQ4XHXMKHRXARMYNNO3PFDMYWQLNEBDNEJPL</t>
  </si>
  <si>
    <t>79569526</t>
  </si>
  <si>
    <t>96903</t>
  </si>
  <si>
    <t>dozm****@gmail.com</t>
  </si>
  <si>
    <t>TSQHtSNkaqeRA8SaQfBKBNewGytvLLHyEB</t>
  </si>
  <si>
    <t>77298416</t>
  </si>
  <si>
    <t>574521</t>
  </si>
  <si>
    <t>olko*****@yahoo.com</t>
  </si>
  <si>
    <t>71771219</t>
  </si>
  <si>
    <t>945423</t>
  </si>
  <si>
    <t>1i.r******@gmail.com</t>
  </si>
  <si>
    <t>TXh5shpXPfWcVa5u7vU5rbxzEQbhtkAxKX</t>
  </si>
  <si>
    <t>86360984</t>
  </si>
  <si>
    <t>331347</t>
  </si>
  <si>
    <t>evos********@gmail.com</t>
  </si>
  <si>
    <t>86651075</t>
  </si>
  <si>
    <t>551753</t>
  </si>
  <si>
    <t>fc24****@gmail.com</t>
  </si>
  <si>
    <t>TG6HNt5bKQD76DCEa5YPDo68du115Pno5A</t>
  </si>
  <si>
    <t>86817584</t>
  </si>
  <si>
    <t>209775</t>
  </si>
  <si>
    <t>yada******@gmail.com</t>
  </si>
  <si>
    <t>TFjnr3TRV7FNn7yBS1idzWKZRvDXkT4ZLn</t>
  </si>
  <si>
    <t>86765994</t>
  </si>
  <si>
    <t>9810</t>
  </si>
  <si>
    <t>lute*****@mail.ru</t>
  </si>
  <si>
    <t>TYZe7bZ5n8rjiWWaKLUEgpw62YW4EyDZ2w</t>
  </si>
  <si>
    <t>86241829</t>
  </si>
  <si>
    <t>473562</t>
  </si>
  <si>
    <t>nmvt**********@gmail.com</t>
  </si>
  <si>
    <t>TPMCLnHtjtiU378E3GL37eaCsqoYhjLMwk</t>
  </si>
  <si>
    <t>87140000</t>
  </si>
  <si>
    <t>908740</t>
  </si>
  <si>
    <t>88137158</t>
  </si>
  <si>
    <t>875189</t>
  </si>
  <si>
    <t>dark****@gmail.com</t>
  </si>
  <si>
    <t>TWbP3qSEC59X1UnSExuKcvt7D5Q8JpAibz</t>
  </si>
  <si>
    <t>88221877</t>
  </si>
  <si>
    <t>419022</t>
  </si>
  <si>
    <t>mamo********@gmail.com</t>
  </si>
  <si>
    <t>GAPYI2UEBA4V4SFG55ZHYTOJMMHEZD2DYN5LVF7JBEKCALLL4S6CIJ74</t>
  </si>
  <si>
    <t>19905910</t>
  </si>
  <si>
    <t>778680</t>
  </si>
  <si>
    <t>TRXyde8kxgKTyxJ7YNAae89H4sbDEZevRA</t>
  </si>
  <si>
    <t>89985559</t>
  </si>
  <si>
    <t>559483</t>
  </si>
  <si>
    <t>vg.d****@gmail.com</t>
  </si>
  <si>
    <t>TRM2pBa7GAA3DQLp94DenDjVjznMrycmLw</t>
  </si>
  <si>
    <t>90889944</t>
  </si>
  <si>
    <t>882854</t>
  </si>
  <si>
    <t>arte******************@gmail.com</t>
  </si>
  <si>
    <t>TUyTgfZrpm5sT1YkTrdQrc2ehMXYZtnDaA</t>
  </si>
  <si>
    <t>91886565</t>
  </si>
  <si>
    <t>764134</t>
  </si>
  <si>
    <t>vsni********@gmail.com</t>
  </si>
  <si>
    <t>TRuMvrWaMmhGon5zFpt9mLXmNFNLsnikYi</t>
  </si>
  <si>
    <t>92731921</t>
  </si>
  <si>
    <t>904617</t>
  </si>
  <si>
    <t>tipy***@mail.ru</t>
  </si>
  <si>
    <t>92577983</t>
  </si>
  <si>
    <t>250001</t>
  </si>
  <si>
    <t>q2ja*******@gmail.com</t>
  </si>
  <si>
    <t>93432917</t>
  </si>
  <si>
    <t>421299</t>
  </si>
  <si>
    <t>da_k******@mail.ru</t>
  </si>
  <si>
    <t>TJh1ZvSXzvzeuvT84taM6i5kVniraTb6q6</t>
  </si>
  <si>
    <t>93305648</t>
  </si>
  <si>
    <t>895727</t>
  </si>
  <si>
    <t>vseg******@gmail.com</t>
  </si>
  <si>
    <t>TPJHXE4kHYmEB4rtbHKeQPQHn2HTDhBBjy</t>
  </si>
  <si>
    <t>94303243</t>
  </si>
  <si>
    <t>266608</t>
  </si>
  <si>
    <t>kuha***************@gmail.com</t>
  </si>
  <si>
    <t>TRpL6DXfzdCYF751RW5Nj8LpcrLE8MAbsK</t>
  </si>
  <si>
    <t>94349026</t>
  </si>
  <si>
    <t>385071</t>
  </si>
  <si>
    <t>anas************@gmail.com</t>
  </si>
  <si>
    <t>TAmzMLWoBx57v3cRrfNDKvDzR6oGMBQneE</t>
  </si>
  <si>
    <t>94823244</t>
  </si>
  <si>
    <t>853423</t>
  </si>
  <si>
    <t>umbr*******0k@gmail.com</t>
  </si>
  <si>
    <t>94740256</t>
  </si>
  <si>
    <t>585080</t>
  </si>
  <si>
    <t>bere***************@gmail.com</t>
  </si>
  <si>
    <t>TSATtNrAWpRJ9JeH2yDPHVCxfe73yPvGc4</t>
  </si>
  <si>
    <t>92610756</t>
  </si>
  <si>
    <t>557856</t>
  </si>
  <si>
    <t>bugs********@gmail.com</t>
  </si>
  <si>
    <t>TCn3F9rEYSt5qe2gmX2zWAkGMdQFt8TJvq</t>
  </si>
  <si>
    <t>95519194</t>
  </si>
  <si>
    <t>73998</t>
  </si>
  <si>
    <t>extr************@gmail.com</t>
  </si>
  <si>
    <t>95287404</t>
  </si>
  <si>
    <t>287505</t>
  </si>
  <si>
    <t>d.go**********@gmail.com</t>
  </si>
  <si>
    <t>TEv67m9Veg2YaSpBo9SQFmmLg4ougrJqKp</t>
  </si>
  <si>
    <t>96694811</t>
  </si>
  <si>
    <t>702416</t>
  </si>
  <si>
    <t>xj***@list.ru</t>
  </si>
  <si>
    <t>THtZuW6LqhKtCuNRrvJerjoc4GDCBHG7at</t>
  </si>
  <si>
    <t>97295597</t>
  </si>
  <si>
    <t>384880</t>
  </si>
  <si>
    <t>veca*******@gmail.com</t>
  </si>
  <si>
    <t>TLMovduQ9BPQWyeha7n6Lku9GShEPvoy9N</t>
  </si>
  <si>
    <t>97497967</t>
  </si>
  <si>
    <t>781047</t>
  </si>
  <si>
    <t>ovik*@vipantiage.ru</t>
  </si>
  <si>
    <t>TVVTeY1ZWiTqFPHT8GACLXWsNDve9g62da</t>
  </si>
  <si>
    <t>98034591</t>
  </si>
  <si>
    <t>606426</t>
  </si>
  <si>
    <t>bere************@gmail.com</t>
  </si>
  <si>
    <t>98783965</t>
  </si>
  <si>
    <t>143590</t>
  </si>
  <si>
    <t>ilii*****@gmail.com</t>
  </si>
  <si>
    <t>TDo66CtJKgZhNRbLfk1mRcAi7rqxXJhNtu</t>
  </si>
  <si>
    <t>99159090</t>
  </si>
  <si>
    <t>262824</t>
  </si>
  <si>
    <t>levg*******@gmail.com</t>
  </si>
  <si>
    <t>100023218</t>
  </si>
  <si>
    <t>54458</t>
  </si>
  <si>
    <t>alll1****@yandex.ru</t>
  </si>
  <si>
    <t>TDdRaDxykVnU3GXLMNa3xJyNPqqrEzMGEd</t>
  </si>
  <si>
    <t>101406240</t>
  </si>
  <si>
    <t>907177</t>
  </si>
  <si>
    <t>gree**********@gmail.com</t>
  </si>
  <si>
    <t>101828257</t>
  </si>
  <si>
    <t>666617</t>
  </si>
  <si>
    <t>vint********@gmail.com</t>
  </si>
  <si>
    <t>TEjpsKgz9vHgMFNQAT9t7VdrVyXzbdmZXB</t>
  </si>
  <si>
    <t>21639165</t>
  </si>
  <si>
    <t>801812</t>
  </si>
  <si>
    <t>veca*********@gmail.com</t>
  </si>
  <si>
    <t>TLLhVbENBg2BxzghAuFLaeemuA1VrUeEk3</t>
  </si>
  <si>
    <t>104945723</t>
  </si>
  <si>
    <t>832225</t>
  </si>
  <si>
    <t>moon******@gmail.com</t>
  </si>
  <si>
    <t>72319932</t>
  </si>
  <si>
    <t>356918</t>
  </si>
  <si>
    <t>adyh******@gmail.com</t>
  </si>
  <si>
    <t>TH3ziuivb7z2PdeaM19jo8iZtZfHvLzPq7</t>
  </si>
  <si>
    <t>107640252</t>
  </si>
  <si>
    <t>530540</t>
  </si>
  <si>
    <t>zend*********@gmail.com</t>
  </si>
  <si>
    <t>TH2bdxH9ukBRa36x6xjonrVeVyfKzsjoii</t>
  </si>
  <si>
    <t>107626625</t>
  </si>
  <si>
    <t>940345</t>
  </si>
  <si>
    <t>foto*****@gmail.com</t>
  </si>
  <si>
    <t>TBenVWtRSCoBjXJqajrYdeQ39g3Crn8TpY</t>
  </si>
  <si>
    <t>108300189</t>
  </si>
  <si>
    <t>540094</t>
  </si>
  <si>
    <t>k0**@mail.ru</t>
  </si>
  <si>
    <t>TLuj2f4y2Wd3zvyVmiZcvNexH29MiCVi5t</t>
  </si>
  <si>
    <t>109144130</t>
  </si>
  <si>
    <t>134496</t>
  </si>
  <si>
    <t>guan*****@gmail.com</t>
  </si>
  <si>
    <t>108896445</t>
  </si>
  <si>
    <t>694402</t>
  </si>
  <si>
    <t>fla.************@yandex.ru</t>
  </si>
  <si>
    <t>109665805</t>
  </si>
  <si>
    <t>882282</t>
  </si>
  <si>
    <t>tara*********@gmail.com</t>
  </si>
  <si>
    <t>TAk9N68caFM47pCwCM5Jx9Hw8AGdt1dnQq</t>
  </si>
  <si>
    <t>108720256</t>
  </si>
  <si>
    <t>945943</t>
  </si>
  <si>
    <t>al***@yandex.ru</t>
  </si>
  <si>
    <t>111053312</t>
  </si>
  <si>
    <t>419147</t>
  </si>
  <si>
    <t>111171898</t>
  </si>
  <si>
    <t>637258</t>
  </si>
  <si>
    <t>okor****@gmail.com</t>
  </si>
  <si>
    <t>GBVS44P2R5M6ERX2SDI2A2RXIT4DB3RSD2QQ5HLRSIGSWSEJERO2I4N3</t>
  </si>
  <si>
    <t>112355367</t>
  </si>
  <si>
    <t>953052</t>
  </si>
  <si>
    <t>chen******g@gmail.com</t>
  </si>
  <si>
    <t>TCn5SHEi3LKZXPe83R8RFmGHeGdZuXGJfJ</t>
  </si>
  <si>
    <t>107700284</t>
  </si>
  <si>
    <t>31124</t>
  </si>
  <si>
    <t>AL***180@yandex.ru</t>
  </si>
  <si>
    <t>115629042</t>
  </si>
  <si>
    <t>810036</t>
  </si>
  <si>
    <t>gleb****l4@gmail.com</t>
  </si>
  <si>
    <t>115556066</t>
  </si>
  <si>
    <t>873299</t>
  </si>
  <si>
    <t>gleb****l5@gmail.com</t>
  </si>
  <si>
    <t>115588424</t>
  </si>
  <si>
    <t>802942</t>
  </si>
  <si>
    <t>cryp*********@yandex.ru</t>
  </si>
  <si>
    <t>TAUeczxXN9EhMYRorqaA73tHCSoY9Peaxm</t>
  </si>
  <si>
    <t>115429319</t>
  </si>
  <si>
    <t>908642</t>
  </si>
  <si>
    <t>sosn******@gmail.com</t>
  </si>
  <si>
    <t>TUg9pxrxGVfPBQRxwQhfa3qnzgywg4J2BT</t>
  </si>
  <si>
    <t>93865041</t>
  </si>
  <si>
    <t>182523</t>
  </si>
  <si>
    <t>quat******@gmail.com</t>
  </si>
  <si>
    <t>117614926</t>
  </si>
  <si>
    <t>935325</t>
  </si>
  <si>
    <t>gabi********@madimar.kz</t>
  </si>
  <si>
    <t>TJ3Z9u1GCs3nuCLZ6mJRoME2fq4GAsiiVd</t>
  </si>
  <si>
    <t>117708645</t>
  </si>
  <si>
    <t>394307</t>
  </si>
  <si>
    <t>2_MB*******@protonmail.com</t>
  </si>
  <si>
    <t>118361534</t>
  </si>
  <si>
    <t>288701</t>
  </si>
  <si>
    <t>kras***@gmail.com</t>
  </si>
  <si>
    <t>TQLP5nmwWnLuBqooPXg3zBU9je9eGMVWcR</t>
  </si>
  <si>
    <t>119753720</t>
  </si>
  <si>
    <t>232781</t>
  </si>
  <si>
    <t>naza****@gmail.com</t>
  </si>
  <si>
    <t>TBvtA131AZmn9gyzb5psTasPFhAf8aMi6j</t>
  </si>
  <si>
    <t>114504329</t>
  </si>
  <si>
    <t>850471</t>
  </si>
  <si>
    <t>pskk****@gmail.com</t>
  </si>
  <si>
    <t>TJQjLrrtmCbCivW5zBAQYGFiXaUdrgEdSM</t>
  </si>
  <si>
    <t>119887575</t>
  </si>
  <si>
    <t>955258</t>
  </si>
  <si>
    <t>trad*******@gmail.com</t>
  </si>
  <si>
    <t>TSh2uwjF6RoSUriCJeCas9a9uvLH43kz5X</t>
  </si>
  <si>
    <t>121044024</t>
  </si>
  <si>
    <t>196697</t>
  </si>
  <si>
    <t>brul*******@gmail.com</t>
  </si>
  <si>
    <t>TT4UV2jGRmVWVdJHJjUmb9Jg6sqVqTPr97</t>
  </si>
  <si>
    <t>120740732</t>
  </si>
  <si>
    <t>167526</t>
  </si>
  <si>
    <t>rvlin****@gmail.com</t>
  </si>
  <si>
    <t>TQzGk8V89mbJHgQE4f8xJdeWxT9DHC1Rsi</t>
  </si>
  <si>
    <t>122123189</t>
  </si>
  <si>
    <t>237488</t>
  </si>
  <si>
    <t>mili*********@gmail.com</t>
  </si>
  <si>
    <t>TNsi2WdbvkAFSThprGxgLCLRS69NrcDKvc</t>
  </si>
  <si>
    <t>66967862</t>
  </si>
  <si>
    <t>313999</t>
  </si>
  <si>
    <t>wond***@gmail.com</t>
  </si>
  <si>
    <t>TEiwZMGan4iStuwhpDYTef7QCxUhxitasQ</t>
  </si>
  <si>
    <t>125854977</t>
  </si>
  <si>
    <t>235152</t>
  </si>
  <si>
    <t>vlad*************@icloud.com</t>
  </si>
  <si>
    <t>TXEBvwWqSjEmaMNg2ThZKx9udUCSoNWyCK</t>
  </si>
  <si>
    <t>124404960</t>
  </si>
  <si>
    <t>816519</t>
  </si>
  <si>
    <t>TYbDYLbQuQd2tWpEzPmcyvtFSSjAJzZrhn</t>
  </si>
  <si>
    <t>126421953</t>
  </si>
  <si>
    <t>852366</t>
  </si>
  <si>
    <t>boje*********@gmail.com</t>
  </si>
  <si>
    <t>TKs8NYTGRRLRJwhPdmLpELB4PVFmXF3W9F</t>
  </si>
  <si>
    <t>126863200</t>
  </si>
  <si>
    <t>144291</t>
  </si>
  <si>
    <t>prya****@gmail.com</t>
  </si>
  <si>
    <t>TWXo5YHDRvMng64V2MCWXe3MDEv5gxxpx2</t>
  </si>
  <si>
    <t>129489042</t>
  </si>
  <si>
    <t>490092</t>
  </si>
  <si>
    <t>buju*******@gmail.com</t>
  </si>
  <si>
    <t>TYE3GUjigg8RywW4GT8ZYZqGLjQydkZm6h</t>
  </si>
  <si>
    <t>126500027</t>
  </si>
  <si>
    <t>349949</t>
  </si>
  <si>
    <t>ftp-**45@ya.ru</t>
  </si>
  <si>
    <t>TDsP6DeFEwmDen3q1h4bmUC3m76pNUZe6F</t>
  </si>
  <si>
    <t>130830226</t>
  </si>
  <si>
    <t>808537</t>
  </si>
  <si>
    <t>MT22**21@yandex.ru</t>
  </si>
  <si>
    <t>131582906</t>
  </si>
  <si>
    <t>228937</t>
  </si>
  <si>
    <t>mant*****21@gmail.com</t>
  </si>
  <si>
    <t>GATLIZAYO5HJXUOHQRGSULGOZRSHSQ2QXRJQ4Y3CCPCIE5MLNBJMVHT4</t>
  </si>
  <si>
    <t>134749727</t>
  </si>
  <si>
    <t>506032</t>
  </si>
  <si>
    <t>dmit**************@gmail.com</t>
  </si>
  <si>
    <t>TGUNnAs9tE39hweLNcodenXFE1fvVvekfd</t>
  </si>
  <si>
    <t>64567364</t>
  </si>
  <si>
    <t>190685</t>
  </si>
  <si>
    <t>refi*****@gmail.com</t>
  </si>
  <si>
    <t>107696662</t>
  </si>
  <si>
    <t>592638</t>
  </si>
  <si>
    <t>andr***90@bk.ru</t>
  </si>
  <si>
    <t>TBeJcpchdygUCT2RW8B9gvXNr3BXdQHwnA</t>
  </si>
  <si>
    <t>136449369</t>
  </si>
  <si>
    <t>541432</t>
  </si>
  <si>
    <t>ftp***20@narod.ru</t>
  </si>
  <si>
    <t>138549980</t>
  </si>
  <si>
    <t>647239</t>
  </si>
  <si>
    <t>vase******@yandex.ru</t>
  </si>
  <si>
    <t>TD3SE6rmiBbHcE3ND4SHU3bN79i96dGqP7</t>
  </si>
  <si>
    <t>138741522</t>
  </si>
  <si>
    <t>301363</t>
  </si>
  <si>
    <t>140304702</t>
  </si>
  <si>
    <t>219369</t>
  </si>
  <si>
    <t>dser***@outlook.com</t>
  </si>
  <si>
    <t>TEJu6w6YERrmsh9yivRNB1UoQewmtgS3zF</t>
  </si>
  <si>
    <t>137230414</t>
  </si>
  <si>
    <t>776788</t>
  </si>
  <si>
    <t>refi*****2@gmail.com</t>
  </si>
  <si>
    <t>141804947</t>
  </si>
  <si>
    <t>582489</t>
  </si>
  <si>
    <t>naza*******0295@gmail.com</t>
  </si>
  <si>
    <t>TDNmmHHyEKdAwk3QaH21u1b6oj3Nmegqxd</t>
  </si>
  <si>
    <t>136150275</t>
  </si>
  <si>
    <t>415304</t>
  </si>
  <si>
    <t>zeob*******@gmail.com</t>
  </si>
  <si>
    <t>TTwoX6k8EYKpgqKe73xEJfujpfBsUbvmPf</t>
  </si>
  <si>
    <t>124269358</t>
  </si>
  <si>
    <t>263654</t>
  </si>
  <si>
    <t>ft****25@narod.ru</t>
  </si>
  <si>
    <t>144878050</t>
  </si>
  <si>
    <t>563248</t>
  </si>
  <si>
    <t>evhe**********@gmail.com</t>
  </si>
  <si>
    <t>TVW55AwcitgqqeAwcmPskzsy14nVNF5tuq</t>
  </si>
  <si>
    <t>144978534</t>
  </si>
  <si>
    <t>776161</t>
  </si>
  <si>
    <t>tost******@gmail.com</t>
  </si>
  <si>
    <t>TV4RtEVhgNojC3i3ucn2BiGK15Wddgbnzg</t>
  </si>
  <si>
    <t>145794853</t>
  </si>
  <si>
    <t>656787</t>
  </si>
  <si>
    <t>demo********02@gmail.com</t>
  </si>
  <si>
    <t>TW5BvoFho7HCyYUXy1p44rwBUkfYiXnUwY</t>
  </si>
  <si>
    <t>64460823</t>
  </si>
  <si>
    <t>83359</t>
  </si>
  <si>
    <t>balo**********@gmail.com</t>
  </si>
  <si>
    <t>TEUUVkmHuywD98ut1CEDah61ZxmbofXCpr</t>
  </si>
  <si>
    <t>146471450</t>
  </si>
  <si>
    <t>766034</t>
  </si>
  <si>
    <t>svno*******@gmail.com</t>
  </si>
  <si>
    <t>TEZyAr3YEWGBQyEQVUCqHrUEMmAEr2AH8p</t>
  </si>
  <si>
    <t>144870671</t>
  </si>
  <si>
    <t>29517</t>
  </si>
  <si>
    <t>tim2*******@gmail.com</t>
  </si>
  <si>
    <t>TJtrhmzZP3wa5Sv3VmR4D1V9jgU3LYWpwt</t>
  </si>
  <si>
    <t>144523054</t>
  </si>
  <si>
    <t>113399</t>
  </si>
  <si>
    <t>Join****@gmail.com</t>
  </si>
  <si>
    <t>147459173</t>
  </si>
  <si>
    <t>145856</t>
  </si>
  <si>
    <t>shak*****@gmail.com</t>
  </si>
  <si>
    <t>TUFT4yP5rkCFSeCaqdBjuWRkYWfbWUPqRD</t>
  </si>
  <si>
    <t>147295487</t>
  </si>
  <si>
    <t>951121</t>
  </si>
  <si>
    <t>axep***********@gmail.com</t>
  </si>
  <si>
    <t>TVFc4uqGXeySxW42aY9DkMxU8oJ1ATPX6L</t>
  </si>
  <si>
    <t>147267139</t>
  </si>
  <si>
    <t>590430</t>
  </si>
  <si>
    <t>love*******@protonmail.com</t>
  </si>
  <si>
    <t>TRMHNcQUNMNukGQFTmxCUjVDHV5XH1WDFP</t>
  </si>
  <si>
    <t>148955381</t>
  </si>
  <si>
    <t>121047</t>
  </si>
  <si>
    <t>mo***@gmail.com</t>
  </si>
  <si>
    <t>120810563</t>
  </si>
  <si>
    <t>464753</t>
  </si>
  <si>
    <t>be*************32@****.ru</t>
  </si>
  <si>
    <t>THQVKzxdxYtk4VYwddmyQbx1bm3PE6tSnY</t>
  </si>
  <si>
    <t>44492311</t>
  </si>
  <si>
    <t>628888</t>
  </si>
  <si>
    <t>saym*****@gmail.com</t>
  </si>
  <si>
    <t>79897396</t>
  </si>
  <si>
    <t>154696</t>
  </si>
  <si>
    <t>joke******@gmail.com</t>
  </si>
  <si>
    <t>80068894</t>
  </si>
  <si>
    <t>481410</t>
  </si>
  <si>
    <t>nord*******@gmail.com</t>
  </si>
  <si>
    <t>80277721</t>
  </si>
  <si>
    <t>600361</t>
  </si>
  <si>
    <t>ncan*****@gmail.com</t>
  </si>
  <si>
    <t>80278458</t>
  </si>
  <si>
    <t>91688</t>
  </si>
  <si>
    <t>dros*****@gmail.com</t>
  </si>
  <si>
    <t>80382861</t>
  </si>
  <si>
    <t>304220</t>
  </si>
  <si>
    <t>wome*****@gmail.com</t>
  </si>
  <si>
    <t>80383599</t>
  </si>
  <si>
    <t>816022</t>
  </si>
  <si>
    <t>voon*****@gmail.com</t>
  </si>
  <si>
    <t>80384239</t>
  </si>
  <si>
    <t>715332</t>
  </si>
  <si>
    <t>fros****@gmail.com</t>
  </si>
  <si>
    <t>80384973</t>
  </si>
  <si>
    <t>540401</t>
  </si>
  <si>
    <t>ford*****@gmail.com</t>
  </si>
  <si>
    <t>81298135</t>
  </si>
  <si>
    <t>406106</t>
  </si>
  <si>
    <t>paar****@gmail.com</t>
  </si>
  <si>
    <t>81298478</t>
  </si>
  <si>
    <t>523879</t>
  </si>
  <si>
    <t>wolh****@gmail.com</t>
  </si>
  <si>
    <t>81298802</t>
  </si>
  <si>
    <t>64805</t>
  </si>
  <si>
    <t>joly****@gmail.com</t>
  </si>
  <si>
    <t>81299075</t>
  </si>
  <si>
    <t>158820</t>
  </si>
  <si>
    <t>doop****@gmail.com</t>
  </si>
  <si>
    <t>81299361</t>
  </si>
  <si>
    <t>657792</t>
  </si>
  <si>
    <t>poos*****@gmail.com</t>
  </si>
  <si>
    <t>81299713</t>
  </si>
  <si>
    <t>676542</t>
  </si>
  <si>
    <t>yoom*****@gmail.com</t>
  </si>
  <si>
    <t>81300052</t>
  </si>
  <si>
    <t>854625</t>
  </si>
  <si>
    <t>bina*******4@ukr.net</t>
  </si>
  <si>
    <t>101698948</t>
  </si>
  <si>
    <t>892982</t>
  </si>
  <si>
    <t>ma.t**********@gmail.com</t>
  </si>
  <si>
    <t>106803371</t>
  </si>
  <si>
    <t>366143</t>
  </si>
  <si>
    <t>116926260</t>
  </si>
  <si>
    <t>412361</t>
  </si>
  <si>
    <t>sard******@gmail.com</t>
  </si>
  <si>
    <t>122371997</t>
  </si>
  <si>
    <t>579171</t>
  </si>
  <si>
    <t>room*****@gmail.com</t>
  </si>
  <si>
    <t>122377416</t>
  </si>
  <si>
    <t>826780</t>
  </si>
  <si>
    <t>road**********on777@gmail.com</t>
  </si>
  <si>
    <t>GDW2I5JAL2X6K5Z6QF23MQLT2MVDV72J3LH2WHV3TXR4S4EOYGFTZCFS</t>
  </si>
  <si>
    <t>113092189</t>
  </si>
  <si>
    <t>706769</t>
  </si>
  <si>
    <t>ai.g*****ta@gmail.com</t>
  </si>
  <si>
    <t>68779096</t>
  </si>
  <si>
    <t>218879</t>
  </si>
  <si>
    <t>camo****@rambler.ru</t>
  </si>
  <si>
    <t>144651260</t>
  </si>
  <si>
    <t>306156</t>
  </si>
  <si>
    <t>hot1*@rambler.ru</t>
  </si>
  <si>
    <t>140500351</t>
  </si>
  <si>
    <t>592723</t>
  </si>
  <si>
    <t>dark****@yandex.ru</t>
  </si>
  <si>
    <t>140527420</t>
  </si>
  <si>
    <t>237270</t>
  </si>
  <si>
    <t>ha***@gmail.com</t>
  </si>
  <si>
    <t>TADvboUmpZReRsjXkQ46EsS5byBWQ8RMQK</t>
  </si>
  <si>
    <t>146347228</t>
  </si>
  <si>
    <t>868902</t>
  </si>
  <si>
    <t>ftp***00@narod.ru</t>
  </si>
  <si>
    <t>149157365</t>
  </si>
  <si>
    <t>63682</t>
  </si>
  <si>
    <t>ftp***11@narod.ru</t>
  </si>
  <si>
    <t>149179509</t>
  </si>
  <si>
    <t>875702</t>
  </si>
  <si>
    <t>TX3uX5wHdSqe7QQo4wq48ih1beKunZexg8</t>
  </si>
  <si>
    <t>149356370</t>
  </si>
  <si>
    <t>367846</t>
  </si>
  <si>
    <t>nyya******@gmail.com</t>
  </si>
  <si>
    <t>TNynanBSBKZ6FcxXkbLF9zB7cKnoa6fxHy</t>
  </si>
  <si>
    <t>150283131</t>
  </si>
  <si>
    <t>700018</t>
  </si>
  <si>
    <t>vald**********@gmail.com</t>
  </si>
  <si>
    <t>TKCbfbsRkrUWZaHE1diddnFFA1QSqSpDm1</t>
  </si>
  <si>
    <t>148375855</t>
  </si>
  <si>
    <t>977393</t>
  </si>
  <si>
    <t>dim.********@gmail.com</t>
  </si>
  <si>
    <t>TTYye1fnEha2avL3LXWStsYiJJ3ENrLgTv</t>
  </si>
  <si>
    <t>147907241</t>
  </si>
  <si>
    <t>940726</t>
  </si>
  <si>
    <t>a675****@gmail.com</t>
  </si>
  <si>
    <t>TYf1Ra8AsAsQ1BGWwAtXxiuFMPWjSqL4b1</t>
  </si>
  <si>
    <t>141737347</t>
  </si>
  <si>
    <t>219201</t>
  </si>
  <si>
    <t>alfa********@gmail.com</t>
  </si>
  <si>
    <t>TFx84wQMb2P2rc6JrRj5Uiu6tDFoZpntKy</t>
  </si>
  <si>
    <t>154232841</t>
  </si>
  <si>
    <t>282631</t>
  </si>
  <si>
    <t>eggo****@mail.ru</t>
  </si>
  <si>
    <t>TTByFUAgeyKeF1EWgPGombiiV3MWZNLMmC</t>
  </si>
  <si>
    <t>153115877</t>
  </si>
  <si>
    <t>825888</t>
  </si>
  <si>
    <t>vlad*******@gmail.com</t>
  </si>
  <si>
    <t>TXcrzJ3fKmig4FS51B4hGtVRoc3BzPNV49</t>
  </si>
  <si>
    <t>149121526</t>
  </si>
  <si>
    <t>550085</t>
  </si>
  <si>
    <t>zdl7***@gmail.com</t>
  </si>
  <si>
    <t>TXKjTkpQrYucUAs2aaMhzBSj2cb8e9JfRv</t>
  </si>
  <si>
    <t>155048002</t>
  </si>
  <si>
    <t>642972</t>
  </si>
  <si>
    <t>1111*****@mail.ru</t>
  </si>
  <si>
    <t>TFUgUGeh6E3v1z91coRka7x6TNN8UzNjet</t>
  </si>
  <si>
    <t>155468934</t>
  </si>
  <si>
    <t>792301</t>
  </si>
  <si>
    <t>vile***************@gmail.com</t>
  </si>
  <si>
    <t>TJZBnVQXwCjKE4SmJrJHxotbbHQufLo26m</t>
  </si>
  <si>
    <t>156083626</t>
  </si>
  <si>
    <t>719278</t>
  </si>
  <si>
    <t>gusa*****@yandex.ru</t>
  </si>
  <si>
    <t>TK6T2VxtHZ1xThPS9AdSjV6WR6S5Dv1ge5</t>
  </si>
  <si>
    <t>123755292</t>
  </si>
  <si>
    <t>983311</t>
  </si>
  <si>
    <t>fros*****@gmail.com</t>
  </si>
  <si>
    <t>TQ3rqX42eUeMuKBTjVn25Jbcrk2wniYPMy</t>
  </si>
  <si>
    <t>156624967</t>
  </si>
  <si>
    <t>845021</t>
  </si>
  <si>
    <t>pol9******@gmail.com</t>
  </si>
  <si>
    <t>TPQCuATtuR4PSmE4KbzjfEnhs1F2R8e9Qz</t>
  </si>
  <si>
    <t>156900657</t>
  </si>
  <si>
    <t>953806</t>
  </si>
  <si>
    <t>cfrr***@gmail.com</t>
  </si>
  <si>
    <t>TRpWTWo5uqX7QvBGrfzJa45WDAy8PbjyS5</t>
  </si>
  <si>
    <t>157674366</t>
  </si>
  <si>
    <t>68972</t>
  </si>
  <si>
    <t>bana*****@gmail.com</t>
  </si>
  <si>
    <t>TEaSb8mDZ5yYjU7TAbcEbK3NBpNuU9Pba1</t>
  </si>
  <si>
    <t>146408910</t>
  </si>
  <si>
    <t>210578</t>
  </si>
  <si>
    <t>d.do****c@gmail.com</t>
  </si>
  <si>
    <t>TLBR5KcWgeVp2dnuQoZgdgtL1GoTFYxbXk</t>
  </si>
  <si>
    <t>157980863</t>
  </si>
  <si>
    <t>528095</t>
  </si>
  <si>
    <t>okor****@seznam.cz</t>
  </si>
  <si>
    <t>158892897</t>
  </si>
  <si>
    <t>617736</t>
  </si>
  <si>
    <t>gi***@yahoo.com</t>
  </si>
  <si>
    <t>TUJvjsCDZQkbwbD1VGL77BmSNrGgUV2Lhi</t>
  </si>
  <si>
    <t>159166963</t>
  </si>
  <si>
    <t>631899</t>
  </si>
  <si>
    <t>TDLYWwUyrVzZJ134osB7gXRwdCmSdf9vGc</t>
  </si>
  <si>
    <t>159500602</t>
  </si>
  <si>
    <t>983257</t>
  </si>
  <si>
    <t>rain*********@gmail.com</t>
  </si>
  <si>
    <t>TCK3FTibaynm8SVJgZptJCf7piu3qgevHB</t>
  </si>
  <si>
    <t>159457216</t>
  </si>
  <si>
    <t>144392</t>
  </si>
  <si>
    <t>2i.r******@gmail.com</t>
  </si>
  <si>
    <t>TSpwhokeP3tDUwdaVzxKZyP8w9T8FnEtTW</t>
  </si>
  <si>
    <t>160281784</t>
  </si>
  <si>
    <t>821913</t>
  </si>
  <si>
    <t>3i.r******@gmail.com</t>
  </si>
  <si>
    <t>TSsAtqTKQ7VbxAwepY1sUER6CsALYcoSzU</t>
  </si>
  <si>
    <t>160289261</t>
  </si>
  <si>
    <t>944223</t>
  </si>
  <si>
    <t>4i.r******@gmail.com</t>
  </si>
  <si>
    <t>TSWsbL6vqd8iYYoaw2pn6ztgDkZX2BFPgU</t>
  </si>
  <si>
    <t>160296253</t>
  </si>
  <si>
    <t>357849</t>
  </si>
  <si>
    <t>5i.r******@gmail.com</t>
  </si>
  <si>
    <t>TSYvGGwUDaL66MLjkGEznLwMcEDDN2yeYa</t>
  </si>
  <si>
    <t>160303448</t>
  </si>
  <si>
    <t>778956</t>
  </si>
  <si>
    <t>alex*********@gmail.com</t>
  </si>
  <si>
    <t>TGPro8L6PogVuPbqsbxq8MMezUaUQ76FLA</t>
  </si>
  <si>
    <t>161321074</t>
  </si>
  <si>
    <t>955161</t>
  </si>
  <si>
    <t>luij*******@gmail.com</t>
  </si>
  <si>
    <t>161264183</t>
  </si>
  <si>
    <t>117263</t>
  </si>
  <si>
    <t>boyj*****@gmail.com</t>
  </si>
  <si>
    <t>161906214</t>
  </si>
  <si>
    <t>404154</t>
  </si>
  <si>
    <t>0i.r******@gmail.com</t>
  </si>
  <si>
    <t>TUsDy3712bBzgLNwFjrFVT7dYPNAXghDqw</t>
  </si>
  <si>
    <t>162484062</t>
  </si>
  <si>
    <t>210618</t>
  </si>
  <si>
    <t>aa.al********@gmail.com</t>
  </si>
  <si>
    <t>TDCWtAZneUACqyjo2n3JXKur4fA7q8qXH7</t>
  </si>
  <si>
    <t>162846962</t>
  </si>
  <si>
    <t>254178</t>
  </si>
  <si>
    <t>netm******@gmail.com</t>
  </si>
  <si>
    <t>TCP5yGWGb5vALvJ7pAcAq2D2RaXFDEovBA</t>
  </si>
  <si>
    <t>162827961</t>
  </si>
  <si>
    <t>118548</t>
  </si>
  <si>
    <t>tvtv*********@yandex.ru</t>
  </si>
  <si>
    <t>TX7QXyUuTjMegHHU1ZGL1TnVm7SdjasspJ</t>
  </si>
  <si>
    <t>163251599</t>
  </si>
  <si>
    <t>338863</t>
  </si>
  <si>
    <t>kvad****@gmail.com</t>
  </si>
  <si>
    <t>TX6TJGTeo2a1ieKjaURWwmqZYz7ETXbL5G</t>
  </si>
  <si>
    <t>164075882</t>
  </si>
  <si>
    <t>604349</t>
  </si>
  <si>
    <t>pena******@gmail.com</t>
  </si>
  <si>
    <t>164932958</t>
  </si>
  <si>
    <t>445666</t>
  </si>
  <si>
    <t>ferr****@yandex.ru</t>
  </si>
  <si>
    <t>148758682</t>
  </si>
  <si>
    <t>951356</t>
  </si>
  <si>
    <t>va*@cupcakedev.com</t>
  </si>
  <si>
    <t>166338737</t>
  </si>
  <si>
    <t>581081</t>
  </si>
  <si>
    <t>hiro********@gmail.com</t>
  </si>
  <si>
    <t>TMGttaBmKhYLRrX7utdxZX99Rjbrc3AhGV</t>
  </si>
  <si>
    <t>165668459</t>
  </si>
  <si>
    <t>937650</t>
  </si>
  <si>
    <t>gggr****@gmail.com</t>
  </si>
  <si>
    <t>TMJgdhgF8RdE9xi3nZZAnW4ftEU5ch2WkR</t>
  </si>
  <si>
    <t>128627063</t>
  </si>
  <si>
    <t>265469</t>
  </si>
  <si>
    <t>TLBELMfcntCUazvQsXzhdrBBWsBDpj8M7H</t>
  </si>
  <si>
    <t>132690984</t>
  </si>
  <si>
    <t>943363</t>
  </si>
  <si>
    <t>vaya*********@gmail.com</t>
  </si>
  <si>
    <t>TSVRJ7bhyvUr9GXucPZsQed4phAwpU7z38</t>
  </si>
  <si>
    <t>166557588</t>
  </si>
  <si>
    <t>178204</t>
  </si>
  <si>
    <t>matr******@gmail.com</t>
  </si>
  <si>
    <t>150149892</t>
  </si>
  <si>
    <t>262466</t>
  </si>
  <si>
    <t>tara******@gmail.com</t>
  </si>
  <si>
    <t>128278206</t>
  </si>
  <si>
    <t>232891</t>
  </si>
  <si>
    <t>albi********@yandex.ru</t>
  </si>
  <si>
    <t>TFe1YQWAeMJqpviM8wnNzxqBhnzo8kFSJv</t>
  </si>
  <si>
    <t>167386547</t>
  </si>
  <si>
    <t>973232</t>
  </si>
  <si>
    <t>vgus*****@gmail.com</t>
  </si>
  <si>
    <t>TLA9L4mQciLRY3JZidNN1QSBkPquHZ9A3u</t>
  </si>
  <si>
    <t>165621160</t>
  </si>
  <si>
    <t>885642</t>
  </si>
  <si>
    <t>utki*******@mail.ru</t>
  </si>
  <si>
    <t>TCFhPCG3nh2cEVvbNNTeYH7N3C2N9CzHwz</t>
  </si>
  <si>
    <t>159478180</t>
  </si>
  <si>
    <t>920421</t>
  </si>
  <si>
    <t>netm********@gmail.com</t>
  </si>
  <si>
    <t>TJcu1jAHhRR5GLxGc9Bj2kFdij71T41A6Y</t>
  </si>
  <si>
    <t>168257001</t>
  </si>
  <si>
    <t>909613</t>
  </si>
  <si>
    <t>doll****@ukr.net</t>
  </si>
  <si>
    <t>TYroy1suNqwzvK7xy4CDNcJ7RZgVYGMJ8f</t>
  </si>
  <si>
    <t>170108089</t>
  </si>
  <si>
    <t>378950</t>
  </si>
  <si>
    <t>mari**************@gmail.com</t>
  </si>
  <si>
    <t>169502259</t>
  </si>
  <si>
    <t>899305</t>
  </si>
  <si>
    <t>nass******@mail.ru</t>
  </si>
  <si>
    <t>169954180</t>
  </si>
  <si>
    <t>503047</t>
  </si>
  <si>
    <t>gent************@gmail.com</t>
  </si>
  <si>
    <t>THYDMxif4NxCNmg7jzAEN9gcthAVWaGXLo</t>
  </si>
  <si>
    <t>169883557</t>
  </si>
  <si>
    <t>212500</t>
  </si>
  <si>
    <t>alex************@gmail.com</t>
  </si>
  <si>
    <t>169921450</t>
  </si>
  <si>
    <t>57298</t>
  </si>
  <si>
    <t>1sub*********@gmail.com</t>
  </si>
  <si>
    <t>166378476</t>
  </si>
  <si>
    <t>835783</t>
  </si>
  <si>
    <t>vgse****@gmail.com</t>
  </si>
  <si>
    <t>TM265oeGmf72BYwTmp7C7WuUVcEUioBLJu</t>
  </si>
  <si>
    <t>171410375</t>
  </si>
  <si>
    <t>998941</t>
  </si>
  <si>
    <t>grin******@gmail.com</t>
  </si>
  <si>
    <t>TGdZUP5NpYKbiSxe1n1QgrSDkW6wSWkwAm</t>
  </si>
  <si>
    <t>171904564</t>
  </si>
  <si>
    <t>394048</t>
  </si>
  <si>
    <t>ton1***@ya.ru</t>
  </si>
  <si>
    <t>TQuK8jKpCrPY7pBHVKPv23GxyygEuULrJE</t>
  </si>
  <si>
    <t>171659557</t>
  </si>
  <si>
    <t>450061</t>
  </si>
  <si>
    <t>kvad**********@mail.ru</t>
  </si>
  <si>
    <t>TBEMWUgk4spdPEn3ZWQ5dFrCKEttXNsULL</t>
  </si>
  <si>
    <t>172051364</t>
  </si>
  <si>
    <t>818291</t>
  </si>
  <si>
    <t>bina***********@yandex.ru</t>
  </si>
  <si>
    <t>TMQreM4EjDrRz26oYAD5gxvYsmskHZK4Pi</t>
  </si>
  <si>
    <t>171814978</t>
  </si>
  <si>
    <t>761082</t>
  </si>
  <si>
    <t>uriy***********@gmail.com</t>
  </si>
  <si>
    <t>172436621</t>
  </si>
  <si>
    <t>623590</t>
  </si>
  <si>
    <t>bish***@mail.ru</t>
  </si>
  <si>
    <t>172499990</t>
  </si>
  <si>
    <t>2333</t>
  </si>
  <si>
    <t>rosh*****@gmail.com</t>
  </si>
  <si>
    <t>TJpuqfibdzFhh6DS8Ub2vEwPrhxHcBLQHw</t>
  </si>
  <si>
    <t>172136328</t>
  </si>
  <si>
    <t>967888</t>
  </si>
  <si>
    <t>wiza*******@gmail.com</t>
  </si>
  <si>
    <t>TZ9ZKaMPNsYJ1xwuQNV6FLeJnMtZtezhpU</t>
  </si>
  <si>
    <t>138654071</t>
  </si>
  <si>
    <t>911861</t>
  </si>
  <si>
    <t>dmit************@gmail.com</t>
  </si>
  <si>
    <t>TAbmLx5qVjx4wzvDUQEJasRfPJBAkAcFBB</t>
  </si>
  <si>
    <t>172459866</t>
  </si>
  <si>
    <t>759457</t>
  </si>
  <si>
    <t>2sub*********@gmail.com</t>
  </si>
  <si>
    <t>173141697</t>
  </si>
  <si>
    <t>657485</t>
  </si>
  <si>
    <t>3sub*********@gmail.com</t>
  </si>
  <si>
    <t>173143752</t>
  </si>
  <si>
    <t>804698</t>
  </si>
  <si>
    <t>4sub*********@mail.ru</t>
  </si>
  <si>
    <t>173392821</t>
  </si>
  <si>
    <t>870664</t>
  </si>
  <si>
    <t>gusv****@mail.ru</t>
  </si>
  <si>
    <t>TAoS4cUELzVBGYwpCVTbjgNKt2fiXA1btX</t>
  </si>
  <si>
    <t>173817494</t>
  </si>
  <si>
    <t>429650</t>
  </si>
  <si>
    <t>fela******@yandex.ru</t>
  </si>
  <si>
    <t>TCqfNiYxJZBnBdMEtLAfFSwNSTh7Q1LFHE</t>
  </si>
  <si>
    <t>174355925</t>
  </si>
  <si>
    <t>245561</t>
  </si>
  <si>
    <t>prof******@yandex.ru</t>
  </si>
  <si>
    <t>TAj9toeLeXgVCsyJp1iiZ3RW9ozvCAQCwZ</t>
  </si>
  <si>
    <t>174751879</t>
  </si>
  <si>
    <t>433102</t>
  </si>
  <si>
    <t>w253****@mail.ru</t>
  </si>
  <si>
    <t>TBhapi4PGhWDBkbHcPqUj3GJudsEwt8cfb</t>
  </si>
  <si>
    <t>167685679</t>
  </si>
  <si>
    <t>70439</t>
  </si>
  <si>
    <t>9595***@gmail.com</t>
  </si>
  <si>
    <t>TYtabjLHKeqgMGP67DEBXf1pY8E9v6caev</t>
  </si>
  <si>
    <t>174693381</t>
  </si>
  <si>
    <t>831067</t>
  </si>
  <si>
    <t>5sub********@mail.ru</t>
  </si>
  <si>
    <t>173406042</t>
  </si>
  <si>
    <t>690402</t>
  </si>
  <si>
    <t>tara*******@gmail.com</t>
  </si>
  <si>
    <t>175190097</t>
  </si>
  <si>
    <t>141828</t>
  </si>
  <si>
    <t>zabr**********@gmail.com</t>
  </si>
  <si>
    <t>TRvwNU17od9UFMzsQgnsL5EiGsogYHBaBd</t>
  </si>
  <si>
    <t>174233995</t>
  </si>
  <si>
    <t>443703</t>
  </si>
  <si>
    <t>paha**********@gmail.com</t>
  </si>
  <si>
    <t>TH1arQdwSUNPNfR2ogJusqYhcKba4Rr7Jk</t>
  </si>
  <si>
    <t>176877117</t>
  </si>
  <si>
    <t>241595</t>
  </si>
  <si>
    <t>alex***@mail.ru</t>
  </si>
  <si>
    <t>TMbmATyrg87V8pxwgNwLtNr5kCMcp4iWfJ</t>
  </si>
  <si>
    <t>177373184</t>
  </si>
  <si>
    <t>868536</t>
  </si>
  <si>
    <t>beli******@gmail.com</t>
  </si>
  <si>
    <t>TPtTGXAGswsxoNehrnYxjXQDzuD4KoVWfy</t>
  </si>
  <si>
    <t>177287754</t>
  </si>
  <si>
    <t>825930</t>
  </si>
  <si>
    <t>serg**********@gmail.com</t>
  </si>
  <si>
    <t>TESwYCwFn5LgMFfhK9yjyzDBCf43eXRk29</t>
  </si>
  <si>
    <t>177381523</t>
  </si>
  <si>
    <t>698680</t>
  </si>
  <si>
    <t>6sub*********@mail.ru</t>
  </si>
  <si>
    <t>173412086</t>
  </si>
  <si>
    <t>107290</t>
  </si>
  <si>
    <t>ddmi****@gmail.com</t>
  </si>
  <si>
    <t>TJSwtevB5YHB2RcRmWx4HQNGQDEigWWamJ</t>
  </si>
  <si>
    <t>178024441</t>
  </si>
  <si>
    <t>352127</t>
  </si>
  <si>
    <t>kors******@gmail.com</t>
  </si>
  <si>
    <t>TVkZNTD5jUP8TUkBg1PXNoW7WD6s3jQeKr</t>
  </si>
  <si>
    <t>178503878</t>
  </si>
  <si>
    <t>26767</t>
  </si>
  <si>
    <t>siec********@gmail.com</t>
  </si>
  <si>
    <t>TJCAk71qBUSpnqekLvDa72G65LadW4dLfK</t>
  </si>
  <si>
    <t>178015631</t>
  </si>
  <si>
    <t>76624</t>
  </si>
  <si>
    <t>7sub*********@rambler.ru</t>
  </si>
  <si>
    <t>178425544</t>
  </si>
  <si>
    <t>332190</t>
  </si>
  <si>
    <t>sust*****@gmail.com</t>
  </si>
  <si>
    <t>TBUT5wGUaewgNFU3tZkjGfAzS8qHxKTMQz</t>
  </si>
  <si>
    <t>178691827</t>
  </si>
  <si>
    <t>603592</t>
  </si>
  <si>
    <t>bot3******@gmail.com</t>
  </si>
  <si>
    <t>TDiAZBD9R6zmGq1DFfMRsuarD8QKKgeqGU</t>
  </si>
  <si>
    <t>178761024</t>
  </si>
  <si>
    <t>194199</t>
  </si>
  <si>
    <t>bot7******@gmail.com</t>
  </si>
  <si>
    <t>178758857</t>
  </si>
  <si>
    <t>824480</t>
  </si>
  <si>
    <t>daka*******@gmail.com</t>
  </si>
  <si>
    <t>TKGhPoNvHyhiiM2XDaMzHPsxashz2tFSLg</t>
  </si>
  <si>
    <t>178830228</t>
  </si>
  <si>
    <t>52327</t>
  </si>
  <si>
    <t>d123********@gmail.com</t>
  </si>
  <si>
    <t>TX1nLXCSkHBKSey236YJQPtPhK7wSDS1EQ</t>
  </si>
  <si>
    <t>179293971</t>
  </si>
  <si>
    <t>260953</t>
  </si>
  <si>
    <t>alie********@gmail.com</t>
  </si>
  <si>
    <t>TFbekMFzypmxEDZh3115HXGxLCgXHteCXX</t>
  </si>
  <si>
    <t>178753667</t>
  </si>
  <si>
    <t>417152</t>
  </si>
  <si>
    <t>2jun********@gmail.com</t>
  </si>
  <si>
    <t>179778582</t>
  </si>
  <si>
    <t>167186</t>
  </si>
  <si>
    <t>TSmWM823xAcZcsF4Nvvmftr5MB5tTcTKZY</t>
  </si>
  <si>
    <t>179149913</t>
  </si>
  <si>
    <t>202010</t>
  </si>
  <si>
    <t>cryp***@mail.ru</t>
  </si>
  <si>
    <t>TERdKxkiSMrg7RFZsN5i7wbnAB99GwYM8E</t>
  </si>
  <si>
    <t>179857781</t>
  </si>
  <si>
    <t>284535</t>
  </si>
  <si>
    <t>kvad*****@gmail.com</t>
  </si>
  <si>
    <t>TKtG6K1Rx3ipgFzdQKrstnWu6p1UtMxLjw</t>
  </si>
  <si>
    <t>180154872</t>
  </si>
  <si>
    <t>482736</t>
  </si>
  <si>
    <t>petr*****@bk.ru</t>
  </si>
  <si>
    <t>176091188</t>
  </si>
  <si>
    <t>816390</t>
  </si>
  <si>
    <t>sv.d******@gmail.com</t>
  </si>
  <si>
    <t>TS9DofpdzcPq7kUmDKLdrYgjw7JwtcMdcb</t>
  </si>
  <si>
    <t>181084444</t>
  </si>
  <si>
    <t>666093</t>
  </si>
  <si>
    <t>9sub*********@rambler.ru</t>
  </si>
  <si>
    <t>178430537</t>
  </si>
  <si>
    <t>968863</t>
  </si>
  <si>
    <t>8sub*********@rambler.ru</t>
  </si>
  <si>
    <t>178428353</t>
  </si>
  <si>
    <t>729201</t>
  </si>
  <si>
    <t>1_vi******@ta702x0tnoemail.com</t>
  </si>
  <si>
    <t>166129632</t>
  </si>
  <si>
    <t>848661</t>
  </si>
  <si>
    <t>sub1********@pv2vhhyynoemail.com</t>
  </si>
  <si>
    <t>165685012</t>
  </si>
  <si>
    <t>743827</t>
  </si>
  <si>
    <t>sub2********@dgwr5w4xnoemail.com</t>
  </si>
  <si>
    <t>165691065</t>
  </si>
  <si>
    <t>640869</t>
  </si>
  <si>
    <t>sub3********@dgwr5w4xnoemail.com</t>
  </si>
  <si>
    <t>165691230</t>
  </si>
  <si>
    <t>731233</t>
  </si>
  <si>
    <t>sub4********@dgwr5w4xnoemail.com</t>
  </si>
  <si>
    <t>165691320</t>
  </si>
  <si>
    <t>536155</t>
  </si>
  <si>
    <t>sub5********@of1s1awknoemail.com</t>
  </si>
  <si>
    <t>165691416</t>
  </si>
  <si>
    <t>892757</t>
  </si>
  <si>
    <t>sub6********@455mwgltnoemail.com</t>
  </si>
  <si>
    <t>165691512</t>
  </si>
  <si>
    <t>967932</t>
  </si>
  <si>
    <t>sub7********@c6im3x6gnoemail.com</t>
  </si>
  <si>
    <t>165691596</t>
  </si>
  <si>
    <t>695254</t>
  </si>
  <si>
    <t>sub8*********@k5dmq9ienoemail.com</t>
  </si>
  <si>
    <t>165691669</t>
  </si>
  <si>
    <t>808425</t>
  </si>
  <si>
    <t>sub9********@t4zy1puonoemail.com</t>
  </si>
  <si>
    <t>165691730</t>
  </si>
  <si>
    <t>734014</t>
  </si>
  <si>
    <t>sub1*********@w7pzi61inoemail.com</t>
  </si>
  <si>
    <t>165691829</t>
  </si>
  <si>
    <t>818676</t>
  </si>
  <si>
    <t>abdi*****@gmail.com</t>
  </si>
  <si>
    <t>TKBxQib6FvevBjQqEb2kmhTSXCbTw2s7Vy</t>
  </si>
  <si>
    <t>182473203</t>
  </si>
  <si>
    <t>427796</t>
  </si>
  <si>
    <t>2021*********@gmail.com</t>
  </si>
  <si>
    <t>TVvn6aM1LUogarwxApsocqwMshN2rq5L1o</t>
  </si>
  <si>
    <t>181938224</t>
  </si>
  <si>
    <t>794310</t>
  </si>
  <si>
    <t>bluz*******@gmail.com</t>
  </si>
  <si>
    <t>TTvVdbxPGdJd6kLeAU7cKNDDRvgufesgcA</t>
  </si>
  <si>
    <t>182776942</t>
  </si>
  <si>
    <t>440515</t>
  </si>
  <si>
    <t>dolz***********@gmail.com</t>
  </si>
  <si>
    <t>THNjBey8GVBLEqMvvpaoDGvJaWGw3fm4BU</t>
  </si>
  <si>
    <t>182881499</t>
  </si>
  <si>
    <t>199558</t>
  </si>
  <si>
    <t>ferr********@gmail.com</t>
  </si>
  <si>
    <t>TSofAWHfUrQgDvKsFT3d2rEaZprxvoaR14</t>
  </si>
  <si>
    <t>59898486</t>
  </si>
  <si>
    <t>163191</t>
  </si>
  <si>
    <t>mari*******@mail.ru</t>
  </si>
  <si>
    <t>TPZZCugzkR6DS2srqiQ9uExUkB38FqRWLK</t>
  </si>
  <si>
    <t>180812202</t>
  </si>
  <si>
    <t>773283</t>
  </si>
  <si>
    <t>ethb*****@gmail.com</t>
  </si>
  <si>
    <t>TLtACV3eyxXJWmXpbED6RTLH644y3FPcA1</t>
  </si>
  <si>
    <t>188646117</t>
  </si>
  <si>
    <t>667697</t>
  </si>
  <si>
    <t>188641572</t>
  </si>
  <si>
    <t>455753</t>
  </si>
  <si>
    <t>pass********@yandex.ru</t>
  </si>
  <si>
    <t>TXnGMa1XKt8qgSZppd8FFyb6mhimgmp4My</t>
  </si>
  <si>
    <t>188593564</t>
  </si>
  <si>
    <t>17663</t>
  </si>
  <si>
    <t>star***************@gmail.com</t>
  </si>
  <si>
    <t>112647734</t>
  </si>
  <si>
    <t>357120</t>
  </si>
  <si>
    <t>road********************@gmail.com</t>
  </si>
  <si>
    <t>TYeBVHsynoArfzP6J5Fc3QcxdT25LJSTCK</t>
  </si>
  <si>
    <t>193185042</t>
  </si>
  <si>
    <t>467497</t>
  </si>
  <si>
    <t>bina*****@ya.ru</t>
  </si>
  <si>
    <t>TUQrkxmnfx3gpHPTEpht5nPcs4tcpC7PWp</t>
  </si>
  <si>
    <t>193477165</t>
  </si>
  <si>
    <t>645186</t>
  </si>
  <si>
    <t>shun*******@mail.ru</t>
  </si>
  <si>
    <t>TZDiQEJWrf2E1SJfSBrJjdCTPYuwbGyrvi</t>
  </si>
  <si>
    <t>193169987</t>
  </si>
  <si>
    <t>807714</t>
  </si>
  <si>
    <t>rust*******@yandex.ru</t>
  </si>
  <si>
    <t>TYybjqaCVx3CTc4Gv4SDhaFJKyT3mruS2i</t>
  </si>
  <si>
    <t>193002945</t>
  </si>
  <si>
    <t>50752</t>
  </si>
  <si>
    <t>TFKdX3YDdymE5VmjgoQNgXXAEqu87jb3KZ</t>
  </si>
  <si>
    <t>194016403</t>
  </si>
  <si>
    <t>991665</t>
  </si>
  <si>
    <t>knya******@gmail.com</t>
  </si>
  <si>
    <t>TFoXHGvX7qv5t9FtV46zEPejxmq4q3Kmpx</t>
  </si>
  <si>
    <t>195073976</t>
  </si>
  <si>
    <t>849756</t>
  </si>
  <si>
    <t>mtra*****@mail.ru</t>
  </si>
  <si>
    <t>TWy6GcbwkQk3igVQq6HyC4yxNCf5BjWQWx</t>
  </si>
  <si>
    <t>193192070</t>
  </si>
  <si>
    <t>73533</t>
  </si>
  <si>
    <t>2dmk************@gmail.com</t>
  </si>
  <si>
    <t>196200395</t>
  </si>
  <si>
    <t>455489</t>
  </si>
  <si>
    <t>rzpr******@gmail.com</t>
  </si>
  <si>
    <t>TWQe31sdEGctcaGXnoqFSS7KCNXf5tf9MD</t>
  </si>
  <si>
    <t>157596991</t>
  </si>
  <si>
    <t>120069</t>
  </si>
  <si>
    <t>197880327</t>
  </si>
  <si>
    <t>890908</t>
  </si>
  <si>
    <t>kiri*************@yandex.ru</t>
  </si>
  <si>
    <t>199305141</t>
  </si>
  <si>
    <t>550027</t>
  </si>
  <si>
    <t>vasc**@mail.ru</t>
  </si>
  <si>
    <t>169829320</t>
  </si>
  <si>
    <t>581160</t>
  </si>
  <si>
    <t>sule***************@gmail.com</t>
  </si>
  <si>
    <t>199981966</t>
  </si>
  <si>
    <t>5586</t>
  </si>
  <si>
    <t>199995783</t>
  </si>
  <si>
    <t>740625</t>
  </si>
  <si>
    <t>mike************@ybhgb0yxnoemail.com</t>
  </si>
  <si>
    <t>197244365</t>
  </si>
  <si>
    <t>290474</t>
  </si>
  <si>
    <t>vseb*****@gmail.com</t>
  </si>
  <si>
    <t>200500403</t>
  </si>
  <si>
    <t>758216</t>
  </si>
  <si>
    <t>200447513</t>
  </si>
  <si>
    <t>803183</t>
  </si>
  <si>
    <t>vses****@gmail.com</t>
  </si>
  <si>
    <t>200473956</t>
  </si>
  <si>
    <t>961599</t>
  </si>
  <si>
    <t>vsed*****@gmail.com</t>
  </si>
  <si>
    <t>174080124</t>
  </si>
  <si>
    <t>739195</t>
  </si>
  <si>
    <t>mike************@nxmb4femnoemail.com</t>
  </si>
  <si>
    <t>200903098</t>
  </si>
  <si>
    <t>283890</t>
  </si>
  <si>
    <t>nich**********@gmail.com</t>
  </si>
  <si>
    <t>TXhzoPjdavGAAm6ARXkybi26SxY5LagEyq</t>
  </si>
  <si>
    <t>200893283</t>
  </si>
  <si>
    <t>881566</t>
  </si>
  <si>
    <t>sinu******@gmail.com</t>
  </si>
  <si>
    <t>TYzTT8yYMT5rcXjG6xYNSSZKqeFKxG1QkE</t>
  </si>
  <si>
    <t>201779510</t>
  </si>
  <si>
    <t>980496</t>
  </si>
  <si>
    <t>cryp****@mail.ru</t>
  </si>
  <si>
    <t>197886923</t>
  </si>
  <si>
    <t>347366</t>
  </si>
  <si>
    <t>zabo***************@gmail.com</t>
  </si>
  <si>
    <t>TRKzTHVGdf7GyMk2hrKU65HEpmyyWhc5UX</t>
  </si>
  <si>
    <t>202384317</t>
  </si>
  <si>
    <t>327295</t>
  </si>
  <si>
    <t>gleb******@gmail.com</t>
  </si>
  <si>
    <t>202384325</t>
  </si>
  <si>
    <t>330037</t>
  </si>
  <si>
    <t>202388296</t>
  </si>
  <si>
    <t>928078</t>
  </si>
  <si>
    <t>202389793</t>
  </si>
  <si>
    <t>378123</t>
  </si>
  <si>
    <t>lete*******@gmail.com</t>
  </si>
  <si>
    <t>TUmKG5Dnt2avzoq79fKAMFZ483CTCUdr6v</t>
  </si>
  <si>
    <t>203540583</t>
  </si>
  <si>
    <t>56229</t>
  </si>
  <si>
    <t>vady******@gmail.com</t>
  </si>
  <si>
    <t>TUxiyyeQr6XnsenC81YVrNKozV69Kwz1m1</t>
  </si>
  <si>
    <t>184364700</t>
  </si>
  <si>
    <t>974294</t>
  </si>
  <si>
    <t>TQcv7o4bFXYBXddpphoFV3LatZavAYCAk1</t>
  </si>
  <si>
    <t>204020124</t>
  </si>
  <si>
    <t>922098</t>
  </si>
  <si>
    <t>bart*****@yandex.kz</t>
  </si>
  <si>
    <t>205812017</t>
  </si>
  <si>
    <t>863676</t>
  </si>
  <si>
    <t>sant***@protonmail.com</t>
  </si>
  <si>
    <t>205787196</t>
  </si>
  <si>
    <t>487933</t>
  </si>
  <si>
    <t>ruzi***@gmail.com</t>
  </si>
  <si>
    <t>TXormdQJ9x2HHRrvacFfDApoSajzmVJD9R</t>
  </si>
  <si>
    <t>206285752</t>
  </si>
  <si>
    <t>104195</t>
  </si>
  <si>
    <t>206500181</t>
  </si>
  <si>
    <t>254532</t>
  </si>
  <si>
    <t>TQ1wmMYs9iMTLDPdqjjnLNYq1AFt7DqBEa</t>
  </si>
  <si>
    <t>205491292</t>
  </si>
  <si>
    <t>530074</t>
  </si>
  <si>
    <t>sand*********@protonmail.com</t>
  </si>
  <si>
    <t>TWi6wq6gKeJTJsK2ZP4wUw17NTxUzFaGC9</t>
  </si>
  <si>
    <t>207702407</t>
  </si>
  <si>
    <t>645660</t>
  </si>
  <si>
    <t>meda******@gmail.com</t>
  </si>
  <si>
    <t>TQo4viKERs6smJzgw8bajwAqtCSaioQJJ7</t>
  </si>
  <si>
    <t>206471851</t>
  </si>
  <si>
    <t>814429</t>
  </si>
  <si>
    <t>mobi*****@yandex.ru</t>
  </si>
  <si>
    <t>207836707</t>
  </si>
  <si>
    <t>183828</t>
  </si>
  <si>
    <t>umar**************@mail.ru</t>
  </si>
  <si>
    <t>207733838</t>
  </si>
  <si>
    <t>257094</t>
  </si>
  <si>
    <t>asve***@gmail.com</t>
  </si>
  <si>
    <t>TP6hdAfCSFUomJzC7BwRPw46bmvV1wv7V7</t>
  </si>
  <si>
    <t>204021337</t>
  </si>
  <si>
    <t>657334</t>
  </si>
  <si>
    <t>road***********************@gmail.com</t>
  </si>
  <si>
    <t>204003980</t>
  </si>
  <si>
    <t>506987</t>
  </si>
  <si>
    <t>road*********************@gmail.com</t>
  </si>
  <si>
    <t>204041868</t>
  </si>
  <si>
    <t>289508</t>
  </si>
  <si>
    <t>road**********************@gmail.com</t>
  </si>
  <si>
    <t>204184784</t>
  </si>
  <si>
    <t>620197</t>
  </si>
  <si>
    <t>toha****@gmail.com</t>
  </si>
  <si>
    <t>TVXBSKUXy4BEZMJtBGZiamb2TNHNV4NF8L</t>
  </si>
  <si>
    <t>203035115</t>
  </si>
  <si>
    <t>512309</t>
  </si>
  <si>
    <t>andr********@gmail.com</t>
  </si>
  <si>
    <t>TQTYo53jJYTAxsVdh7LH68RHyEcqxxf616</t>
  </si>
  <si>
    <t>209352708</t>
  </si>
  <si>
    <t>892505</t>
  </si>
  <si>
    <t>irba***@gmail.com</t>
  </si>
  <si>
    <t>TUCnrMoYG5L9kro3VYGPSJWrubNYH5fWeb</t>
  </si>
  <si>
    <t>209369509</t>
  </si>
  <si>
    <t>947905</t>
  </si>
  <si>
    <t>jesk****@gmail.com</t>
  </si>
  <si>
    <t>TSnXCzv1FTDsX7MexVQSGpsvtKA6KMbuqN</t>
  </si>
  <si>
    <t>209338361</t>
  </si>
  <si>
    <t>218617</t>
  </si>
  <si>
    <t>dart*****@gmail.com</t>
  </si>
  <si>
    <t>TV6h21AU3JXzEY4AEskcm1uEz6QN6K5H9H</t>
  </si>
  <si>
    <t>209462570</t>
  </si>
  <si>
    <t>682619</t>
  </si>
  <si>
    <t>aeba********@gmail.com</t>
  </si>
  <si>
    <t>TWdKV4thtth2pd8XwXr5PRGYrKYXvzheBP</t>
  </si>
  <si>
    <t>0.53</t>
  </si>
  <si>
    <t>209477273</t>
  </si>
  <si>
    <t>780581</t>
  </si>
  <si>
    <t>mmui********@gmail.com</t>
  </si>
  <si>
    <t>TFGB1iuFjQkfMBjQxKYgo8M8fEeg5fKWXs</t>
  </si>
  <si>
    <t>209612322</t>
  </si>
  <si>
    <t>203387</t>
  </si>
  <si>
    <t>mini*********@gmail.com</t>
  </si>
  <si>
    <t>TQUyCYdMTeGhbCogH3Eo4fWe3KvscMjsSS</t>
  </si>
  <si>
    <t>210115849</t>
  </si>
  <si>
    <t>456595</t>
  </si>
  <si>
    <t>m2jb******@mail.ru</t>
  </si>
  <si>
    <t>TT6dF2bAfdCtMgLBtCWuXQbpPmYS3wiXka</t>
  </si>
  <si>
    <t>210193864</t>
  </si>
  <si>
    <t>917444</t>
  </si>
  <si>
    <t>3dmk************@gmail.com</t>
  </si>
  <si>
    <t>209414933</t>
  </si>
  <si>
    <t>841781</t>
  </si>
  <si>
    <t>4dmk************@gmail.com</t>
  </si>
  <si>
    <t>209416120</t>
  </si>
  <si>
    <t>406806</t>
  </si>
  <si>
    <t>5dmk************@gmail.com</t>
  </si>
  <si>
    <t>209417161</t>
  </si>
  <si>
    <t>288230</t>
  </si>
  <si>
    <t>6dmk************@gmail.com</t>
  </si>
  <si>
    <t>209417821</t>
  </si>
  <si>
    <t>297113</t>
  </si>
  <si>
    <t>7dmk************@gmail.com</t>
  </si>
  <si>
    <t>209418470</t>
  </si>
  <si>
    <t>908919</t>
  </si>
  <si>
    <t>8dmk************@gmail.com</t>
  </si>
  <si>
    <t>209419160</t>
  </si>
  <si>
    <t>797396</t>
  </si>
  <si>
    <t>9dmk************@gmail.com</t>
  </si>
  <si>
    <t>209419765</t>
  </si>
  <si>
    <t>481986</t>
  </si>
  <si>
    <t>10dm************@gmail.com</t>
  </si>
  <si>
    <t>209420551</t>
  </si>
  <si>
    <t>383726</t>
  </si>
  <si>
    <t>bin2***@ya.ru</t>
  </si>
  <si>
    <t>TG9YL8jhLuoUDB2Nkq9U2SWthqyGkfnxbH</t>
  </si>
  <si>
    <t>211066046</t>
  </si>
  <si>
    <t>435631</t>
  </si>
  <si>
    <t>drag******@gmail.com</t>
  </si>
  <si>
    <t>TB8sLvzoUQabGuXS5SbUKJ67d8FbfvJyqU</t>
  </si>
  <si>
    <t>100113905</t>
  </si>
  <si>
    <t>378081</t>
  </si>
  <si>
    <t>bot7****@gmail.com</t>
  </si>
  <si>
    <t>TFuGDFV3aVZmaxk5SeCEoCjAWmJSu6Ur4r</t>
  </si>
  <si>
    <t>211060869</t>
  </si>
  <si>
    <t>160292</t>
  </si>
  <si>
    <t>serg***********@gmail.com</t>
  </si>
  <si>
    <t>TLnGTwp3MUzfyT3UPF9C7mWssudpjPdqLW</t>
  </si>
  <si>
    <t>211147695</t>
  </si>
  <si>
    <t>480785</t>
  </si>
  <si>
    <t>adam******@mail.ru</t>
  </si>
  <si>
    <t>TYMexZvGYn7tfwy2GA88eoEQDFCUbxZY8i</t>
  </si>
  <si>
    <t>209883313</t>
  </si>
  <si>
    <t>180009</t>
  </si>
  <si>
    <t>mo2b**@ya.ru</t>
  </si>
  <si>
    <t>211964820</t>
  </si>
  <si>
    <t>639293</t>
  </si>
  <si>
    <t>as7le****@yandex.ru</t>
  </si>
  <si>
    <t>TFHKHi71eQeEUcubjvpFYo1SLqUxcUMEPF</t>
  </si>
  <si>
    <t>211723964</t>
  </si>
  <si>
    <t>536039</t>
  </si>
  <si>
    <t>211969998</t>
  </si>
  <si>
    <t>613740</t>
  </si>
  <si>
    <t>osnt*******@gmail.com</t>
  </si>
  <si>
    <t>TPWZkHXZL8z7d6fm6ZVLvvz8f7v4qnukTX</t>
  </si>
  <si>
    <t>207396805</t>
  </si>
  <si>
    <t>778050</t>
  </si>
  <si>
    <t>maga*********@gmail.com</t>
  </si>
  <si>
    <t>TNdEp4SZmirfWumS7gctMZALuZv6gUu8V3</t>
  </si>
  <si>
    <t>212228294</t>
  </si>
  <si>
    <t>267862</t>
  </si>
  <si>
    <t>prob*****@gmail.com</t>
  </si>
  <si>
    <t>TYCeRTvDMqvp9Vu1Z5aQAafdndojmHJBVU</t>
  </si>
  <si>
    <t>209961032</t>
  </si>
  <si>
    <t>530819</t>
  </si>
  <si>
    <t>bjsi****@gmail.com</t>
  </si>
  <si>
    <t>TGJjvByj23Y2MkhGPJfTSxUxge1MAgAMuF</t>
  </si>
  <si>
    <t>209560148</t>
  </si>
  <si>
    <t>506806</t>
  </si>
  <si>
    <t>oleg*******@gmail.com</t>
  </si>
  <si>
    <t>THMYPCjmRsvAxsYvpfbk5S4q9tRiMHy5TN</t>
  </si>
  <si>
    <t>213744394</t>
  </si>
  <si>
    <t>159297</t>
  </si>
  <si>
    <t>anto***********@gmail.com</t>
  </si>
  <si>
    <t>TRbGsoh4uTaHwZsEADQoPYumcXGyckxqmU</t>
  </si>
  <si>
    <t>213845348</t>
  </si>
  <si>
    <t>872194</t>
  </si>
  <si>
    <t>210963645</t>
  </si>
  <si>
    <t>355154</t>
  </si>
  <si>
    <t>mini**************@gmail.com</t>
  </si>
  <si>
    <t>210963644</t>
  </si>
  <si>
    <t>917432</t>
  </si>
  <si>
    <t>210963649</t>
  </si>
  <si>
    <t>745551</t>
  </si>
  <si>
    <t>210963650</t>
  </si>
  <si>
    <t>385784</t>
  </si>
  <si>
    <t>210963651</t>
  </si>
  <si>
    <t>494819</t>
  </si>
  <si>
    <t>TTYxUkLHWx5tNTCjsPGf3n6ePGrNhEKWoS</t>
  </si>
  <si>
    <t>213171332</t>
  </si>
  <si>
    <t>596936</t>
  </si>
  <si>
    <t>bina********@gmail.com</t>
  </si>
  <si>
    <t>TAa2pXqUNEiytoDhjMfLXBJDWyeo9L2gK6</t>
  </si>
  <si>
    <t>215102804</t>
  </si>
  <si>
    <t>727138</t>
  </si>
  <si>
    <t>iamf**********@gmail.com</t>
  </si>
  <si>
    <t>TJD97YtnbFR4ZD3eMUtJ7eo5xLvVe7yztG</t>
  </si>
  <si>
    <t>215174505</t>
  </si>
  <si>
    <t>828700</t>
  </si>
  <si>
    <t>evge**@okeh.ca</t>
  </si>
  <si>
    <t>TTWMN45aXMJHRMviyymJFKkcc7uF1xP25B</t>
  </si>
  <si>
    <t>213434418</t>
  </si>
  <si>
    <t>900065</t>
  </si>
  <si>
    <t>petr*****@gmail.com</t>
  </si>
  <si>
    <t>176089693</t>
  </si>
  <si>
    <t>656670</t>
  </si>
  <si>
    <t>mazo********@mail.ru</t>
  </si>
  <si>
    <t>TAMJT9ag6FVCqWmTYxjjNoaYRMd7FkncQ1</t>
  </si>
  <si>
    <t>215618669</t>
  </si>
  <si>
    <t>140391</t>
  </si>
  <si>
    <t>dqdr**@gmail.com</t>
  </si>
  <si>
    <t>TV9TTUyXzDnjCL2bqpMSBYnXQb5cBmPDqn</t>
  </si>
  <si>
    <t>215393123</t>
  </si>
  <si>
    <t>613434</t>
  </si>
  <si>
    <t>210965188</t>
  </si>
  <si>
    <t>147650</t>
  </si>
  <si>
    <t>a1le****@yandex.ru</t>
  </si>
  <si>
    <t>210965182</t>
  </si>
  <si>
    <t>687733</t>
  </si>
  <si>
    <t>voyv*********@gmail.com</t>
  </si>
  <si>
    <t>THiC7YLHAUKR5jpKycorQFdXZfMfLFj9Uw</t>
  </si>
  <si>
    <t>188822207</t>
  </si>
  <si>
    <t>370611</t>
  </si>
  <si>
    <t>tara*****t6@gmail.com</t>
  </si>
  <si>
    <t>210965119</t>
  </si>
  <si>
    <t>559405</t>
  </si>
  <si>
    <t>tara*****t7@gmail.com</t>
  </si>
  <si>
    <t>210965121</t>
  </si>
  <si>
    <t>962074</t>
  </si>
  <si>
    <t>trad******ko@gmail.com</t>
  </si>
  <si>
    <t>217737331</t>
  </si>
  <si>
    <t>924850</t>
  </si>
  <si>
    <t>serg*******fs@gmail.com</t>
  </si>
  <si>
    <t>TXmV2X9EfbPUJZw66anjR93w6mM6TnxXsQ</t>
  </si>
  <si>
    <t>210147628</t>
  </si>
  <si>
    <t>179904</t>
  </si>
  <si>
    <t>aest*******@gmail.com</t>
  </si>
  <si>
    <t>TQafRhMKAsEE1hneBHQQ7F9aTe8PeFf2Lf</t>
  </si>
  <si>
    <t>209960474</t>
  </si>
  <si>
    <t>439918</t>
  </si>
  <si>
    <t>ilia*******@gmail.com</t>
  </si>
  <si>
    <t>TBrY64wec6H3kCt5ngyqXcnCgND78qCPg7</t>
  </si>
  <si>
    <t>218396886</t>
  </si>
  <si>
    <t>590412</t>
  </si>
  <si>
    <t>ferr**@mail.ru</t>
  </si>
  <si>
    <t>TUi3n6G1y95gyKU44sMDNDPWxJWzXk5kVR</t>
  </si>
  <si>
    <t>218330648</t>
  </si>
  <si>
    <t>461080</t>
  </si>
  <si>
    <t>vv.j****@gmail.com</t>
  </si>
  <si>
    <t>213062533</t>
  </si>
  <si>
    <t>237871</t>
  </si>
  <si>
    <t>sub1***@ya.ru</t>
  </si>
  <si>
    <t>210966243</t>
  </si>
  <si>
    <t>379459</t>
  </si>
  <si>
    <t>vg6.****@gmail.com</t>
  </si>
  <si>
    <t>210966697</t>
  </si>
  <si>
    <t>659325</t>
  </si>
  <si>
    <t>zreg****@gmail.com</t>
  </si>
  <si>
    <t>TQhAq2R7GCeArNdxoSJ28Y5uyz67rWhFi6</t>
  </si>
  <si>
    <t>221386993</t>
  </si>
  <si>
    <t>275</t>
  </si>
  <si>
    <t>gr.p**@yandex.ru</t>
  </si>
  <si>
    <t>TJ5zZJcSVUw5wAYE9XDcvn6KTdaR2oSstr</t>
  </si>
  <si>
    <t>92497748</t>
  </si>
  <si>
    <t>223532</t>
  </si>
  <si>
    <t>wipe****@mail.ru</t>
  </si>
  <si>
    <t>THKSpqUdQUWyhv3hrqxDxEkzm5vVhbduy5</t>
  </si>
  <si>
    <t>222494201</t>
  </si>
  <si>
    <t>732650</t>
  </si>
  <si>
    <t>gymp*****@gmail.com</t>
  </si>
  <si>
    <t>TJpG6qSmmVgthfzfURaEcvLNGfz2uFSMy8</t>
  </si>
  <si>
    <t>223278971</t>
  </si>
  <si>
    <t>568554</t>
  </si>
  <si>
    <t>prez*********92@gmail.com</t>
  </si>
  <si>
    <t>210965767</t>
  </si>
  <si>
    <t>945678</t>
  </si>
  <si>
    <t>vova**************@gmail.com</t>
  </si>
  <si>
    <t>TBHiKuTxoD7PVy24L5gCv8beERHSMgLkVg</t>
  </si>
  <si>
    <t>223805787</t>
  </si>
  <si>
    <t>230642</t>
  </si>
  <si>
    <t>auto**********@gmail.com</t>
  </si>
  <si>
    <t>TQs1KfXHUFvWfHBLfp8db5VH2nUMssH62c</t>
  </si>
  <si>
    <t>226774366</t>
  </si>
  <si>
    <t>800253</t>
  </si>
  <si>
    <t>z10m*****@yandex.ru</t>
  </si>
  <si>
    <t>THvbFz9FMfVADp5G3p2ifDT5q9sSUzouw3</t>
  </si>
  <si>
    <t>227247628</t>
  </si>
  <si>
    <t>533000</t>
  </si>
  <si>
    <t>alex********@mail.ru</t>
  </si>
  <si>
    <t>TE7ghvCSq3DGtTC3rqcnyNyXTtGmdBwwoo</t>
  </si>
  <si>
    <t>228531759</t>
  </si>
  <si>
    <t>543490</t>
  </si>
  <si>
    <t>alex********@gmail.com</t>
  </si>
  <si>
    <t>209323166</t>
  </si>
  <si>
    <t>946652</t>
  </si>
  <si>
    <t>ftp7***@yandex.ru</t>
  </si>
  <si>
    <t>223812050</t>
  </si>
  <si>
    <t>851758</t>
  </si>
  <si>
    <t>akul*****@gmail.com</t>
  </si>
  <si>
    <t>TTVffRP7NHevmPLjq8GL524Th3mYew3hh5</t>
  </si>
  <si>
    <t>209408159</t>
  </si>
  <si>
    <t>819761</t>
  </si>
  <si>
    <t>sera********@gmail.com</t>
  </si>
  <si>
    <t>210969620</t>
  </si>
  <si>
    <t>853983</t>
  </si>
  <si>
    <t>mbpr********@gmail.com</t>
  </si>
  <si>
    <t>TFtdiZpvynCHQFHsrNZcwHHtxFkeu5znQZ</t>
  </si>
  <si>
    <t>242224683</t>
  </si>
  <si>
    <t>352147</t>
  </si>
  <si>
    <t>sncr***@gmail.com</t>
  </si>
  <si>
    <t>TWRnm17bWiMap7hMx4N4AueAd3iDXAe92S</t>
  </si>
  <si>
    <t>215292295</t>
  </si>
  <si>
    <t>242995</t>
  </si>
  <si>
    <t>elda*****a1@gmail.com</t>
  </si>
  <si>
    <t>TLjY8cDW3ygCgBuDYX4at5YsnjbX2izU8e</t>
  </si>
  <si>
    <t>210970093</t>
  </si>
  <si>
    <t>55659</t>
  </si>
  <si>
    <t>mari******@gmail.com</t>
  </si>
  <si>
    <t>TEsybVTHYc4CRH6mH8jHBCjr5yGYfuT2ym</t>
  </si>
  <si>
    <t>238142914</t>
  </si>
  <si>
    <t>347556</t>
  </si>
  <si>
    <t>jo***@gmail.com Jorge</t>
  </si>
  <si>
    <t>245492867</t>
  </si>
  <si>
    <t>303076</t>
  </si>
  <si>
    <t>moon****@gmail.com</t>
  </si>
  <si>
    <t>TV3jxHFw8BNT14SPhFmG5WyRsXfxYZ7T2g</t>
  </si>
  <si>
    <t>210970351</t>
  </si>
  <si>
    <t>762082</t>
  </si>
  <si>
    <t>retu******@gmail.com</t>
  </si>
  <si>
    <t>210970573</t>
  </si>
  <si>
    <t>689080</t>
  </si>
  <si>
    <t>moon*******@mail.ru</t>
  </si>
  <si>
    <t>TWUdyV6M4PEb7uJ7y2wxQRWKtFpaMdeydX</t>
  </si>
  <si>
    <t>252315927</t>
  </si>
  <si>
    <t>179926</t>
  </si>
  <si>
    <t>hmur*****@gmail.com</t>
  </si>
  <si>
    <t>GCY7BCYXTIETNPKDQEL2UOAFJWS6YPW77NDH42ZSPWHDRS4LZBSKMISA</t>
  </si>
  <si>
    <t>252061294</t>
  </si>
  <si>
    <t>71580</t>
  </si>
  <si>
    <t>mike*********@gmail.com</t>
  </si>
  <si>
    <t>238141617</t>
  </si>
  <si>
    <t>411922</t>
  </si>
  <si>
    <t>mksw*********@gmail.com</t>
  </si>
  <si>
    <t>TJXk31voGF9HfHhA7EUnm3VdxQxfMhN1CM</t>
  </si>
  <si>
    <t>237454674</t>
  </si>
  <si>
    <t>145563</t>
  </si>
  <si>
    <t>c7fa*****@gmail.com RaulPabon</t>
  </si>
  <si>
    <t>254485501</t>
  </si>
  <si>
    <t>32310</t>
  </si>
  <si>
    <t>vlad***********@gmail.com</t>
  </si>
  <si>
    <t>TAZgTYXmdUMo9FBq3o9rnJZSPxkBtrpvUK</t>
  </si>
  <si>
    <t>253827649</t>
  </si>
  <si>
    <t>144668</t>
  </si>
  <si>
    <t>nast**********@gmail.com</t>
  </si>
  <si>
    <t>210969227</t>
  </si>
  <si>
    <t>822178</t>
  </si>
  <si>
    <t>o.fu**25@gmail.com</t>
  </si>
  <si>
    <t>TXU8bja67qZgKA2Pq4HeQC9B2VgJbSwvbY</t>
  </si>
  <si>
    <t>210965572</t>
  </si>
  <si>
    <t>100519</t>
  </si>
  <si>
    <t>t.j5****@gmail.com</t>
  </si>
  <si>
    <t>TPj6opw3yQigEgSG5pLsaSsreVvgWKv5Ro</t>
  </si>
  <si>
    <t>254530668</t>
  </si>
  <si>
    <t>299545</t>
  </si>
  <si>
    <t>t64a****@gmail.com CarlosPabon</t>
  </si>
  <si>
    <t>255292547</t>
  </si>
  <si>
    <t>530907</t>
  </si>
  <si>
    <t>cher***********@gmail.com</t>
  </si>
  <si>
    <t>TEeJZbaWmrBKNXeoLn3nrNhqV1mdxFrXsd</t>
  </si>
  <si>
    <t>255732664</t>
  </si>
  <si>
    <t>401996</t>
  </si>
  <si>
    <t>liri******@gmail.com</t>
  </si>
  <si>
    <t>TJBRTmVTRjajXETHyUGemDR3cJCuj3k4ML</t>
  </si>
  <si>
    <t>255977729</t>
  </si>
  <si>
    <t>157908</t>
  </si>
  <si>
    <t>78hq****@gmail.com VeroGuille</t>
  </si>
  <si>
    <t>255521428</t>
  </si>
  <si>
    <t>983287</t>
  </si>
  <si>
    <t>TCUC2Svt3ntge7mtpLX4aaqjaTr3CVqvPz</t>
  </si>
  <si>
    <t>255551574</t>
  </si>
  <si>
    <t>380495</t>
  </si>
  <si>
    <t>lili******@mail.ru</t>
  </si>
  <si>
    <t>TQyryUfQSSA2aXR1CQaxjGVRN7CSTQC8gT</t>
  </si>
  <si>
    <t>255545708</t>
  </si>
  <si>
    <t>784433</t>
  </si>
  <si>
    <t>rott********@gmail.com</t>
  </si>
  <si>
    <t>TX367TdLeouRG5rnx9Uk4DkMnVgi4avRpc</t>
  </si>
  <si>
    <t>263854009</t>
  </si>
  <si>
    <t>570551</t>
  </si>
  <si>
    <t>y.su****@gmail.com</t>
  </si>
  <si>
    <t>210971957</t>
  </si>
  <si>
    <t>814408</t>
  </si>
  <si>
    <t>maya************@gmail.com</t>
  </si>
  <si>
    <t>GC2ROAOJPRLLSJHJZDPQFAW4BJWGULXYQZC66VKDGSRV6SAPMU5OOO6R</t>
  </si>
  <si>
    <t>267659037</t>
  </si>
  <si>
    <t>787537</t>
  </si>
  <si>
    <t>dima********@gmail.com</t>
  </si>
  <si>
    <t>TJaS138qtvEQmFHQXp45a74qKLfHNCkytT</t>
  </si>
  <si>
    <t>274094065</t>
  </si>
  <si>
    <t>924035</t>
  </si>
  <si>
    <t>spac**********@gmail.com</t>
  </si>
  <si>
    <t>TDaMgt2kXbh2TnKHMrDM1Gu5ArsvK2r7wg</t>
  </si>
  <si>
    <t>271136759</t>
  </si>
  <si>
    <t>734199</t>
  </si>
  <si>
    <t>olkh********@gmail.com</t>
  </si>
  <si>
    <t>TJVkk9pi5VNRDi2xnDPBe8N6UTtAndXSBR</t>
  </si>
  <si>
    <t>275192118</t>
  </si>
  <si>
    <t>120915</t>
  </si>
  <si>
    <t>zar.**********@gmail.com</t>
  </si>
  <si>
    <t>TK61P2Vi3k6oVvZRaQUZwdiQbWUDdnrhAt</t>
  </si>
  <si>
    <t>274090308</t>
  </si>
  <si>
    <t>819779</t>
  </si>
  <si>
    <t>fgri******@yandex.ru</t>
  </si>
  <si>
    <t>TQDqnQ82cYVC894qiPto2Su52VPbnAme2V</t>
  </si>
  <si>
    <t>277569469</t>
  </si>
  <si>
    <t>899265</t>
  </si>
  <si>
    <t>nt07***@gmail.com NataliaCG</t>
  </si>
  <si>
    <t>254746931</t>
  </si>
  <si>
    <t>974679</t>
  </si>
  <si>
    <t>enca**@ya.ru</t>
  </si>
  <si>
    <t>TSCUfBLcNntgXFDys66ihG2kNT4Ey6BtD4</t>
  </si>
  <si>
    <t>277575222</t>
  </si>
  <si>
    <t>34134</t>
  </si>
  <si>
    <t>TBgPdpeWRNDofZHsLrBZi6QeTh9G9dnkyP</t>
  </si>
  <si>
    <t>278679694</t>
  </si>
  <si>
    <t>533049</t>
  </si>
  <si>
    <t>210972669</t>
  </si>
  <si>
    <t>431295</t>
  </si>
  <si>
    <t>Iami****@gmail.com</t>
  </si>
  <si>
    <t>TArRp1XtjcBHK8CzH7cK8FEdJUzAWJjw95</t>
  </si>
  <si>
    <t>278891722</t>
  </si>
  <si>
    <t>927149</t>
  </si>
  <si>
    <t>kem7*****@gmail.com</t>
  </si>
  <si>
    <t>TBRLC7igjiXv9bwdNy2yqAwAyhiSQG1iXE</t>
  </si>
  <si>
    <t>279024152</t>
  </si>
  <si>
    <t>194760</t>
  </si>
  <si>
    <t>ivbi*******@gmail.com</t>
  </si>
  <si>
    <t>TBZLjSABN9Ziug5xbUC9irk7hvi6XQFhMk</t>
  </si>
  <si>
    <t>278893464</t>
  </si>
  <si>
    <t>927796</t>
  </si>
  <si>
    <t>279272012</t>
  </si>
  <si>
    <t>217434</t>
  </si>
  <si>
    <t>1ovk*************@gmail.com</t>
  </si>
  <si>
    <t>265802212</t>
  </si>
  <si>
    <t>548661</t>
  </si>
  <si>
    <t>demi********@gmail.com</t>
  </si>
  <si>
    <t>280383045</t>
  </si>
  <si>
    <t>183009</t>
  </si>
  <si>
    <t>Slai*****@icloud.com</t>
  </si>
  <si>
    <t>TJ8yhik1tS7LgzoEh1DY3TfLXdEKEuFD3v</t>
  </si>
  <si>
    <t>279038008</t>
  </si>
  <si>
    <t>544256</t>
  </si>
  <si>
    <t>greg*********@gmail.com</t>
  </si>
  <si>
    <t>TXgJnW2YHSzjrKc4GoAfjQvTa4xYXiPFj1</t>
  </si>
  <si>
    <t>250411100</t>
  </si>
  <si>
    <t>15467</t>
  </si>
  <si>
    <t>lu78***@gmail.com Miprimerbitcoin</t>
  </si>
  <si>
    <t>280585332</t>
  </si>
  <si>
    <t>730197</t>
  </si>
  <si>
    <t>bina*********@ukr.net</t>
  </si>
  <si>
    <t>210972984</t>
  </si>
  <si>
    <t>919062</t>
  </si>
  <si>
    <t>v.na****@yandex.ru</t>
  </si>
  <si>
    <t>TR639Jf2XA2UDYtvz1v1vTXF5aRWtHvvgg</t>
  </si>
  <si>
    <t>257085985</t>
  </si>
  <si>
    <t>922517</t>
  </si>
  <si>
    <t>newf*********@gmail.com</t>
  </si>
  <si>
    <t>TWrx1k2paNECoUtGGyZ1YqeZakWXdroZCA</t>
  </si>
  <si>
    <t>280686614</t>
  </si>
  <si>
    <t>621842</t>
  </si>
  <si>
    <t>aigu*******@gmail.com</t>
  </si>
  <si>
    <t>280695956</t>
  </si>
  <si>
    <t>114944</t>
  </si>
  <si>
    <t>gadj******@gmail.com</t>
  </si>
  <si>
    <t>TBbPiPWi9DbcrubvgEpSce3YG9pCae68YQ</t>
  </si>
  <si>
    <t>281111051</t>
  </si>
  <si>
    <t>735790</t>
  </si>
  <si>
    <t>bina****sub2@ukr.net</t>
  </si>
  <si>
    <t>210973287</t>
  </si>
  <si>
    <t>487730</t>
  </si>
  <si>
    <t>fkon****@gmail.com</t>
  </si>
  <si>
    <t>T9zJjG7fXoph4Bw47x3oitcKG98YNyhSBJ</t>
  </si>
  <si>
    <t>281054835</t>
  </si>
  <si>
    <t>322474</t>
  </si>
  <si>
    <t>ed81***@gmail.com EduBcn</t>
  </si>
  <si>
    <t>280908689</t>
  </si>
  <si>
    <t>644298</t>
  </si>
  <si>
    <t>nurl*************@gmail.com</t>
  </si>
  <si>
    <t>TCcMznJ5tXMmetrA3oKfZuYaSeNX41ZUKr</t>
  </si>
  <si>
    <t>281110782</t>
  </si>
  <si>
    <t>320637</t>
  </si>
  <si>
    <t>pn45***@protonmail.com Pan2USDT</t>
  </si>
  <si>
    <t>281043130</t>
  </si>
  <si>
    <t>800450</t>
  </si>
  <si>
    <t>pn36***@protonmail.com Pan2USDT</t>
  </si>
  <si>
    <t>281041377</t>
  </si>
  <si>
    <t>448191</t>
  </si>
  <si>
    <t>ab60***@gmail.com AlbaBCN</t>
  </si>
  <si>
    <t>281365760</t>
  </si>
  <si>
    <t>721012</t>
  </si>
  <si>
    <t>ma19***@gmail.com MariAngeles</t>
  </si>
  <si>
    <t>281368234</t>
  </si>
  <si>
    <t>176669</t>
  </si>
  <si>
    <t>Bin8********@gmail.com</t>
  </si>
  <si>
    <t>TFHxuJ1tdBwh6ogecM52odehoGobcdDuwW</t>
  </si>
  <si>
    <t>281108209</t>
  </si>
  <si>
    <t>220361</t>
  </si>
  <si>
    <t>vk20****@gmail.com</t>
  </si>
  <si>
    <t>TVw6VApG8sotMi1mv7wjgwaq4jccK97Fbn</t>
  </si>
  <si>
    <t>281163038</t>
  </si>
  <si>
    <t>3817</t>
  </si>
  <si>
    <t>nobs****@gmail.com</t>
  </si>
  <si>
    <t>TAcP4wxzGUFuMdbjTckS2DAKc2yC7sCJMQ</t>
  </si>
  <si>
    <t>280917886</t>
  </si>
  <si>
    <t>934328</t>
  </si>
  <si>
    <t>moon*******@gmail.com</t>
  </si>
  <si>
    <t>TLUwR4HuvPfLW71UwY2d2WDJsMkSiZJcKb</t>
  </si>
  <si>
    <t>281041149</t>
  </si>
  <si>
    <t>209688</t>
  </si>
  <si>
    <t>alex**********@gmail.com</t>
  </si>
  <si>
    <t>281453349</t>
  </si>
  <si>
    <t>858898</t>
  </si>
  <si>
    <t>p.z.***********@gmail.com</t>
  </si>
  <si>
    <t>TU4dT4EZRw7nciEM3bfqrYyZ6kRTsU3rw9</t>
  </si>
  <si>
    <t>280905218</t>
  </si>
  <si>
    <t>853178</t>
  </si>
  <si>
    <t>sfmb*****@gmail.com</t>
  </si>
  <si>
    <t>281174618</t>
  </si>
  <si>
    <t>524500</t>
  </si>
  <si>
    <t>sh79***@gmail.com Sheila</t>
  </si>
  <si>
    <t>281378980</t>
  </si>
  <si>
    <t>937908</t>
  </si>
  <si>
    <t>ecc6***@gmx.es Vicensub1</t>
  </si>
  <si>
    <t>210973385</t>
  </si>
  <si>
    <t>286359</t>
  </si>
  <si>
    <t>baad***@gmx.es Vicensub2</t>
  </si>
  <si>
    <t>210973475</t>
  </si>
  <si>
    <t>978425</t>
  </si>
  <si>
    <t>cb58***@gmx.es Vicensub3</t>
  </si>
  <si>
    <t>210973483</t>
  </si>
  <si>
    <t>972275</t>
  </si>
  <si>
    <t>cr67****@gmail.com CarolinaFer</t>
  </si>
  <si>
    <t>281541806</t>
  </si>
  <si>
    <t>673687</t>
  </si>
  <si>
    <t>vale********@gmail.com</t>
  </si>
  <si>
    <t>TDJh33hzATSCZyN2RojRSVK7aHyURUbJCz</t>
  </si>
  <si>
    <t>281602475</t>
  </si>
  <si>
    <t>732286</t>
  </si>
  <si>
    <t>wise****@gmail.com</t>
  </si>
  <si>
    <t>TZGQ21SW5UNR7Vmb9NV7DwHhmS5STFhGn2</t>
  </si>
  <si>
    <t>279024637</t>
  </si>
  <si>
    <t>57394</t>
  </si>
  <si>
    <t>dq**53@gmail.com</t>
  </si>
  <si>
    <t>210973605</t>
  </si>
  <si>
    <t>799414</t>
  </si>
  <si>
    <t>g270*****@gmail.com</t>
  </si>
  <si>
    <t>THpghvxxT67RAncrCpyvdDNn2crNqtZKsv</t>
  </si>
  <si>
    <t>281814851</t>
  </si>
  <si>
    <t>856624</t>
  </si>
  <si>
    <t>olro****@gmail.com</t>
  </si>
  <si>
    <t>TWzubHwcb7VLtJ1t7V4WJXidCJC25yPRRN</t>
  </si>
  <si>
    <t>281877587</t>
  </si>
  <si>
    <t>504490</t>
  </si>
  <si>
    <t>trid*******@yandex.ru</t>
  </si>
  <si>
    <t>TH5JN2PMQKjKbEeLPssLX1EJpcdykY58wo</t>
  </si>
  <si>
    <t>281875498</t>
  </si>
  <si>
    <t>266287</t>
  </si>
  <si>
    <t>remb*****@yahoo.com</t>
  </si>
  <si>
    <t>TGDSdBaQ7AsEBFwiaKx2prZnvFpU6JCAeG</t>
  </si>
  <si>
    <t>281816900</t>
  </si>
  <si>
    <t>928853</t>
  </si>
  <si>
    <t>282009547@binance.com</t>
  </si>
  <si>
    <t>TEMLcqrsJGinE3epyS1f3VU1CKtqb4BZB1</t>
  </si>
  <si>
    <t>282009547</t>
  </si>
  <si>
    <t>10717</t>
  </si>
  <si>
    <t>moon*********@gmail.com</t>
  </si>
  <si>
    <t>TLpyqVP6hYbU2PVGEa1vAni3gFBpcR14Ad</t>
  </si>
  <si>
    <t>281937617</t>
  </si>
  <si>
    <t>660909</t>
  </si>
  <si>
    <t>bina******@ukr.net</t>
  </si>
  <si>
    <t>210973852</t>
  </si>
  <si>
    <t>839093</t>
  </si>
  <si>
    <t>282016837@binance.com</t>
  </si>
  <si>
    <t>TMaEZTLy7ZTScbZroJv4GmZgDsMEqGq58x</t>
  </si>
  <si>
    <t>282016837</t>
  </si>
  <si>
    <t>67139</t>
  </si>
  <si>
    <t>282018822@binance.com</t>
  </si>
  <si>
    <t>TKwocKEpmsw8dGEniJy4RLJx6sjXZm4Aiz</t>
  </si>
  <si>
    <t>282018822</t>
  </si>
  <si>
    <t>728187</t>
  </si>
  <si>
    <t>zsv2***@gmail.com</t>
  </si>
  <si>
    <t>TN8S1oJL2pEJi8Pihp9ERw6kB1bqpD4Eif</t>
  </si>
  <si>
    <t>281613728</t>
  </si>
  <si>
    <t>759188</t>
  </si>
  <si>
    <t>282011239@binance.com</t>
  </si>
  <si>
    <t>TQn5sFydRKEksm4jigMT4xp5F3L15Z2xps</t>
  </si>
  <si>
    <t>282011239</t>
  </si>
  <si>
    <t>493158</t>
  </si>
  <si>
    <t>tito*******2010@yandex.ru</t>
  </si>
  <si>
    <t>TPyoUdRdnvbdLXwecygd2n3RCxj5qhbEn4</t>
  </si>
  <si>
    <t>282217652</t>
  </si>
  <si>
    <t>28257</t>
  </si>
  <si>
    <t>282216658@binance.com</t>
  </si>
  <si>
    <t>TRmsRcgnWMVNApD3CpbtgQxYxsVtrpg3Ch</t>
  </si>
  <si>
    <t>282216658</t>
  </si>
  <si>
    <t>564526</t>
  </si>
  <si>
    <t>goly******@gmail.com</t>
  </si>
  <si>
    <t>TLrE8Z5oqvPwFjXY8h7VR2f8TV6qetQJHV</t>
  </si>
  <si>
    <t>281934743</t>
  </si>
  <si>
    <t>722016</t>
  </si>
  <si>
    <t>grom**********@gmail.com</t>
  </si>
  <si>
    <t>TBZSRf163dn4qZ1SWfuoPnKkZfngrdoFnC</t>
  </si>
  <si>
    <t>282307108</t>
  </si>
  <si>
    <t>237393</t>
  </si>
  <si>
    <t>laco*******@gmail.com</t>
  </si>
  <si>
    <t>TXGLx7axHa3eDbRtoEuRmJMB16DEjkB5xC</t>
  </si>
  <si>
    <t>148806289</t>
  </si>
  <si>
    <t>962697</t>
  </si>
  <si>
    <t>svet*********@gmail.com</t>
  </si>
  <si>
    <t>TGSo2UBAUMk5djg8CPWmKNkLZmVLoBH9JD</t>
  </si>
  <si>
    <t>282495966</t>
  </si>
  <si>
    <t>258221</t>
  </si>
  <si>
    <t>irok*****@gmail.com</t>
  </si>
  <si>
    <t>TVVjNGdfh4TXswSsYCHVatvC13rtKagjtF</t>
  </si>
  <si>
    <t>282495387</t>
  </si>
  <si>
    <t>382106</t>
  </si>
  <si>
    <t>crea******@gmail.com</t>
  </si>
  <si>
    <t>TJ7mNg2dG72izBuuGZu963cMQChmSKEii8</t>
  </si>
  <si>
    <t>282003132</t>
  </si>
  <si>
    <t>782145</t>
  </si>
  <si>
    <t>fedo***********@gmail.com</t>
  </si>
  <si>
    <t>TNEtUSqtyqhooHuJQjrypV1pDeEomtM7rK</t>
  </si>
  <si>
    <t>282767342</t>
  </si>
  <si>
    <t>717472</t>
  </si>
  <si>
    <t>ix.k****@gmail.com</t>
  </si>
  <si>
    <t>TUwqe63qtb2k3ngH2yYmcJupgoiZb753xT</t>
  </si>
  <si>
    <t>212675583</t>
  </si>
  <si>
    <t>114978</t>
  </si>
  <si>
    <t>offs*********@gmail.com</t>
  </si>
  <si>
    <t>TDzkjyBfWjuFprbiBE1achjga6RQKpVWxU</t>
  </si>
  <si>
    <t>281817317</t>
  </si>
  <si>
    <t>510133</t>
  </si>
  <si>
    <t>283202249@binance.com</t>
  </si>
  <si>
    <t>TSQuAE4G7NaDykBKiaa8r2Zpqa8JWqZYcP</t>
  </si>
  <si>
    <t>283202249</t>
  </si>
  <si>
    <t>166208</t>
  </si>
  <si>
    <t>282699078@binance.com</t>
  </si>
  <si>
    <t>TJ7mVUspvzW55A5Jxbpbdxop4ZmYqnnsGa</t>
  </si>
  <si>
    <t>282699078</t>
  </si>
  <si>
    <t>781309</t>
  </si>
  <si>
    <t>283207055@binance.com</t>
  </si>
  <si>
    <t>TN32mG88P1aHcyeGbniSRxFVP1kCxL4uVz</t>
  </si>
  <si>
    <t>283207055</t>
  </si>
  <si>
    <t>753598</t>
  </si>
  <si>
    <t>nata*********@gmail.com</t>
  </si>
  <si>
    <t>TSmCjKKBCZ4GGkBf767ZBXjiSWQ6PfRG28</t>
  </si>
  <si>
    <t>282689127</t>
  </si>
  <si>
    <t>426887</t>
  </si>
  <si>
    <t>ma.t***********@gmail.com</t>
  </si>
  <si>
    <t>201507460</t>
  </si>
  <si>
    <t>244935</t>
  </si>
  <si>
    <t>zimb*****@gmail.com</t>
  </si>
  <si>
    <t>TLid5Qxz4c1BbJ52rjZBbLmKxMxmJzcWZ2</t>
  </si>
  <si>
    <t>210974216</t>
  </si>
  <si>
    <t>184018</t>
  </si>
  <si>
    <t>Snig*****@yandex.ru</t>
  </si>
  <si>
    <t>TUbDQ5rMsuYrZFrnCzT1PcnKcQj46ACTQN</t>
  </si>
  <si>
    <t>281550957</t>
  </si>
  <si>
    <t>958397</t>
  </si>
  <si>
    <t>pump*****@gmail.com</t>
  </si>
  <si>
    <t>TCrTMba68R6YqgTEETEDtvQWYMGgWh5z85</t>
  </si>
  <si>
    <t>283307301</t>
  </si>
  <si>
    <t>750899</t>
  </si>
  <si>
    <t>ntus***@gmail.com</t>
  </si>
  <si>
    <t>TTos76PJasEe6aLBEKxeviQKaeC4oaTXEJ</t>
  </si>
  <si>
    <t>282773234</t>
  </si>
  <si>
    <t>132548</t>
  </si>
  <si>
    <t>trad***@okeh.ca</t>
  </si>
  <si>
    <t>210974462</t>
  </si>
  <si>
    <t>27044</t>
  </si>
  <si>
    <t>283522214@binance.com</t>
  </si>
  <si>
    <t>TKMWSjtMgx91nt6toMbiS9jdtbtcbvJnxP</t>
  </si>
  <si>
    <t>283522214</t>
  </si>
  <si>
    <t>856042</t>
  </si>
  <si>
    <t>283536673@binance.com</t>
  </si>
  <si>
    <t>TFRpb4ruTjbrspD1EB5PYwArRWV4XBSEkp</t>
  </si>
  <si>
    <t>283536673</t>
  </si>
  <si>
    <t>605655</t>
  </si>
  <si>
    <t>282910849@binance.com</t>
  </si>
  <si>
    <t>TTkPTjrHuB6UwV1i9DJ4x73wf38Pe8NB7K</t>
  </si>
  <si>
    <t>282910849</t>
  </si>
  <si>
    <t>189762</t>
  </si>
  <si>
    <t>283377778@binance.com</t>
  </si>
  <si>
    <t>TR7NHqjeKQxGTCi8q8ZY4pL8otSzgjLj6t</t>
  </si>
  <si>
    <t>283377778</t>
  </si>
  <si>
    <t>755630</t>
  </si>
  <si>
    <t>Hyip*******@gmail.com</t>
  </si>
  <si>
    <t>TTNHwhfWBbqiVrnjkDP63komBRWPvWDmCf</t>
  </si>
  <si>
    <t>282141292</t>
  </si>
  <si>
    <t>786659</t>
  </si>
  <si>
    <t>simo***********@gmail.com</t>
  </si>
  <si>
    <t>TQW68Thmxm4AMMHSrsFYMCK4Y5q6JijSn3</t>
  </si>
  <si>
    <t>281930964</t>
  </si>
  <si>
    <t>804052</t>
  </si>
  <si>
    <t>pese**********@gmail.com</t>
  </si>
  <si>
    <t>TKLrVE9kXYFdsy5jLZLUXTfvLfpW1LqYbR</t>
  </si>
  <si>
    <t>283751942</t>
  </si>
  <si>
    <t>377445</t>
  </si>
  <si>
    <t>inv***@protonmail.com PersonalPadre</t>
  </si>
  <si>
    <t>283421575</t>
  </si>
  <si>
    <t>162997</t>
  </si>
  <si>
    <t>Vic***@gmail.com VictorInvierty</t>
  </si>
  <si>
    <t>283823682</t>
  </si>
  <si>
    <t>155721</t>
  </si>
  <si>
    <t>jf85***@gmail.com Jeflomu</t>
  </si>
  <si>
    <t>283911285</t>
  </si>
  <si>
    <t>916285</t>
  </si>
  <si>
    <t>Juli********@gmail.com</t>
  </si>
  <si>
    <t>TH211gYuw8RiZSG9bb6KerSE7E27YUPZE2</t>
  </si>
  <si>
    <t>283253773</t>
  </si>
  <si>
    <t>950442</t>
  </si>
  <si>
    <t>ruzi****@gmail.com</t>
  </si>
  <si>
    <t>210974598</t>
  </si>
  <si>
    <t>479401</t>
  </si>
  <si>
    <t>cv77***@gmail.com CristoVivanco</t>
  </si>
  <si>
    <t>283837470</t>
  </si>
  <si>
    <t>940564</t>
  </si>
  <si>
    <t>cl89***@gmail.com CarlosCeltule</t>
  </si>
  <si>
    <t>284035610</t>
  </si>
  <si>
    <t>662038</t>
  </si>
  <si>
    <t>283427679@binance.com</t>
  </si>
  <si>
    <t>TSATsm1nkionRbTLzYJKDaP3F3PtbrHLbS</t>
  </si>
  <si>
    <t>283427679</t>
  </si>
  <si>
    <t>776775</t>
  </si>
  <si>
    <t>283828307@binance.com</t>
  </si>
  <si>
    <t>TQRAhcX9JVdQ5BPAGsHaf63S8UmacRCfWf</t>
  </si>
  <si>
    <t>283828307</t>
  </si>
  <si>
    <t>423980</t>
  </si>
  <si>
    <t>andr*******@ya.ru</t>
  </si>
  <si>
    <t>TTi4yj4RkY8h2GjT5ARTrBdisDR1bT7nFg</t>
  </si>
  <si>
    <t>282979769</t>
  </si>
  <si>
    <t>793432</t>
  </si>
  <si>
    <t>vaga*****@gmail.com</t>
  </si>
  <si>
    <t>TTMAohfTwu1ut24KF7gCHdV9AFPErCBk3E</t>
  </si>
  <si>
    <t>282965529</t>
  </si>
  <si>
    <t>807882</t>
  </si>
  <si>
    <t>3027**@mail.ru</t>
  </si>
  <si>
    <t>TVZuKgvFkJdmw3GfyYtyJMej9N8gNHvLfu</t>
  </si>
  <si>
    <t>284500450</t>
  </si>
  <si>
    <t>728352</t>
  </si>
  <si>
    <t>comp*************@gmail.com</t>
  </si>
  <si>
    <t>TUgNNYjTvEwpgawrLdjjAWuXjo1Rg6jEVR</t>
  </si>
  <si>
    <t>282775346</t>
  </si>
  <si>
    <t>700698</t>
  </si>
  <si>
    <t>Gggr**@icloud.com</t>
  </si>
  <si>
    <t>TTCVuZrBCuJJ3KcLK2S3DFPW65E93Y1SsH</t>
  </si>
  <si>
    <t>284081147</t>
  </si>
  <si>
    <t>227629</t>
  </si>
  <si>
    <t>dim1****@gmail.com</t>
  </si>
  <si>
    <t>TAtrrnW3XXUMxZ5GD4mySH7nWpuDiDiJHK</t>
  </si>
  <si>
    <t>284631452</t>
  </si>
  <si>
    <t>879313</t>
  </si>
  <si>
    <t>282242277@binance.com</t>
  </si>
  <si>
    <t>TNKjv9NNC7cAomnWu51kzqprNSga6o5M26</t>
  </si>
  <si>
    <t>282242277</t>
  </si>
  <si>
    <t>233431</t>
  </si>
  <si>
    <t>284707432@binance.com</t>
  </si>
  <si>
    <t>TENdBQWAnHou1Sg76Y88B3wv91LeYtUhnV</t>
  </si>
  <si>
    <t>284707432</t>
  </si>
  <si>
    <t>975124</t>
  </si>
  <si>
    <t>284442326@binance.com</t>
  </si>
  <si>
    <t>TCZQGSmgAD28ZWukDKg6cJeAHWBqJpQ668</t>
  </si>
  <si>
    <t>284442326</t>
  </si>
  <si>
    <t>26085</t>
  </si>
  <si>
    <t>285141304@binance.com</t>
  </si>
  <si>
    <t>TMZEJ2eLE8y9k5YxQvjspE14BoZeHxxsWP</t>
  </si>
  <si>
    <t>285141304</t>
  </si>
  <si>
    <t>323748</t>
  </si>
  <si>
    <t>sini******@gmail.com</t>
  </si>
  <si>
    <t>TGd36XqpnwR6479X4oeuiGaBZQDmCmdTyR</t>
  </si>
  <si>
    <t>284885795</t>
  </si>
  <si>
    <t>297923</t>
  </si>
  <si>
    <t>210974727</t>
  </si>
  <si>
    <t>249565</t>
  </si>
  <si>
    <t>netm********sub1@gmail.com</t>
  </si>
  <si>
    <t>210974924</t>
  </si>
  <si>
    <t>169286</t>
  </si>
  <si>
    <t>netm********sub2@gmail.com</t>
  </si>
  <si>
    <t>210974926</t>
  </si>
  <si>
    <t>793001</t>
  </si>
  <si>
    <t>netm********sub3@gmail.com</t>
  </si>
  <si>
    <t>210974927</t>
  </si>
  <si>
    <t>243604</t>
  </si>
  <si>
    <t>mist*********@gmail.com</t>
  </si>
  <si>
    <t>282483356</t>
  </si>
  <si>
    <t>930654</t>
  </si>
  <si>
    <t>alex************@yandex.ru</t>
  </si>
  <si>
    <t>TDUXtcheNh74NEViSy9vFTXooyLi5ScaHT</t>
  </si>
  <si>
    <t>283753045</t>
  </si>
  <si>
    <t>698545</t>
  </si>
  <si>
    <t>ftp7**0@ya.ru</t>
  </si>
  <si>
    <t>210974623</t>
  </si>
  <si>
    <t>353157</t>
  </si>
  <si>
    <t>ftp7**0@narod.ru</t>
  </si>
  <si>
    <t>210974629</t>
  </si>
  <si>
    <t>742819</t>
  </si>
  <si>
    <t>ftp**01@yandex.ru</t>
  </si>
  <si>
    <t>210974607</t>
  </si>
  <si>
    <t>776557</t>
  </si>
  <si>
    <t>ftp**01@ya.ru</t>
  </si>
  <si>
    <t>210974610</t>
  </si>
  <si>
    <t>108286</t>
  </si>
  <si>
    <t>ftp**01@narod.ru</t>
  </si>
  <si>
    <t>210974611</t>
  </si>
  <si>
    <t>972782</t>
  </si>
  <si>
    <t>fe87***@gmail.com FernandoCleo</t>
  </si>
  <si>
    <t>285438198</t>
  </si>
  <si>
    <t>878393</t>
  </si>
  <si>
    <t>fsl76***@gmail.com Salviairsoft</t>
  </si>
  <si>
    <t>285517125</t>
  </si>
  <si>
    <t>452609</t>
  </si>
  <si>
    <t>a.ig********@gmail.com</t>
  </si>
  <si>
    <t>210975146</t>
  </si>
  <si>
    <t>472746</t>
  </si>
  <si>
    <t>ai.g********@gmail.com</t>
  </si>
  <si>
    <t>210975168</t>
  </si>
  <si>
    <t>370292</t>
  </si>
  <si>
    <t>aig.********@gmail.com</t>
  </si>
  <si>
    <t>210975169</t>
  </si>
  <si>
    <t>606896</t>
  </si>
  <si>
    <t>pavl***********@ya.ru</t>
  </si>
  <si>
    <t>282303527</t>
  </si>
  <si>
    <t>580620</t>
  </si>
  <si>
    <t>285560877@binance.com</t>
  </si>
  <si>
    <t>TBxdNhRa7fU84eGGpcErKr12uY7xDL7vdu</t>
  </si>
  <si>
    <t>285560877</t>
  </si>
  <si>
    <t>516567</t>
  </si>
  <si>
    <t>285306531@binance.com</t>
  </si>
  <si>
    <t>TJPhnPXQGFHih7atbhC8NxKPUJD2mvPRFG</t>
  </si>
  <si>
    <t>285306531</t>
  </si>
  <si>
    <t>315257</t>
  </si>
  <si>
    <t>285569305@binance.com</t>
  </si>
  <si>
    <t>TCak2tsY7Q8mRipJ6MeL4aYp1GQngxQEbE</t>
  </si>
  <si>
    <t>285569305</t>
  </si>
  <si>
    <t>907088</t>
  </si>
  <si>
    <t>283252378@binance.com</t>
  </si>
  <si>
    <t>TVsoH4YyMcaov7gxLeP97HXm8FVJyQtc6f</t>
  </si>
  <si>
    <t>283252378</t>
  </si>
  <si>
    <t>755242</t>
  </si>
  <si>
    <t>agen********@mail.ru</t>
  </si>
  <si>
    <t>TKHuFNP7Txv37wWu6ZfSSzp391XQsZCX75</t>
  </si>
  <si>
    <t>285797918</t>
  </si>
  <si>
    <t>794858</t>
  </si>
  <si>
    <t>vvfu********@yahoo.com</t>
  </si>
  <si>
    <t>TMUASL4TkqySzNNRzmoAsoam4K1PRBkLNg</t>
  </si>
  <si>
    <t>285504679</t>
  </si>
  <si>
    <t>840069</t>
  </si>
  <si>
    <t>gold*****************@gmail.com</t>
  </si>
  <si>
    <t>283124648</t>
  </si>
  <si>
    <t>454189</t>
  </si>
  <si>
    <t>balz****@gmail.com</t>
  </si>
  <si>
    <t>TWj3kiccHHa2xwgp69NwZaZ1GWUWxz5gGL</t>
  </si>
  <si>
    <t>285739468</t>
  </si>
  <si>
    <t>398124</t>
  </si>
  <si>
    <t>xet-***@yandex.ru</t>
  </si>
  <si>
    <t>TRmNxb6wUQaDMMdYEokj7iKM1Za8KtWkua</t>
  </si>
  <si>
    <t>286069849</t>
  </si>
  <si>
    <t>685240</t>
  </si>
  <si>
    <t>mukh***********@gmail.com</t>
  </si>
  <si>
    <t>TQcZJ3hmSwabBj8qfsLconBTunZpuZmu7h</t>
  </si>
  <si>
    <t>284623264</t>
  </si>
  <si>
    <t>732921</t>
  </si>
  <si>
    <t>285432884@binance.com</t>
  </si>
  <si>
    <t>TAHqLvzt5GXSRJydWkwRFR9zQu6vsnwCpy</t>
  </si>
  <si>
    <t>285432884</t>
  </si>
  <si>
    <t>655655</t>
  </si>
  <si>
    <t>KIBE********@GMAIL.COM</t>
  </si>
  <si>
    <t>TBwMZA3eCZ4Q2np4GAktGKT9yp8axUU9SQ</t>
  </si>
  <si>
    <t>285737748</t>
  </si>
  <si>
    <t>787362</t>
  </si>
  <si>
    <t>miro*******@mail.ru</t>
  </si>
  <si>
    <t>TWTCZU6TaTdABm41XGG5mnuDUsjixyWmys</t>
  </si>
  <si>
    <t>286193134</t>
  </si>
  <si>
    <t>773354</t>
  </si>
  <si>
    <t>mgum**44@protonmail.com</t>
  </si>
  <si>
    <t>TQ57QngMHUMh6fkdJfk9czk3GX36XTpceg</t>
  </si>
  <si>
    <t>285438720</t>
  </si>
  <si>
    <t>699180</t>
  </si>
  <si>
    <t>286186849@binance.com</t>
  </si>
  <si>
    <t>TFgMkLgMXgRcBKXn378HGz9LBpy73keoZJ</t>
  </si>
  <si>
    <t>286186849</t>
  </si>
  <si>
    <t>863259</t>
  </si>
  <si>
    <t>286123282@binance.com</t>
  </si>
  <si>
    <t>TPDU18fU7B4HuZvbrEgSEJ6dmE1ySKSt83</t>
  </si>
  <si>
    <t>286123282</t>
  </si>
  <si>
    <t>655728</t>
  </si>
  <si>
    <t>283695242@binance.com</t>
  </si>
  <si>
    <t>TJEhj5dRazYQWo4tvhH6nbQKTBqjvB1nDe</t>
  </si>
  <si>
    <t>283695242</t>
  </si>
  <si>
    <t>915045</t>
  </si>
  <si>
    <t>blac********@gmail.com</t>
  </si>
  <si>
    <t>TLJcg1J5YHQ54dsgQXyCYkELthvtaje56R</t>
  </si>
  <si>
    <t>285309460</t>
  </si>
  <si>
    <t>492318</t>
  </si>
  <si>
    <t>adam******@gmai.com</t>
  </si>
  <si>
    <t>TMnrH8niRwmJdWDHQtWb5uUTjjDBEypQ4K</t>
  </si>
  <si>
    <t>279935998</t>
  </si>
  <si>
    <t>788823</t>
  </si>
  <si>
    <t>8902*******@mail.ru</t>
  </si>
  <si>
    <t>TK1S484kJLfeta4wdZXt6rns13R9Vni7cH</t>
  </si>
  <si>
    <t>287089023</t>
  </si>
  <si>
    <t>366757</t>
  </si>
  <si>
    <t>andr************@gmail.com</t>
  </si>
  <si>
    <t>TXKuHGUkUmgp5kGGREAQ2dnMFrKkQDGv2p</t>
  </si>
  <si>
    <t>210976191</t>
  </si>
  <si>
    <t>404980</t>
  </si>
  <si>
    <t>prob******@gmail.com</t>
  </si>
  <si>
    <t>210975942</t>
  </si>
  <si>
    <t>329753</t>
  </si>
  <si>
    <t>xant*****@gmail.com</t>
  </si>
  <si>
    <t>TK49wcfW8pkxvkhsK5qVoHkqNqgeMvzfoE</t>
  </si>
  <si>
    <t>288916311</t>
  </si>
  <si>
    <t>325807</t>
  </si>
  <si>
    <t>Live*******@gmail.com</t>
  </si>
  <si>
    <t>TQFrfkFYHezPZGuGRACky5YaomrNsDrYv2</t>
  </si>
  <si>
    <t>287935159</t>
  </si>
  <si>
    <t>358805</t>
  </si>
  <si>
    <t>suba********@gmail.com</t>
  </si>
  <si>
    <t>210972024</t>
  </si>
  <si>
    <t>382533</t>
  </si>
  <si>
    <t>boda*****@gmail.com</t>
  </si>
  <si>
    <t>210976809</t>
  </si>
  <si>
    <t>948417</t>
  </si>
  <si>
    <t>287158438@binance.com</t>
  </si>
  <si>
    <t>TSxxdF2AiRaSB9JKJdGGhLGNkikfWxSKrj</t>
  </si>
  <si>
    <t>287158438</t>
  </si>
  <si>
    <t>887701</t>
  </si>
  <si>
    <t>287932247@binance.com</t>
  </si>
  <si>
    <t>TXqnYiwdTa7XD3vxKKHB7wWBwE5HV1xQgZ</t>
  </si>
  <si>
    <t>287932247</t>
  </si>
  <si>
    <t>151706</t>
  </si>
  <si>
    <t>287585769@binance.com</t>
  </si>
  <si>
    <t>TJCv7RXCAmkXaNSXkCyuKndj5VtuL9ZPpc</t>
  </si>
  <si>
    <t>287585769</t>
  </si>
  <si>
    <t>686597</t>
  </si>
  <si>
    <t>285201163@binance.com</t>
  </si>
  <si>
    <t>TH69nqpFiK1kgWmtTMXSncPfTuaqtf29Cm</t>
  </si>
  <si>
    <t>285201163</t>
  </si>
  <si>
    <t>191891</t>
  </si>
  <si>
    <t>287599493@binance.com</t>
  </si>
  <si>
    <t>TEanHVLh3UWCBmhLQSxwprusWSpgzQGRmq</t>
  </si>
  <si>
    <t>287599493</t>
  </si>
  <si>
    <t>536098</t>
  </si>
  <si>
    <t>286242703@binance.com</t>
  </si>
  <si>
    <t>TWMBvz5TfNEa7H1sbvPQmpsVL8CxLpV54Y</t>
  </si>
  <si>
    <t>286242703</t>
  </si>
  <si>
    <t>807587</t>
  </si>
  <si>
    <t>avtu********@Gmail.com</t>
  </si>
  <si>
    <t>TYJxUnW1yZKg6G43cWM53gUBfUReih3oGe</t>
  </si>
  <si>
    <t>289878801</t>
  </si>
  <si>
    <t>768028</t>
  </si>
  <si>
    <t>210977107</t>
  </si>
  <si>
    <t>94973</t>
  </si>
  <si>
    <t>b3_s***@protonmail.com</t>
  </si>
  <si>
    <t>210975289</t>
  </si>
  <si>
    <t>338006</t>
  </si>
  <si>
    <t>dopb***1@gmail.com</t>
  </si>
  <si>
    <t>210975511</t>
  </si>
  <si>
    <t>383947</t>
  </si>
  <si>
    <t>dopb***2@gmail.com</t>
  </si>
  <si>
    <t>210975519</t>
  </si>
  <si>
    <t>383288</t>
  </si>
  <si>
    <t>dopb***3@gmail.com</t>
  </si>
  <si>
    <t>210975522</t>
  </si>
  <si>
    <t>996746</t>
  </si>
  <si>
    <t>dopb***4@gmail.com</t>
  </si>
  <si>
    <t>210975523</t>
  </si>
  <si>
    <t>530677</t>
  </si>
  <si>
    <t>dopb***5@gmail.com</t>
  </si>
  <si>
    <t>210975524</t>
  </si>
  <si>
    <t>471066</t>
  </si>
  <si>
    <t>tush***@mail.ru</t>
  </si>
  <si>
    <t>210975525</t>
  </si>
  <si>
    <t>664356</t>
  </si>
  <si>
    <t>subb***@mail.ru</t>
  </si>
  <si>
    <t>210977109</t>
  </si>
  <si>
    <t>949772</t>
  </si>
  <si>
    <t>luzc****@yandex.ru</t>
  </si>
  <si>
    <t>TYv96fAVdRhTmTwUyh2hqnNBsGydnEjZ7B</t>
  </si>
  <si>
    <t>289766797</t>
  </si>
  <si>
    <t>651934</t>
  </si>
  <si>
    <t>zaki***@gmail.com</t>
  </si>
  <si>
    <t>TCGuoBaJChNMGW6s9DcdTnVdTUEuukqDMp</t>
  </si>
  <si>
    <t>290520331</t>
  </si>
  <si>
    <t>685322</t>
  </si>
  <si>
    <t>niko***@gmail.com</t>
  </si>
  <si>
    <t>TF7Cttv5R5zT7CSUhs8B91L1NuqkKFPDdh</t>
  </si>
  <si>
    <t>290692431</t>
  </si>
  <si>
    <t>649270</t>
  </si>
  <si>
    <t>jeka***@gmail.com</t>
  </si>
  <si>
    <t>TBCsDXsyXM3N5RFocqrz4i1XYtMoqo1PxZ</t>
  </si>
  <si>
    <t>286008549</t>
  </si>
  <si>
    <t>475050</t>
  </si>
  <si>
    <t>mban***@gmail.com</t>
  </si>
  <si>
    <t>TTg6PonYEHWkfQWmjRvnhui5jpUjzmHEUy</t>
  </si>
  <si>
    <t>291200850</t>
  </si>
  <si>
    <t>168073</t>
  </si>
  <si>
    <t>kunl***@protonmail.ch</t>
  </si>
  <si>
    <t>TEZs8X1Upu5Yd8UBCZafzKZNLQNqaGVsfw</t>
  </si>
  <si>
    <t>287213742</t>
  </si>
  <si>
    <t>909639</t>
  </si>
  <si>
    <t>sidn***@gmail.com</t>
  </si>
  <si>
    <t>TNyZArMFGRKUcbSMo7UjZqrFSSTJgWys8Z</t>
  </si>
  <si>
    <t>289345405</t>
  </si>
  <si>
    <t>817181</t>
  </si>
  <si>
    <t>moon***@gmail.com</t>
  </si>
  <si>
    <t>TZ2fn7ksCdxHZsbPqon8yz8GsroqBbeDwo</t>
  </si>
  <si>
    <t>291377399</t>
  </si>
  <si>
    <t>351387</t>
  </si>
  <si>
    <t>gaa1***@gmail.com</t>
  </si>
  <si>
    <t>TXZWKc1THcEArZ5smyUeV7eBNQ8vx8da18</t>
  </si>
  <si>
    <t>210976432</t>
  </si>
  <si>
    <t>577422</t>
  </si>
  <si>
    <t>alex***9@gmail.com</t>
  </si>
  <si>
    <t>210977106</t>
  </si>
  <si>
    <t>149951</t>
  </si>
  <si>
    <t>alex***8@gmail.com</t>
  </si>
  <si>
    <t>210976747</t>
  </si>
  <si>
    <t>940582</t>
  </si>
  <si>
    <t>alex***7@gmail.com</t>
  </si>
  <si>
    <t>210976741</t>
  </si>
  <si>
    <t>488976</t>
  </si>
  <si>
    <t>min***5@gmail.com</t>
  </si>
  <si>
    <t>210963702</t>
  </si>
  <si>
    <t>956415</t>
  </si>
  <si>
    <t>292893280@binance.com</t>
  </si>
  <si>
    <t>THZgXwB2v3bt4bNjN9ad3FWxRRb7QXwGCh</t>
  </si>
  <si>
    <t>292893280</t>
  </si>
  <si>
    <t>87130</t>
  </si>
  <si>
    <t>jedy***@gmail.com</t>
  </si>
  <si>
    <t>TF93oAUKKzEKDiA18cWPUavUWbyVC73xca</t>
  </si>
  <si>
    <t>292810055</t>
  </si>
  <si>
    <t>612951</t>
  </si>
  <si>
    <t>shal***@gmail.com</t>
  </si>
  <si>
    <t>TKje4KgjVibgkCcnm1Y7xj1sjyiCoYRNvq</t>
  </si>
  <si>
    <t>293258642</t>
  </si>
  <si>
    <t>627900</t>
  </si>
  <si>
    <t>sagm***@yahoo.com</t>
  </si>
  <si>
    <t>THrgsdSMZqM6BgRt8fudSg6HwfgBfGJkAL</t>
  </si>
  <si>
    <t>293743143</t>
  </si>
  <si>
    <t>929785</t>
  </si>
  <si>
    <t>newf***@gmail.com</t>
  </si>
  <si>
    <t>210976228</t>
  </si>
  <si>
    <t>547430</t>
  </si>
  <si>
    <t>subw*****@gmail.com</t>
  </si>
  <si>
    <t>210978493</t>
  </si>
  <si>
    <t>656295</t>
  </si>
  <si>
    <t>2ser***@gmail.com</t>
  </si>
  <si>
    <t>210976936</t>
  </si>
  <si>
    <t>780478</t>
  </si>
  <si>
    <t>291817577@binance.com</t>
  </si>
  <si>
    <t>TBkdkasL1PM1n52hAdBKepT4q6y5miNs3C</t>
  </si>
  <si>
    <t>291817577</t>
  </si>
  <si>
    <t>607963</t>
  </si>
  <si>
    <t>newb***@gmail.com</t>
  </si>
  <si>
    <t>TUegCaDCzHeezguacKFuN9baVqVzyYJQpQ</t>
  </si>
  <si>
    <t>294441302</t>
  </si>
  <si>
    <t>208064</t>
  </si>
  <si>
    <t>57Ja***@mail.ru</t>
  </si>
  <si>
    <t>TFi2Q2vJDheqt2q6pWkPcbu3w4NEiBGJ4y</t>
  </si>
  <si>
    <t>295494819</t>
  </si>
  <si>
    <t>417347</t>
  </si>
  <si>
    <t>i.si***@gmail.com</t>
  </si>
  <si>
    <t>210979004</t>
  </si>
  <si>
    <t>663764</t>
  </si>
  <si>
    <t>ftp***2@yandex.ru</t>
  </si>
  <si>
    <t>210977844</t>
  </si>
  <si>
    <t>656538</t>
  </si>
  <si>
    <t>ftp***2@ya.ru</t>
  </si>
  <si>
    <t>210977849</t>
  </si>
  <si>
    <t>389566</t>
  </si>
  <si>
    <t>ftp***2@narod.ru</t>
  </si>
  <si>
    <t>210977852</t>
  </si>
  <si>
    <t>962637</t>
  </si>
  <si>
    <t>mksw***@gmail.com</t>
  </si>
  <si>
    <t>210979091</t>
  </si>
  <si>
    <t>277019</t>
  </si>
  <si>
    <t>Rzpr***@gmail.com</t>
  </si>
  <si>
    <t>TBgDf7WkpGLosKL8iSQFmLvgjRGwibLLMb</t>
  </si>
  <si>
    <t>210978159</t>
  </si>
  <si>
    <t>79135</t>
  </si>
  <si>
    <t>sub2***@gmail.com</t>
  </si>
  <si>
    <t>TJXmWzsujDPSh6np6mkLfP43DLP9S78E6F</t>
  </si>
  <si>
    <t>210978676</t>
  </si>
  <si>
    <t>185331</t>
  </si>
  <si>
    <t>vmar***@gmail.com</t>
  </si>
  <si>
    <t>210974537</t>
  </si>
  <si>
    <t>818700</t>
  </si>
  <si>
    <t>rsal***@gmail.com</t>
  </si>
  <si>
    <t>THpAZtT4JEPrFD4ZHXBxfAALFf6tLyC8by</t>
  </si>
  <si>
    <t>292655774</t>
  </si>
  <si>
    <t>815370</t>
  </si>
  <si>
    <t>nata***@ukr.net</t>
  </si>
  <si>
    <t>210979498</t>
  </si>
  <si>
    <t>82820</t>
  </si>
  <si>
    <t>enwo***@yandex.ru</t>
  </si>
  <si>
    <t>TB3NaVgyXLyYkf7ccBNgSGCna9iggRkmaV</t>
  </si>
  <si>
    <t>285315826</t>
  </si>
  <si>
    <t>820357</t>
  </si>
  <si>
    <t>278012865</t>
  </si>
  <si>
    <t>37348</t>
  </si>
  <si>
    <t>ftp7***3@yandex.ru</t>
  </si>
  <si>
    <t>210979595</t>
  </si>
  <si>
    <t>201819</t>
  </si>
  <si>
    <t>ftp7***3@ya.ru</t>
  </si>
  <si>
    <t>210979597</t>
  </si>
  <si>
    <t>440286</t>
  </si>
  <si>
    <t>ftp7***3@narod.ru</t>
  </si>
  <si>
    <t>210979599</t>
  </si>
  <si>
    <t>249095</t>
  </si>
  <si>
    <t>297021161@binance.com</t>
  </si>
  <si>
    <t>TYovbvjyYCzAxmiHEngLp4X2qwTME3daFe</t>
  </si>
  <si>
    <t>297021161</t>
  </si>
  <si>
    <t>2539</t>
  </si>
  <si>
    <t>jp90******@gmail.com JPF</t>
  </si>
  <si>
    <t>294565997</t>
  </si>
  <si>
    <t>961334</t>
  </si>
  <si>
    <t>a.na***@gmail.com</t>
  </si>
  <si>
    <t>TTX7g3XSE3wRbk4pN49ZoK6LDkLggEMKzZ</t>
  </si>
  <si>
    <t>296257517</t>
  </si>
  <si>
    <t>290655</t>
  </si>
  <si>
    <t>tdge***@gmail.com</t>
  </si>
  <si>
    <t>TGLg81fNGXqLePn9P7jnKJpFDjEyVaY9TY</t>
  </si>
  <si>
    <t>299655264</t>
  </si>
  <si>
    <t>465880</t>
  </si>
  <si>
    <t>299972500@binance.com</t>
  </si>
  <si>
    <t>TP9kadyf4HQPqHr7ad9paQEWTFCVLjjwBo</t>
  </si>
  <si>
    <t>299972500</t>
  </si>
  <si>
    <t>404248</t>
  </si>
  <si>
    <t>netm***4@gmail.com</t>
  </si>
  <si>
    <t>210980331</t>
  </si>
  <si>
    <t>769160</t>
  </si>
  <si>
    <t>netm***5@gmail.com</t>
  </si>
  <si>
    <t>210980332</t>
  </si>
  <si>
    <t>986824</t>
  </si>
  <si>
    <t>netm***6@gmail.com</t>
  </si>
  <si>
    <t>210980334</t>
  </si>
  <si>
    <t>189900</t>
  </si>
  <si>
    <t>i.si*****@gmail.com</t>
  </si>
  <si>
    <t>210980397</t>
  </si>
  <si>
    <t>591777</t>
  </si>
  <si>
    <t>Jugg***@gmail.com</t>
  </si>
  <si>
    <t>TAwoT8XwU5VRXnGxiiEctRKCAQh8r9yZAj</t>
  </si>
  <si>
    <t>299082015</t>
  </si>
  <si>
    <t>278108</t>
  </si>
  <si>
    <t>sub1***@gmail.com</t>
  </si>
  <si>
    <t>210980799</t>
  </si>
  <si>
    <t>701720</t>
  </si>
  <si>
    <t>210981017</t>
  </si>
  <si>
    <t>584852</t>
  </si>
  <si>
    <t>vvfu***2@yahoo.com</t>
  </si>
  <si>
    <t>210979070</t>
  </si>
  <si>
    <t>965718</t>
  </si>
  <si>
    <t>vvfu***3@yahoo.com</t>
  </si>
  <si>
    <t>210979072</t>
  </si>
  <si>
    <t>885046</t>
  </si>
  <si>
    <t>vvfu***4@yahoo.com</t>
  </si>
  <si>
    <t>210979073</t>
  </si>
  <si>
    <t>26688</t>
  </si>
  <si>
    <t>vvfu***5@yahoo.com</t>
  </si>
  <si>
    <t>210979074</t>
  </si>
  <si>
    <t>118385</t>
  </si>
  <si>
    <t>vvfu***6@yahoo.com</t>
  </si>
  <si>
    <t>210979076</t>
  </si>
  <si>
    <t>566369</t>
  </si>
  <si>
    <t>210981496@binance.com</t>
  </si>
  <si>
    <t>210981496</t>
  </si>
  <si>
    <t>929669</t>
  </si>
  <si>
    <t>andr***@gmail.com</t>
  </si>
  <si>
    <t>210981346</t>
  </si>
  <si>
    <t>535958</t>
  </si>
  <si>
    <t>bina***@ya.ru</t>
  </si>
  <si>
    <t>210964359</t>
  </si>
  <si>
    <t>103192</t>
  </si>
  <si>
    <t>212083386</t>
  </si>
  <si>
    <t>482165</t>
  </si>
  <si>
    <t>212082981</t>
  </si>
  <si>
    <t>14462</t>
  </si>
  <si>
    <t>888s***@gmail.com</t>
  </si>
  <si>
    <t>TPhHjJMXv4N2igbjQFq2Z919unTZoTKpQM</t>
  </si>
  <si>
    <t>303873684</t>
  </si>
  <si>
    <t>958060</t>
  </si>
  <si>
    <t>d***54@gmail.com</t>
  </si>
  <si>
    <t>210973753</t>
  </si>
  <si>
    <t>281078</t>
  </si>
  <si>
    <t>d***55@gmail.com</t>
  </si>
  <si>
    <t>210973829</t>
  </si>
  <si>
    <t>206157</t>
  </si>
  <si>
    <t>d***56@gmail.com</t>
  </si>
  <si>
    <t>210978349</t>
  </si>
  <si>
    <t>613798</t>
  </si>
  <si>
    <t>210981675@binance.com</t>
  </si>
  <si>
    <t>210981675</t>
  </si>
  <si>
    <t>412144</t>
  </si>
  <si>
    <t>pip.***@gmail.com</t>
  </si>
  <si>
    <t>TUXpV9vvKNFCAGA7G5cF2LKoCAwEY34wLe</t>
  </si>
  <si>
    <t>306401135</t>
  </si>
  <si>
    <t>483707</t>
  </si>
  <si>
    <t>2ovk***@gmail.com</t>
  </si>
  <si>
    <t>210981790</t>
  </si>
  <si>
    <t>807315</t>
  </si>
  <si>
    <t>210982231</t>
  </si>
  <si>
    <t>615343</t>
  </si>
  <si>
    <t>03su***22@protonmail.ch</t>
  </si>
  <si>
    <t>210980883</t>
  </si>
  <si>
    <t>71029</t>
  </si>
  <si>
    <t>210981603</t>
  </si>
  <si>
    <t>104484</t>
  </si>
  <si>
    <t>210981604</t>
  </si>
  <si>
    <t>242205</t>
  </si>
  <si>
    <t>210981607</t>
  </si>
  <si>
    <t>853142</t>
  </si>
  <si>
    <t>210982446</t>
  </si>
  <si>
    <t>845969</t>
  </si>
  <si>
    <t>210982450</t>
  </si>
  <si>
    <t>3303</t>
  </si>
  <si>
    <t>mos***@gmail.com</t>
  </si>
  <si>
    <t>311889659</t>
  </si>
  <si>
    <t>715596</t>
  </si>
  <si>
    <t>vvpa***@ro.ru</t>
  </si>
  <si>
    <t>210982875</t>
  </si>
  <si>
    <t>690527</t>
  </si>
  <si>
    <t>agen***@gmail.com</t>
  </si>
  <si>
    <t>210982980</t>
  </si>
  <si>
    <t>859512</t>
  </si>
  <si>
    <t>211543445</t>
  </si>
  <si>
    <t>163159</t>
  </si>
  <si>
    <t>a.na***63@gmail.com</t>
  </si>
  <si>
    <t>211543452</t>
  </si>
  <si>
    <t>536092</t>
  </si>
  <si>
    <t>211543521@binance.com</t>
  </si>
  <si>
    <t>211543521</t>
  </si>
  <si>
    <t>473380</t>
  </si>
  <si>
    <t>302941191@binance.com</t>
  </si>
  <si>
    <t>TGVAjubgQTNJPXjWgcHvDZ17yGyUiYYJjM</t>
  </si>
  <si>
    <t>302941191</t>
  </si>
  <si>
    <t>245880</t>
  </si>
  <si>
    <t>kors***@gmail.com</t>
  </si>
  <si>
    <t>TFft5yKUaPeodiHzGPuhL1SJwB2EgiRC7G</t>
  </si>
  <si>
    <t>316244516</t>
  </si>
  <si>
    <t>943378</t>
  </si>
  <si>
    <t>Nor5***@gmail.com</t>
  </si>
  <si>
    <t>TZJaFFGK4XBxFZtBKJWbEyyhXGcNc5Vdj5</t>
  </si>
  <si>
    <t>309266345</t>
  </si>
  <si>
    <t>312723</t>
  </si>
  <si>
    <t>kluc***@gmail.com</t>
  </si>
  <si>
    <t>TU8zw1nCGbQBp6JPzWkrUmydQh2QjEvbeo</t>
  </si>
  <si>
    <t>319320559</t>
  </si>
  <si>
    <t>516340</t>
  </si>
  <si>
    <t>3ak1***@gmail.com</t>
  </si>
  <si>
    <t>TSKb7heDrB94EY3zZikbEE52mUfbjcYSYt</t>
  </si>
  <si>
    <t>320675754</t>
  </si>
  <si>
    <t>694100</t>
  </si>
  <si>
    <t>ftp7***4@yandex.ru</t>
  </si>
  <si>
    <t>211545104</t>
  </si>
  <si>
    <t>420504</t>
  </si>
  <si>
    <t>ftp7***4@ya.ru</t>
  </si>
  <si>
    <t>211545106</t>
  </si>
  <si>
    <t>962583</t>
  </si>
  <si>
    <t>ftp7***4@narod.ru</t>
  </si>
  <si>
    <t>211545107</t>
  </si>
  <si>
    <t>266780</t>
  </si>
  <si>
    <t>netm***@gmail.com</t>
  </si>
  <si>
    <t>THK7mJEvYHBT7WD3uAqW7GfiyM13UE3rq6</t>
  </si>
  <si>
    <t>321351230</t>
  </si>
  <si>
    <t>407398</t>
  </si>
  <si>
    <t>mr.g***@gmail.com</t>
  </si>
  <si>
    <t>TWHFkkczwqodifMJkL1W3Xz5jkgP3tMb7r</t>
  </si>
  <si>
    <t>283434994</t>
  </si>
  <si>
    <t>242341</t>
  </si>
  <si>
    <t>binance@subaccount.com</t>
  </si>
  <si>
    <t>210979446</t>
  </si>
  <si>
    <t>808147</t>
  </si>
  <si>
    <t>210979918</t>
  </si>
  <si>
    <t>459412</t>
  </si>
  <si>
    <t>210979932</t>
  </si>
  <si>
    <t>845672</t>
  </si>
  <si>
    <t>211545027</t>
  </si>
  <si>
    <t>409393</t>
  </si>
  <si>
    <t>210982232</t>
  </si>
  <si>
    <t>912532</t>
  </si>
  <si>
    <t>211545069@binance.com</t>
  </si>
  <si>
    <t>211545069</t>
  </si>
  <si>
    <t>156643</t>
  </si>
  <si>
    <t>211545604@binance.com</t>
  </si>
  <si>
    <t>211545604</t>
  </si>
  <si>
    <t>787526</t>
  </si>
  <si>
    <t>211546277@binance.com</t>
  </si>
  <si>
    <t>211546277</t>
  </si>
  <si>
    <t>772493</t>
  </si>
  <si>
    <t>211546275@binance.com</t>
  </si>
  <si>
    <t>211546275</t>
  </si>
  <si>
    <t>891601</t>
  </si>
  <si>
    <t>211546274@binance.com</t>
  </si>
  <si>
    <t>211546274</t>
  </si>
  <si>
    <t>936121</t>
  </si>
  <si>
    <t>211546271@binance.com</t>
  </si>
  <si>
    <t>211546271</t>
  </si>
  <si>
    <t>945726</t>
  </si>
  <si>
    <t>211546269@binance.com</t>
  </si>
  <si>
    <t>211546269</t>
  </si>
  <si>
    <t>367750</t>
  </si>
  <si>
    <t>211546263@binance.com</t>
  </si>
  <si>
    <t>211546263</t>
  </si>
  <si>
    <t>563863</t>
  </si>
  <si>
    <t>211546258@binance.com</t>
  </si>
  <si>
    <t>211546258</t>
  </si>
  <si>
    <t>962066</t>
  </si>
  <si>
    <t>211546045@binance.com</t>
  </si>
  <si>
    <t>TVMEcGbCThLBNrH4uJvNZqooZduWuaVQ2i</t>
  </si>
  <si>
    <t>211546045</t>
  </si>
  <si>
    <t>115447</t>
  </si>
  <si>
    <t>211545423@binance.com</t>
  </si>
  <si>
    <t>211545423</t>
  </si>
  <si>
    <t>249005</t>
  </si>
  <si>
    <t>210982366@subaccount.com</t>
  </si>
  <si>
    <t>210982366</t>
  </si>
  <si>
    <t>898395</t>
  </si>
  <si>
    <t>211545333@subaccount.com</t>
  </si>
  <si>
    <t>211545333</t>
  </si>
  <si>
    <t>55590</t>
  </si>
  <si>
    <t>211546582@subaccount.com</t>
  </si>
  <si>
    <t>TURWHVgccQS3ibf1sKPtJUidb9rLaDoMfD</t>
  </si>
  <si>
    <t>211546582</t>
  </si>
  <si>
    <t>638850</t>
  </si>
  <si>
    <t>geor***@gmail.com</t>
  </si>
  <si>
    <t>210977061</t>
  </si>
  <si>
    <t>429894</t>
  </si>
  <si>
    <t>alex***@gmail.com</t>
  </si>
  <si>
    <t>211545941</t>
  </si>
  <si>
    <t>978275</t>
  </si>
  <si>
    <t>211547595</t>
  </si>
  <si>
    <t>540892</t>
  </si>
  <si>
    <t>211547596</t>
  </si>
  <si>
    <t>40564</t>
  </si>
  <si>
    <t>210973286@subaccount.com</t>
  </si>
  <si>
    <t>210973286</t>
  </si>
  <si>
    <t>915344</t>
  </si>
  <si>
    <t>211546007@subaccount.com</t>
  </si>
  <si>
    <t>211546007</t>
  </si>
  <si>
    <t>979916</t>
  </si>
  <si>
    <t>337538665@binance.com</t>
  </si>
  <si>
    <t>TTd3vbeUJGwmiwDNDUudHhNm8XFk4AFkpw</t>
  </si>
  <si>
    <t>337538665</t>
  </si>
  <si>
    <t>838271</t>
  </si>
  <si>
    <t>211549117@subaccount.com</t>
  </si>
  <si>
    <t>TLS6jq5tWKb6SnU8QhJntFTXDXWaCVRApw</t>
  </si>
  <si>
    <t>211549117</t>
  </si>
  <si>
    <t>630800</t>
  </si>
  <si>
    <t>asse***@gmail.com</t>
  </si>
  <si>
    <t>342141980</t>
  </si>
  <si>
    <t>879384</t>
  </si>
  <si>
    <t>211545465@subaccount.com</t>
  </si>
  <si>
    <t>211545465</t>
  </si>
  <si>
    <t>507726</t>
  </si>
  <si>
    <t>ftp8***@yandex.ru</t>
  </si>
  <si>
    <t>336320978</t>
  </si>
  <si>
    <t>411186</t>
  </si>
  <si>
    <t>coco***@gmail.com</t>
  </si>
  <si>
    <t>TQhsDeaL6wAy3uDFJq7tbesZ8xzF7Tbq8i</t>
  </si>
  <si>
    <t>334156837</t>
  </si>
  <si>
    <t>935803</t>
  </si>
  <si>
    <t>masp***@gmail.com</t>
  </si>
  <si>
    <t>TA1YipoQJvALHKR1PMzFp8J6v2PvVfGT5S</t>
  </si>
  <si>
    <t>343889012</t>
  </si>
  <si>
    <t>636440</t>
  </si>
  <si>
    <t>211549692@subaccount.com</t>
  </si>
  <si>
    <t>211549692</t>
  </si>
  <si>
    <t>193168</t>
  </si>
  <si>
    <t>211546563@subaccount.com</t>
  </si>
  <si>
    <t>211546563</t>
  </si>
  <si>
    <t>42045</t>
  </si>
  <si>
    <t>211549423@subaccount.com</t>
  </si>
  <si>
    <t>211549423</t>
  </si>
  <si>
    <t>383558</t>
  </si>
  <si>
    <t>211549481@subaccount.com</t>
  </si>
  <si>
    <t>211549481</t>
  </si>
  <si>
    <t>691411</t>
  </si>
  <si>
    <t>snak***@mail.ru</t>
  </si>
  <si>
    <t>TMPeZXWidG4uWQQZzW1cFJJ5WyKoD2mPqD</t>
  </si>
  <si>
    <t>349870032</t>
  </si>
  <si>
    <t>365586</t>
  </si>
  <si>
    <t>210979289@subaccount.com</t>
  </si>
  <si>
    <t>210979289</t>
  </si>
  <si>
    <t>309759</t>
  </si>
  <si>
    <t>210979454@subaccount.com</t>
  </si>
  <si>
    <t>210979454</t>
  </si>
  <si>
    <t>830951</t>
  </si>
  <si>
    <t>210981037@subaccount.com</t>
  </si>
  <si>
    <t>210981037</t>
  </si>
  <si>
    <t>142417</t>
  </si>
  <si>
    <t>210979584@subaccount.com</t>
  </si>
  <si>
    <t>210979584</t>
  </si>
  <si>
    <t>626836</t>
  </si>
  <si>
    <t>bor***@gmail.com</t>
  </si>
  <si>
    <t>TZA7HE6sERqDYvSC7rweHKkKWFw6r99Uzy</t>
  </si>
  <si>
    <t>349795078</t>
  </si>
  <si>
    <t>575881</t>
  </si>
  <si>
    <t>skis***@gmail.com</t>
  </si>
  <si>
    <t>TL2LrU21JrM4eno3MpZRLLCpnHfzaqUox9</t>
  </si>
  <si>
    <t>353056672</t>
  </si>
  <si>
    <t>665582</t>
  </si>
  <si>
    <t>cryp***@gmail.com</t>
  </si>
  <si>
    <t>295158371</t>
  </si>
  <si>
    <t>591845</t>
  </si>
  <si>
    <t>211551619@binance.com</t>
  </si>
  <si>
    <t>211551619</t>
  </si>
  <si>
    <t>181309</t>
  </si>
  <si>
    <t>211551618@binance.com</t>
  </si>
  <si>
    <t>211551618</t>
  </si>
  <si>
    <t>112361</t>
  </si>
  <si>
    <t>211549493@binance.com</t>
  </si>
  <si>
    <t>211549493</t>
  </si>
  <si>
    <t>453543</t>
  </si>
  <si>
    <t>211552237@binance.com</t>
  </si>
  <si>
    <t>211552237</t>
  </si>
  <si>
    <t>197968</t>
  </si>
  <si>
    <t>337540497@binance.com</t>
  </si>
  <si>
    <t>TBdjnXJtp8Frf3gLY7fJqBsDXwXvRKvise</t>
  </si>
  <si>
    <t>337540497</t>
  </si>
  <si>
    <t>947243</t>
  </si>
  <si>
    <t>211551946@subaccount.com</t>
  </si>
  <si>
    <t>211551946</t>
  </si>
  <si>
    <t>689905</t>
  </si>
  <si>
    <t>211548723@subaccount.com</t>
  </si>
  <si>
    <t>211548723</t>
  </si>
  <si>
    <t>36916</t>
  </si>
  <si>
    <t>taj7******@gmail.com Antonio Maldonado</t>
  </si>
  <si>
    <t>348373172</t>
  </si>
  <si>
    <t>289161</t>
  </si>
  <si>
    <t>211552564@subaccount.com</t>
  </si>
  <si>
    <t>211552564</t>
  </si>
  <si>
    <t>268528</t>
  </si>
  <si>
    <t>211552657@binance.com</t>
  </si>
  <si>
    <t>211552657</t>
  </si>
  <si>
    <t>550291</t>
  </si>
  <si>
    <t>211552659@binance.com</t>
  </si>
  <si>
    <t>211552659</t>
  </si>
  <si>
    <t>923626</t>
  </si>
  <si>
    <t>211552381@subaccount.com</t>
  </si>
  <si>
    <t>211552381</t>
  </si>
  <si>
    <t>146213</t>
  </si>
  <si>
    <t>211549631@subaccount.com</t>
  </si>
  <si>
    <t>211549631</t>
  </si>
  <si>
    <t>863218</t>
  </si>
  <si>
    <t>211552506@subaccount.com</t>
  </si>
  <si>
    <t>211552506</t>
  </si>
  <si>
    <t>829411</t>
  </si>
  <si>
    <t>kysi***@gmail.com</t>
  </si>
  <si>
    <t>TWWvuVeFkEJFwBWnE1jt4qsyc4tP8AcFNf</t>
  </si>
  <si>
    <t>357120338</t>
  </si>
  <si>
    <t>570714</t>
  </si>
  <si>
    <t>jadf***@gmail.com</t>
  </si>
  <si>
    <t>TXv3o62qPY9YzFZRtE6iwHv6G1zfJQZU19</t>
  </si>
  <si>
    <t>355357773</t>
  </si>
  <si>
    <t>481379</t>
  </si>
  <si>
    <t>358059273@binance.com</t>
  </si>
  <si>
    <t>TYbonKut5gbMJGaif3W6orgtQnmRU4ZL8k</t>
  </si>
  <si>
    <t>358059273</t>
  </si>
  <si>
    <t>300588</t>
  </si>
  <si>
    <t>Nick***@mail.ru</t>
  </si>
  <si>
    <t>TGa4eEys6N2k8dyee3Acx4moPocRruaD3i</t>
  </si>
  <si>
    <t>360735637</t>
  </si>
  <si>
    <t>382992</t>
  </si>
  <si>
    <t>211546010@subaccount.com</t>
  </si>
  <si>
    <t>211546010</t>
  </si>
  <si>
    <t>827571</t>
  </si>
  <si>
    <t>211546015@subaccount.com</t>
  </si>
  <si>
    <t>211546015</t>
  </si>
  <si>
    <t>582185</t>
  </si>
  <si>
    <t>211554304@subaccount.com</t>
  </si>
  <si>
    <t>211554304</t>
  </si>
  <si>
    <t>177064</t>
  </si>
  <si>
    <t>Golo***@mail.ru</t>
  </si>
  <si>
    <t>TUcNwXit4qvVunUfPzDWQz8TUFYQk4yQTd</t>
  </si>
  <si>
    <t>361281242</t>
  </si>
  <si>
    <t>716149</t>
  </si>
  <si>
    <t>211551778@subaccount.com</t>
  </si>
  <si>
    <t>211551778</t>
  </si>
  <si>
    <t>195191</t>
  </si>
  <si>
    <t>211551779@subaccount.com</t>
  </si>
  <si>
    <t>211551779</t>
  </si>
  <si>
    <t>20692</t>
  </si>
  <si>
    <t>211551780@subaccount.com</t>
  </si>
  <si>
    <t>211551780</t>
  </si>
  <si>
    <t>404551</t>
  </si>
  <si>
    <t>211551781@subaccount.com</t>
  </si>
  <si>
    <t>211551781</t>
  </si>
  <si>
    <t>321553</t>
  </si>
  <si>
    <t>211551782@subaccount.com</t>
  </si>
  <si>
    <t>211551782</t>
  </si>
  <si>
    <t>567956</t>
  </si>
  <si>
    <t>211551783@subaccount.com</t>
  </si>
  <si>
    <t>211551783</t>
  </si>
  <si>
    <t>130686</t>
  </si>
  <si>
    <t>210974105@subaccount.com</t>
  </si>
  <si>
    <t>TA7FKaVxNBrdEMHcvzMd9uUHQ3mc9gvqGL</t>
  </si>
  <si>
    <t>210974105</t>
  </si>
  <si>
    <t>38544</t>
  </si>
  <si>
    <t>211554746@subaccount.com</t>
  </si>
  <si>
    <t>TXoYxTqyvtrYzTvTiM8t65z1WEMwi1LJDk</t>
  </si>
  <si>
    <t>211554746</t>
  </si>
  <si>
    <t>58554</t>
  </si>
  <si>
    <t>airf***@gmail.com</t>
  </si>
  <si>
    <t>TFZTp6YyhPJLJArJPssmhatfWagqxbY3RQ</t>
  </si>
  <si>
    <t>364828053</t>
  </si>
  <si>
    <t>155964</t>
  </si>
  <si>
    <t>211551016@subaccount.com</t>
  </si>
  <si>
    <t>TX6eHXxDpyaVAfq9WHk8UXd7Uq34trUyf7</t>
  </si>
  <si>
    <t>211551016</t>
  </si>
  <si>
    <t>745658</t>
  </si>
  <si>
    <t>211555431@subaccount.com</t>
  </si>
  <si>
    <t>211555431</t>
  </si>
  <si>
    <t>780278</t>
  </si>
  <si>
    <t>robo***@gmail.com</t>
  </si>
  <si>
    <t>361446357</t>
  </si>
  <si>
    <t>393937</t>
  </si>
  <si>
    <t>211555643@subaccount.com</t>
  </si>
  <si>
    <t>211555643</t>
  </si>
  <si>
    <t>776863</t>
  </si>
  <si>
    <t>211546989@subaccount.com</t>
  </si>
  <si>
    <t>211546989</t>
  </si>
  <si>
    <t>647219</t>
  </si>
  <si>
    <t>211554506@subaccount.com</t>
  </si>
  <si>
    <t>TWzZcpnBSfGLLg7ukG1nS63E6anUM9SpvR</t>
  </si>
  <si>
    <t>211554506</t>
  </si>
  <si>
    <t>423281</t>
  </si>
  <si>
    <t>211555205@binance.com</t>
  </si>
  <si>
    <t>TC3cNS8chQRxjKPEt8EmDWPU3c5YJ4FPjX</t>
  </si>
  <si>
    <t>211555205</t>
  </si>
  <si>
    <t>983609</t>
  </si>
  <si>
    <t>211555206@binance.com</t>
  </si>
  <si>
    <t>211555206</t>
  </si>
  <si>
    <t>18931</t>
  </si>
  <si>
    <t>211555207@binance.com</t>
  </si>
  <si>
    <t>211555207</t>
  </si>
  <si>
    <t>335630</t>
  </si>
  <si>
    <t>211555208@binance.com</t>
  </si>
  <si>
    <t>211555208</t>
  </si>
  <si>
    <t>43501</t>
  </si>
  <si>
    <t>211555209@binance.com</t>
  </si>
  <si>
    <t>211555209</t>
  </si>
  <si>
    <t>863810</t>
  </si>
  <si>
    <t>211555210@binance.com</t>
  </si>
  <si>
    <t>211555210</t>
  </si>
  <si>
    <t>212056</t>
  </si>
  <si>
    <t>211555211@binance.com</t>
  </si>
  <si>
    <t>211555211</t>
  </si>
  <si>
    <t>79097</t>
  </si>
  <si>
    <t>211555215@binance.com</t>
  </si>
  <si>
    <t>211555215</t>
  </si>
  <si>
    <t>297741</t>
  </si>
  <si>
    <t>211555216@binance.com</t>
  </si>
  <si>
    <t>211555216</t>
  </si>
  <si>
    <t>266996</t>
  </si>
  <si>
    <t>211555217@binance.com</t>
  </si>
  <si>
    <t>211555217</t>
  </si>
  <si>
    <t>410913</t>
  </si>
  <si>
    <t>211555218@binance.com</t>
  </si>
  <si>
    <t>211555218</t>
  </si>
  <si>
    <t>201155</t>
  </si>
  <si>
    <t>211555219@binance.com</t>
  </si>
  <si>
    <t>211555219</t>
  </si>
  <si>
    <t>842760</t>
  </si>
  <si>
    <t>211555221@binance.com</t>
  </si>
  <si>
    <t>211555221</t>
  </si>
  <si>
    <t>535649</t>
  </si>
  <si>
    <t>211555223@binance.com</t>
  </si>
  <si>
    <t>211555223</t>
  </si>
  <si>
    <t>512611</t>
  </si>
  <si>
    <t>211555225@binance.com</t>
  </si>
  <si>
    <t>211555225</t>
  </si>
  <si>
    <t>780424</t>
  </si>
  <si>
    <t>211555226@binance.com</t>
  </si>
  <si>
    <t>211555226</t>
  </si>
  <si>
    <t>66118</t>
  </si>
  <si>
    <t>211555228@binance.com</t>
  </si>
  <si>
    <t>211555228</t>
  </si>
  <si>
    <t>931231</t>
  </si>
  <si>
    <t>211555230@binance.com</t>
  </si>
  <si>
    <t>211555230</t>
  </si>
  <si>
    <t>825231</t>
  </si>
  <si>
    <t>211555232@binance.com</t>
  </si>
  <si>
    <t>211555232</t>
  </si>
  <si>
    <t>271648</t>
  </si>
  <si>
    <t>211555233@binance.com</t>
  </si>
  <si>
    <t>211555233</t>
  </si>
  <si>
    <t>803215</t>
  </si>
  <si>
    <t>283308687@binance.com</t>
  </si>
  <si>
    <t>TU9r1xK6pQoNsco5rwk1bQ1PnTBn3picHK</t>
  </si>
  <si>
    <t>283308687</t>
  </si>
  <si>
    <t>811333</t>
  </si>
  <si>
    <t>serg***@gmail.com</t>
  </si>
  <si>
    <t>TDQoX5QyWTthZKgarWR5pKMtUYED4e7RUQ</t>
  </si>
  <si>
    <t>367735054</t>
  </si>
  <si>
    <t>371952</t>
  </si>
  <si>
    <t>211556138@subaccount.com</t>
  </si>
  <si>
    <t>211556138</t>
  </si>
  <si>
    <t>409098</t>
  </si>
  <si>
    <t>211556139@subaccount.com</t>
  </si>
  <si>
    <t>211556139</t>
  </si>
  <si>
    <t>888595</t>
  </si>
  <si>
    <t>211556147@subaccount.com</t>
  </si>
  <si>
    <t>211556147</t>
  </si>
  <si>
    <t>62756</t>
  </si>
  <si>
    <t>211556276@subaccount.com</t>
  </si>
  <si>
    <t>211556276</t>
  </si>
  <si>
    <t>606897</t>
  </si>
  <si>
    <t>4bra***@gmail.com</t>
  </si>
  <si>
    <t>TTzqsZc3tUa3AmpD54J5cVRDLgZWT25cCk</t>
  </si>
  <si>
    <t>368024558</t>
  </si>
  <si>
    <t>884299</t>
  </si>
  <si>
    <t>roma***@gmail.com</t>
  </si>
  <si>
    <t>TSdU5L4EeDMkGAyg5xGsehAJLu8MvJfsBP</t>
  </si>
  <si>
    <t>370062047</t>
  </si>
  <si>
    <t>747735</t>
  </si>
  <si>
    <t>au***@me.com</t>
  </si>
  <si>
    <t>TH26DohmLxMHaHbipP16Qyz9AeLZ2e6Gcx</t>
  </si>
  <si>
    <t>370400112</t>
  </si>
  <si>
    <t>239045</t>
  </si>
  <si>
    <t>211557130@subaccount.com</t>
  </si>
  <si>
    <t>211557130</t>
  </si>
  <si>
    <t>158816</t>
  </si>
  <si>
    <t>211557145@subaccount.com</t>
  </si>
  <si>
    <t>211557145</t>
  </si>
  <si>
    <t>585752</t>
  </si>
  <si>
    <t>211558164@subaccount.com</t>
  </si>
  <si>
    <t>211558164</t>
  </si>
  <si>
    <t>534528</t>
  </si>
  <si>
    <t>210982400@subaccount.com</t>
  </si>
  <si>
    <t>210982400</t>
  </si>
  <si>
    <t>973316</t>
  </si>
  <si>
    <t>210982396@subaccount.com</t>
  </si>
  <si>
    <t>210982396</t>
  </si>
  <si>
    <t>752904</t>
  </si>
  <si>
    <t>majn***@mail.ru</t>
  </si>
  <si>
    <t>TMiWyRe7YnSpBPxjWwKeWTE2P1sQwLWduz</t>
  </si>
  <si>
    <t>375534328</t>
  </si>
  <si>
    <t>684213</t>
  </si>
  <si>
    <t>377600104@binance.com</t>
  </si>
  <si>
    <t>TULcwZZqiMeejGUXDbLhPnX5iCSTvrRr5Y</t>
  </si>
  <si>
    <t>377600104</t>
  </si>
  <si>
    <t>693157</t>
  </si>
  <si>
    <t>habh***@yandex.ru</t>
  </si>
  <si>
    <t>TMq58miJqugmJKULjF8iF3RHLmCVpYchyE</t>
  </si>
  <si>
    <t>378176736</t>
  </si>
  <si>
    <t>759180</t>
  </si>
  <si>
    <t>378705252</t>
  </si>
  <si>
    <t>362915</t>
  </si>
  <si>
    <t>new_***@protonmail.com</t>
  </si>
  <si>
    <t>375892935</t>
  </si>
  <si>
    <t>427268</t>
  </si>
  <si>
    <t>Mvad***@gmail.com</t>
  </si>
  <si>
    <t>TUTNoRhJPLrkRCHHRuxRGr4yWgQsCeZddb</t>
  </si>
  <si>
    <t>380352971</t>
  </si>
  <si>
    <t>736077</t>
  </si>
  <si>
    <t>NODU***@GMAIL.COM</t>
  </si>
  <si>
    <t>TV4rZXLPxQ4dp23eDU1T53cTeHjV3USmDw</t>
  </si>
  <si>
    <t>380346563</t>
  </si>
  <si>
    <t>370545</t>
  </si>
  <si>
    <t>211561461@subaccount.com</t>
  </si>
  <si>
    <t>211561461</t>
  </si>
  <si>
    <t>551102</t>
  </si>
  <si>
    <t>381037612</t>
  </si>
  <si>
    <t>902949</t>
  </si>
  <si>
    <t>380412596@binance.com</t>
  </si>
  <si>
    <t>TVDXbhXQzCRJCxD5LzXxujbuQqHFZdUvTx</t>
  </si>
  <si>
    <t>380412596</t>
  </si>
  <si>
    <t>304171</t>
  </si>
  <si>
    <t>goly***@gmail.com</t>
  </si>
  <si>
    <t>TFH5ATgRpVqYp57bBtXRA3jAzvCAVSvuD5</t>
  </si>
  <si>
    <t>380790722</t>
  </si>
  <si>
    <t>476739</t>
  </si>
  <si>
    <t>naka***@gmail.com</t>
  </si>
  <si>
    <t>TX32uCTx8kAVrGABu49Hsu2uiGynbzcKoS</t>
  </si>
  <si>
    <t>383883318</t>
  </si>
  <si>
    <t>895082</t>
  </si>
  <si>
    <t>enie***@yandex.ru</t>
  </si>
  <si>
    <t>TWsQ8KaCrifoi41Z39ELnBT2MPH2gHLtnx</t>
  </si>
  <si>
    <t>382705995</t>
  </si>
  <si>
    <t>92398</t>
  </si>
  <si>
    <t>Dima***@list.ru</t>
  </si>
  <si>
    <t>TMKNXa5RTv2MiFn5BykPW57GyXBefGx53k</t>
  </si>
  <si>
    <t>381932189</t>
  </si>
  <si>
    <t>754388</t>
  </si>
  <si>
    <t>210975585@subaccount.com</t>
  </si>
  <si>
    <t>210975585</t>
  </si>
  <si>
    <t>738175</t>
  </si>
  <si>
    <t>berb***@gmail.com</t>
  </si>
  <si>
    <t>TV8o1wynVsYP853vAdQbu4TzZqnbrBpHgL</t>
  </si>
  <si>
    <t>385509901</t>
  </si>
  <si>
    <t>843044</t>
  </si>
  <si>
    <t>TAUpPkEUnaqC6vtaqQFinJEBjw8N15ngvS</t>
  </si>
  <si>
    <t>296330374</t>
  </si>
  <si>
    <t>271078</t>
  </si>
  <si>
    <t>@</t>
  </si>
  <si>
    <t>TYAvx9kjjGw4qg8sfr45YaHWwr6poHyM2M</t>
  </si>
  <si>
    <t>384438275</t>
  </si>
  <si>
    <t>71127</t>
  </si>
  <si>
    <t>212524481@subaccount.com</t>
  </si>
  <si>
    <t>212524481</t>
  </si>
  <si>
    <t>511669</t>
  </si>
  <si>
    <t>212524427@subaccount.com</t>
  </si>
  <si>
    <t>212524427</t>
  </si>
  <si>
    <t>872489</t>
  </si>
  <si>
    <t>galt***@gmail.com</t>
  </si>
  <si>
    <t>390402201</t>
  </si>
  <si>
    <t>193990</t>
  </si>
  <si>
    <t>210982646@subaccount.com</t>
  </si>
  <si>
    <t>210982646</t>
  </si>
  <si>
    <t>170164</t>
  </si>
  <si>
    <t>210982645@subaccount.com</t>
  </si>
  <si>
    <t>210982645</t>
  </si>
  <si>
    <t>819105</t>
  </si>
  <si>
    <t>210982644@subaccount.com</t>
  </si>
  <si>
    <t>210982644</t>
  </si>
  <si>
    <t>905252</t>
  </si>
  <si>
    <t>210982642@subaccount.com</t>
  </si>
  <si>
    <t>210982642</t>
  </si>
  <si>
    <t>158814</t>
  </si>
  <si>
    <t>210982641@subaccount.com</t>
  </si>
  <si>
    <t>210982641</t>
  </si>
  <si>
    <t>938143</t>
  </si>
  <si>
    <t>210982640@subaccount.com</t>
  </si>
  <si>
    <t>210982640</t>
  </si>
  <si>
    <t>581826</t>
  </si>
  <si>
    <t>210982472@subaccount.com</t>
  </si>
  <si>
    <t>210982472</t>
  </si>
  <si>
    <t>530181</t>
  </si>
  <si>
    <t>210982471@subaccount.com</t>
  </si>
  <si>
    <t>210982471</t>
  </si>
  <si>
    <t>791341</t>
  </si>
  <si>
    <t>210982470@subaccount.com</t>
  </si>
  <si>
    <t>210982470</t>
  </si>
  <si>
    <t>996193</t>
  </si>
  <si>
    <t>210982469@subaccount.com</t>
  </si>
  <si>
    <t>210982469</t>
  </si>
  <si>
    <t>397251</t>
  </si>
  <si>
    <t>210982465@subaccount.com</t>
  </si>
  <si>
    <t>210982465</t>
  </si>
  <si>
    <t>393896</t>
  </si>
  <si>
    <t>210981958@subaccount.com</t>
  </si>
  <si>
    <t>210981958</t>
  </si>
  <si>
    <t>776947</t>
  </si>
  <si>
    <t>210981674@subaccount.com</t>
  </si>
  <si>
    <t>210981674</t>
  </si>
  <si>
    <t>727933</t>
  </si>
  <si>
    <t>210981673@subaccount.com</t>
  </si>
  <si>
    <t>210981673</t>
  </si>
  <si>
    <t>992846</t>
  </si>
  <si>
    <t>210981672@subaccount.com</t>
  </si>
  <si>
    <t>210981672</t>
  </si>
  <si>
    <t>147745</t>
  </si>
  <si>
    <t>210981669@subaccount.com</t>
  </si>
  <si>
    <t>210981669</t>
  </si>
  <si>
    <t>350867</t>
  </si>
  <si>
    <t>210981668@subaccount.com</t>
  </si>
  <si>
    <t>210981668</t>
  </si>
  <si>
    <t>892329</t>
  </si>
  <si>
    <t>210981606@subaccount.com</t>
  </si>
  <si>
    <t>210981606</t>
  </si>
  <si>
    <t>963951</t>
  </si>
  <si>
    <t>210981600@subaccount.com</t>
  </si>
  <si>
    <t>210981600</t>
  </si>
  <si>
    <t>350309</t>
  </si>
  <si>
    <t>210981576@subaccount.com</t>
  </si>
  <si>
    <t>210981576</t>
  </si>
  <si>
    <t>891271</t>
  </si>
  <si>
    <t>ivan***@gmail.com</t>
  </si>
  <si>
    <t>TWd7TCeiHM2wqKaVqaq8BhzqGWDxfzMgNm</t>
  </si>
  <si>
    <t>390893564</t>
  </si>
  <si>
    <t>711143</t>
  </si>
  <si>
    <t>rock***@gmail.com</t>
  </si>
  <si>
    <t>TQUce9sZqEr5Rvj2BFUG9JVACpX8jSW3if</t>
  </si>
  <si>
    <t>394252132</t>
  </si>
  <si>
    <t>17824</t>
  </si>
  <si>
    <t>211559824@subaccount.com</t>
  </si>
  <si>
    <t>211559824</t>
  </si>
  <si>
    <t>239754</t>
  </si>
  <si>
    <t>210980105@subaccount.com</t>
  </si>
  <si>
    <t>210980105</t>
  </si>
  <si>
    <t>703229</t>
  </si>
  <si>
    <t>keni***@gmail.com</t>
  </si>
  <si>
    <t>TA3BmQ9eLWwt785Tvmor9y1QLXKDmrCKpo</t>
  </si>
  <si>
    <t>396523879</t>
  </si>
  <si>
    <t>248123</t>
  </si>
  <si>
    <t>212526917@subaccount.com</t>
  </si>
  <si>
    <t>TMNg2as7rtanWWoSP92daGp3TJT44XWZX3</t>
  </si>
  <si>
    <t>212526917</t>
  </si>
  <si>
    <t>98485</t>
  </si>
  <si>
    <t>397355949</t>
  </si>
  <si>
    <t>468643</t>
  </si>
  <si>
    <t>212528375@subaccount.com</t>
  </si>
  <si>
    <t>212528375</t>
  </si>
  <si>
    <t>750245</t>
  </si>
  <si>
    <t>212528485@subaccount.com</t>
  </si>
  <si>
    <t>212528485</t>
  </si>
  <si>
    <t>106261</t>
  </si>
  <si>
    <t>dusp***@bk.ru</t>
  </si>
  <si>
    <t>TE4PMudNhXKfKp2AjJuHpjNrvvjKwJViMe</t>
  </si>
  <si>
    <t>405749253</t>
  </si>
  <si>
    <t>429710</t>
  </si>
  <si>
    <t>212529400@subaccount.com</t>
  </si>
  <si>
    <t>212529400</t>
  </si>
  <si>
    <t>487925</t>
  </si>
  <si>
    <t>212529402@subaccount.com</t>
  </si>
  <si>
    <t>TKqBxRM99VT48mvSEeEu9sZoceTTwmQtYh</t>
  </si>
  <si>
    <t>212529402</t>
  </si>
  <si>
    <t>41584</t>
  </si>
  <si>
    <t>212525558@binance.com</t>
  </si>
  <si>
    <t>212525558</t>
  </si>
  <si>
    <t>455479</t>
  </si>
  <si>
    <t>211562965@binance.com</t>
  </si>
  <si>
    <t>211562965</t>
  </si>
  <si>
    <t>589746</t>
  </si>
  <si>
    <t>211555001@binance.com</t>
  </si>
  <si>
    <t>211555001</t>
  </si>
  <si>
    <t>540609</t>
  </si>
  <si>
    <t>211546332@binance.com</t>
  </si>
  <si>
    <t>211546332</t>
  </si>
  <si>
    <t>214194</t>
  </si>
  <si>
    <t>211545750@binance.com</t>
  </si>
  <si>
    <t>211545750</t>
  </si>
  <si>
    <t>892507</t>
  </si>
  <si>
    <t>212529480@subaccount.com</t>
  </si>
  <si>
    <t>212529480</t>
  </si>
  <si>
    <t>325544</t>
  </si>
  <si>
    <t>prok***@mail.ru</t>
  </si>
  <si>
    <t>TSkA9MshD3ufLMayXhxq4H3RcfRrgEd5hP</t>
  </si>
  <si>
    <t>405977531</t>
  </si>
  <si>
    <t>848667</t>
  </si>
  <si>
    <t>411022376@binance.com</t>
  </si>
  <si>
    <t>411022376</t>
  </si>
  <si>
    <t>530214</t>
  </si>
  <si>
    <t>guin***@inbox.ru</t>
  </si>
  <si>
    <t>TLzcHFeY6bmqRHqum4E9ybLrM1ckxXACh1</t>
  </si>
  <si>
    <t>408528856</t>
  </si>
  <si>
    <t>310593</t>
  </si>
  <si>
    <t>212530276@subaccount.com</t>
  </si>
  <si>
    <t>212530276</t>
  </si>
  <si>
    <t>773999</t>
  </si>
  <si>
    <t>212533087@subaccount.com</t>
  </si>
  <si>
    <t>212533087</t>
  </si>
  <si>
    <t>154651</t>
  </si>
  <si>
    <t>212532818@subaccount.com</t>
  </si>
  <si>
    <t>TZDkHPwQ8seX6C9NpXUuaMQghNLbBw94UD</t>
  </si>
  <si>
    <t>212532818</t>
  </si>
  <si>
    <t>937070</t>
  </si>
  <si>
    <t>211553941@subaccount.com</t>
  </si>
  <si>
    <t>211553941</t>
  </si>
  <si>
    <t>45802</t>
  </si>
  <si>
    <t>212529826@subaccount.com</t>
  </si>
  <si>
    <t>212529826</t>
  </si>
  <si>
    <t>146910</t>
  </si>
  <si>
    <t>san***@yandex.ru</t>
  </si>
  <si>
    <t>TYcejyJwpZFiSpGAnaGSVrWtjaF9ty8PB1</t>
  </si>
  <si>
    <t>417156071</t>
  </si>
  <si>
    <t>510340</t>
  </si>
  <si>
    <t>212535643@subaccount.com</t>
  </si>
  <si>
    <t>212535643</t>
  </si>
  <si>
    <t>917473</t>
  </si>
  <si>
    <t>212535644@subaccount.com</t>
  </si>
  <si>
    <t>212535644</t>
  </si>
  <si>
    <t>296502</t>
  </si>
  <si>
    <t>418720080@binance.com</t>
  </si>
  <si>
    <t>TDoTXtaALd4pjQZNtfQSufWscpMN2HgicJ</t>
  </si>
  <si>
    <t>418720080</t>
  </si>
  <si>
    <t>168583</t>
  </si>
  <si>
    <t>212534274@binance.com</t>
  </si>
  <si>
    <t>TF5GNwoZbZERrdxw9bUUhcL5DQKkJ9uU74</t>
  </si>
  <si>
    <t>212534274</t>
  </si>
  <si>
    <t>349533</t>
  </si>
  <si>
    <t>Vasy***@belkagroup.ru</t>
  </si>
  <si>
    <t>TXNGQM6gqCFZmKVXSudpdTN65xZ7rJey4j</t>
  </si>
  <si>
    <t>420289893</t>
  </si>
  <si>
    <t>448309</t>
  </si>
  <si>
    <t>212537844@subaccount.com</t>
  </si>
  <si>
    <t>212537844</t>
  </si>
  <si>
    <t>894964</t>
  </si>
  <si>
    <t>bob***@gmail.com</t>
  </si>
  <si>
    <t>TSe3eYeobRKB22dhAWyGYkhCUNkzduhdYF</t>
  </si>
  <si>
    <t>423023843</t>
  </si>
  <si>
    <t>12024</t>
  </si>
  <si>
    <t>377748391@binance.com</t>
  </si>
  <si>
    <t>TYsfjGMGXK25ys7t8rSopWDaeNmLyYHtYf</t>
  </si>
  <si>
    <t>377748391</t>
  </si>
  <si>
    <t>922189</t>
  </si>
  <si>
    <t>Ymi***@zh-mail.com</t>
  </si>
  <si>
    <t>424051435</t>
  </si>
  <si>
    <t>46791</t>
  </si>
  <si>
    <t>Mscr***@gmail.com</t>
  </si>
  <si>
    <t>424500329</t>
  </si>
  <si>
    <t>548766</t>
  </si>
  <si>
    <t>ante*****@ya.ru</t>
  </si>
  <si>
    <t>TR7DwDAKcAeHQFC7G9LgqQ7y89DjfF1k6H</t>
  </si>
  <si>
    <t>386505563</t>
  </si>
  <si>
    <t>779555</t>
  </si>
  <si>
    <t>212539458@binance.com</t>
  </si>
  <si>
    <t>212539458</t>
  </si>
  <si>
    <t>622183</t>
  </si>
  <si>
    <t>212540057@binance.com</t>
  </si>
  <si>
    <t>212540057</t>
  </si>
  <si>
    <t>47242</t>
  </si>
  <si>
    <t>212529812@subaccount.com</t>
  </si>
  <si>
    <t>212529812</t>
  </si>
  <si>
    <t>17650</t>
  </si>
  <si>
    <t>212529987@subaccount.com</t>
  </si>
  <si>
    <t>212529987</t>
  </si>
  <si>
    <t>486418</t>
  </si>
  <si>
    <t>212540841@subaccount.com</t>
  </si>
  <si>
    <t>212540841</t>
  </si>
  <si>
    <t>676919</t>
  </si>
  <si>
    <t>isee***@mail.ru</t>
  </si>
  <si>
    <t>TPTCka3SbLr7KR41r5eWyvUDYWk4HzNSjr</t>
  </si>
  <si>
    <t>428566627</t>
  </si>
  <si>
    <t>902197</t>
  </si>
  <si>
    <t>212532852@subaccount.com</t>
  </si>
  <si>
    <t>212532852</t>
  </si>
  <si>
    <t>422523</t>
  </si>
  <si>
    <t>212532869@subaccount.com</t>
  </si>
  <si>
    <t>212532869</t>
  </si>
  <si>
    <t>68028</t>
  </si>
  <si>
    <t>212542053@subaccount.com</t>
  </si>
  <si>
    <t>212542053</t>
  </si>
  <si>
    <t>905173</t>
  </si>
  <si>
    <t>212542135@subaccount.com</t>
  </si>
  <si>
    <t>TUQz7SLKBsmnEhFZiXG5EfnDhu7fvk4rkm</t>
  </si>
  <si>
    <t>212542135</t>
  </si>
  <si>
    <t>769483</t>
  </si>
  <si>
    <t>212542133@subaccount.com</t>
  </si>
  <si>
    <t>TABNPdupRYDuNrsSJgQhfoYkQvsAB6bCtQ</t>
  </si>
  <si>
    <t>212542133</t>
  </si>
  <si>
    <t>985036</t>
  </si>
  <si>
    <t>211557133@subaccount.com</t>
  </si>
  <si>
    <t>211557133</t>
  </si>
  <si>
    <t>542247</t>
  </si>
  <si>
    <t>212541809@subaccount.com</t>
  </si>
  <si>
    <t>212541809</t>
  </si>
  <si>
    <t>521902</t>
  </si>
  <si>
    <t>212541642@subaccount.com</t>
  </si>
  <si>
    <t>212541642</t>
  </si>
  <si>
    <t>386970</t>
  </si>
  <si>
    <t>212541811@subaccount.com</t>
  </si>
  <si>
    <t>212541811</t>
  </si>
  <si>
    <t>916190</t>
  </si>
  <si>
    <t>212541617@subaccount.com</t>
  </si>
  <si>
    <t>212541617</t>
  </si>
  <si>
    <t>531199</t>
  </si>
  <si>
    <t>211557132@subaccount.com</t>
  </si>
  <si>
    <t>211557132</t>
  </si>
  <si>
    <t>989632</t>
  </si>
  <si>
    <t>kie5***@gmail.com</t>
  </si>
  <si>
    <t>TVNKURgSVZRW5hdGfkZy4mbxF53Vp2ryKz</t>
  </si>
  <si>
    <t>430567336</t>
  </si>
  <si>
    <t>580065</t>
  </si>
  <si>
    <t>212542852@subaccount.com</t>
  </si>
  <si>
    <t>212542852</t>
  </si>
  <si>
    <t>931889</t>
  </si>
  <si>
    <t>voxr***@gmail.com</t>
  </si>
  <si>
    <t>TR2NhDEDDJNKRvBgSZW9qNnocCJnMT9WjR</t>
  </si>
  <si>
    <t>432027115</t>
  </si>
  <si>
    <t>867064</t>
  </si>
  <si>
    <t>TR3sJF1SiKtby4x9irnwuhAd1kyk9PEgSR</t>
  </si>
  <si>
    <t>432027261</t>
  </si>
  <si>
    <t>130786</t>
  </si>
  <si>
    <t>281620961@subaccount.com</t>
  </si>
  <si>
    <t>TFuAqB8kK2kBGVVqoSWKUkZN5FUxexTvdK</t>
  </si>
  <si>
    <t>281620961</t>
  </si>
  <si>
    <t>506001</t>
  </si>
  <si>
    <t>281620782@binance.com</t>
  </si>
  <si>
    <t>281620782</t>
  </si>
  <si>
    <t>579819</t>
  </si>
  <si>
    <t>212541739@binance.com</t>
  </si>
  <si>
    <t>TMs89wwfqw5FrLk3EmzXiCYbvE4Fm7jGq7</t>
  </si>
  <si>
    <t>212541739</t>
  </si>
  <si>
    <t>776524</t>
  </si>
  <si>
    <t>212541737@binance.com</t>
  </si>
  <si>
    <t>212541737</t>
  </si>
  <si>
    <t>454424</t>
  </si>
  <si>
    <t>212541736@binance.com</t>
  </si>
  <si>
    <t>212541736</t>
  </si>
  <si>
    <t>2058</t>
  </si>
  <si>
    <t>212541735@binance.com</t>
  </si>
  <si>
    <t>212541735</t>
  </si>
  <si>
    <t>262214</t>
  </si>
  <si>
    <t>212541734@binance.com</t>
  </si>
  <si>
    <t>212541734</t>
  </si>
  <si>
    <t>544914</t>
  </si>
  <si>
    <t>212541700@binance.com</t>
  </si>
  <si>
    <t>212541700</t>
  </si>
  <si>
    <t>571212</t>
  </si>
  <si>
    <t>212541698@binance.com</t>
  </si>
  <si>
    <t>212541698</t>
  </si>
  <si>
    <t>769108</t>
  </si>
  <si>
    <t>212541697@binance.com</t>
  </si>
  <si>
    <t>212541697</t>
  </si>
  <si>
    <t>649672</t>
  </si>
  <si>
    <t>212541696@binance.com</t>
  </si>
  <si>
    <t>212541696</t>
  </si>
  <si>
    <t>790150</t>
  </si>
  <si>
    <t>212541695@binance.com</t>
  </si>
  <si>
    <t>212541695</t>
  </si>
  <si>
    <t>196446</t>
  </si>
  <si>
    <t>212541693@binance.com</t>
  </si>
  <si>
    <t>212541693</t>
  </si>
  <si>
    <t>367999</t>
  </si>
  <si>
    <t>212541692@binance.com</t>
  </si>
  <si>
    <t>212541692</t>
  </si>
  <si>
    <t>582299</t>
  </si>
  <si>
    <t>212541691@binance.com</t>
  </si>
  <si>
    <t>212541691</t>
  </si>
  <si>
    <t>78956</t>
  </si>
  <si>
    <t>212541690@binance.com</t>
  </si>
  <si>
    <t>212541690</t>
  </si>
  <si>
    <t>15030</t>
  </si>
  <si>
    <t>212541689@binance.com</t>
  </si>
  <si>
    <t>212541689</t>
  </si>
  <si>
    <t>257766</t>
  </si>
  <si>
    <t>212541688@binance.com</t>
  </si>
  <si>
    <t>212541688</t>
  </si>
  <si>
    <t>853088</t>
  </si>
  <si>
    <t>212541687@binance.com</t>
  </si>
  <si>
    <t>212541687</t>
  </si>
  <si>
    <t>347863</t>
  </si>
  <si>
    <t>212541686@binance.com</t>
  </si>
  <si>
    <t>212541686</t>
  </si>
  <si>
    <t>938319</t>
  </si>
  <si>
    <t>212541685@binance.com</t>
  </si>
  <si>
    <t>212541685</t>
  </si>
  <si>
    <t>127913</t>
  </si>
  <si>
    <t>212541684@binance.com</t>
  </si>
  <si>
    <t>212541684</t>
  </si>
  <si>
    <t>186672</t>
  </si>
  <si>
    <t>367136270@binance.com</t>
  </si>
  <si>
    <t>367136270</t>
  </si>
  <si>
    <t>714234</t>
  </si>
  <si>
    <t>281621429@binance.com</t>
  </si>
  <si>
    <t>281621429</t>
  </si>
  <si>
    <t>333669</t>
  </si>
  <si>
    <t>212529347@subaccount.com</t>
  </si>
  <si>
    <t>212529347</t>
  </si>
  <si>
    <t>178508</t>
  </si>
  <si>
    <t>fred***@gmail.com</t>
  </si>
  <si>
    <t>TMh3RhYhxeDRS9paPcsKQ1JsY3Ker6Myjh</t>
  </si>
  <si>
    <t>397473478</t>
  </si>
  <si>
    <t>807199</t>
  </si>
  <si>
    <t>212535203@binance.com</t>
  </si>
  <si>
    <t>212535203</t>
  </si>
  <si>
    <t>596236</t>
  </si>
  <si>
    <t>418361130</t>
  </si>
  <si>
    <t>289043</t>
  </si>
  <si>
    <t>281625181@subaccount.com</t>
  </si>
  <si>
    <t>281625181</t>
  </si>
  <si>
    <t>656347</t>
  </si>
  <si>
    <t>frit***@yandex.ru</t>
  </si>
  <si>
    <t>TS43yJ5HNr9rVtxZTnQgo9TaAw9n3421so</t>
  </si>
  <si>
    <t>443197277</t>
  </si>
  <si>
    <t>521236</t>
  </si>
  <si>
    <t>alex***@yandex.com</t>
  </si>
  <si>
    <t>TKTrpLR3yACXK1Z83mw2oKoDMr2vAMbCDM</t>
  </si>
  <si>
    <t>441825465</t>
  </si>
  <si>
    <t>466541</t>
  </si>
  <si>
    <t>Ksn5***@gmail.com</t>
  </si>
  <si>
    <t>TEUtixw3HeUFHF7ChnbYb9DCZ1Yu8XoLN9</t>
  </si>
  <si>
    <t>443017883</t>
  </si>
  <si>
    <t>292548</t>
  </si>
  <si>
    <t>212541460@subaccount.com</t>
  </si>
  <si>
    <t>TQtLHBTH9pPS3io4rmmDfn2Fkey1sWoXUL</t>
  </si>
  <si>
    <t>212541460</t>
  </si>
  <si>
    <t>54471</t>
  </si>
  <si>
    <t>281623901@subaccount.com</t>
  </si>
  <si>
    <t>TWKegnnKosrsT6RxTXNPhymJeCW3DsdvVF</t>
  </si>
  <si>
    <t>281623901</t>
  </si>
  <si>
    <t>453763</t>
  </si>
  <si>
    <t>281623902@subaccount.com</t>
  </si>
  <si>
    <t>TWKMWKVvYaynqcvLAnq6BRqUWU5GxN39Rx</t>
  </si>
  <si>
    <t>281623902</t>
  </si>
  <si>
    <t>559351</t>
  </si>
  <si>
    <t>281626215@binance.com</t>
  </si>
  <si>
    <t>281626215</t>
  </si>
  <si>
    <t>68398</t>
  </si>
  <si>
    <t>fox.***@gmail.com</t>
  </si>
  <si>
    <t>TCkW5C9uqsUbdjzUqF4SNbJU8xLGJzhx28</t>
  </si>
  <si>
    <t>443095848</t>
  </si>
  <si>
    <t>225539</t>
  </si>
  <si>
    <t>281627455@subaccount.com</t>
  </si>
  <si>
    <t>TVpab5BifUHRm55P6uv64gBnLUagdSp8qv</t>
  </si>
  <si>
    <t>281627455</t>
  </si>
  <si>
    <t>723071</t>
  </si>
  <si>
    <t>281628673@binance.com</t>
  </si>
  <si>
    <t>281628673</t>
  </si>
  <si>
    <t>775593</t>
  </si>
  <si>
    <t>449268789@binance.com</t>
  </si>
  <si>
    <t>TAQyoE8mv6djgp8rCgxueYTx1Pp15jZFbR</t>
  </si>
  <si>
    <t>449268789</t>
  </si>
  <si>
    <t>327847</t>
  </si>
  <si>
    <t>nido***@gmail.com</t>
  </si>
  <si>
    <t>TLQBSJvnvrnPHZhH3wAKjWD3rQVDZx2GHz</t>
  </si>
  <si>
    <t>451202244</t>
  </si>
  <si>
    <t>967707</t>
  </si>
  <si>
    <t>451278102@binance.com</t>
  </si>
  <si>
    <t>TAzuBQR9wLFEXrzA1vyybA9T1MXZQUXLSt</t>
  </si>
  <si>
    <t>451278102</t>
  </si>
  <si>
    <t>299720</t>
  </si>
  <si>
    <t>453060346@binance.com</t>
  </si>
  <si>
    <t>TVvjHPVXxVMDMxV1nDPvAXZiu9qeJL6YaB</t>
  </si>
  <si>
    <t>453060346</t>
  </si>
  <si>
    <t>276155</t>
  </si>
  <si>
    <t>magw***@list.ru</t>
  </si>
  <si>
    <t>TD91S6z3Uqc7zq8NSSFj4d8B7TkHFetJQ2</t>
  </si>
  <si>
    <t>455163170</t>
  </si>
  <si>
    <t>243560</t>
  </si>
  <si>
    <t>455430070@binance.com</t>
  </si>
  <si>
    <t>THK6W5LhV3CauMKMB2ATtFGyXfbeypPmPC</t>
  </si>
  <si>
    <t>455430070</t>
  </si>
  <si>
    <t>688816</t>
  </si>
  <si>
    <t>281630726@subaccount.com</t>
  </si>
  <si>
    <t>281630726</t>
  </si>
  <si>
    <t>131686</t>
  </si>
  <si>
    <t>451616034@binance.com</t>
  </si>
  <si>
    <t>TWcLXuj3bC5tG5ZF3C6bV1Qqx78gXwd5yw</t>
  </si>
  <si>
    <t>451616034</t>
  </si>
  <si>
    <t>116055</t>
  </si>
  <si>
    <t>281620712@subaccount.com</t>
  </si>
  <si>
    <t>281620712</t>
  </si>
  <si>
    <t>714609</t>
  </si>
  <si>
    <t>281620776@subaccount.com</t>
  </si>
  <si>
    <t>281620776</t>
  </si>
  <si>
    <t>113117</t>
  </si>
  <si>
    <t>lord****@gmail.com</t>
  </si>
  <si>
    <t>TFGvbRi2EjdmZHxpTodm3F1X72YQC9NCey</t>
  </si>
  <si>
    <t>390300851</t>
  </si>
  <si>
    <t>932275</t>
  </si>
  <si>
    <t>210981190@subaccount.com</t>
  </si>
  <si>
    <t>210981190</t>
  </si>
  <si>
    <t>90809</t>
  </si>
  <si>
    <t>212536210@subaccount.com</t>
  </si>
  <si>
    <t>212536210</t>
  </si>
  <si>
    <t>362524</t>
  </si>
  <si>
    <t>maks***@gmail.com</t>
  </si>
  <si>
    <t>TYEm1vrq3gy3ZM1xmgeFuiYLQfro9NR7QP</t>
  </si>
  <si>
    <t>459241461</t>
  </si>
  <si>
    <t>319328</t>
  </si>
  <si>
    <t>281632769@subaccount.com</t>
  </si>
  <si>
    <t>281632769</t>
  </si>
  <si>
    <t>460080</t>
  </si>
  <si>
    <t>281631024@binance.com</t>
  </si>
  <si>
    <t>281631024</t>
  </si>
  <si>
    <t>115299</t>
  </si>
  <si>
    <t>281633623@binance.com</t>
  </si>
  <si>
    <t>281633623</t>
  </si>
  <si>
    <t>323355</t>
  </si>
  <si>
    <t>212528445@subaccount.com</t>
  </si>
  <si>
    <t>212528445</t>
  </si>
  <si>
    <t>830057</t>
  </si>
  <si>
    <t>212528450@subaccount.com</t>
  </si>
  <si>
    <t>212528450</t>
  </si>
  <si>
    <t>161848</t>
  </si>
  <si>
    <t>212528451@subaccount.com</t>
  </si>
  <si>
    <t>212528451</t>
  </si>
  <si>
    <t>346421</t>
  </si>
  <si>
    <t>212528456@subaccount.com</t>
  </si>
  <si>
    <t>212528456</t>
  </si>
  <si>
    <t>745103</t>
  </si>
  <si>
    <t>212528459@subaccount.com</t>
  </si>
  <si>
    <t>212528459</t>
  </si>
  <si>
    <t>737679</t>
  </si>
  <si>
    <t>212528833@subaccount.com</t>
  </si>
  <si>
    <t>212528833</t>
  </si>
  <si>
    <t>30982</t>
  </si>
  <si>
    <t>212528836@subaccount.com</t>
  </si>
  <si>
    <t>212528836</t>
  </si>
  <si>
    <t>669542</t>
  </si>
  <si>
    <t>212530316@subaccount.com</t>
  </si>
  <si>
    <t>212530316</t>
  </si>
  <si>
    <t>302270</t>
  </si>
  <si>
    <t>212530317@subaccount.com</t>
  </si>
  <si>
    <t>212530317</t>
  </si>
  <si>
    <t>153594</t>
  </si>
  <si>
    <t>212530318@subaccount.com</t>
  </si>
  <si>
    <t>212530318</t>
  </si>
  <si>
    <t>743745</t>
  </si>
  <si>
    <t>212530596@subaccount.com</t>
  </si>
  <si>
    <t>212530596</t>
  </si>
  <si>
    <t>767883</t>
  </si>
  <si>
    <t>212530598@subaccount.com</t>
  </si>
  <si>
    <t>212530598</t>
  </si>
  <si>
    <t>136303</t>
  </si>
  <si>
    <t>212530599@subaccount.com</t>
  </si>
  <si>
    <t>212530599</t>
  </si>
  <si>
    <t>298329</t>
  </si>
  <si>
    <t>212530600@subaccount.com</t>
  </si>
  <si>
    <t>212530600</t>
  </si>
  <si>
    <t>192710</t>
  </si>
  <si>
    <t>212530603@subaccount.com</t>
  </si>
  <si>
    <t>212530603</t>
  </si>
  <si>
    <t>193224</t>
  </si>
  <si>
    <t>212530606@subaccount.com</t>
  </si>
  <si>
    <t>212530606</t>
  </si>
  <si>
    <t>879992</t>
  </si>
  <si>
    <t>212530607@subaccount.com</t>
  </si>
  <si>
    <t>212530607</t>
  </si>
  <si>
    <t>55834</t>
  </si>
  <si>
    <t>212530608@subaccount.com</t>
  </si>
  <si>
    <t>212530608</t>
  </si>
  <si>
    <t>976749</t>
  </si>
  <si>
    <t>212530609@subaccount.com</t>
  </si>
  <si>
    <t>212530609</t>
  </si>
  <si>
    <t>337673</t>
  </si>
  <si>
    <t>212530610@subaccount.com</t>
  </si>
  <si>
    <t>212530610</t>
  </si>
  <si>
    <t>913255</t>
  </si>
  <si>
    <t>angr***@gmail.com</t>
  </si>
  <si>
    <t>TBFDNf7iUUnL855iJfRgVDP26xJB3ZA3uL</t>
  </si>
  <si>
    <t>463660088</t>
  </si>
  <si>
    <t>792706</t>
  </si>
  <si>
    <t>281623237@subaccount.com</t>
  </si>
  <si>
    <t>TNEnwDGawKCv8wkkusg8opsKKengUc9W53</t>
  </si>
  <si>
    <t>281623237</t>
  </si>
  <si>
    <t>192496</t>
  </si>
  <si>
    <t>281634396@subaccount.com</t>
  </si>
  <si>
    <t>281634396</t>
  </si>
  <si>
    <t>493001</t>
  </si>
  <si>
    <t>281634402@subaccount.com</t>
  </si>
  <si>
    <t>281634402</t>
  </si>
  <si>
    <t>854676</t>
  </si>
  <si>
    <t>281635192@binance.com</t>
  </si>
  <si>
    <t>281635192</t>
  </si>
  <si>
    <t>63049</t>
  </si>
  <si>
    <t>281635870@subaccount.com</t>
  </si>
  <si>
    <t>281635870</t>
  </si>
  <si>
    <t>637855</t>
  </si>
  <si>
    <t>281635880@subaccount.com</t>
  </si>
  <si>
    <t>281635880</t>
  </si>
  <si>
    <t>484029</t>
  </si>
  <si>
    <t>281635883@subaccount.com</t>
  </si>
  <si>
    <t>281635883</t>
  </si>
  <si>
    <t>42239</t>
  </si>
  <si>
    <t>281635884@subaccount.com</t>
  </si>
  <si>
    <t>281635884</t>
  </si>
  <si>
    <t>199603</t>
  </si>
  <si>
    <t>281635193@subaccount.com</t>
  </si>
  <si>
    <t>281635193</t>
  </si>
  <si>
    <t>117058</t>
  </si>
  <si>
    <t>281637482@subaccount.com</t>
  </si>
  <si>
    <t>281637482</t>
  </si>
  <si>
    <t>775433</t>
  </si>
  <si>
    <t>vats***@gmail.com</t>
  </si>
  <si>
    <t>TJro7WXUAmRkbZes1VyxudX4yJGoHMyvk1</t>
  </si>
  <si>
    <t>470552429</t>
  </si>
  <si>
    <t>236611</t>
  </si>
  <si>
    <t>kone***@gmail.com</t>
  </si>
  <si>
    <t>TES66RE71k4J4fHr5Adhi4JzBjGx6f63ev</t>
  </si>
  <si>
    <t>469980368</t>
  </si>
  <si>
    <t>640534</t>
  </si>
  <si>
    <t>281637650@subaccount.com</t>
  </si>
  <si>
    <t>281637650</t>
  </si>
  <si>
    <t>104837</t>
  </si>
  <si>
    <t>vadi***@gmail.com</t>
  </si>
  <si>
    <t>TWi3AiT9HM4Pr6vruHVGBDV19QApZEvyU3</t>
  </si>
  <si>
    <t>468434997</t>
  </si>
  <si>
    <t>136839</t>
  </si>
  <si>
    <t>281639947@subaccount.com</t>
  </si>
  <si>
    <t>281639947</t>
  </si>
  <si>
    <t>254111</t>
  </si>
  <si>
    <t>281640066@subaccount.com</t>
  </si>
  <si>
    <t>281640066</t>
  </si>
  <si>
    <t>93460</t>
  </si>
  <si>
    <t>d090***@gmail.com</t>
  </si>
  <si>
    <t>THbHg3UxcNzxMpLuzQ6brn5ZSmAmxXiTsd</t>
  </si>
  <si>
    <t>473488383</t>
  </si>
  <si>
    <t>633059</t>
  </si>
  <si>
    <t>358231114@subaccount.com</t>
  </si>
  <si>
    <t>358231114</t>
  </si>
  <si>
    <t>49640</t>
  </si>
  <si>
    <t>358231421@subaccount.com</t>
  </si>
  <si>
    <t>358231421</t>
  </si>
  <si>
    <t>487662</t>
  </si>
  <si>
    <t>358231433@subaccount.com</t>
  </si>
  <si>
    <t>358231433</t>
  </si>
  <si>
    <t>256324</t>
  </si>
  <si>
    <t>arti***@gmail.com</t>
  </si>
  <si>
    <t>TYyQqR2wNnP2SobDqiRBb9zkhXbjw3cVdb</t>
  </si>
  <si>
    <t>475248592</t>
  </si>
  <si>
    <t>190144</t>
  </si>
  <si>
    <t>212541119@binance.com</t>
  </si>
  <si>
    <t>212541119</t>
  </si>
  <si>
    <t>741914</t>
  </si>
  <si>
    <t>212541121@binance.com</t>
  </si>
  <si>
    <t>212541121</t>
  </si>
  <si>
    <t>328564</t>
  </si>
  <si>
    <t>212541122@binance.com</t>
  </si>
  <si>
    <t>212541122</t>
  </si>
  <si>
    <t>620164</t>
  </si>
  <si>
    <t>212541123@binance.com</t>
  </si>
  <si>
    <t>212541123</t>
  </si>
  <si>
    <t>288658</t>
  </si>
  <si>
    <t>212541124@binance.com</t>
  </si>
  <si>
    <t>212541124</t>
  </si>
  <si>
    <t>783653</t>
  </si>
  <si>
    <t>212541125@binance.com</t>
  </si>
  <si>
    <t>212541125</t>
  </si>
  <si>
    <t>848730</t>
  </si>
  <si>
    <t>212541128@binance.com</t>
  </si>
  <si>
    <t>212541128</t>
  </si>
  <si>
    <t>863030</t>
  </si>
  <si>
    <t>212541129@binance.com</t>
  </si>
  <si>
    <t>212541129</t>
  </si>
  <si>
    <t>559265</t>
  </si>
  <si>
    <t>281629898@binance.com</t>
  </si>
  <si>
    <t>281629898</t>
  </si>
  <si>
    <t>673939</t>
  </si>
  <si>
    <t>472523816@binance.com</t>
  </si>
  <si>
    <t>TMMKH3tPrNNpF5cUstMGnd96h8mJoHj1s2</t>
  </si>
  <si>
    <t>472523816</t>
  </si>
  <si>
    <t>546216</t>
  </si>
  <si>
    <t>358232345@subaccount.com</t>
  </si>
  <si>
    <t>TFoHiKFoUWBdHoJRHuL3fhc9n6yKy5rzQg</t>
  </si>
  <si>
    <t>358232345</t>
  </si>
  <si>
    <t>719491</t>
  </si>
  <si>
    <t>ulit***@gmail.com</t>
  </si>
  <si>
    <t>TKFGHsGFGLLr8CJrF2fxiMpmPAbZQpeUPG</t>
  </si>
  <si>
    <t>481594051</t>
  </si>
  <si>
    <t>117333</t>
  </si>
  <si>
    <t>358238253@subaccount.com</t>
  </si>
  <si>
    <t>358238253</t>
  </si>
  <si>
    <t>407714</t>
  </si>
  <si>
    <t>358238255@subaccount.com</t>
  </si>
  <si>
    <t>358238255</t>
  </si>
  <si>
    <t>944964</t>
  </si>
  <si>
    <t>358238257@subaccount.com</t>
  </si>
  <si>
    <t>358238257</t>
  </si>
  <si>
    <t>503190</t>
  </si>
  <si>
    <t>358238258@subaccount.com</t>
  </si>
  <si>
    <t>358238258</t>
  </si>
  <si>
    <t>119589</t>
  </si>
  <si>
    <t>210982452</t>
  </si>
  <si>
    <t>946018</t>
  </si>
  <si>
    <t>281640383@subaccount.com</t>
  </si>
  <si>
    <t>281640383</t>
  </si>
  <si>
    <t>738492</t>
  </si>
  <si>
    <t>212527316@subaccount.com</t>
  </si>
  <si>
    <t>212527316</t>
  </si>
  <si>
    <t>759203</t>
  </si>
  <si>
    <t>358233154@subaccount.com</t>
  </si>
  <si>
    <t>358233154</t>
  </si>
  <si>
    <t>461265</t>
  </si>
  <si>
    <t>358239219@subaccount.com</t>
  </si>
  <si>
    <t>358239219</t>
  </si>
  <si>
    <t>42782</t>
  </si>
  <si>
    <t>lavr****@yandex.ru</t>
  </si>
  <si>
    <t>TGRcwXHCuLL2zW1aaxuJ8MJnBCpMj3RR3c</t>
  </si>
  <si>
    <t>486368692</t>
  </si>
  <si>
    <t>724694</t>
  </si>
  <si>
    <t>358242791@subaccount.com</t>
  </si>
  <si>
    <t>358242791</t>
  </si>
  <si>
    <t>169010</t>
  </si>
  <si>
    <t>358241981@subaccount.com</t>
  </si>
  <si>
    <t>358241981</t>
  </si>
  <si>
    <t>506445</t>
  </si>
  <si>
    <t>wins***@yandex.ru</t>
  </si>
  <si>
    <t>TWVd1TLogBbPBhq4WQJZfBtuK18cXJ6oCw</t>
  </si>
  <si>
    <t>491082655</t>
  </si>
  <si>
    <t>839299</t>
  </si>
  <si>
    <t>414424449@binance.com</t>
  </si>
  <si>
    <t>414424449</t>
  </si>
  <si>
    <t>581212</t>
  </si>
  <si>
    <t>414424436@binance.com</t>
  </si>
  <si>
    <t>414424436</t>
  </si>
  <si>
    <t>427950</t>
  </si>
  <si>
    <t>414424371@binance.com</t>
  </si>
  <si>
    <t>414424371</t>
  </si>
  <si>
    <t>711165</t>
  </si>
  <si>
    <t>414424357@binance.com</t>
  </si>
  <si>
    <t>414424357</t>
  </si>
  <si>
    <t>892144</t>
  </si>
  <si>
    <t>414424299@binance.com</t>
  </si>
  <si>
    <t>414424299</t>
  </si>
  <si>
    <t>ИТОГО: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</si>
</sst>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26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</row>
    <row r="2" spans="1:17">
      <c r="A2" t="s">
        <v>21</v>
      </c>
      <c r="B2" t="s">
        <v>22</v>
      </c>
      <c r="C2" t="s">
        <v>23</v>
      </c>
      <c r="D2" t="s">
        <v>24</v>
      </c>
      <c r="G2">
        <f>ROUND((L2*P6)+M2, 2)</f>
        <v>0</v>
      </c>
      <c r="L2">
        <f>ROUND(0.0, 3)</f>
        <v>0</v>
      </c>
      <c r="M2">
        <f>ROUND(0.0, 3)</f>
        <v>0</v>
      </c>
      <c r="N2" t="s">
        <v>25</v>
      </c>
      <c r="O2" s="1" t="s">
        <v>16</v>
      </c>
      <c r="P2" s="1">
        <v>0.0003943</v>
      </c>
      <c r="Q2" t="s">
        <v>26</v>
      </c>
    </row>
    <row r="3" spans="1:17">
      <c r="A3" t="s">
        <v>27</v>
      </c>
      <c r="B3" t="s">
        <v>28</v>
      </c>
      <c r="C3" t="s">
        <v>29</v>
      </c>
      <c r="D3" t="s">
        <v>24</v>
      </c>
      <c r="G3">
        <f>ROUND((L3*P6)+M3, 2)</f>
        <v>0</v>
      </c>
      <c r="L3">
        <f>ROUND(0.0, 3)</f>
        <v>0</v>
      </c>
      <c r="M3">
        <f>ROUND(0.0, 3)</f>
        <v>0</v>
      </c>
      <c r="N3" t="s">
        <v>25</v>
      </c>
      <c r="O3" s="1" t="s">
        <v>17</v>
      </c>
      <c r="P3" s="1">
        <v>0.12700481</v>
      </c>
      <c r="Q3" t="s">
        <v>30</v>
      </c>
    </row>
    <row r="4" spans="1:17">
      <c r="A4" t="s">
        <v>31</v>
      </c>
      <c r="B4" t="s">
        <v>32</v>
      </c>
      <c r="C4" t="s">
        <v>33</v>
      </c>
      <c r="D4" t="s">
        <v>24</v>
      </c>
      <c r="G4">
        <f>ROUND((L4*P6)+M4, 2)</f>
        <v>0</v>
      </c>
      <c r="L4">
        <f>ROUND(0.0, 3)</f>
        <v>0</v>
      </c>
      <c r="M4">
        <f>ROUND(0.0, 3)</f>
        <v>0</v>
      </c>
      <c r="N4" t="s">
        <v>25</v>
      </c>
      <c r="O4" s="1" t="s">
        <v>18</v>
      </c>
      <c r="P4" s="1">
        <v>0.01320063</v>
      </c>
      <c r="Q4" t="s">
        <v>34</v>
      </c>
    </row>
    <row r="5" spans="1:17">
      <c r="A5" t="s">
        <v>35</v>
      </c>
      <c r="B5" t="s">
        <v>36</v>
      </c>
      <c r="C5" t="s">
        <v>37</v>
      </c>
      <c r="D5" t="s">
        <v>24</v>
      </c>
      <c r="G5">
        <f>ROUND((L5*P6)+M5, 2)</f>
        <v>0</v>
      </c>
      <c r="L5">
        <f>ROUND(0.0, 3)</f>
        <v>0</v>
      </c>
      <c r="M5">
        <f>ROUND(0.0, 3)</f>
        <v>0</v>
      </c>
      <c r="N5" t="s">
        <v>25</v>
      </c>
      <c r="O5" s="1" t="s">
        <v>19</v>
      </c>
      <c r="P5" s="1">
        <v>24397.74424468</v>
      </c>
      <c r="Q5" t="s">
        <v>38</v>
      </c>
    </row>
    <row r="6" spans="1:17">
      <c r="A6" t="s">
        <v>39</v>
      </c>
      <c r="B6" t="s">
        <v>40</v>
      </c>
      <c r="C6" t="s">
        <v>41</v>
      </c>
      <c r="D6" t="s">
        <v>24</v>
      </c>
      <c r="G6">
        <f>ROUND((L6*P6)+M6, 2)</f>
        <v>0</v>
      </c>
      <c r="L6">
        <f>ROUND(0.0, 3)</f>
        <v>0</v>
      </c>
      <c r="M6">
        <f>ROUND(0.0, 3)</f>
        <v>0</v>
      </c>
      <c r="N6" t="s">
        <v>25</v>
      </c>
      <c r="O6" s="1" t="s">
        <v>20</v>
      </c>
      <c r="P6" s="1">
        <v>322</v>
      </c>
      <c r="Q6" t="s">
        <v>34</v>
      </c>
    </row>
    <row r="7" spans="1:17">
      <c r="A7" t="s">
        <v>42</v>
      </c>
      <c r="B7" t="s">
        <v>43</v>
      </c>
      <c r="C7" t="s">
        <v>44</v>
      </c>
      <c r="D7" t="s">
        <v>24</v>
      </c>
      <c r="G7">
        <f>ROUND((L7*P6)+M7, 2)</f>
        <v>0</v>
      </c>
      <c r="L7">
        <f>ROUND(0.0, 3)</f>
        <v>0</v>
      </c>
      <c r="M7">
        <f>ROUND(0.0, 3)</f>
        <v>0</v>
      </c>
      <c r="N7" t="s">
        <v>25</v>
      </c>
      <c r="Q7" t="s">
        <v>45</v>
      </c>
    </row>
    <row r="8" spans="1:17">
      <c r="A8" t="s">
        <v>46</v>
      </c>
      <c r="B8" t="s">
        <v>47</v>
      </c>
      <c r="C8" t="s">
        <v>48</v>
      </c>
      <c r="D8" t="s">
        <v>24</v>
      </c>
      <c r="G8">
        <f>ROUND((L8*P6)+M8, 2)</f>
        <v>0</v>
      </c>
      <c r="L8">
        <f>ROUND(0.0, 3)</f>
        <v>0</v>
      </c>
      <c r="M8">
        <f>ROUND(0.0, 3)</f>
        <v>0</v>
      </c>
      <c r="N8" t="s">
        <v>25</v>
      </c>
      <c r="Q8" t="s">
        <v>49</v>
      </c>
    </row>
    <row r="9" spans="1:17">
      <c r="A9" t="s">
        <v>50</v>
      </c>
      <c r="B9" t="s">
        <v>51</v>
      </c>
      <c r="C9" t="s">
        <v>48</v>
      </c>
      <c r="D9" t="s">
        <v>24</v>
      </c>
      <c r="G9">
        <f>ROUND((L9*P6)+M9, 2)</f>
        <v>0</v>
      </c>
      <c r="L9">
        <f>ROUND(0.0, 3)</f>
        <v>0</v>
      </c>
      <c r="M9">
        <f>ROUND(0.0, 3)</f>
        <v>0</v>
      </c>
      <c r="N9" t="s">
        <v>25</v>
      </c>
      <c r="Q9" t="s">
        <v>52</v>
      </c>
    </row>
    <row r="10" spans="1:17">
      <c r="A10" t="s">
        <v>53</v>
      </c>
      <c r="B10" t="s">
        <v>54</v>
      </c>
      <c r="C10" t="s">
        <v>55</v>
      </c>
      <c r="D10" t="s">
        <v>24</v>
      </c>
      <c r="G10">
        <f>ROUND((L10*P6)+M10, 2)</f>
        <v>0</v>
      </c>
      <c r="L10">
        <f>ROUND(0.0, 3)</f>
        <v>0</v>
      </c>
      <c r="M10">
        <f>ROUND(0.0, 3)</f>
        <v>0</v>
      </c>
      <c r="N10" t="s">
        <v>25</v>
      </c>
      <c r="Q10" t="s">
        <v>34</v>
      </c>
    </row>
    <row r="11" spans="1:17">
      <c r="A11" t="s">
        <v>56</v>
      </c>
      <c r="B11" t="s">
        <v>57</v>
      </c>
      <c r="C11" t="s">
        <v>58</v>
      </c>
      <c r="D11" t="s">
        <v>24</v>
      </c>
      <c r="G11">
        <f>ROUND((L11*P6)+M11, 2)</f>
        <v>0</v>
      </c>
      <c r="L11">
        <f>ROUND(0.0, 3)</f>
        <v>0</v>
      </c>
      <c r="M11">
        <f>ROUND(0.0, 3)</f>
        <v>0</v>
      </c>
      <c r="N11" t="s">
        <v>25</v>
      </c>
      <c r="Q11" t="s">
        <v>59</v>
      </c>
    </row>
    <row r="12" spans="1:17">
      <c r="A12" t="s">
        <v>60</v>
      </c>
      <c r="B12" t="s">
        <v>61</v>
      </c>
      <c r="C12" t="s">
        <v>62</v>
      </c>
      <c r="D12" t="s">
        <v>24</v>
      </c>
      <c r="G12">
        <f>ROUND((L12*P6)+M12, 2)</f>
        <v>0</v>
      </c>
      <c r="L12">
        <f>ROUND(0.0, 3)</f>
        <v>0</v>
      </c>
      <c r="M12">
        <f>ROUND(0.0, 3)</f>
        <v>0</v>
      </c>
      <c r="N12" t="s">
        <v>25</v>
      </c>
      <c r="Q12" t="s">
        <v>63</v>
      </c>
    </row>
    <row r="13" spans="1:17">
      <c r="A13" t="s">
        <v>64</v>
      </c>
      <c r="B13" t="s">
        <v>65</v>
      </c>
      <c r="C13" t="s">
        <v>66</v>
      </c>
      <c r="D13" t="s">
        <v>24</v>
      </c>
      <c r="G13">
        <f>ROUND((L13*P6)+M13, 2)</f>
        <v>0</v>
      </c>
      <c r="L13">
        <f>ROUND(0.0, 3)</f>
        <v>0</v>
      </c>
      <c r="M13">
        <f>ROUND(0.0, 3)</f>
        <v>0</v>
      </c>
      <c r="N13" t="s">
        <v>25</v>
      </c>
      <c r="Q13" t="s">
        <v>34</v>
      </c>
    </row>
    <row r="14" spans="1:17">
      <c r="A14" t="s">
        <v>67</v>
      </c>
      <c r="B14" t="s">
        <v>68</v>
      </c>
      <c r="C14" t="s">
        <v>33</v>
      </c>
      <c r="D14" t="s">
        <v>24</v>
      </c>
      <c r="G14">
        <f>ROUND((L14*P6)+M14, 2)</f>
        <v>0</v>
      </c>
      <c r="L14">
        <f>ROUND(0.0, 3)</f>
        <v>0</v>
      </c>
      <c r="M14">
        <f>ROUND(0.0, 3)</f>
        <v>0</v>
      </c>
      <c r="N14" t="s">
        <v>25</v>
      </c>
      <c r="Q14" t="s">
        <v>69</v>
      </c>
    </row>
    <row r="15" spans="1:17">
      <c r="A15" t="s">
        <v>70</v>
      </c>
      <c r="B15" t="s">
        <v>71</v>
      </c>
      <c r="C15" t="s">
        <v>29</v>
      </c>
      <c r="D15" t="s">
        <v>24</v>
      </c>
      <c r="G15">
        <f>ROUND((L15*P6)+M15, 2)</f>
        <v>0</v>
      </c>
      <c r="L15">
        <f>ROUND(0.0, 3)</f>
        <v>0</v>
      </c>
      <c r="M15">
        <f>ROUND(0.0, 3)</f>
        <v>0</v>
      </c>
      <c r="N15" t="s">
        <v>25</v>
      </c>
      <c r="Q15" t="s">
        <v>72</v>
      </c>
    </row>
    <row r="16" spans="1:17">
      <c r="A16" t="s">
        <v>73</v>
      </c>
      <c r="B16" t="s">
        <v>74</v>
      </c>
      <c r="C16" t="s">
        <v>75</v>
      </c>
      <c r="D16" t="s">
        <v>24</v>
      </c>
      <c r="G16">
        <f>ROUND((L16*P6)+M16, 2)</f>
        <v>0</v>
      </c>
      <c r="L16">
        <f>ROUND(0.0, 3)</f>
        <v>0</v>
      </c>
      <c r="M16">
        <f>ROUND(0.0, 3)</f>
        <v>0</v>
      </c>
      <c r="N16" t="s">
        <v>25</v>
      </c>
      <c r="Q16" t="s">
        <v>76</v>
      </c>
    </row>
    <row r="17" spans="1:17">
      <c r="A17" t="s">
        <v>77</v>
      </c>
      <c r="B17" t="s">
        <v>78</v>
      </c>
      <c r="C17" t="s">
        <v>48</v>
      </c>
      <c r="D17" t="s">
        <v>24</v>
      </c>
      <c r="G17">
        <f>ROUND((L17*P6)+M17, 2)</f>
        <v>0</v>
      </c>
      <c r="L17">
        <f>ROUND(0.0, 3)</f>
        <v>0</v>
      </c>
      <c r="M17">
        <f>ROUND(0.0, 3)</f>
        <v>0</v>
      </c>
      <c r="N17" t="s">
        <v>25</v>
      </c>
      <c r="Q17" t="s">
        <v>79</v>
      </c>
    </row>
    <row r="18" spans="1:17">
      <c r="A18" t="s">
        <v>80</v>
      </c>
      <c r="B18" t="s">
        <v>81</v>
      </c>
      <c r="C18" t="s">
        <v>82</v>
      </c>
      <c r="D18" t="s">
        <v>24</v>
      </c>
      <c r="G18">
        <f>ROUND((L18*P6)+M18, 2)</f>
        <v>0</v>
      </c>
      <c r="L18">
        <f>ROUND(0.0, 3)</f>
        <v>0</v>
      </c>
      <c r="M18">
        <f>ROUND(0.0, 3)</f>
        <v>0</v>
      </c>
      <c r="N18" t="s">
        <v>25</v>
      </c>
      <c r="Q18" t="s">
        <v>34</v>
      </c>
    </row>
    <row r="19" spans="1:17">
      <c r="A19" t="s">
        <v>83</v>
      </c>
      <c r="B19" t="s">
        <v>84</v>
      </c>
      <c r="C19" t="s">
        <v>85</v>
      </c>
      <c r="D19" t="s">
        <v>24</v>
      </c>
      <c r="G19">
        <f>ROUND((L19*P6)+M19, 2)</f>
        <v>0</v>
      </c>
      <c r="L19">
        <f>ROUND(0.0, 3)</f>
        <v>0</v>
      </c>
      <c r="M19">
        <f>ROUND(0.0, 3)</f>
        <v>0</v>
      </c>
      <c r="N19" t="s">
        <v>86</v>
      </c>
      <c r="Q19" t="s">
        <v>87</v>
      </c>
    </row>
    <row r="20" spans="1:17">
      <c r="A20" t="s">
        <v>88</v>
      </c>
      <c r="B20" t="s">
        <v>89</v>
      </c>
      <c r="C20" t="s">
        <v>90</v>
      </c>
      <c r="D20" t="s">
        <v>24</v>
      </c>
      <c r="G20">
        <f>ROUND((L20*P6)+M20, 2)</f>
        <v>0</v>
      </c>
      <c r="L20">
        <f>ROUND(0.0, 3)</f>
        <v>0</v>
      </c>
      <c r="M20">
        <f>ROUND(0.0, 3)</f>
        <v>0</v>
      </c>
      <c r="N20" t="s">
        <v>25</v>
      </c>
      <c r="Q20" t="s">
        <v>91</v>
      </c>
    </row>
    <row r="21" spans="1:17">
      <c r="A21" t="s">
        <v>92</v>
      </c>
      <c r="B21" t="s">
        <v>93</v>
      </c>
      <c r="C21" t="s">
        <v>94</v>
      </c>
      <c r="D21" t="s">
        <v>24</v>
      </c>
      <c r="G21">
        <f>ROUND((L21*P6)+M21, 2)</f>
        <v>0</v>
      </c>
      <c r="L21">
        <f>ROUND(0.0, 3)</f>
        <v>0</v>
      </c>
      <c r="M21">
        <f>ROUND(0.0, 3)</f>
        <v>0</v>
      </c>
      <c r="N21" t="s">
        <v>25</v>
      </c>
      <c r="Q21" t="s">
        <v>95</v>
      </c>
    </row>
    <row r="22" spans="1:17">
      <c r="A22" t="s">
        <v>96</v>
      </c>
      <c r="B22" t="s">
        <v>97</v>
      </c>
      <c r="C22" t="s">
        <v>98</v>
      </c>
      <c r="D22" t="s">
        <v>24</v>
      </c>
      <c r="G22">
        <f>ROUND((L22*P6)+M22, 2)</f>
        <v>0</v>
      </c>
      <c r="L22">
        <f>ROUND(0.0, 3)</f>
        <v>0</v>
      </c>
      <c r="M22">
        <f>ROUND(0.0, 3)</f>
        <v>0</v>
      </c>
      <c r="N22" t="s">
        <v>25</v>
      </c>
      <c r="Q22" t="s">
        <v>99</v>
      </c>
    </row>
    <row r="23" spans="1:17">
      <c r="A23" t="s">
        <v>100</v>
      </c>
      <c r="B23" t="s">
        <v>101</v>
      </c>
      <c r="C23" t="s">
        <v>102</v>
      </c>
      <c r="D23" t="s">
        <v>24</v>
      </c>
      <c r="G23">
        <f>ROUND((L23*P6)+M23, 2)</f>
        <v>0</v>
      </c>
      <c r="L23">
        <f>ROUND(0.0, 3)</f>
        <v>0</v>
      </c>
      <c r="M23">
        <f>ROUND(0.0, 3)</f>
        <v>0</v>
      </c>
      <c r="N23" t="s">
        <v>25</v>
      </c>
      <c r="Q23" t="s">
        <v>34</v>
      </c>
    </row>
    <row r="24" spans="1:17">
      <c r="A24" t="s">
        <v>103</v>
      </c>
      <c r="B24" t="s">
        <v>104</v>
      </c>
      <c r="C24" t="s">
        <v>105</v>
      </c>
      <c r="D24" t="s">
        <v>24</v>
      </c>
      <c r="G24">
        <f>ROUND((L24*P6)+M24, 2)</f>
        <v>0</v>
      </c>
      <c r="L24">
        <f>ROUND(0.0002955, 3)</f>
        <v>0</v>
      </c>
      <c r="M24">
        <f>ROUND(0.0, 3)</f>
        <v>0</v>
      </c>
      <c r="N24" t="s">
        <v>25</v>
      </c>
      <c r="Q24" t="s">
        <v>106</v>
      </c>
    </row>
    <row r="25" spans="1:17">
      <c r="A25" t="s">
        <v>107</v>
      </c>
      <c r="B25" t="s">
        <v>108</v>
      </c>
      <c r="C25" t="s">
        <v>33</v>
      </c>
      <c r="D25" t="s">
        <v>24</v>
      </c>
      <c r="G25">
        <f>ROUND((L25*P6)+M25, 2)</f>
        <v>0</v>
      </c>
      <c r="L25">
        <f>ROUND(0.0, 3)</f>
        <v>0</v>
      </c>
      <c r="M25">
        <f>ROUND(0.0, 3)</f>
        <v>0</v>
      </c>
      <c r="N25" t="s">
        <v>25</v>
      </c>
      <c r="Q25" t="s">
        <v>34</v>
      </c>
    </row>
    <row r="26" spans="1:17">
      <c r="A26" t="s">
        <v>109</v>
      </c>
      <c r="B26" t="s">
        <v>110</v>
      </c>
      <c r="C26" t="s">
        <v>111</v>
      </c>
      <c r="D26" t="s">
        <v>24</v>
      </c>
      <c r="G26">
        <f>ROUND((L26*P6)+M26, 2)</f>
        <v>0</v>
      </c>
      <c r="L26">
        <f>ROUND(0.004782725, 3)</f>
        <v>0</v>
      </c>
      <c r="M26">
        <f>ROUND(0.0, 3)</f>
        <v>0</v>
      </c>
      <c r="N26" t="s">
        <v>25</v>
      </c>
      <c r="Q26" t="s">
        <v>112</v>
      </c>
    </row>
    <row r="27" spans="1:17">
      <c r="A27" t="s">
        <v>113</v>
      </c>
      <c r="B27" t="s">
        <v>114</v>
      </c>
      <c r="C27" t="s">
        <v>115</v>
      </c>
      <c r="D27" t="s">
        <v>24</v>
      </c>
      <c r="G27">
        <f>ROUND((L27*P6)+M27, 2)</f>
        <v>0</v>
      </c>
      <c r="L27">
        <f>ROUND(0.0, 3)</f>
        <v>0</v>
      </c>
      <c r="M27">
        <f>ROUND(0.0, 3)</f>
        <v>0</v>
      </c>
      <c r="N27" t="s">
        <v>25</v>
      </c>
      <c r="Q27" t="s">
        <v>116</v>
      </c>
    </row>
    <row r="28" spans="1:17">
      <c r="A28" t="s">
        <v>117</v>
      </c>
      <c r="B28" t="s">
        <v>118</v>
      </c>
      <c r="C28" t="s">
        <v>119</v>
      </c>
      <c r="D28" t="s">
        <v>24</v>
      </c>
      <c r="G28">
        <f>ROUND((L28*P6)+M28, 2)</f>
        <v>0</v>
      </c>
      <c r="L28">
        <f>ROUND(0.0, 3)</f>
        <v>0</v>
      </c>
      <c r="M28">
        <f>ROUND(0.0, 3)</f>
        <v>0</v>
      </c>
      <c r="N28" t="s">
        <v>25</v>
      </c>
      <c r="Q28" t="s">
        <v>120</v>
      </c>
    </row>
    <row r="29" spans="1:17">
      <c r="A29" t="s">
        <v>121</v>
      </c>
      <c r="B29" t="s">
        <v>122</v>
      </c>
      <c r="C29" t="s">
        <v>123</v>
      </c>
      <c r="D29" t="s">
        <v>24</v>
      </c>
      <c r="G29">
        <f>ROUND((L29*P6)+M29, 2)</f>
        <v>0</v>
      </c>
      <c r="L29">
        <f>ROUND(0.0, 3)</f>
        <v>0</v>
      </c>
      <c r="M29">
        <f>ROUND(0.0, 3)</f>
        <v>0</v>
      </c>
      <c r="N29" t="s">
        <v>25</v>
      </c>
      <c r="Q29" t="s">
        <v>124</v>
      </c>
    </row>
    <row r="30" spans="1:17">
      <c r="A30" t="s">
        <v>125</v>
      </c>
      <c r="B30" t="s">
        <v>126</v>
      </c>
      <c r="C30" t="s">
        <v>127</v>
      </c>
      <c r="D30" t="s">
        <v>24</v>
      </c>
      <c r="G30">
        <f>ROUND((L30*P6)+M30, 2)</f>
        <v>0</v>
      </c>
      <c r="L30">
        <f>ROUND(0.0, 3)</f>
        <v>0</v>
      </c>
      <c r="M30">
        <f>ROUND(0.0, 3)</f>
        <v>0</v>
      </c>
      <c r="N30" t="s">
        <v>25</v>
      </c>
      <c r="Q30" t="s">
        <v>128</v>
      </c>
    </row>
    <row r="31" spans="1:17">
      <c r="A31" t="s">
        <v>129</v>
      </c>
      <c r="B31" t="s">
        <v>130</v>
      </c>
      <c r="C31" t="s">
        <v>131</v>
      </c>
      <c r="D31" t="s">
        <v>24</v>
      </c>
      <c r="G31">
        <f>ROUND((L31*P6)+M31, 2)</f>
        <v>0</v>
      </c>
      <c r="L31">
        <f>ROUND(0.0, 3)</f>
        <v>0</v>
      </c>
      <c r="M31">
        <f>ROUND(0.0, 3)</f>
        <v>0</v>
      </c>
      <c r="N31" t="s">
        <v>25</v>
      </c>
      <c r="Q31" t="s">
        <v>132</v>
      </c>
    </row>
    <row r="32" spans="1:17">
      <c r="A32" t="s">
        <v>133</v>
      </c>
      <c r="B32" t="s">
        <v>134</v>
      </c>
      <c r="C32" t="s">
        <v>135</v>
      </c>
      <c r="D32" t="s">
        <v>24</v>
      </c>
      <c r="G32">
        <f>ROUND((L32*P6)+M32, 2)</f>
        <v>0</v>
      </c>
      <c r="L32">
        <f>ROUND(0.0, 3)</f>
        <v>0</v>
      </c>
      <c r="M32">
        <f>ROUND(0.0, 3)</f>
        <v>0</v>
      </c>
      <c r="N32" t="s">
        <v>25</v>
      </c>
      <c r="Q32" t="s">
        <v>136</v>
      </c>
    </row>
    <row r="33" spans="1:17">
      <c r="A33" t="s">
        <v>137</v>
      </c>
      <c r="B33" t="s">
        <v>138</v>
      </c>
      <c r="C33" t="s">
        <v>139</v>
      </c>
      <c r="D33" t="s">
        <v>24</v>
      </c>
      <c r="G33">
        <f>ROUND((L33*P6)+M33, 2)</f>
        <v>0</v>
      </c>
      <c r="L33">
        <f>ROUND(0.0, 3)</f>
        <v>0</v>
      </c>
      <c r="M33">
        <f>ROUND(0.0, 3)</f>
        <v>0</v>
      </c>
      <c r="N33" t="s">
        <v>25</v>
      </c>
      <c r="Q33" t="s">
        <v>140</v>
      </c>
    </row>
    <row r="34" spans="1:17">
      <c r="A34" t="s">
        <v>141</v>
      </c>
      <c r="B34" t="s">
        <v>142</v>
      </c>
      <c r="C34" t="s">
        <v>143</v>
      </c>
      <c r="D34" t="s">
        <v>24</v>
      </c>
      <c r="G34">
        <f>ROUND((L34*P6)+M34, 2)</f>
        <v>0</v>
      </c>
      <c r="L34">
        <f>ROUND(0.0, 3)</f>
        <v>0</v>
      </c>
      <c r="M34">
        <f>ROUND(0.0, 3)</f>
        <v>0</v>
      </c>
      <c r="N34" t="s">
        <v>25</v>
      </c>
      <c r="Q34" t="s">
        <v>144</v>
      </c>
    </row>
    <row r="35" spans="1:17">
      <c r="A35" t="s">
        <v>145</v>
      </c>
      <c r="B35" t="s">
        <v>146</v>
      </c>
      <c r="C35" t="s">
        <v>147</v>
      </c>
      <c r="D35" t="s">
        <v>24</v>
      </c>
      <c r="G35">
        <f>ROUND((L35*P6)+M35, 2)</f>
        <v>0</v>
      </c>
      <c r="L35">
        <f>ROUND(0.0, 3)</f>
        <v>0</v>
      </c>
      <c r="M35">
        <f>ROUND(0.0, 3)</f>
        <v>0</v>
      </c>
      <c r="N35" t="s">
        <v>25</v>
      </c>
      <c r="Q35" t="s">
        <v>148</v>
      </c>
    </row>
    <row r="36" spans="1:17">
      <c r="A36" t="s">
        <v>149</v>
      </c>
      <c r="B36" t="s">
        <v>150</v>
      </c>
      <c r="C36" t="s">
        <v>151</v>
      </c>
      <c r="D36" t="s">
        <v>24</v>
      </c>
      <c r="G36">
        <f>ROUND((L36*P6)+M36, 2)</f>
        <v>0</v>
      </c>
      <c r="L36">
        <f>ROUND(0.0, 3)</f>
        <v>0</v>
      </c>
      <c r="M36">
        <f>ROUND(102.044992015, 3)</f>
        <v>0</v>
      </c>
      <c r="N36" t="s">
        <v>25</v>
      </c>
      <c r="Q36" t="s">
        <v>152</v>
      </c>
    </row>
    <row r="37" spans="1:17">
      <c r="A37" t="s">
        <v>153</v>
      </c>
      <c r="B37" t="s">
        <v>154</v>
      </c>
      <c r="C37" t="s">
        <v>33</v>
      </c>
      <c r="D37" t="s">
        <v>24</v>
      </c>
      <c r="G37">
        <f>ROUND((L37*P6)+M37, 2)</f>
        <v>0</v>
      </c>
      <c r="L37">
        <f>ROUND(0.0, 3)</f>
        <v>0</v>
      </c>
      <c r="M37">
        <f>ROUND(0.0, 3)</f>
        <v>0</v>
      </c>
      <c r="N37" t="s">
        <v>25</v>
      </c>
      <c r="Q37" t="s">
        <v>155</v>
      </c>
    </row>
    <row r="38" spans="1:17">
      <c r="A38" t="s">
        <v>156</v>
      </c>
      <c r="B38" t="s">
        <v>157</v>
      </c>
      <c r="C38" t="s">
        <v>158</v>
      </c>
      <c r="D38" t="s">
        <v>24</v>
      </c>
      <c r="G38">
        <f>ROUND((L38*P6)+M38, 2)</f>
        <v>0</v>
      </c>
      <c r="L38">
        <f>ROUND(0.0, 3)</f>
        <v>0</v>
      </c>
      <c r="M38">
        <f>ROUND(0.0, 3)</f>
        <v>0</v>
      </c>
      <c r="N38" t="s">
        <v>25</v>
      </c>
      <c r="Q38" t="s">
        <v>159</v>
      </c>
    </row>
    <row r="39" spans="1:17">
      <c r="A39" t="s">
        <v>160</v>
      </c>
      <c r="B39" t="s">
        <v>161</v>
      </c>
      <c r="C39" t="s">
        <v>162</v>
      </c>
      <c r="D39" t="s">
        <v>24</v>
      </c>
      <c r="G39">
        <f>ROUND((L39*P6)+M39, 2)</f>
        <v>0</v>
      </c>
      <c r="L39">
        <f>ROUND(0.0, 3)</f>
        <v>0</v>
      </c>
      <c r="M39">
        <f>ROUND(0.0, 3)</f>
        <v>0</v>
      </c>
      <c r="N39" t="s">
        <v>25</v>
      </c>
      <c r="Q39" t="s">
        <v>163</v>
      </c>
    </row>
    <row r="40" spans="1:17">
      <c r="A40" t="s">
        <v>164</v>
      </c>
      <c r="B40" t="s">
        <v>165</v>
      </c>
      <c r="C40" t="s">
        <v>166</v>
      </c>
      <c r="D40" t="s">
        <v>24</v>
      </c>
      <c r="G40">
        <f>ROUND((L40*P6)+M40, 2)</f>
        <v>0</v>
      </c>
      <c r="L40">
        <f>ROUND(0.0, 3)</f>
        <v>0</v>
      </c>
      <c r="M40">
        <f>ROUND(0.0, 3)</f>
        <v>0</v>
      </c>
      <c r="N40" t="s">
        <v>25</v>
      </c>
      <c r="Q40" t="s">
        <v>167</v>
      </c>
    </row>
    <row r="41" spans="1:17">
      <c r="A41" t="s">
        <v>168</v>
      </c>
      <c r="B41" t="s">
        <v>169</v>
      </c>
      <c r="C41" t="s">
        <v>170</v>
      </c>
      <c r="D41" t="s">
        <v>24</v>
      </c>
      <c r="G41">
        <f>ROUND((L41*P6)+M41, 2)</f>
        <v>0</v>
      </c>
      <c r="L41">
        <f>ROUND(0.0, 3)</f>
        <v>0</v>
      </c>
      <c r="M41">
        <f>ROUND(0.0, 3)</f>
        <v>0</v>
      </c>
      <c r="N41" t="s">
        <v>25</v>
      </c>
      <c r="Q41" t="s">
        <v>171</v>
      </c>
    </row>
    <row r="42" spans="1:17">
      <c r="A42" t="s">
        <v>172</v>
      </c>
      <c r="B42" t="s">
        <v>173</v>
      </c>
      <c r="C42" t="s">
        <v>174</v>
      </c>
      <c r="D42" t="s">
        <v>24</v>
      </c>
      <c r="G42">
        <f>ROUND((L42*P6)+M42, 2)</f>
        <v>0</v>
      </c>
      <c r="L42">
        <f>ROUND(0.0, 3)</f>
        <v>0</v>
      </c>
      <c r="M42">
        <f>ROUND(0.0, 3)</f>
        <v>0</v>
      </c>
      <c r="N42" t="s">
        <v>25</v>
      </c>
      <c r="Q42" t="s">
        <v>175</v>
      </c>
    </row>
    <row r="43" spans="1:17">
      <c r="A43" t="s">
        <v>176</v>
      </c>
      <c r="B43" t="s">
        <v>177</v>
      </c>
      <c r="C43" t="s">
        <v>178</v>
      </c>
      <c r="D43" t="s">
        <v>24</v>
      </c>
      <c r="G43">
        <f>ROUND((L43*P6)+M43, 2)</f>
        <v>0</v>
      </c>
      <c r="L43">
        <f>ROUND(0.0, 3)</f>
        <v>0</v>
      </c>
      <c r="M43">
        <f>ROUND(0.0, 3)</f>
        <v>0</v>
      </c>
      <c r="N43" t="s">
        <v>25</v>
      </c>
      <c r="Q43" t="s">
        <v>179</v>
      </c>
    </row>
    <row r="44" spans="1:17">
      <c r="A44" t="s">
        <v>180</v>
      </c>
      <c r="B44" t="s">
        <v>181</v>
      </c>
      <c r="C44" t="s">
        <v>182</v>
      </c>
      <c r="D44" t="s">
        <v>24</v>
      </c>
      <c r="G44">
        <f>ROUND((L44*P6)+M44, 2)</f>
        <v>0</v>
      </c>
      <c r="L44">
        <f>ROUND(0.0, 3)</f>
        <v>0</v>
      </c>
      <c r="M44">
        <f>ROUND(0.0, 3)</f>
        <v>0</v>
      </c>
      <c r="N44" t="s">
        <v>25</v>
      </c>
      <c r="Q44" t="s">
        <v>183</v>
      </c>
    </row>
    <row r="45" spans="1:17">
      <c r="A45" t="s">
        <v>184</v>
      </c>
      <c r="B45" t="s">
        <v>185</v>
      </c>
      <c r="C45" t="s">
        <v>186</v>
      </c>
      <c r="D45" t="s">
        <v>24</v>
      </c>
      <c r="G45">
        <f>ROUND((L45*P6)+M45, 2)</f>
        <v>0</v>
      </c>
      <c r="L45">
        <f>ROUND(0.0, 3)</f>
        <v>0</v>
      </c>
      <c r="M45">
        <f>ROUND(0.0, 3)</f>
        <v>0</v>
      </c>
      <c r="N45" t="s">
        <v>25</v>
      </c>
      <c r="Q45" t="s">
        <v>187</v>
      </c>
    </row>
    <row r="46" spans="1:17">
      <c r="A46" t="s">
        <v>188</v>
      </c>
      <c r="B46" t="s">
        <v>189</v>
      </c>
      <c r="C46" t="s">
        <v>190</v>
      </c>
      <c r="D46" t="s">
        <v>24</v>
      </c>
      <c r="G46">
        <f>ROUND((L46*P6)+M46, 2)</f>
        <v>0</v>
      </c>
      <c r="L46">
        <f>ROUND(0.0, 3)</f>
        <v>0</v>
      </c>
      <c r="M46">
        <f>ROUND(0.0, 3)</f>
        <v>0</v>
      </c>
      <c r="N46" t="s">
        <v>25</v>
      </c>
      <c r="Q46" t="s">
        <v>191</v>
      </c>
    </row>
    <row r="47" spans="1:17">
      <c r="A47" t="s">
        <v>192</v>
      </c>
      <c r="B47" t="s">
        <v>193</v>
      </c>
      <c r="C47" t="s">
        <v>194</v>
      </c>
      <c r="D47" t="s">
        <v>24</v>
      </c>
      <c r="G47">
        <f>ROUND((L47*P6)+M47, 2)</f>
        <v>0</v>
      </c>
      <c r="L47">
        <f>ROUND(0.0, 3)</f>
        <v>0</v>
      </c>
      <c r="M47">
        <f>ROUND(0.0, 3)</f>
        <v>0</v>
      </c>
      <c r="N47" t="s">
        <v>25</v>
      </c>
      <c r="Q47" t="s">
        <v>195</v>
      </c>
    </row>
    <row r="48" spans="1:17">
      <c r="A48" t="s">
        <v>196</v>
      </c>
      <c r="B48" t="s">
        <v>197</v>
      </c>
      <c r="C48" t="s">
        <v>194</v>
      </c>
      <c r="D48" t="s">
        <v>24</v>
      </c>
      <c r="G48">
        <f>ROUND((L48*P6)+M48, 2)</f>
        <v>0</v>
      </c>
      <c r="L48">
        <f>ROUND(0.0, 3)</f>
        <v>0</v>
      </c>
      <c r="M48">
        <f>ROUND(0.0, 3)</f>
        <v>0</v>
      </c>
      <c r="N48" t="s">
        <v>25</v>
      </c>
      <c r="Q48" t="s">
        <v>198</v>
      </c>
    </row>
    <row r="49" spans="1:17">
      <c r="A49" t="s">
        <v>199</v>
      </c>
      <c r="B49" t="s">
        <v>200</v>
      </c>
      <c r="C49" t="s">
        <v>194</v>
      </c>
      <c r="D49" t="s">
        <v>24</v>
      </c>
      <c r="G49">
        <f>ROUND((L49*P6)+M49, 2)</f>
        <v>0</v>
      </c>
      <c r="L49">
        <f>ROUND(0.0, 3)</f>
        <v>0</v>
      </c>
      <c r="M49">
        <f>ROUND(0.0, 3)</f>
        <v>0</v>
      </c>
      <c r="N49" t="s">
        <v>25</v>
      </c>
      <c r="Q49" t="s">
        <v>201</v>
      </c>
    </row>
    <row r="50" spans="1:17">
      <c r="A50" t="s">
        <v>202</v>
      </c>
      <c r="B50" t="s">
        <v>203</v>
      </c>
      <c r="C50" t="s">
        <v>204</v>
      </c>
      <c r="D50" t="s">
        <v>24</v>
      </c>
      <c r="G50">
        <f>ROUND((L50*P6)+M50, 2)</f>
        <v>0</v>
      </c>
      <c r="L50">
        <f>ROUND(0.0, 3)</f>
        <v>0</v>
      </c>
      <c r="M50">
        <f>ROUND(0.0, 3)</f>
        <v>0</v>
      </c>
      <c r="N50" t="s">
        <v>25</v>
      </c>
      <c r="Q50" t="s">
        <v>205</v>
      </c>
    </row>
    <row r="51" spans="1:17">
      <c r="A51" t="s">
        <v>206</v>
      </c>
      <c r="B51" t="s">
        <v>207</v>
      </c>
      <c r="C51" t="s">
        <v>208</v>
      </c>
      <c r="D51" t="s">
        <v>24</v>
      </c>
      <c r="G51">
        <f>ROUND((L51*P6)+M51, 2)</f>
        <v>0</v>
      </c>
      <c r="L51">
        <f>ROUND(0.0, 3)</f>
        <v>0</v>
      </c>
      <c r="M51">
        <f>ROUND(0.0, 3)</f>
        <v>0</v>
      </c>
      <c r="N51" t="s">
        <v>25</v>
      </c>
      <c r="Q51" t="s">
        <v>209</v>
      </c>
    </row>
    <row r="52" spans="1:17">
      <c r="A52" t="s">
        <v>210</v>
      </c>
      <c r="B52" t="s">
        <v>211</v>
      </c>
      <c r="C52" t="s">
        <v>212</v>
      </c>
      <c r="D52" t="s">
        <v>24</v>
      </c>
      <c r="G52">
        <f>ROUND((L52*P6)+M52, 2)</f>
        <v>0</v>
      </c>
      <c r="L52">
        <f>ROUND(0.0, 3)</f>
        <v>0</v>
      </c>
      <c r="M52">
        <f>ROUND(0.0, 3)</f>
        <v>0</v>
      </c>
      <c r="N52" t="s">
        <v>25</v>
      </c>
      <c r="Q52" t="s">
        <v>213</v>
      </c>
    </row>
    <row r="53" spans="1:17">
      <c r="A53" t="s">
        <v>214</v>
      </c>
      <c r="B53" t="s">
        <v>215</v>
      </c>
      <c r="C53" t="s">
        <v>33</v>
      </c>
      <c r="D53" t="s">
        <v>24</v>
      </c>
      <c r="G53">
        <f>ROUND((L53*P6)+M53, 2)</f>
        <v>0</v>
      </c>
      <c r="L53">
        <f>ROUND(0.0, 3)</f>
        <v>0</v>
      </c>
      <c r="M53">
        <f>ROUND(0.0, 3)</f>
        <v>0</v>
      </c>
      <c r="N53" t="s">
        <v>25</v>
      </c>
      <c r="Q53" t="s">
        <v>216</v>
      </c>
    </row>
    <row r="54" spans="1:17">
      <c r="A54" t="s">
        <v>217</v>
      </c>
      <c r="B54" t="s">
        <v>218</v>
      </c>
      <c r="C54" t="s">
        <v>182</v>
      </c>
      <c r="D54" t="s">
        <v>24</v>
      </c>
      <c r="G54">
        <f>ROUND((L54*P6)+M54, 2)</f>
        <v>0</v>
      </c>
      <c r="L54">
        <f>ROUND(0.0, 3)</f>
        <v>0</v>
      </c>
      <c r="M54">
        <f>ROUND(0.0, 3)</f>
        <v>0</v>
      </c>
      <c r="N54" t="s">
        <v>25</v>
      </c>
      <c r="Q54" t="s">
        <v>219</v>
      </c>
    </row>
    <row r="55" spans="1:17">
      <c r="A55" t="s">
        <v>220</v>
      </c>
      <c r="B55" t="s">
        <v>221</v>
      </c>
      <c r="C55" t="s">
        <v>33</v>
      </c>
      <c r="D55" t="s">
        <v>24</v>
      </c>
      <c r="G55">
        <f>ROUND((L55*P6)+M55, 2)</f>
        <v>0</v>
      </c>
      <c r="L55">
        <f>ROUND(0.0, 3)</f>
        <v>0</v>
      </c>
      <c r="M55">
        <f>ROUND(0.0, 3)</f>
        <v>0</v>
      </c>
      <c r="N55" t="s">
        <v>25</v>
      </c>
      <c r="Q55" t="s">
        <v>222</v>
      </c>
    </row>
    <row r="56" spans="1:17">
      <c r="A56" t="s">
        <v>223</v>
      </c>
      <c r="B56" t="s">
        <v>224</v>
      </c>
      <c r="C56" t="s">
        <v>225</v>
      </c>
      <c r="D56" t="s">
        <v>24</v>
      </c>
      <c r="G56">
        <f>ROUND((L56*P6)+M56, 2)</f>
        <v>0</v>
      </c>
      <c r="L56">
        <f>ROUND(0.0, 3)</f>
        <v>0</v>
      </c>
      <c r="M56">
        <f>ROUND(0.0, 3)</f>
        <v>0</v>
      </c>
      <c r="N56" t="s">
        <v>25</v>
      </c>
      <c r="Q56" t="s">
        <v>226</v>
      </c>
    </row>
    <row r="57" spans="1:17">
      <c r="A57" t="s">
        <v>227</v>
      </c>
      <c r="B57" t="s">
        <v>228</v>
      </c>
      <c r="C57" t="s">
        <v>229</v>
      </c>
      <c r="D57" t="s">
        <v>24</v>
      </c>
      <c r="G57">
        <f>ROUND((L57*P6)+M57, 2)</f>
        <v>0</v>
      </c>
      <c r="L57">
        <f>ROUND(0.0, 3)</f>
        <v>0</v>
      </c>
      <c r="M57">
        <f>ROUND(0.0, 3)</f>
        <v>0</v>
      </c>
      <c r="N57" t="s">
        <v>25</v>
      </c>
      <c r="Q57" t="s">
        <v>230</v>
      </c>
    </row>
    <row r="58" spans="1:17">
      <c r="A58" t="s">
        <v>231</v>
      </c>
      <c r="B58" t="s">
        <v>232</v>
      </c>
      <c r="C58" t="s">
        <v>233</v>
      </c>
      <c r="D58" t="s">
        <v>24</v>
      </c>
      <c r="G58">
        <f>ROUND((L58*P6)+M58, 2)</f>
        <v>0</v>
      </c>
      <c r="L58">
        <f>ROUND(0.0, 3)</f>
        <v>0</v>
      </c>
      <c r="M58">
        <f>ROUND(0.0, 3)</f>
        <v>0</v>
      </c>
      <c r="N58" t="s">
        <v>25</v>
      </c>
      <c r="Q58" t="s">
        <v>234</v>
      </c>
    </row>
    <row r="59" spans="1:17">
      <c r="A59" t="s">
        <v>235</v>
      </c>
      <c r="B59" t="s">
        <v>236</v>
      </c>
      <c r="C59" t="s">
        <v>33</v>
      </c>
      <c r="D59" t="s">
        <v>24</v>
      </c>
      <c r="G59">
        <f>ROUND((L59*P6)+M59, 2)</f>
        <v>0</v>
      </c>
      <c r="L59">
        <f>ROUND(0.0, 3)</f>
        <v>0</v>
      </c>
      <c r="M59">
        <f>ROUND(0.0, 3)</f>
        <v>0</v>
      </c>
      <c r="N59" t="s">
        <v>25</v>
      </c>
      <c r="Q59" t="s">
        <v>237</v>
      </c>
    </row>
    <row r="60" spans="1:17">
      <c r="A60" t="s">
        <v>238</v>
      </c>
      <c r="B60" t="s">
        <v>239</v>
      </c>
      <c r="C60" t="s">
        <v>33</v>
      </c>
      <c r="D60" t="s">
        <v>24</v>
      </c>
      <c r="G60">
        <f>ROUND((L60*P6)+M60, 2)</f>
        <v>0</v>
      </c>
      <c r="L60">
        <f>ROUND(0.0, 3)</f>
        <v>0</v>
      </c>
      <c r="M60">
        <f>ROUND(0.0, 3)</f>
        <v>0</v>
      </c>
      <c r="N60" t="s">
        <v>25</v>
      </c>
      <c r="Q60" t="s">
        <v>240</v>
      </c>
    </row>
    <row r="61" spans="1:17">
      <c r="A61" t="s">
        <v>241</v>
      </c>
      <c r="B61" t="s">
        <v>242</v>
      </c>
      <c r="C61" t="s">
        <v>243</v>
      </c>
      <c r="D61" t="s">
        <v>24</v>
      </c>
      <c r="G61">
        <f>ROUND((L61*P6)+M61, 2)</f>
        <v>0</v>
      </c>
      <c r="L61">
        <f>ROUND(0.0, 3)</f>
        <v>0</v>
      </c>
      <c r="M61">
        <f>ROUND(87.471251215, 3)</f>
        <v>0</v>
      </c>
      <c r="N61" t="s">
        <v>25</v>
      </c>
      <c r="Q61" t="s">
        <v>244</v>
      </c>
    </row>
    <row r="62" spans="1:17">
      <c r="A62" t="s">
        <v>245</v>
      </c>
      <c r="B62" t="s">
        <v>246</v>
      </c>
      <c r="C62" t="s">
        <v>247</v>
      </c>
      <c r="D62" t="s">
        <v>24</v>
      </c>
      <c r="G62">
        <f>ROUND((L62*P6)+M62, 2)</f>
        <v>0</v>
      </c>
      <c r="L62">
        <f>ROUND(0.0, 3)</f>
        <v>0</v>
      </c>
      <c r="M62">
        <f>ROUND(0.0, 3)</f>
        <v>0</v>
      </c>
      <c r="N62" t="s">
        <v>25</v>
      </c>
      <c r="Q62" t="s">
        <v>248</v>
      </c>
    </row>
    <row r="63" spans="1:17">
      <c r="A63" t="s">
        <v>249</v>
      </c>
      <c r="B63" t="s">
        <v>250</v>
      </c>
      <c r="C63" t="s">
        <v>251</v>
      </c>
      <c r="D63" t="s">
        <v>24</v>
      </c>
      <c r="G63">
        <f>ROUND((L63*P6)+M63, 2)</f>
        <v>0</v>
      </c>
      <c r="L63">
        <f>ROUND(9.8495e-05, 3)</f>
        <v>0</v>
      </c>
      <c r="M63">
        <f>ROUND(0.0, 3)</f>
        <v>0</v>
      </c>
      <c r="N63" t="s">
        <v>25</v>
      </c>
      <c r="Q63" t="s">
        <v>252</v>
      </c>
    </row>
    <row r="64" spans="1:17">
      <c r="A64" t="s">
        <v>253</v>
      </c>
      <c r="B64" t="s">
        <v>254</v>
      </c>
      <c r="C64" t="s">
        <v>255</v>
      </c>
      <c r="D64" t="s">
        <v>24</v>
      </c>
      <c r="G64">
        <f>ROUND((L64*P6)+M64, 2)</f>
        <v>0</v>
      </c>
      <c r="L64">
        <f>ROUND(0.0, 3)</f>
        <v>0</v>
      </c>
      <c r="M64">
        <f>ROUND(0.0, 3)</f>
        <v>0</v>
      </c>
      <c r="N64" t="s">
        <v>25</v>
      </c>
      <c r="Q64" t="s">
        <v>256</v>
      </c>
    </row>
    <row r="65" spans="1:17">
      <c r="A65" t="s">
        <v>257</v>
      </c>
      <c r="B65" t="s">
        <v>258</v>
      </c>
      <c r="C65" t="s">
        <v>23</v>
      </c>
      <c r="D65" t="s">
        <v>24</v>
      </c>
      <c r="G65">
        <f>ROUND((L65*P6)+M65, 2)</f>
        <v>0</v>
      </c>
      <c r="L65">
        <f>ROUND(0.003453245, 3)</f>
        <v>0</v>
      </c>
      <c r="M65">
        <f>ROUND(0.12688347, 3)</f>
        <v>0</v>
      </c>
      <c r="N65" t="s">
        <v>25</v>
      </c>
      <c r="Q65" t="s">
        <v>259</v>
      </c>
    </row>
    <row r="66" spans="1:17">
      <c r="A66" t="s">
        <v>260</v>
      </c>
      <c r="B66" t="s">
        <v>261</v>
      </c>
      <c r="C66" t="s">
        <v>262</v>
      </c>
      <c r="D66" t="s">
        <v>24</v>
      </c>
      <c r="G66">
        <f>ROUND((L66*P6)+M66, 2)</f>
        <v>0</v>
      </c>
      <c r="L66">
        <f>ROUND(0.0, 3)</f>
        <v>0</v>
      </c>
      <c r="M66">
        <f>ROUND(0.0, 3)</f>
        <v>0</v>
      </c>
      <c r="N66" t="s">
        <v>25</v>
      </c>
      <c r="Q66" t="s">
        <v>263</v>
      </c>
    </row>
    <row r="67" spans="1:17">
      <c r="A67" t="s">
        <v>264</v>
      </c>
      <c r="B67" t="s">
        <v>265</v>
      </c>
      <c r="C67" t="s">
        <v>266</v>
      </c>
      <c r="D67" t="s">
        <v>24</v>
      </c>
      <c r="G67">
        <f>ROUND((L67*P6)+M67, 2)</f>
        <v>0</v>
      </c>
      <c r="L67">
        <f>ROUND(2.5e-08, 3)</f>
        <v>0</v>
      </c>
      <c r="M67">
        <f>ROUND(3.071732755, 3)</f>
        <v>0</v>
      </c>
      <c r="N67" t="s">
        <v>25</v>
      </c>
      <c r="Q67" t="s">
        <v>267</v>
      </c>
    </row>
    <row r="68" spans="1:17">
      <c r="A68" t="s">
        <v>268</v>
      </c>
      <c r="B68" t="s">
        <v>269</v>
      </c>
      <c r="C68" t="s">
        <v>115</v>
      </c>
      <c r="D68" t="s">
        <v>24</v>
      </c>
      <c r="G68">
        <f>ROUND((L68*P6)+M68, 2)</f>
        <v>0</v>
      </c>
      <c r="L68">
        <f>ROUND(0.0, 3)</f>
        <v>0</v>
      </c>
      <c r="M68">
        <f>ROUND(0.0, 3)</f>
        <v>0</v>
      </c>
      <c r="N68" t="s">
        <v>25</v>
      </c>
      <c r="Q68" t="s">
        <v>270</v>
      </c>
    </row>
    <row r="69" spans="1:17">
      <c r="A69" t="s">
        <v>271</v>
      </c>
      <c r="B69" t="s">
        <v>272</v>
      </c>
      <c r="C69" t="s">
        <v>273</v>
      </c>
      <c r="D69" t="s">
        <v>24</v>
      </c>
      <c r="G69">
        <f>ROUND((L69*P6)+M69, 2)</f>
        <v>0</v>
      </c>
      <c r="L69">
        <f>ROUND(0.0, 3)</f>
        <v>0</v>
      </c>
      <c r="M69">
        <f>ROUND(0.0, 3)</f>
        <v>0</v>
      </c>
      <c r="N69" t="s">
        <v>25</v>
      </c>
      <c r="Q69" t="s">
        <v>274</v>
      </c>
    </row>
    <row r="70" spans="1:17">
      <c r="A70" t="s">
        <v>275</v>
      </c>
      <c r="B70" t="s">
        <v>276</v>
      </c>
      <c r="C70" t="s">
        <v>277</v>
      </c>
      <c r="D70" t="s">
        <v>24</v>
      </c>
      <c r="G70">
        <f>ROUND((L70*P6)+M70, 2)</f>
        <v>0</v>
      </c>
      <c r="L70">
        <f>ROUND(0.0, 3)</f>
        <v>0</v>
      </c>
      <c r="M70">
        <f>ROUND(0.0, 3)</f>
        <v>0</v>
      </c>
      <c r="N70" t="s">
        <v>25</v>
      </c>
      <c r="Q70" t="s">
        <v>278</v>
      </c>
    </row>
    <row r="71" spans="1:17">
      <c r="A71" t="s">
        <v>279</v>
      </c>
      <c r="B71" t="s">
        <v>280</v>
      </c>
      <c r="C71" t="s">
        <v>281</v>
      </c>
      <c r="D71" t="s">
        <v>24</v>
      </c>
      <c r="G71">
        <f>ROUND((L71*P6)+M71, 2)</f>
        <v>0</v>
      </c>
      <c r="L71">
        <f>ROUND(0.0, 3)</f>
        <v>0</v>
      </c>
      <c r="M71">
        <f>ROUND(0.0, 3)</f>
        <v>0</v>
      </c>
      <c r="N71" t="s">
        <v>25</v>
      </c>
      <c r="Q71" t="s">
        <v>282</v>
      </c>
    </row>
    <row r="72" spans="1:17">
      <c r="A72" t="s">
        <v>283</v>
      </c>
      <c r="B72" t="s">
        <v>284</v>
      </c>
      <c r="C72" t="s">
        <v>33</v>
      </c>
      <c r="D72" t="s">
        <v>24</v>
      </c>
      <c r="G72">
        <f>ROUND((L72*P6)+M72, 2)</f>
        <v>0</v>
      </c>
      <c r="L72">
        <f>ROUND(0.0, 3)</f>
        <v>0</v>
      </c>
      <c r="M72">
        <f>ROUND(0.0, 3)</f>
        <v>0</v>
      </c>
      <c r="N72" t="s">
        <v>25</v>
      </c>
      <c r="Q72" t="s">
        <v>285</v>
      </c>
    </row>
    <row r="73" spans="1:17">
      <c r="A73" t="s">
        <v>286</v>
      </c>
      <c r="B73" t="s">
        <v>287</v>
      </c>
      <c r="C73" t="s">
        <v>288</v>
      </c>
      <c r="D73" t="s">
        <v>24</v>
      </c>
      <c r="G73">
        <f>ROUND((L73*P6)+M73, 2)</f>
        <v>0</v>
      </c>
      <c r="L73">
        <f>ROUND(0.0, 3)</f>
        <v>0</v>
      </c>
      <c r="M73">
        <f>ROUND(0.0, 3)</f>
        <v>0</v>
      </c>
      <c r="N73" t="s">
        <v>25</v>
      </c>
      <c r="Q73" t="s">
        <v>289</v>
      </c>
    </row>
    <row r="74" spans="1:17">
      <c r="A74" t="s">
        <v>290</v>
      </c>
      <c r="B74" t="s">
        <v>291</v>
      </c>
      <c r="C74" t="s">
        <v>292</v>
      </c>
      <c r="D74" t="s">
        <v>24</v>
      </c>
      <c r="G74">
        <f>ROUND((L74*P6)+M74, 2)</f>
        <v>0</v>
      </c>
      <c r="L74">
        <f>ROUND(0.0, 3)</f>
        <v>0</v>
      </c>
      <c r="M74">
        <f>ROUND(0.0, 3)</f>
        <v>0</v>
      </c>
      <c r="N74" t="s">
        <v>25</v>
      </c>
      <c r="Q74" t="s">
        <v>293</v>
      </c>
    </row>
    <row r="75" spans="1:17">
      <c r="A75" t="s">
        <v>294</v>
      </c>
      <c r="B75" t="s">
        <v>295</v>
      </c>
      <c r="C75" t="s">
        <v>296</v>
      </c>
      <c r="D75" t="s">
        <v>24</v>
      </c>
      <c r="G75">
        <f>ROUND((L75*P6)+M75, 2)</f>
        <v>0</v>
      </c>
      <c r="L75">
        <f>ROUND(0.0, 3)</f>
        <v>0</v>
      </c>
      <c r="M75">
        <f>ROUND(0.0, 3)</f>
        <v>0</v>
      </c>
      <c r="N75" t="s">
        <v>25</v>
      </c>
      <c r="Q75" t="s">
        <v>297</v>
      </c>
    </row>
    <row r="76" spans="1:17">
      <c r="A76" t="s">
        <v>298</v>
      </c>
      <c r="B76" t="s">
        <v>299</v>
      </c>
      <c r="C76" t="s">
        <v>296</v>
      </c>
      <c r="D76" t="s">
        <v>24</v>
      </c>
      <c r="G76">
        <f>ROUND((L76*P6)+M76, 2)</f>
        <v>0</v>
      </c>
      <c r="L76">
        <f>ROUND(0.0, 3)</f>
        <v>0</v>
      </c>
      <c r="M76">
        <f>ROUND(0.0, 3)</f>
        <v>0</v>
      </c>
      <c r="N76" t="s">
        <v>25</v>
      </c>
      <c r="Q76" t="s">
        <v>300</v>
      </c>
    </row>
    <row r="77" spans="1:17">
      <c r="A77" t="s">
        <v>301</v>
      </c>
      <c r="B77" t="s">
        <v>302</v>
      </c>
      <c r="C77" t="s">
        <v>296</v>
      </c>
      <c r="D77" t="s">
        <v>24</v>
      </c>
      <c r="G77">
        <f>ROUND((L77*P6)+M77, 2)</f>
        <v>0</v>
      </c>
      <c r="L77">
        <f>ROUND(0.0, 3)</f>
        <v>0</v>
      </c>
      <c r="M77">
        <f>ROUND(0.0, 3)</f>
        <v>0</v>
      </c>
      <c r="N77" t="s">
        <v>25</v>
      </c>
      <c r="Q77" t="s">
        <v>303</v>
      </c>
    </row>
    <row r="78" spans="1:17">
      <c r="A78" t="s">
        <v>304</v>
      </c>
      <c r="B78" t="s">
        <v>305</v>
      </c>
      <c r="C78" t="s">
        <v>296</v>
      </c>
      <c r="D78" t="s">
        <v>24</v>
      </c>
      <c r="G78">
        <f>ROUND((L78*P6)+M78, 2)</f>
        <v>0</v>
      </c>
      <c r="L78">
        <f>ROUND(0.0, 3)</f>
        <v>0</v>
      </c>
      <c r="M78">
        <f>ROUND(0.0, 3)</f>
        <v>0</v>
      </c>
      <c r="N78" t="s">
        <v>25</v>
      </c>
      <c r="Q78" t="s">
        <v>306</v>
      </c>
    </row>
    <row r="79" spans="1:17">
      <c r="A79" t="s">
        <v>307</v>
      </c>
      <c r="B79" t="s">
        <v>308</v>
      </c>
      <c r="C79" t="s">
        <v>309</v>
      </c>
      <c r="D79" t="s">
        <v>24</v>
      </c>
      <c r="G79">
        <f>ROUND((L79*P6)+M79, 2)</f>
        <v>0</v>
      </c>
      <c r="L79">
        <f>ROUND(0.0, 3)</f>
        <v>0</v>
      </c>
      <c r="M79">
        <f>ROUND(0.0, 3)</f>
        <v>0</v>
      </c>
      <c r="N79" t="s">
        <v>25</v>
      </c>
      <c r="Q79" t="s">
        <v>310</v>
      </c>
    </row>
    <row r="80" spans="1:17">
      <c r="A80" t="s">
        <v>311</v>
      </c>
      <c r="B80" t="s">
        <v>312</v>
      </c>
      <c r="C80" t="s">
        <v>33</v>
      </c>
      <c r="D80" t="s">
        <v>24</v>
      </c>
      <c r="G80">
        <f>ROUND((L80*P6)+M80, 2)</f>
        <v>0</v>
      </c>
      <c r="L80">
        <f>ROUND(0.0, 3)</f>
        <v>0</v>
      </c>
      <c r="M80">
        <f>ROUND(0.0, 3)</f>
        <v>0</v>
      </c>
      <c r="N80" t="s">
        <v>25</v>
      </c>
      <c r="Q80" t="s">
        <v>313</v>
      </c>
    </row>
    <row r="81" spans="1:17">
      <c r="A81" t="s">
        <v>314</v>
      </c>
      <c r="B81" t="s">
        <v>315</v>
      </c>
      <c r="C81" t="s">
        <v>296</v>
      </c>
      <c r="D81" t="s">
        <v>24</v>
      </c>
      <c r="G81">
        <f>ROUND((L81*P6)+M81, 2)</f>
        <v>0</v>
      </c>
      <c r="L81">
        <f>ROUND(0.0, 3)</f>
        <v>0</v>
      </c>
      <c r="M81">
        <f>ROUND(0.0, 3)</f>
        <v>0</v>
      </c>
      <c r="N81" t="s">
        <v>25</v>
      </c>
      <c r="Q81" t="s">
        <v>316</v>
      </c>
    </row>
    <row r="82" spans="1:17">
      <c r="A82" t="s">
        <v>317</v>
      </c>
      <c r="B82" t="s">
        <v>318</v>
      </c>
      <c r="C82" t="s">
        <v>319</v>
      </c>
      <c r="D82" t="s">
        <v>24</v>
      </c>
      <c r="G82">
        <f>ROUND((L82*P6)+M82, 2)</f>
        <v>0</v>
      </c>
      <c r="L82">
        <f>ROUND(0.0, 3)</f>
        <v>0</v>
      </c>
      <c r="M82">
        <f>ROUND(0.0, 3)</f>
        <v>0</v>
      </c>
      <c r="N82" t="s">
        <v>25</v>
      </c>
      <c r="Q82" t="s">
        <v>320</v>
      </c>
    </row>
    <row r="83" spans="1:17">
      <c r="A83" t="s">
        <v>321</v>
      </c>
      <c r="B83" t="s">
        <v>322</v>
      </c>
      <c r="C83" t="s">
        <v>323</v>
      </c>
      <c r="D83" t="s">
        <v>24</v>
      </c>
      <c r="G83">
        <f>ROUND((L83*P6)+M83, 2)</f>
        <v>0</v>
      </c>
      <c r="L83">
        <f>ROUND(0.0, 3)</f>
        <v>0</v>
      </c>
      <c r="M83">
        <f>ROUND(0.0, 3)</f>
        <v>0</v>
      </c>
      <c r="N83" t="s">
        <v>25</v>
      </c>
      <c r="Q83" t="s">
        <v>324</v>
      </c>
    </row>
    <row r="84" spans="1:17">
      <c r="A84" t="s">
        <v>325</v>
      </c>
      <c r="B84" t="s">
        <v>326</v>
      </c>
      <c r="C84" t="s">
        <v>327</v>
      </c>
      <c r="D84" t="s">
        <v>24</v>
      </c>
      <c r="G84">
        <f>ROUND((L84*P6)+M84, 2)</f>
        <v>0</v>
      </c>
      <c r="L84">
        <f>ROUND(0.0, 3)</f>
        <v>0</v>
      </c>
      <c r="M84">
        <f>ROUND(0.0, 3)</f>
        <v>0</v>
      </c>
      <c r="N84" t="s">
        <v>25</v>
      </c>
      <c r="Q84" t="s">
        <v>328</v>
      </c>
    </row>
    <row r="85" spans="1:17">
      <c r="A85" t="s">
        <v>329</v>
      </c>
      <c r="B85" t="s">
        <v>330</v>
      </c>
      <c r="C85" t="s">
        <v>331</v>
      </c>
      <c r="D85" t="s">
        <v>24</v>
      </c>
      <c r="G85">
        <f>ROUND((L85*P6)+M85, 2)</f>
        <v>0</v>
      </c>
      <c r="L85">
        <f>ROUND(0.0, 3)</f>
        <v>0</v>
      </c>
      <c r="M85">
        <f>ROUND(0.0, 3)</f>
        <v>0</v>
      </c>
      <c r="N85" t="s">
        <v>25</v>
      </c>
      <c r="Q85" t="s">
        <v>332</v>
      </c>
    </row>
    <row r="86" spans="1:17">
      <c r="A86" t="s">
        <v>333</v>
      </c>
      <c r="B86" t="s">
        <v>334</v>
      </c>
      <c r="C86" t="s">
        <v>166</v>
      </c>
      <c r="D86" t="s">
        <v>24</v>
      </c>
      <c r="G86">
        <f>ROUND((L86*P6)+M86, 2)</f>
        <v>0</v>
      </c>
      <c r="L86">
        <f>ROUND(0.0, 3)</f>
        <v>0</v>
      </c>
      <c r="M86">
        <f>ROUND(0.0, 3)</f>
        <v>0</v>
      </c>
      <c r="N86" t="s">
        <v>25</v>
      </c>
      <c r="Q86" t="s">
        <v>335</v>
      </c>
    </row>
    <row r="87" spans="1:17">
      <c r="A87" t="s">
        <v>336</v>
      </c>
      <c r="B87" t="s">
        <v>337</v>
      </c>
      <c r="C87" t="s">
        <v>338</v>
      </c>
      <c r="D87" t="s">
        <v>24</v>
      </c>
      <c r="G87">
        <f>ROUND((L87*P6)+M87, 2)</f>
        <v>0</v>
      </c>
      <c r="L87">
        <f>ROUND(0.0, 3)</f>
        <v>0</v>
      </c>
      <c r="M87">
        <f>ROUND(0.0, 3)</f>
        <v>0</v>
      </c>
      <c r="N87" t="s">
        <v>25</v>
      </c>
      <c r="Q87" t="s">
        <v>339</v>
      </c>
    </row>
    <row r="88" spans="1:17">
      <c r="A88" t="s">
        <v>340</v>
      </c>
      <c r="B88" t="s">
        <v>341</v>
      </c>
      <c r="C88" t="s">
        <v>342</v>
      </c>
      <c r="D88" t="s">
        <v>24</v>
      </c>
      <c r="G88">
        <f>ROUND((L88*P6)+M88, 2)</f>
        <v>0</v>
      </c>
      <c r="L88">
        <f>ROUND(0.01247634, 3)</f>
        <v>0</v>
      </c>
      <c r="M88">
        <f>ROUND(8.711027455, 3)</f>
        <v>0</v>
      </c>
      <c r="N88" t="s">
        <v>25</v>
      </c>
      <c r="Q88" t="s">
        <v>343</v>
      </c>
    </row>
    <row r="89" spans="1:17">
      <c r="A89" t="s">
        <v>344</v>
      </c>
      <c r="B89" t="s">
        <v>345</v>
      </c>
      <c r="C89" t="s">
        <v>346</v>
      </c>
      <c r="D89" t="s">
        <v>24</v>
      </c>
      <c r="G89">
        <f>ROUND((L89*P6)+M89, 2)</f>
        <v>0</v>
      </c>
      <c r="L89">
        <f>ROUND(0.0, 3)</f>
        <v>0</v>
      </c>
      <c r="M89">
        <f>ROUND(0.0, 3)</f>
        <v>0</v>
      </c>
      <c r="N89" t="s">
        <v>25</v>
      </c>
      <c r="Q89" t="s">
        <v>347</v>
      </c>
    </row>
    <row r="90" spans="1:17">
      <c r="A90" t="s">
        <v>348</v>
      </c>
      <c r="B90" t="s">
        <v>349</v>
      </c>
      <c r="C90" t="s">
        <v>350</v>
      </c>
      <c r="D90" t="s">
        <v>24</v>
      </c>
      <c r="G90">
        <f>ROUND((L90*P6)+M90, 2)</f>
        <v>0</v>
      </c>
      <c r="L90">
        <f>ROUND(0.0, 3)</f>
        <v>0</v>
      </c>
      <c r="M90">
        <f>ROUND(0.0, 3)</f>
        <v>0</v>
      </c>
      <c r="N90" t="s">
        <v>25</v>
      </c>
      <c r="Q90" t="s">
        <v>351</v>
      </c>
    </row>
    <row r="91" spans="1:17">
      <c r="A91" t="s">
        <v>352</v>
      </c>
      <c r="B91" t="s">
        <v>353</v>
      </c>
      <c r="C91" t="s">
        <v>354</v>
      </c>
      <c r="D91" t="s">
        <v>24</v>
      </c>
      <c r="G91">
        <f>ROUND((L91*P6)+M91, 2)</f>
        <v>0</v>
      </c>
      <c r="L91">
        <f>ROUND(0.0, 3)</f>
        <v>0</v>
      </c>
      <c r="M91">
        <f>ROUND(0.0, 3)</f>
        <v>0</v>
      </c>
      <c r="N91" t="s">
        <v>25</v>
      </c>
      <c r="Q91" t="s">
        <v>355</v>
      </c>
    </row>
    <row r="92" spans="1:17">
      <c r="A92" t="s">
        <v>356</v>
      </c>
      <c r="B92" t="s">
        <v>357</v>
      </c>
      <c r="C92" t="s">
        <v>358</v>
      </c>
      <c r="D92" t="s">
        <v>24</v>
      </c>
      <c r="G92">
        <f>ROUND((L92*P6)+M92, 2)</f>
        <v>0</v>
      </c>
      <c r="L92">
        <f>ROUND(0.0, 3)</f>
        <v>0</v>
      </c>
      <c r="M92">
        <f>ROUND(0.0, 3)</f>
        <v>0</v>
      </c>
      <c r="N92" t="s">
        <v>25</v>
      </c>
      <c r="Q92" t="s">
        <v>359</v>
      </c>
    </row>
    <row r="93" spans="1:17">
      <c r="A93" t="s">
        <v>360</v>
      </c>
      <c r="B93" t="s">
        <v>361</v>
      </c>
      <c r="C93" t="s">
        <v>247</v>
      </c>
      <c r="D93" t="s">
        <v>24</v>
      </c>
      <c r="G93">
        <f>ROUND((L93*P6)+M93, 2)</f>
        <v>0</v>
      </c>
      <c r="L93">
        <f>ROUND(0.0, 3)</f>
        <v>0</v>
      </c>
      <c r="M93">
        <f>ROUND(0.0, 3)</f>
        <v>0</v>
      </c>
      <c r="N93" t="s">
        <v>25</v>
      </c>
      <c r="Q93" t="s">
        <v>362</v>
      </c>
    </row>
    <row r="94" spans="1:17">
      <c r="A94" t="s">
        <v>363</v>
      </c>
      <c r="B94" t="s">
        <v>364</v>
      </c>
      <c r="C94" t="s">
        <v>365</v>
      </c>
      <c r="D94" t="s">
        <v>24</v>
      </c>
      <c r="G94">
        <f>ROUND((L94*P6)+M94, 2)</f>
        <v>0</v>
      </c>
      <c r="L94">
        <f>ROUND(0.0, 3)</f>
        <v>0</v>
      </c>
      <c r="M94">
        <f>ROUND(0.0, 3)</f>
        <v>0</v>
      </c>
      <c r="N94" t="s">
        <v>25</v>
      </c>
      <c r="Q94" t="s">
        <v>366</v>
      </c>
    </row>
    <row r="95" spans="1:17">
      <c r="A95" t="s">
        <v>367</v>
      </c>
      <c r="B95" t="s">
        <v>368</v>
      </c>
      <c r="C95" t="s">
        <v>369</v>
      </c>
      <c r="D95" t="s">
        <v>24</v>
      </c>
      <c r="G95">
        <f>ROUND((L95*P6)+M95, 2)</f>
        <v>0</v>
      </c>
      <c r="L95">
        <f>ROUND(0.0, 3)</f>
        <v>0</v>
      </c>
      <c r="M95">
        <f>ROUND(0.045685795, 3)</f>
        <v>0</v>
      </c>
      <c r="N95" t="s">
        <v>25</v>
      </c>
      <c r="Q95" t="s">
        <v>370</v>
      </c>
    </row>
    <row r="96" spans="1:17">
      <c r="A96" t="s">
        <v>371</v>
      </c>
      <c r="B96" t="s">
        <v>372</v>
      </c>
      <c r="C96" t="s">
        <v>373</v>
      </c>
      <c r="D96" t="s">
        <v>24</v>
      </c>
      <c r="G96">
        <f>ROUND((L96*P6)+M96, 2)</f>
        <v>0</v>
      </c>
      <c r="L96">
        <f>ROUND(0.0, 3)</f>
        <v>0</v>
      </c>
      <c r="M96">
        <f>ROUND(0.0, 3)</f>
        <v>0</v>
      </c>
      <c r="N96" t="s">
        <v>25</v>
      </c>
      <c r="Q96" t="s">
        <v>374</v>
      </c>
    </row>
    <row r="97" spans="1:17">
      <c r="A97" t="s">
        <v>375</v>
      </c>
      <c r="B97" t="s">
        <v>376</v>
      </c>
      <c r="C97" t="s">
        <v>350</v>
      </c>
      <c r="D97" t="s">
        <v>24</v>
      </c>
      <c r="G97">
        <f>ROUND((L97*P6)+M97, 2)</f>
        <v>0</v>
      </c>
      <c r="L97">
        <f>ROUND(0.0, 3)</f>
        <v>0</v>
      </c>
      <c r="M97">
        <f>ROUND(0.0, 3)</f>
        <v>0</v>
      </c>
      <c r="N97" t="s">
        <v>25</v>
      </c>
      <c r="Q97" t="s">
        <v>377</v>
      </c>
    </row>
    <row r="98" spans="1:17">
      <c r="A98" t="s">
        <v>378</v>
      </c>
      <c r="B98" t="s">
        <v>379</v>
      </c>
      <c r="C98" t="s">
        <v>380</v>
      </c>
      <c r="D98" t="s">
        <v>24</v>
      </c>
      <c r="G98">
        <f>ROUND((L98*P6)+M98, 2)</f>
        <v>0</v>
      </c>
      <c r="L98">
        <f>ROUND(0.0, 3)</f>
        <v>0</v>
      </c>
      <c r="M98">
        <f>ROUND(0.0, 3)</f>
        <v>0</v>
      </c>
      <c r="N98" t="s">
        <v>25</v>
      </c>
      <c r="Q98" t="s">
        <v>381</v>
      </c>
    </row>
    <row r="99" spans="1:17">
      <c r="A99" t="s">
        <v>382</v>
      </c>
      <c r="B99" t="s">
        <v>383</v>
      </c>
      <c r="C99" t="s">
        <v>384</v>
      </c>
      <c r="D99" t="s">
        <v>24</v>
      </c>
      <c r="G99">
        <f>ROUND((L99*P6)+M99, 2)</f>
        <v>0</v>
      </c>
      <c r="L99">
        <f>ROUND(0.0, 3)</f>
        <v>0</v>
      </c>
      <c r="M99">
        <f>ROUND(0.0, 3)</f>
        <v>0</v>
      </c>
      <c r="N99" t="s">
        <v>25</v>
      </c>
      <c r="Q99" t="s">
        <v>385</v>
      </c>
    </row>
    <row r="100" spans="1:17">
      <c r="A100" t="s">
        <v>386</v>
      </c>
      <c r="B100" t="s">
        <v>387</v>
      </c>
      <c r="C100" t="s">
        <v>194</v>
      </c>
      <c r="D100" t="s">
        <v>24</v>
      </c>
      <c r="G100">
        <f>ROUND((L100*P6)+M100, 2)</f>
        <v>0</v>
      </c>
      <c r="L100">
        <f>ROUND(0.0, 3)</f>
        <v>0</v>
      </c>
      <c r="M100">
        <f>ROUND(0.0, 3)</f>
        <v>0</v>
      </c>
      <c r="N100" t="s">
        <v>25</v>
      </c>
      <c r="Q100" t="s">
        <v>388</v>
      </c>
    </row>
    <row r="101" spans="1:17">
      <c r="A101" t="s">
        <v>389</v>
      </c>
      <c r="B101" t="s">
        <v>390</v>
      </c>
      <c r="C101" t="s">
        <v>391</v>
      </c>
      <c r="D101" t="s">
        <v>24</v>
      </c>
      <c r="G101">
        <f>ROUND((L101*P6)+M101, 2)</f>
        <v>0</v>
      </c>
      <c r="L101">
        <f>ROUND(0.0, 3)</f>
        <v>0</v>
      </c>
      <c r="M101">
        <f>ROUND(0.0, 3)</f>
        <v>0</v>
      </c>
      <c r="N101" t="s">
        <v>25</v>
      </c>
      <c r="Q101" t="s">
        <v>392</v>
      </c>
    </row>
    <row r="102" spans="1:17">
      <c r="A102" t="s">
        <v>393</v>
      </c>
      <c r="B102" t="s">
        <v>394</v>
      </c>
      <c r="C102" t="s">
        <v>395</v>
      </c>
      <c r="D102" t="s">
        <v>24</v>
      </c>
      <c r="G102">
        <f>ROUND((L102*P6)+M102, 2)</f>
        <v>0</v>
      </c>
      <c r="L102">
        <f>ROUND(0.0, 3)</f>
        <v>0</v>
      </c>
      <c r="M102">
        <f>ROUND(0.0, 3)</f>
        <v>0</v>
      </c>
      <c r="N102" t="s">
        <v>25</v>
      </c>
      <c r="Q102" t="s">
        <v>396</v>
      </c>
    </row>
    <row r="103" spans="1:17">
      <c r="A103" t="s">
        <v>397</v>
      </c>
      <c r="B103" t="s">
        <v>398</v>
      </c>
      <c r="C103" t="s">
        <v>399</v>
      </c>
      <c r="D103" t="s">
        <v>24</v>
      </c>
      <c r="G103">
        <f>ROUND((L103*P6)+M103, 2)</f>
        <v>0</v>
      </c>
      <c r="L103">
        <f>ROUND(0.0, 3)</f>
        <v>0</v>
      </c>
      <c r="M103">
        <f>ROUND(0.0, 3)</f>
        <v>0</v>
      </c>
      <c r="N103" t="s">
        <v>25</v>
      </c>
      <c r="Q103" t="s">
        <v>400</v>
      </c>
    </row>
    <row r="104" spans="1:17">
      <c r="A104" t="s">
        <v>401</v>
      </c>
      <c r="B104" t="s">
        <v>402</v>
      </c>
      <c r="C104" t="s">
        <v>115</v>
      </c>
      <c r="D104" t="s">
        <v>24</v>
      </c>
      <c r="G104">
        <f>ROUND((L104*P6)+M104, 2)</f>
        <v>0</v>
      </c>
      <c r="L104">
        <f>ROUND(0.0, 3)</f>
        <v>0</v>
      </c>
      <c r="M104">
        <f>ROUND(0.0, 3)</f>
        <v>0</v>
      </c>
      <c r="N104" t="s">
        <v>25</v>
      </c>
      <c r="Q104" t="s">
        <v>403</v>
      </c>
    </row>
    <row r="105" spans="1:17">
      <c r="A105" t="s">
        <v>404</v>
      </c>
      <c r="B105" t="s">
        <v>405</v>
      </c>
      <c r="C105" t="s">
        <v>406</v>
      </c>
      <c r="D105" t="s">
        <v>24</v>
      </c>
      <c r="G105">
        <f>ROUND((L105*P6)+M105, 2)</f>
        <v>0</v>
      </c>
      <c r="L105">
        <f>ROUND(0.0, 3)</f>
        <v>0</v>
      </c>
      <c r="M105">
        <f>ROUND(0.07992973, 3)</f>
        <v>0</v>
      </c>
      <c r="N105" t="s">
        <v>25</v>
      </c>
      <c r="Q105" t="s">
        <v>407</v>
      </c>
    </row>
    <row r="106" spans="1:17">
      <c r="A106" t="s">
        <v>408</v>
      </c>
      <c r="B106" t="s">
        <v>409</v>
      </c>
      <c r="C106" t="s">
        <v>182</v>
      </c>
      <c r="D106" t="s">
        <v>24</v>
      </c>
      <c r="G106">
        <f>ROUND((L106*P6)+M106, 2)</f>
        <v>0</v>
      </c>
      <c r="L106">
        <f>ROUND(0.0, 3)</f>
        <v>0</v>
      </c>
      <c r="M106">
        <f>ROUND(0.0, 3)</f>
        <v>0</v>
      </c>
      <c r="N106" t="s">
        <v>25</v>
      </c>
      <c r="Q106" t="s">
        <v>410</v>
      </c>
    </row>
    <row r="107" spans="1:17">
      <c r="A107" t="s">
        <v>411</v>
      </c>
      <c r="B107" t="s">
        <v>412</v>
      </c>
      <c r="C107" t="s">
        <v>413</v>
      </c>
      <c r="D107" t="s">
        <v>24</v>
      </c>
      <c r="G107">
        <f>ROUND((L107*P6)+M107, 2)</f>
        <v>0</v>
      </c>
      <c r="L107">
        <f>ROUND(0.0, 3)</f>
        <v>0</v>
      </c>
      <c r="M107">
        <f>ROUND(0.0, 3)</f>
        <v>0</v>
      </c>
      <c r="N107" t="s">
        <v>25</v>
      </c>
      <c r="Q107" t="s">
        <v>414</v>
      </c>
    </row>
    <row r="108" spans="1:17">
      <c r="A108" t="s">
        <v>415</v>
      </c>
      <c r="B108" t="s">
        <v>416</v>
      </c>
      <c r="C108" t="s">
        <v>417</v>
      </c>
      <c r="D108" t="s">
        <v>24</v>
      </c>
      <c r="G108">
        <f>ROUND((L108*P6)+M108, 2)</f>
        <v>0</v>
      </c>
      <c r="L108">
        <f>ROUND(0.09768252, 3)</f>
        <v>0</v>
      </c>
      <c r="M108">
        <f>ROUND(0.0, 3)</f>
        <v>0</v>
      </c>
      <c r="N108" t="s">
        <v>25</v>
      </c>
      <c r="Q108" t="s">
        <v>418</v>
      </c>
    </row>
    <row r="109" spans="1:17">
      <c r="A109" t="s">
        <v>419</v>
      </c>
      <c r="B109" t="s">
        <v>420</v>
      </c>
      <c r="C109" t="s">
        <v>421</v>
      </c>
      <c r="D109" t="s">
        <v>24</v>
      </c>
      <c r="G109">
        <f>ROUND((L109*P6)+M109, 2)</f>
        <v>0</v>
      </c>
      <c r="L109">
        <f>ROUND(0.0, 3)</f>
        <v>0</v>
      </c>
      <c r="M109">
        <f>ROUND(0.0, 3)</f>
        <v>0</v>
      </c>
      <c r="N109" t="s">
        <v>25</v>
      </c>
      <c r="Q109" t="s">
        <v>422</v>
      </c>
    </row>
    <row r="110" spans="1:17">
      <c r="A110" t="s">
        <v>423</v>
      </c>
      <c r="B110" t="s">
        <v>424</v>
      </c>
      <c r="C110" t="s">
        <v>425</v>
      </c>
      <c r="D110" t="s">
        <v>24</v>
      </c>
      <c r="G110">
        <f>ROUND((L110*P6)+M110, 2)</f>
        <v>0</v>
      </c>
      <c r="L110">
        <f>ROUND(0.0, 3)</f>
        <v>0</v>
      </c>
      <c r="M110">
        <f>ROUND(0.0, 3)</f>
        <v>0</v>
      </c>
      <c r="N110" t="s">
        <v>25</v>
      </c>
      <c r="Q110" t="s">
        <v>426</v>
      </c>
    </row>
    <row r="111" spans="1:17">
      <c r="A111" t="s">
        <v>427</v>
      </c>
      <c r="B111" t="s">
        <v>428</v>
      </c>
      <c r="C111" t="s">
        <v>429</v>
      </c>
      <c r="D111" t="s">
        <v>24</v>
      </c>
      <c r="G111">
        <f>ROUND((L111*P6)+M111, 2)</f>
        <v>0</v>
      </c>
      <c r="L111">
        <f>ROUND(0.0, 3)</f>
        <v>0</v>
      </c>
      <c r="M111">
        <f>ROUND(0.0, 3)</f>
        <v>0</v>
      </c>
      <c r="N111" t="s">
        <v>25</v>
      </c>
      <c r="Q111" t="s">
        <v>430</v>
      </c>
    </row>
    <row r="112" spans="1:17">
      <c r="A112" t="s">
        <v>431</v>
      </c>
      <c r="B112" t="s">
        <v>432</v>
      </c>
      <c r="C112" t="s">
        <v>433</v>
      </c>
      <c r="D112" t="s">
        <v>24</v>
      </c>
      <c r="G112">
        <f>ROUND((L112*P6)+M112, 2)</f>
        <v>0</v>
      </c>
      <c r="L112">
        <f>ROUND(0.0, 3)</f>
        <v>0</v>
      </c>
      <c r="M112">
        <f>ROUND(0.0, 3)</f>
        <v>0</v>
      </c>
      <c r="N112" t="s">
        <v>25</v>
      </c>
      <c r="Q112" t="s">
        <v>434</v>
      </c>
    </row>
    <row r="113" spans="1:17">
      <c r="A113" t="s">
        <v>435</v>
      </c>
      <c r="B113" t="s">
        <v>436</v>
      </c>
      <c r="C113" t="s">
        <v>437</v>
      </c>
      <c r="D113" t="s">
        <v>24</v>
      </c>
      <c r="G113">
        <f>ROUND((L113*P6)+M113, 2)</f>
        <v>0</v>
      </c>
      <c r="L113">
        <f>ROUND(0.0, 3)</f>
        <v>0</v>
      </c>
      <c r="M113">
        <f>ROUND(0.0, 3)</f>
        <v>0</v>
      </c>
      <c r="N113" t="s">
        <v>25</v>
      </c>
      <c r="Q113" t="s">
        <v>438</v>
      </c>
    </row>
    <row r="114" spans="1:17">
      <c r="A114" t="s">
        <v>439</v>
      </c>
      <c r="B114" t="s">
        <v>440</v>
      </c>
      <c r="C114" t="s">
        <v>166</v>
      </c>
      <c r="D114" t="s">
        <v>24</v>
      </c>
      <c r="G114">
        <f>ROUND((L114*P6)+M114, 2)</f>
        <v>0</v>
      </c>
      <c r="L114">
        <f>ROUND(0.0, 3)</f>
        <v>0</v>
      </c>
      <c r="M114">
        <f>ROUND(0.0, 3)</f>
        <v>0</v>
      </c>
      <c r="N114" t="s">
        <v>25</v>
      </c>
      <c r="Q114" t="s">
        <v>441</v>
      </c>
    </row>
    <row r="115" spans="1:17">
      <c r="A115" t="s">
        <v>442</v>
      </c>
      <c r="B115" t="s">
        <v>443</v>
      </c>
      <c r="C115" t="s">
        <v>182</v>
      </c>
      <c r="D115" t="s">
        <v>24</v>
      </c>
      <c r="G115">
        <f>ROUND((L115*P6)+M115, 2)</f>
        <v>0</v>
      </c>
      <c r="L115">
        <f>ROUND(0.0, 3)</f>
        <v>0</v>
      </c>
      <c r="M115">
        <f>ROUND(0.0, 3)</f>
        <v>0</v>
      </c>
      <c r="N115" t="s">
        <v>25</v>
      </c>
      <c r="Q115" t="s">
        <v>444</v>
      </c>
    </row>
    <row r="116" spans="1:17">
      <c r="A116" t="s">
        <v>445</v>
      </c>
      <c r="B116" t="s">
        <v>446</v>
      </c>
      <c r="C116" t="s">
        <v>447</v>
      </c>
      <c r="D116" t="s">
        <v>24</v>
      </c>
      <c r="G116">
        <f>ROUND((L116*P6)+M116, 2)</f>
        <v>0</v>
      </c>
      <c r="L116">
        <f>ROUND(0.0, 3)</f>
        <v>0</v>
      </c>
      <c r="M116">
        <f>ROUND(0.0, 3)</f>
        <v>0</v>
      </c>
      <c r="N116" t="s">
        <v>25</v>
      </c>
      <c r="Q116" t="s">
        <v>448</v>
      </c>
    </row>
    <row r="117" spans="1:17">
      <c r="A117" t="s">
        <v>449</v>
      </c>
      <c r="B117" t="s">
        <v>450</v>
      </c>
      <c r="C117" t="s">
        <v>451</v>
      </c>
      <c r="D117" t="s">
        <v>24</v>
      </c>
      <c r="G117">
        <f>ROUND((L117*P6)+M117, 2)</f>
        <v>0</v>
      </c>
      <c r="L117">
        <f>ROUND(0.0, 3)</f>
        <v>0</v>
      </c>
      <c r="M117">
        <f>ROUND(0.255231375, 3)</f>
        <v>0</v>
      </c>
      <c r="N117" t="s">
        <v>25</v>
      </c>
      <c r="Q117" t="s">
        <v>452</v>
      </c>
    </row>
    <row r="118" spans="1:17">
      <c r="A118" t="s">
        <v>453</v>
      </c>
      <c r="B118" t="s">
        <v>454</v>
      </c>
      <c r="C118" t="s">
        <v>455</v>
      </c>
      <c r="D118" t="s">
        <v>24</v>
      </c>
      <c r="G118">
        <f>ROUND((L118*P6)+M118, 2)</f>
        <v>0</v>
      </c>
      <c r="L118">
        <f>ROUND(0.0, 3)</f>
        <v>0</v>
      </c>
      <c r="M118">
        <f>ROUND(0.0, 3)</f>
        <v>0</v>
      </c>
      <c r="N118" t="s">
        <v>25</v>
      </c>
      <c r="Q118" t="s">
        <v>456</v>
      </c>
    </row>
    <row r="119" spans="1:17">
      <c r="A119" t="s">
        <v>457</v>
      </c>
      <c r="B119" t="s">
        <v>458</v>
      </c>
      <c r="C119" t="s">
        <v>350</v>
      </c>
      <c r="D119" t="s">
        <v>24</v>
      </c>
      <c r="G119">
        <f>ROUND((L119*P6)+M119, 2)</f>
        <v>0</v>
      </c>
      <c r="L119">
        <f>ROUND(0.0, 3)</f>
        <v>0</v>
      </c>
      <c r="M119">
        <f>ROUND(4.88726128, 3)</f>
        <v>0</v>
      </c>
      <c r="N119" t="s">
        <v>25</v>
      </c>
      <c r="Q119" t="s">
        <v>459</v>
      </c>
    </row>
    <row r="120" spans="1:17">
      <c r="A120" t="s">
        <v>460</v>
      </c>
      <c r="B120" t="s">
        <v>461</v>
      </c>
      <c r="C120" t="s">
        <v>462</v>
      </c>
      <c r="D120" t="s">
        <v>24</v>
      </c>
      <c r="G120">
        <f>ROUND((L120*P6)+M120, 2)</f>
        <v>0</v>
      </c>
      <c r="L120">
        <f>ROUND(0.0, 3)</f>
        <v>0</v>
      </c>
      <c r="M120">
        <f>ROUND(0.0, 3)</f>
        <v>0</v>
      </c>
      <c r="N120" t="s">
        <v>25</v>
      </c>
      <c r="Q120" t="s">
        <v>463</v>
      </c>
    </row>
    <row r="121" spans="1:17">
      <c r="A121" t="s">
        <v>464</v>
      </c>
      <c r="B121" t="s">
        <v>465</v>
      </c>
      <c r="C121" t="s">
        <v>466</v>
      </c>
      <c r="D121" t="s">
        <v>24</v>
      </c>
      <c r="G121">
        <f>ROUND((L121*P6)+M121, 2)</f>
        <v>0</v>
      </c>
      <c r="L121">
        <f>ROUND(0.0, 3)</f>
        <v>0</v>
      </c>
      <c r="M121">
        <f>ROUND(0.201471325, 3)</f>
        <v>0</v>
      </c>
      <c r="N121" t="s">
        <v>25</v>
      </c>
      <c r="Q121" t="s">
        <v>467</v>
      </c>
    </row>
    <row r="122" spans="1:17">
      <c r="A122" t="s">
        <v>468</v>
      </c>
      <c r="B122" t="s">
        <v>469</v>
      </c>
      <c r="C122" t="s">
        <v>470</v>
      </c>
      <c r="D122" t="s">
        <v>24</v>
      </c>
      <c r="G122">
        <f>ROUND((L122*P6)+M122, 2)</f>
        <v>0</v>
      </c>
      <c r="L122">
        <f>ROUND(0.0, 3)</f>
        <v>0</v>
      </c>
      <c r="M122">
        <f>ROUND(0.0, 3)</f>
        <v>0</v>
      </c>
      <c r="N122" t="s">
        <v>25</v>
      </c>
      <c r="Q122" t="s">
        <v>471</v>
      </c>
    </row>
    <row r="123" spans="1:17">
      <c r="A123" t="s">
        <v>472</v>
      </c>
      <c r="B123" t="s">
        <v>473</v>
      </c>
      <c r="C123" t="s">
        <v>474</v>
      </c>
      <c r="D123" t="s">
        <v>24</v>
      </c>
      <c r="G123">
        <f>ROUND((L123*P6)+M123, 2)</f>
        <v>0</v>
      </c>
      <c r="L123">
        <f>ROUND(0.0, 3)</f>
        <v>0</v>
      </c>
      <c r="M123">
        <f>ROUND(0.0, 3)</f>
        <v>0</v>
      </c>
      <c r="N123" t="s">
        <v>25</v>
      </c>
      <c r="Q123" t="s">
        <v>475</v>
      </c>
    </row>
    <row r="124" spans="1:17">
      <c r="A124" t="s">
        <v>476</v>
      </c>
      <c r="B124" t="s">
        <v>477</v>
      </c>
      <c r="C124" t="s">
        <v>478</v>
      </c>
      <c r="D124" t="s">
        <v>24</v>
      </c>
      <c r="G124">
        <f>ROUND((L124*P6)+M124, 2)</f>
        <v>0</v>
      </c>
      <c r="L124">
        <f>ROUND(0.0, 3)</f>
        <v>0</v>
      </c>
      <c r="M124">
        <f>ROUND(0.0, 3)</f>
        <v>0</v>
      </c>
      <c r="N124" t="s">
        <v>25</v>
      </c>
      <c r="Q124" t="s">
        <v>479</v>
      </c>
    </row>
    <row r="125" spans="1:17">
      <c r="A125" t="s">
        <v>480</v>
      </c>
      <c r="B125" t="s">
        <v>481</v>
      </c>
      <c r="C125" t="s">
        <v>482</v>
      </c>
      <c r="D125" t="s">
        <v>24</v>
      </c>
      <c r="G125">
        <f>ROUND((L125*P6)+M125, 2)</f>
        <v>0</v>
      </c>
      <c r="L125">
        <f>ROUND(0.0, 3)</f>
        <v>0</v>
      </c>
      <c r="M125">
        <f>ROUND(0.0, 3)</f>
        <v>0</v>
      </c>
      <c r="N125" t="s">
        <v>25</v>
      </c>
      <c r="Q125" t="s">
        <v>483</v>
      </c>
    </row>
    <row r="126" spans="1:17">
      <c r="A126" t="s">
        <v>484</v>
      </c>
      <c r="B126" t="s">
        <v>485</v>
      </c>
      <c r="C126" t="s">
        <v>486</v>
      </c>
      <c r="D126" t="s">
        <v>24</v>
      </c>
      <c r="G126">
        <f>ROUND((L126*P6)+M126, 2)</f>
        <v>0</v>
      </c>
      <c r="L126">
        <f>ROUND(0.0, 3)</f>
        <v>0</v>
      </c>
      <c r="M126">
        <f>ROUND(0.0, 3)</f>
        <v>0</v>
      </c>
      <c r="N126" t="s">
        <v>25</v>
      </c>
      <c r="Q126" t="s">
        <v>487</v>
      </c>
    </row>
    <row r="127" spans="1:17">
      <c r="A127" t="s">
        <v>488</v>
      </c>
      <c r="B127" t="s">
        <v>489</v>
      </c>
      <c r="C127" t="s">
        <v>490</v>
      </c>
      <c r="D127" t="s">
        <v>24</v>
      </c>
      <c r="G127">
        <f>ROUND((L127*P6)+M127, 2)</f>
        <v>0</v>
      </c>
      <c r="L127">
        <f>ROUND(0.0, 3)</f>
        <v>0</v>
      </c>
      <c r="M127">
        <f>ROUND(0.0, 3)</f>
        <v>0</v>
      </c>
      <c r="N127" t="s">
        <v>25</v>
      </c>
      <c r="Q127" t="s">
        <v>491</v>
      </c>
    </row>
    <row r="128" spans="1:17">
      <c r="A128" t="s">
        <v>492</v>
      </c>
      <c r="B128" t="s">
        <v>493</v>
      </c>
      <c r="C128" t="s">
        <v>494</v>
      </c>
      <c r="D128" t="s">
        <v>24</v>
      </c>
      <c r="G128">
        <f>ROUND((L128*P6)+M128, 2)</f>
        <v>0</v>
      </c>
      <c r="L128">
        <f>ROUND(0.0, 3)</f>
        <v>0</v>
      </c>
      <c r="M128">
        <f>ROUND(0.0, 3)</f>
        <v>0</v>
      </c>
      <c r="N128" t="s">
        <v>25</v>
      </c>
      <c r="Q128" t="s">
        <v>495</v>
      </c>
    </row>
    <row r="129" spans="1:17">
      <c r="A129" t="s">
        <v>496</v>
      </c>
      <c r="B129" t="s">
        <v>497</v>
      </c>
      <c r="C129" t="s">
        <v>135</v>
      </c>
      <c r="D129" t="s">
        <v>24</v>
      </c>
      <c r="G129">
        <f>ROUND((L129*P6)+M129, 2)</f>
        <v>0</v>
      </c>
      <c r="L129">
        <f>ROUND(0.0, 3)</f>
        <v>0</v>
      </c>
      <c r="M129">
        <f>ROUND(0.0, 3)</f>
        <v>0</v>
      </c>
      <c r="N129" t="s">
        <v>25</v>
      </c>
      <c r="Q129" t="s">
        <v>498</v>
      </c>
    </row>
    <row r="130" spans="1:17">
      <c r="A130" t="s">
        <v>499</v>
      </c>
      <c r="B130" t="s">
        <v>500</v>
      </c>
      <c r="C130" t="s">
        <v>501</v>
      </c>
      <c r="D130" t="s">
        <v>24</v>
      </c>
      <c r="G130">
        <f>ROUND((L130*P6)+M130, 2)</f>
        <v>0</v>
      </c>
      <c r="L130">
        <f>ROUND(0.0, 3)</f>
        <v>0</v>
      </c>
      <c r="M130">
        <f>ROUND(14.308787695, 3)</f>
        <v>0</v>
      </c>
      <c r="N130" t="s">
        <v>25</v>
      </c>
      <c r="Q130" t="s">
        <v>502</v>
      </c>
    </row>
    <row r="131" spans="1:17">
      <c r="A131" t="s">
        <v>503</v>
      </c>
      <c r="B131" t="s">
        <v>504</v>
      </c>
      <c r="C131" t="s">
        <v>505</v>
      </c>
      <c r="D131" t="s">
        <v>24</v>
      </c>
      <c r="G131">
        <f>ROUND((L131*P6)+M131, 2)</f>
        <v>0</v>
      </c>
      <c r="L131">
        <f>ROUND(0.0, 3)</f>
        <v>0</v>
      </c>
      <c r="M131">
        <f>ROUND(0.0, 3)</f>
        <v>0</v>
      </c>
      <c r="N131" t="s">
        <v>25</v>
      </c>
      <c r="Q131" t="s">
        <v>506</v>
      </c>
    </row>
    <row r="132" spans="1:17">
      <c r="A132" t="s">
        <v>507</v>
      </c>
      <c r="B132" t="s">
        <v>508</v>
      </c>
      <c r="C132" t="s">
        <v>373</v>
      </c>
      <c r="D132" t="s">
        <v>24</v>
      </c>
      <c r="G132">
        <f>ROUND((L132*P6)+M132, 2)</f>
        <v>0</v>
      </c>
      <c r="L132">
        <f>ROUND(0.0, 3)</f>
        <v>0</v>
      </c>
      <c r="M132">
        <f>ROUND(0.0, 3)</f>
        <v>0</v>
      </c>
      <c r="N132" t="s">
        <v>25</v>
      </c>
      <c r="Q132" t="s">
        <v>509</v>
      </c>
    </row>
    <row r="133" spans="1:17">
      <c r="A133" t="s">
        <v>510</v>
      </c>
      <c r="B133" t="s">
        <v>511</v>
      </c>
      <c r="C133" t="s">
        <v>331</v>
      </c>
      <c r="D133" t="s">
        <v>24</v>
      </c>
      <c r="G133">
        <f>ROUND((L133*P6)+M133, 2)</f>
        <v>0</v>
      </c>
      <c r="L133">
        <f>ROUND(0.0, 3)</f>
        <v>0</v>
      </c>
      <c r="M133">
        <f>ROUND(0.0, 3)</f>
        <v>0</v>
      </c>
      <c r="N133" t="s">
        <v>25</v>
      </c>
      <c r="Q133" t="s">
        <v>512</v>
      </c>
    </row>
    <row r="134" spans="1:17">
      <c r="A134" t="s">
        <v>513</v>
      </c>
      <c r="B134" t="s">
        <v>514</v>
      </c>
      <c r="C134" t="s">
        <v>182</v>
      </c>
      <c r="D134" t="s">
        <v>24</v>
      </c>
      <c r="G134">
        <f>ROUND((L134*P6)+M134, 2)</f>
        <v>0</v>
      </c>
      <c r="L134">
        <f>ROUND(0.0, 3)</f>
        <v>0</v>
      </c>
      <c r="M134">
        <f>ROUND(0.0, 3)</f>
        <v>0</v>
      </c>
      <c r="N134" t="s">
        <v>25</v>
      </c>
      <c r="Q134" t="s">
        <v>515</v>
      </c>
    </row>
    <row r="135" spans="1:17">
      <c r="A135" t="s">
        <v>516</v>
      </c>
      <c r="B135" t="s">
        <v>517</v>
      </c>
      <c r="C135" t="s">
        <v>518</v>
      </c>
      <c r="D135" t="s">
        <v>24</v>
      </c>
      <c r="G135">
        <f>ROUND((L135*P6)+M135, 2)</f>
        <v>0</v>
      </c>
      <c r="L135">
        <f>ROUND(0.0, 3)</f>
        <v>0</v>
      </c>
      <c r="M135">
        <f>ROUND(0.0, 3)</f>
        <v>0</v>
      </c>
      <c r="N135" t="s">
        <v>25</v>
      </c>
      <c r="Q135" t="s">
        <v>519</v>
      </c>
    </row>
    <row r="136" spans="1:17">
      <c r="A136" t="s">
        <v>520</v>
      </c>
      <c r="B136" t="s">
        <v>521</v>
      </c>
      <c r="C136" t="s">
        <v>522</v>
      </c>
      <c r="D136" t="s">
        <v>24</v>
      </c>
      <c r="G136">
        <f>ROUND((L136*P6)+M136, 2)</f>
        <v>0</v>
      </c>
      <c r="L136">
        <f>ROUND(0.0, 3)</f>
        <v>0</v>
      </c>
      <c r="M136">
        <f>ROUND(0.0, 3)</f>
        <v>0</v>
      </c>
      <c r="N136" t="s">
        <v>25</v>
      </c>
      <c r="Q136" t="s">
        <v>523</v>
      </c>
    </row>
    <row r="137" spans="1:17">
      <c r="A137" t="s">
        <v>524</v>
      </c>
      <c r="B137" t="s">
        <v>525</v>
      </c>
      <c r="C137" t="s">
        <v>433</v>
      </c>
      <c r="D137" t="s">
        <v>24</v>
      </c>
      <c r="G137">
        <f>ROUND((L137*P6)+M137, 2)</f>
        <v>0</v>
      </c>
      <c r="L137">
        <f>ROUND(0.0, 3)</f>
        <v>0</v>
      </c>
      <c r="M137">
        <f>ROUND(0.0, 3)</f>
        <v>0</v>
      </c>
      <c r="N137" t="s">
        <v>25</v>
      </c>
      <c r="Q137" t="s">
        <v>526</v>
      </c>
    </row>
    <row r="138" spans="1:17">
      <c r="A138" t="s">
        <v>527</v>
      </c>
      <c r="B138" t="s">
        <v>528</v>
      </c>
      <c r="C138" t="s">
        <v>529</v>
      </c>
      <c r="D138" t="s">
        <v>24</v>
      </c>
      <c r="G138">
        <f>ROUND((L138*P6)+M138, 2)</f>
        <v>0</v>
      </c>
      <c r="L138">
        <f>ROUND(0.0, 3)</f>
        <v>0</v>
      </c>
      <c r="M138">
        <f>ROUND(0.0, 3)</f>
        <v>0</v>
      </c>
      <c r="N138" t="s">
        <v>25</v>
      </c>
      <c r="Q138" t="s">
        <v>530</v>
      </c>
    </row>
    <row r="139" spans="1:17">
      <c r="A139" t="s">
        <v>531</v>
      </c>
      <c r="B139" t="s">
        <v>532</v>
      </c>
      <c r="C139" t="s">
        <v>533</v>
      </c>
      <c r="D139" t="s">
        <v>24</v>
      </c>
      <c r="G139">
        <f>ROUND((L139*P6)+M139, 2)</f>
        <v>0</v>
      </c>
      <c r="L139">
        <f>ROUND(0.0, 3)</f>
        <v>0</v>
      </c>
      <c r="M139">
        <f>ROUND(0.0, 3)</f>
        <v>0</v>
      </c>
      <c r="N139" t="s">
        <v>25</v>
      </c>
      <c r="Q139" t="s">
        <v>534</v>
      </c>
    </row>
    <row r="140" spans="1:17">
      <c r="A140" t="s">
        <v>535</v>
      </c>
      <c r="B140" t="s">
        <v>536</v>
      </c>
      <c r="C140" t="s">
        <v>182</v>
      </c>
      <c r="D140" t="s">
        <v>24</v>
      </c>
      <c r="G140">
        <f>ROUND((L140*P6)+M140, 2)</f>
        <v>0</v>
      </c>
      <c r="L140">
        <f>ROUND(0.0, 3)</f>
        <v>0</v>
      </c>
      <c r="M140">
        <f>ROUND(0.0, 3)</f>
        <v>0</v>
      </c>
      <c r="N140" t="s">
        <v>25</v>
      </c>
      <c r="Q140" t="s">
        <v>537</v>
      </c>
    </row>
    <row r="141" spans="1:17">
      <c r="A141" t="s">
        <v>538</v>
      </c>
      <c r="B141" t="s">
        <v>539</v>
      </c>
      <c r="C141" t="s">
        <v>540</v>
      </c>
      <c r="D141" t="s">
        <v>24</v>
      </c>
      <c r="G141">
        <f>ROUND((L141*P6)+M141, 2)</f>
        <v>0</v>
      </c>
      <c r="L141">
        <f>ROUND(0.0, 3)</f>
        <v>0</v>
      </c>
      <c r="M141">
        <f>ROUND(0.0, 3)</f>
        <v>0</v>
      </c>
      <c r="N141" t="s">
        <v>25</v>
      </c>
      <c r="Q141" t="s">
        <v>541</v>
      </c>
    </row>
    <row r="142" spans="1:17">
      <c r="A142" t="s">
        <v>542</v>
      </c>
      <c r="B142" t="s">
        <v>543</v>
      </c>
      <c r="C142" t="s">
        <v>115</v>
      </c>
      <c r="D142" t="s">
        <v>24</v>
      </c>
      <c r="G142">
        <f>ROUND((L142*P6)+M142, 2)</f>
        <v>0</v>
      </c>
      <c r="L142">
        <f>ROUND(0.0, 3)</f>
        <v>0</v>
      </c>
      <c r="M142">
        <f>ROUND(0.0, 3)</f>
        <v>0</v>
      </c>
      <c r="N142" t="s">
        <v>25</v>
      </c>
      <c r="Q142" t="s">
        <v>544</v>
      </c>
    </row>
    <row r="143" spans="1:17">
      <c r="A143" t="s">
        <v>545</v>
      </c>
      <c r="B143" t="s">
        <v>546</v>
      </c>
      <c r="C143" t="s">
        <v>547</v>
      </c>
      <c r="D143" t="s">
        <v>24</v>
      </c>
      <c r="G143">
        <f>ROUND((L143*P6)+M143, 2)</f>
        <v>0</v>
      </c>
      <c r="L143">
        <f>ROUND(0.0, 3)</f>
        <v>0</v>
      </c>
      <c r="M143">
        <f>ROUND(0.0, 3)</f>
        <v>0</v>
      </c>
      <c r="N143" t="s">
        <v>25</v>
      </c>
      <c r="Q143" t="s">
        <v>548</v>
      </c>
    </row>
    <row r="144" spans="1:17">
      <c r="A144" t="s">
        <v>549</v>
      </c>
      <c r="B144" t="s">
        <v>550</v>
      </c>
      <c r="C144" t="s">
        <v>551</v>
      </c>
      <c r="D144" t="s">
        <v>24</v>
      </c>
      <c r="G144">
        <f>ROUND((L144*P6)+M144, 2)</f>
        <v>0</v>
      </c>
      <c r="L144">
        <f>ROUND(0.0, 3)</f>
        <v>0</v>
      </c>
      <c r="M144">
        <f>ROUND(11.944747915, 3)</f>
        <v>0</v>
      </c>
      <c r="N144" t="s">
        <v>25</v>
      </c>
      <c r="Q144" t="s">
        <v>552</v>
      </c>
    </row>
    <row r="145" spans="1:17">
      <c r="A145" t="s">
        <v>553</v>
      </c>
      <c r="B145" t="s">
        <v>554</v>
      </c>
      <c r="C145" t="s">
        <v>555</v>
      </c>
      <c r="D145" t="s">
        <v>24</v>
      </c>
      <c r="G145">
        <f>ROUND((L145*P6)+M145, 2)</f>
        <v>0</v>
      </c>
      <c r="L145">
        <f>ROUND(0.0, 3)</f>
        <v>0</v>
      </c>
      <c r="M145">
        <f>ROUND(0.0, 3)</f>
        <v>0</v>
      </c>
      <c r="N145" t="s">
        <v>25</v>
      </c>
      <c r="Q145" t="s">
        <v>556</v>
      </c>
    </row>
    <row r="146" spans="1:17">
      <c r="A146" t="s">
        <v>557</v>
      </c>
      <c r="B146" t="s">
        <v>558</v>
      </c>
      <c r="C146" t="s">
        <v>559</v>
      </c>
      <c r="D146" t="s">
        <v>24</v>
      </c>
      <c r="G146">
        <f>ROUND((L146*P6)+M146, 2)</f>
        <v>0</v>
      </c>
      <c r="L146">
        <f>ROUND(0.0, 3)</f>
        <v>0</v>
      </c>
      <c r="M146">
        <f>ROUND(0.0, 3)</f>
        <v>0</v>
      </c>
      <c r="N146" t="s">
        <v>25</v>
      </c>
      <c r="Q146" t="s">
        <v>560</v>
      </c>
    </row>
    <row r="147" spans="1:17">
      <c r="A147" t="s">
        <v>561</v>
      </c>
      <c r="B147" t="s">
        <v>562</v>
      </c>
      <c r="C147" t="s">
        <v>563</v>
      </c>
      <c r="D147" t="s">
        <v>24</v>
      </c>
      <c r="G147">
        <f>ROUND((L147*P6)+M147, 2)</f>
        <v>0</v>
      </c>
      <c r="L147">
        <f>ROUND(0.0, 3)</f>
        <v>0</v>
      </c>
      <c r="M147">
        <f>ROUND(0.0, 3)</f>
        <v>0</v>
      </c>
      <c r="N147" t="s">
        <v>25</v>
      </c>
      <c r="Q147" t="s">
        <v>564</v>
      </c>
    </row>
    <row r="148" spans="1:17">
      <c r="A148" t="s">
        <v>565</v>
      </c>
      <c r="B148" t="s">
        <v>566</v>
      </c>
      <c r="C148" t="s">
        <v>567</v>
      </c>
      <c r="D148" t="s">
        <v>24</v>
      </c>
      <c r="G148">
        <f>ROUND((L148*P6)+M148, 2)</f>
        <v>0</v>
      </c>
      <c r="L148">
        <f>ROUND(0.0, 3)</f>
        <v>0</v>
      </c>
      <c r="M148">
        <f>ROUND(0.04182787, 3)</f>
        <v>0</v>
      </c>
      <c r="N148" t="s">
        <v>25</v>
      </c>
      <c r="Q148" t="s">
        <v>568</v>
      </c>
    </row>
    <row r="149" spans="1:17">
      <c r="A149" t="s">
        <v>569</v>
      </c>
      <c r="B149" t="s">
        <v>570</v>
      </c>
      <c r="C149" t="s">
        <v>571</v>
      </c>
      <c r="D149" t="s">
        <v>24</v>
      </c>
      <c r="G149">
        <f>ROUND((L149*P6)+M149, 2)</f>
        <v>0</v>
      </c>
      <c r="L149">
        <f>ROUND(0.0, 3)</f>
        <v>0</v>
      </c>
      <c r="M149">
        <f>ROUND(0.0, 3)</f>
        <v>0</v>
      </c>
      <c r="N149" t="s">
        <v>25</v>
      </c>
      <c r="Q149" t="s">
        <v>572</v>
      </c>
    </row>
    <row r="150" spans="1:17">
      <c r="A150" t="s">
        <v>573</v>
      </c>
      <c r="B150" t="s">
        <v>574</v>
      </c>
      <c r="C150" t="s">
        <v>575</v>
      </c>
      <c r="D150" t="s">
        <v>24</v>
      </c>
      <c r="G150">
        <f>ROUND((L150*P6)+M150, 2)</f>
        <v>0</v>
      </c>
      <c r="L150">
        <f>ROUND(0.0, 3)</f>
        <v>0</v>
      </c>
      <c r="M150">
        <f>ROUND(7.65049881, 3)</f>
        <v>0</v>
      </c>
      <c r="N150" t="s">
        <v>25</v>
      </c>
      <c r="Q150" t="s">
        <v>576</v>
      </c>
    </row>
    <row r="151" spans="1:17">
      <c r="A151" t="s">
        <v>577</v>
      </c>
      <c r="B151" t="s">
        <v>578</v>
      </c>
      <c r="C151" t="s">
        <v>579</v>
      </c>
      <c r="D151" t="s">
        <v>24</v>
      </c>
      <c r="G151">
        <f>ROUND((L151*P6)+M151, 2)</f>
        <v>0</v>
      </c>
      <c r="L151">
        <f>ROUND(0.0, 3)</f>
        <v>0</v>
      </c>
      <c r="M151">
        <f>ROUND(0.0, 3)</f>
        <v>0</v>
      </c>
      <c r="N151" t="s">
        <v>25</v>
      </c>
      <c r="Q151" t="s">
        <v>580</v>
      </c>
    </row>
    <row r="152" spans="1:17">
      <c r="A152" t="s">
        <v>581</v>
      </c>
      <c r="B152" t="s">
        <v>582</v>
      </c>
      <c r="C152" t="s">
        <v>583</v>
      </c>
      <c r="D152" t="s">
        <v>24</v>
      </c>
      <c r="G152">
        <f>ROUND((L152*P6)+M152, 2)</f>
        <v>0</v>
      </c>
      <c r="L152">
        <f>ROUND(0.0, 3)</f>
        <v>0</v>
      </c>
      <c r="M152">
        <f>ROUND(0.0, 3)</f>
        <v>0</v>
      </c>
      <c r="N152" t="s">
        <v>25</v>
      </c>
      <c r="Q152" t="s">
        <v>584</v>
      </c>
    </row>
    <row r="153" spans="1:17">
      <c r="A153" t="s">
        <v>585</v>
      </c>
      <c r="B153" t="s">
        <v>586</v>
      </c>
      <c r="C153" t="s">
        <v>33</v>
      </c>
      <c r="D153" t="s">
        <v>24</v>
      </c>
      <c r="G153">
        <f>ROUND((L153*P6)+M153, 2)</f>
        <v>0</v>
      </c>
      <c r="L153">
        <f>ROUND(0.0, 3)</f>
        <v>0</v>
      </c>
      <c r="M153">
        <f>ROUND(0.0, 3)</f>
        <v>0</v>
      </c>
      <c r="N153" t="s">
        <v>25</v>
      </c>
      <c r="Q153" t="s">
        <v>587</v>
      </c>
    </row>
    <row r="154" spans="1:17">
      <c r="A154" t="s">
        <v>588</v>
      </c>
      <c r="B154" t="s">
        <v>589</v>
      </c>
      <c r="C154" t="s">
        <v>590</v>
      </c>
      <c r="D154" t="s">
        <v>24</v>
      </c>
      <c r="G154">
        <f>ROUND((L154*P6)+M154, 2)</f>
        <v>0</v>
      </c>
      <c r="L154">
        <f>ROUND(0.0, 3)</f>
        <v>0</v>
      </c>
      <c r="M154">
        <f>ROUND(0.0, 3)</f>
        <v>0</v>
      </c>
      <c r="N154" t="s">
        <v>25</v>
      </c>
      <c r="Q154" t="s">
        <v>591</v>
      </c>
    </row>
    <row r="155" spans="1:17">
      <c r="A155" t="s">
        <v>592</v>
      </c>
      <c r="B155" t="s">
        <v>593</v>
      </c>
      <c r="C155" t="s">
        <v>182</v>
      </c>
      <c r="D155" t="s">
        <v>24</v>
      </c>
      <c r="G155">
        <f>ROUND((L155*P6)+M155, 2)</f>
        <v>0</v>
      </c>
      <c r="L155">
        <f>ROUND(0.0, 3)</f>
        <v>0</v>
      </c>
      <c r="M155">
        <f>ROUND(0.0, 3)</f>
        <v>0</v>
      </c>
      <c r="N155" t="s">
        <v>25</v>
      </c>
      <c r="Q155" t="s">
        <v>594</v>
      </c>
    </row>
    <row r="156" spans="1:17">
      <c r="A156" t="s">
        <v>595</v>
      </c>
      <c r="B156" t="s">
        <v>596</v>
      </c>
      <c r="C156" t="s">
        <v>597</v>
      </c>
      <c r="D156" t="s">
        <v>24</v>
      </c>
      <c r="G156">
        <f>ROUND((L156*P6)+M156, 2)</f>
        <v>0</v>
      </c>
      <c r="L156">
        <f>ROUND(0.0, 3)</f>
        <v>0</v>
      </c>
      <c r="M156">
        <f>ROUND(0.0, 3)</f>
        <v>0</v>
      </c>
      <c r="N156" t="s">
        <v>25</v>
      </c>
      <c r="Q156" t="s">
        <v>598</v>
      </c>
    </row>
    <row r="157" spans="1:17">
      <c r="A157" t="s">
        <v>599</v>
      </c>
      <c r="B157" t="s">
        <v>600</v>
      </c>
      <c r="C157" t="s">
        <v>601</v>
      </c>
      <c r="D157" t="s">
        <v>24</v>
      </c>
      <c r="G157">
        <f>ROUND((L157*P6)+M157, 2)</f>
        <v>0</v>
      </c>
      <c r="L157">
        <f>ROUND(0.0, 3)</f>
        <v>0</v>
      </c>
      <c r="M157">
        <f>ROUND(0.0, 3)</f>
        <v>0</v>
      </c>
      <c r="N157" t="s">
        <v>25</v>
      </c>
      <c r="Q157" t="s">
        <v>602</v>
      </c>
    </row>
    <row r="158" spans="1:17">
      <c r="A158" t="s">
        <v>603</v>
      </c>
      <c r="B158" t="s">
        <v>604</v>
      </c>
      <c r="C158" t="s">
        <v>605</v>
      </c>
      <c r="D158" t="s">
        <v>24</v>
      </c>
      <c r="G158">
        <f>ROUND((L158*P6)+M158, 2)</f>
        <v>0</v>
      </c>
      <c r="L158">
        <f>ROUND(0.0, 3)</f>
        <v>0</v>
      </c>
      <c r="M158">
        <f>ROUND(0.20559664, 3)</f>
        <v>0</v>
      </c>
      <c r="N158" t="s">
        <v>25</v>
      </c>
      <c r="Q158" t="s">
        <v>606</v>
      </c>
    </row>
    <row r="159" spans="1:17">
      <c r="A159" t="s">
        <v>607</v>
      </c>
      <c r="B159" t="s">
        <v>608</v>
      </c>
      <c r="C159" t="s">
        <v>609</v>
      </c>
      <c r="D159" t="s">
        <v>24</v>
      </c>
      <c r="G159">
        <f>ROUND((L159*P6)+M159, 2)</f>
        <v>0</v>
      </c>
      <c r="L159">
        <f>ROUND(0.0, 3)</f>
        <v>0</v>
      </c>
      <c r="M159">
        <f>ROUND(0.0, 3)</f>
        <v>0</v>
      </c>
      <c r="N159" t="s">
        <v>25</v>
      </c>
      <c r="Q159" t="s">
        <v>610</v>
      </c>
    </row>
    <row r="160" spans="1:17">
      <c r="A160" t="s">
        <v>611</v>
      </c>
      <c r="B160" t="s">
        <v>525</v>
      </c>
      <c r="C160" t="s">
        <v>433</v>
      </c>
      <c r="D160" t="s">
        <v>24</v>
      </c>
      <c r="G160">
        <f>ROUND((L160*P6)+M160, 2)</f>
        <v>0</v>
      </c>
      <c r="L160">
        <f>ROUND(0.0, 3)</f>
        <v>0</v>
      </c>
      <c r="M160">
        <f>ROUND(0.0, 3)</f>
        <v>0</v>
      </c>
      <c r="N160" t="s">
        <v>25</v>
      </c>
      <c r="Q160" t="s">
        <v>612</v>
      </c>
    </row>
    <row r="161" spans="1:17">
      <c r="A161" t="s">
        <v>613</v>
      </c>
      <c r="B161" t="s">
        <v>614</v>
      </c>
      <c r="C161" t="s">
        <v>615</v>
      </c>
      <c r="D161" t="s">
        <v>24</v>
      </c>
      <c r="G161">
        <f>ROUND((L161*P6)+M161, 2)</f>
        <v>0</v>
      </c>
      <c r="L161">
        <f>ROUND(0.0, 3)</f>
        <v>0</v>
      </c>
      <c r="M161">
        <f>ROUND(0.987129755, 3)</f>
        <v>0</v>
      </c>
      <c r="N161" t="s">
        <v>25</v>
      </c>
      <c r="Q161" t="s">
        <v>616</v>
      </c>
    </row>
    <row r="162" spans="1:17">
      <c r="A162" t="s">
        <v>617</v>
      </c>
      <c r="B162" t="s">
        <v>618</v>
      </c>
      <c r="C162" t="s">
        <v>619</v>
      </c>
      <c r="D162" t="s">
        <v>24</v>
      </c>
      <c r="G162">
        <f>ROUND((L162*P6)+M162, 2)</f>
        <v>0</v>
      </c>
      <c r="L162">
        <f>ROUND(0.0, 3)</f>
        <v>0</v>
      </c>
      <c r="M162">
        <f>ROUND(0.0, 3)</f>
        <v>0</v>
      </c>
      <c r="N162" t="s">
        <v>25</v>
      </c>
      <c r="Q162" t="s">
        <v>620</v>
      </c>
    </row>
    <row r="163" spans="1:17">
      <c r="A163" t="s">
        <v>621</v>
      </c>
      <c r="B163" t="s">
        <v>608</v>
      </c>
      <c r="C163" t="s">
        <v>622</v>
      </c>
      <c r="D163" t="s">
        <v>24</v>
      </c>
      <c r="G163">
        <f>ROUND((L163*P6)+M163, 2)</f>
        <v>0</v>
      </c>
      <c r="L163">
        <f>ROUND(0.0, 3)</f>
        <v>0</v>
      </c>
      <c r="M163">
        <f>ROUND(0.0, 3)</f>
        <v>0</v>
      </c>
      <c r="N163" t="s">
        <v>25</v>
      </c>
      <c r="Q163" t="s">
        <v>623</v>
      </c>
    </row>
    <row r="164" spans="1:17">
      <c r="A164" t="s">
        <v>624</v>
      </c>
      <c r="B164" t="s">
        <v>625</v>
      </c>
      <c r="C164" t="s">
        <v>626</v>
      </c>
      <c r="D164" t="s">
        <v>24</v>
      </c>
      <c r="G164">
        <f>ROUND((L164*P6)+M164, 2)</f>
        <v>0</v>
      </c>
      <c r="L164">
        <f>ROUND(0.0, 3)</f>
        <v>0</v>
      </c>
      <c r="M164">
        <f>ROUND(0.0, 3)</f>
        <v>0</v>
      </c>
      <c r="N164" t="s">
        <v>25</v>
      </c>
      <c r="Q164" t="s">
        <v>627</v>
      </c>
    </row>
    <row r="165" spans="1:17">
      <c r="A165" t="s">
        <v>628</v>
      </c>
      <c r="B165" t="s">
        <v>629</v>
      </c>
      <c r="C165" t="s">
        <v>630</v>
      </c>
      <c r="D165" t="s">
        <v>24</v>
      </c>
      <c r="G165">
        <f>ROUND((L165*P6)+M165, 2)</f>
        <v>0</v>
      </c>
      <c r="L165">
        <f>ROUND(0.0, 3)</f>
        <v>0</v>
      </c>
      <c r="M165">
        <f>ROUND(0.0, 3)</f>
        <v>0</v>
      </c>
      <c r="N165" t="s">
        <v>25</v>
      </c>
      <c r="Q165" t="s">
        <v>631</v>
      </c>
    </row>
    <row r="166" spans="1:17">
      <c r="A166" t="s">
        <v>632</v>
      </c>
      <c r="B166" t="s">
        <v>633</v>
      </c>
      <c r="C166" t="s">
        <v>634</v>
      </c>
      <c r="D166" t="s">
        <v>24</v>
      </c>
      <c r="G166">
        <f>ROUND((L166*P6)+M166, 2)</f>
        <v>0</v>
      </c>
      <c r="L166">
        <f>ROUND(0.0, 3)</f>
        <v>0</v>
      </c>
      <c r="M166">
        <f>ROUND(0.0, 3)</f>
        <v>0</v>
      </c>
      <c r="N166" t="s">
        <v>25</v>
      </c>
      <c r="Q166" t="s">
        <v>635</v>
      </c>
    </row>
    <row r="167" spans="1:17">
      <c r="A167" t="s">
        <v>636</v>
      </c>
      <c r="B167" t="s">
        <v>637</v>
      </c>
      <c r="C167" t="s">
        <v>194</v>
      </c>
      <c r="D167" t="s">
        <v>24</v>
      </c>
      <c r="G167">
        <f>ROUND((L167*P6)+M167, 2)</f>
        <v>0</v>
      </c>
      <c r="L167">
        <f>ROUND(0.0, 3)</f>
        <v>0</v>
      </c>
      <c r="M167">
        <f>ROUND(0.54243571, 3)</f>
        <v>0</v>
      </c>
      <c r="N167" t="s">
        <v>25</v>
      </c>
      <c r="Q167" t="s">
        <v>638</v>
      </c>
    </row>
    <row r="168" spans="1:17">
      <c r="A168" t="s">
        <v>639</v>
      </c>
      <c r="B168" t="s">
        <v>640</v>
      </c>
      <c r="C168" t="s">
        <v>102</v>
      </c>
      <c r="D168" t="s">
        <v>24</v>
      </c>
      <c r="G168">
        <f>ROUND((L168*P6)+M168, 2)</f>
        <v>0</v>
      </c>
      <c r="L168">
        <f>ROUND(0.0, 3)</f>
        <v>0</v>
      </c>
      <c r="M168">
        <f>ROUND(0.0, 3)</f>
        <v>0</v>
      </c>
      <c r="N168" t="s">
        <v>25</v>
      </c>
      <c r="Q168" t="s">
        <v>641</v>
      </c>
    </row>
    <row r="169" spans="1:17">
      <c r="A169" t="s">
        <v>642</v>
      </c>
      <c r="B169" t="s">
        <v>643</v>
      </c>
      <c r="C169" t="s">
        <v>644</v>
      </c>
      <c r="D169" t="s">
        <v>24</v>
      </c>
      <c r="G169">
        <f>ROUND((L169*P6)+M169, 2)</f>
        <v>0</v>
      </c>
      <c r="L169">
        <f>ROUND(0.0, 3)</f>
        <v>0</v>
      </c>
      <c r="M169">
        <f>ROUND(0.0, 3)</f>
        <v>0</v>
      </c>
      <c r="N169" t="s">
        <v>25</v>
      </c>
      <c r="Q169" t="s">
        <v>645</v>
      </c>
    </row>
    <row r="170" spans="1:17">
      <c r="A170" t="s">
        <v>646</v>
      </c>
      <c r="B170" t="s">
        <v>647</v>
      </c>
      <c r="C170" t="s">
        <v>648</v>
      </c>
      <c r="D170" t="s">
        <v>24</v>
      </c>
      <c r="G170">
        <f>ROUND((L170*P6)+M170, 2)</f>
        <v>0</v>
      </c>
      <c r="L170">
        <f>ROUND(0.0, 3)</f>
        <v>0</v>
      </c>
      <c r="M170">
        <f>ROUND(0.0, 3)</f>
        <v>0</v>
      </c>
      <c r="N170" t="s">
        <v>25</v>
      </c>
      <c r="Q170" t="s">
        <v>649</v>
      </c>
    </row>
    <row r="171" spans="1:17">
      <c r="A171" t="s">
        <v>650</v>
      </c>
      <c r="B171" t="s">
        <v>651</v>
      </c>
      <c r="C171" t="s">
        <v>652</v>
      </c>
      <c r="D171" t="s">
        <v>24</v>
      </c>
      <c r="G171">
        <f>ROUND((L171*P6)+M171, 2)</f>
        <v>0</v>
      </c>
      <c r="L171">
        <f>ROUND(0.0, 3)</f>
        <v>0</v>
      </c>
      <c r="M171">
        <f>ROUND(0.0, 3)</f>
        <v>0</v>
      </c>
      <c r="N171" t="s">
        <v>25</v>
      </c>
      <c r="Q171" t="s">
        <v>653</v>
      </c>
    </row>
    <row r="172" spans="1:17">
      <c r="A172" t="s">
        <v>654</v>
      </c>
      <c r="B172" t="s">
        <v>655</v>
      </c>
      <c r="C172" t="s">
        <v>656</v>
      </c>
      <c r="D172" t="s">
        <v>24</v>
      </c>
      <c r="G172">
        <f>ROUND((L172*P6)+M172, 2)</f>
        <v>0</v>
      </c>
      <c r="L172">
        <f>ROUND(0.03082788, 3)</f>
        <v>0</v>
      </c>
      <c r="M172">
        <f>ROUND(0.0, 3)</f>
        <v>0</v>
      </c>
      <c r="N172" t="s">
        <v>25</v>
      </c>
      <c r="Q172" t="s">
        <v>657</v>
      </c>
    </row>
    <row r="173" spans="1:17">
      <c r="A173" t="s">
        <v>658</v>
      </c>
      <c r="B173" t="s">
        <v>659</v>
      </c>
      <c r="C173" t="s">
        <v>331</v>
      </c>
      <c r="D173" t="s">
        <v>24</v>
      </c>
      <c r="G173">
        <f>ROUND((L173*P6)+M173, 2)</f>
        <v>0</v>
      </c>
      <c r="L173">
        <f>ROUND(0.0, 3)</f>
        <v>0</v>
      </c>
      <c r="M173">
        <f>ROUND(0.0, 3)</f>
        <v>0</v>
      </c>
      <c r="N173" t="s">
        <v>25</v>
      </c>
      <c r="Q173" t="s">
        <v>660</v>
      </c>
    </row>
    <row r="174" spans="1:17">
      <c r="A174" t="s">
        <v>661</v>
      </c>
      <c r="B174" t="s">
        <v>662</v>
      </c>
      <c r="C174" t="s">
        <v>663</v>
      </c>
      <c r="D174" t="s">
        <v>24</v>
      </c>
      <c r="G174">
        <f>ROUND((L174*P6)+M174, 2)</f>
        <v>0</v>
      </c>
      <c r="L174">
        <f>ROUND(0.0, 3)</f>
        <v>0</v>
      </c>
      <c r="M174">
        <f>ROUND(0.0, 3)</f>
        <v>0</v>
      </c>
      <c r="N174" t="s">
        <v>25</v>
      </c>
      <c r="Q174" t="s">
        <v>664</v>
      </c>
    </row>
    <row r="175" spans="1:17">
      <c r="A175" t="s">
        <v>665</v>
      </c>
      <c r="B175" t="s">
        <v>666</v>
      </c>
      <c r="C175" t="s">
        <v>667</v>
      </c>
      <c r="D175" t="s">
        <v>24</v>
      </c>
      <c r="G175">
        <f>ROUND((L175*P6)+M175, 2)</f>
        <v>0</v>
      </c>
      <c r="L175">
        <f>ROUND(0.0, 3)</f>
        <v>0</v>
      </c>
      <c r="M175">
        <f>ROUND(0.0, 3)</f>
        <v>0</v>
      </c>
      <c r="N175" t="s">
        <v>25</v>
      </c>
      <c r="Q175" t="s">
        <v>668</v>
      </c>
    </row>
    <row r="176" spans="1:17">
      <c r="A176" t="s">
        <v>669</v>
      </c>
      <c r="B176" t="s">
        <v>670</v>
      </c>
      <c r="C176" t="s">
        <v>350</v>
      </c>
      <c r="D176" t="s">
        <v>24</v>
      </c>
      <c r="G176">
        <f>ROUND((L176*P6)+M176, 2)</f>
        <v>0</v>
      </c>
      <c r="L176">
        <f>ROUND(0.0, 3)</f>
        <v>0</v>
      </c>
      <c r="M176">
        <f>ROUND(0.0, 3)</f>
        <v>0</v>
      </c>
      <c r="N176" t="s">
        <v>25</v>
      </c>
      <c r="Q176" t="s">
        <v>671</v>
      </c>
    </row>
    <row r="177" spans="1:17">
      <c r="A177" t="s">
        <v>672</v>
      </c>
      <c r="B177" t="s">
        <v>673</v>
      </c>
      <c r="C177" t="s">
        <v>674</v>
      </c>
      <c r="D177" t="s">
        <v>24</v>
      </c>
      <c r="G177">
        <f>ROUND((L177*P6)+M177, 2)</f>
        <v>0</v>
      </c>
      <c r="L177">
        <f>ROUND(0.0, 3)</f>
        <v>0</v>
      </c>
      <c r="M177">
        <f>ROUND(0.0, 3)</f>
        <v>0</v>
      </c>
      <c r="N177" t="s">
        <v>25</v>
      </c>
      <c r="Q177" t="s">
        <v>675</v>
      </c>
    </row>
    <row r="178" spans="1:17">
      <c r="A178" t="s">
        <v>676</v>
      </c>
      <c r="B178" t="s">
        <v>677</v>
      </c>
      <c r="C178" t="s">
        <v>678</v>
      </c>
      <c r="D178" t="s">
        <v>24</v>
      </c>
      <c r="G178">
        <f>ROUND((L178*P6)+M178, 2)</f>
        <v>0</v>
      </c>
      <c r="L178">
        <f>ROUND(0.0, 3)</f>
        <v>0</v>
      </c>
      <c r="M178">
        <f>ROUND(0.0, 3)</f>
        <v>0</v>
      </c>
      <c r="N178" t="s">
        <v>25</v>
      </c>
      <c r="Q178" t="s">
        <v>679</v>
      </c>
    </row>
    <row r="179" spans="1:17">
      <c r="A179" t="s">
        <v>680</v>
      </c>
      <c r="B179" t="s">
        <v>681</v>
      </c>
      <c r="C179" t="s">
        <v>682</v>
      </c>
      <c r="D179" t="s">
        <v>24</v>
      </c>
      <c r="G179">
        <f>ROUND((L179*P6)+M179, 2)</f>
        <v>0</v>
      </c>
      <c r="L179">
        <f>ROUND(0.0, 3)</f>
        <v>0</v>
      </c>
      <c r="M179">
        <f>ROUND(0.0, 3)</f>
        <v>0</v>
      </c>
      <c r="N179" t="s">
        <v>25</v>
      </c>
      <c r="Q179" t="s">
        <v>683</v>
      </c>
    </row>
    <row r="180" spans="1:17">
      <c r="A180" t="s">
        <v>684</v>
      </c>
      <c r="B180" t="s">
        <v>685</v>
      </c>
      <c r="C180" t="s">
        <v>686</v>
      </c>
      <c r="D180" t="s">
        <v>24</v>
      </c>
      <c r="G180">
        <f>ROUND((L180*P6)+M180, 2)</f>
        <v>0</v>
      </c>
      <c r="L180">
        <f>ROUND(0.0, 3)</f>
        <v>0</v>
      </c>
      <c r="M180">
        <f>ROUND(0.0, 3)</f>
        <v>0</v>
      </c>
      <c r="N180" t="s">
        <v>25</v>
      </c>
      <c r="Q180" t="s">
        <v>687</v>
      </c>
    </row>
    <row r="181" spans="1:17">
      <c r="A181" t="s">
        <v>688</v>
      </c>
      <c r="B181" t="s">
        <v>689</v>
      </c>
      <c r="C181" t="s">
        <v>663</v>
      </c>
      <c r="D181" t="s">
        <v>24</v>
      </c>
      <c r="G181">
        <f>ROUND((L181*P6)+M181, 2)</f>
        <v>0</v>
      </c>
      <c r="L181">
        <f>ROUND(0.0, 3)</f>
        <v>0</v>
      </c>
      <c r="M181">
        <f>ROUND(0.0, 3)</f>
        <v>0</v>
      </c>
      <c r="N181" t="s">
        <v>25</v>
      </c>
      <c r="Q181" t="s">
        <v>690</v>
      </c>
    </row>
    <row r="182" spans="1:17">
      <c r="A182" t="s">
        <v>691</v>
      </c>
      <c r="B182" t="s">
        <v>692</v>
      </c>
      <c r="C182" t="s">
        <v>693</v>
      </c>
      <c r="D182" t="s">
        <v>24</v>
      </c>
      <c r="G182">
        <f>ROUND((L182*P6)+M182, 2)</f>
        <v>0</v>
      </c>
      <c r="L182">
        <f>ROUND(0.0, 3)</f>
        <v>0</v>
      </c>
      <c r="M182">
        <f>ROUND(0.0, 3)</f>
        <v>0</v>
      </c>
      <c r="N182" t="s">
        <v>25</v>
      </c>
      <c r="Q182" t="s">
        <v>694</v>
      </c>
    </row>
    <row r="183" spans="1:17">
      <c r="A183" t="s">
        <v>695</v>
      </c>
      <c r="B183" t="s">
        <v>696</v>
      </c>
      <c r="C183" t="s">
        <v>686</v>
      </c>
      <c r="D183" t="s">
        <v>24</v>
      </c>
      <c r="G183">
        <f>ROUND((L183*P6)+M183, 2)</f>
        <v>0</v>
      </c>
      <c r="L183">
        <f>ROUND(0.0, 3)</f>
        <v>0</v>
      </c>
      <c r="M183">
        <f>ROUND(0.0, 3)</f>
        <v>0</v>
      </c>
      <c r="N183" t="s">
        <v>25</v>
      </c>
      <c r="Q183" t="s">
        <v>697</v>
      </c>
    </row>
    <row r="184" spans="1:17">
      <c r="A184" t="s">
        <v>698</v>
      </c>
      <c r="B184" t="s">
        <v>699</v>
      </c>
      <c r="C184" t="s">
        <v>700</v>
      </c>
      <c r="D184" t="s">
        <v>24</v>
      </c>
      <c r="G184">
        <f>ROUND((L184*P6)+M184, 2)</f>
        <v>0</v>
      </c>
      <c r="L184">
        <f>ROUND(0.0, 3)</f>
        <v>0</v>
      </c>
      <c r="M184">
        <f>ROUND(0.0, 3)</f>
        <v>0</v>
      </c>
      <c r="N184" t="s">
        <v>25</v>
      </c>
      <c r="Q184" t="s">
        <v>701</v>
      </c>
    </row>
    <row r="185" spans="1:17">
      <c r="A185" t="s">
        <v>702</v>
      </c>
      <c r="B185" t="s">
        <v>703</v>
      </c>
      <c r="C185" t="s">
        <v>182</v>
      </c>
      <c r="D185" t="s">
        <v>24</v>
      </c>
      <c r="G185">
        <f>ROUND((L185*P6)+M185, 2)</f>
        <v>0</v>
      </c>
      <c r="L185">
        <f>ROUND(0.0, 3)</f>
        <v>0</v>
      </c>
      <c r="M185">
        <f>ROUND(0.0, 3)</f>
        <v>0</v>
      </c>
      <c r="N185" t="s">
        <v>25</v>
      </c>
      <c r="Q185" t="s">
        <v>704</v>
      </c>
    </row>
    <row r="186" spans="1:17">
      <c r="A186" t="s">
        <v>705</v>
      </c>
      <c r="B186" t="s">
        <v>706</v>
      </c>
      <c r="C186" t="s">
        <v>707</v>
      </c>
      <c r="D186" t="s">
        <v>24</v>
      </c>
      <c r="G186">
        <f>ROUND((L186*P6)+M186, 2)</f>
        <v>0</v>
      </c>
      <c r="L186">
        <f>ROUND(0.0, 3)</f>
        <v>0</v>
      </c>
      <c r="M186">
        <f>ROUND(0.0, 3)</f>
        <v>0</v>
      </c>
      <c r="N186" t="s">
        <v>25</v>
      </c>
      <c r="Q186" t="s">
        <v>708</v>
      </c>
    </row>
    <row r="187" spans="1:17">
      <c r="A187" t="s">
        <v>709</v>
      </c>
      <c r="B187" t="s">
        <v>710</v>
      </c>
      <c r="C187" t="s">
        <v>711</v>
      </c>
      <c r="D187" t="s">
        <v>24</v>
      </c>
      <c r="G187">
        <f>ROUND((L187*P6)+M187, 2)</f>
        <v>0</v>
      </c>
      <c r="L187">
        <f>ROUND(0.0, 3)</f>
        <v>0</v>
      </c>
      <c r="M187">
        <f>ROUND(0.0, 3)</f>
        <v>0</v>
      </c>
      <c r="N187" t="s">
        <v>25</v>
      </c>
      <c r="Q187" t="s">
        <v>712</v>
      </c>
    </row>
    <row r="188" spans="1:17">
      <c r="A188" t="s">
        <v>713</v>
      </c>
      <c r="B188" t="s">
        <v>714</v>
      </c>
      <c r="C188" t="s">
        <v>33</v>
      </c>
      <c r="D188" t="s">
        <v>24</v>
      </c>
      <c r="G188">
        <f>ROUND((L188*P6)+M188, 2)</f>
        <v>0</v>
      </c>
      <c r="L188">
        <f>ROUND(0.0, 3)</f>
        <v>0</v>
      </c>
      <c r="M188">
        <f>ROUND(0.0, 3)</f>
        <v>0</v>
      </c>
      <c r="N188" t="s">
        <v>25</v>
      </c>
      <c r="Q188" t="s">
        <v>715</v>
      </c>
    </row>
    <row r="189" spans="1:17">
      <c r="A189" t="s">
        <v>716</v>
      </c>
      <c r="B189" t="s">
        <v>717</v>
      </c>
      <c r="C189" t="s">
        <v>718</v>
      </c>
      <c r="D189" t="s">
        <v>24</v>
      </c>
      <c r="G189">
        <f>ROUND((L189*P6)+M189, 2)</f>
        <v>0</v>
      </c>
      <c r="L189">
        <f>ROUND(0.0, 3)</f>
        <v>0</v>
      </c>
      <c r="M189">
        <f>ROUND(0.0, 3)</f>
        <v>0</v>
      </c>
      <c r="N189" t="s">
        <v>25</v>
      </c>
      <c r="Q189" t="s">
        <v>719</v>
      </c>
    </row>
    <row r="190" spans="1:17">
      <c r="A190" t="s">
        <v>720</v>
      </c>
      <c r="B190" t="s">
        <v>721</v>
      </c>
      <c r="C190" t="s">
        <v>722</v>
      </c>
      <c r="D190" t="s">
        <v>24</v>
      </c>
      <c r="G190">
        <f>ROUND((L190*P6)+M190, 2)</f>
        <v>0</v>
      </c>
      <c r="L190">
        <f>ROUND(0.0, 3)</f>
        <v>0</v>
      </c>
      <c r="M190">
        <f>ROUND(0.0, 3)</f>
        <v>0</v>
      </c>
      <c r="N190" t="s">
        <v>25</v>
      </c>
      <c r="Q190" t="s">
        <v>723</v>
      </c>
    </row>
    <row r="191" spans="1:17">
      <c r="A191" t="s">
        <v>724</v>
      </c>
      <c r="B191" t="s">
        <v>725</v>
      </c>
      <c r="C191" t="s">
        <v>726</v>
      </c>
      <c r="D191" t="s">
        <v>24</v>
      </c>
      <c r="G191">
        <f>ROUND((L191*P6)+M191, 2)</f>
        <v>0</v>
      </c>
      <c r="L191">
        <f>ROUND(0.0, 3)</f>
        <v>0</v>
      </c>
      <c r="M191">
        <f>ROUND(0.0, 3)</f>
        <v>0</v>
      </c>
      <c r="N191" t="s">
        <v>25</v>
      </c>
      <c r="Q191" t="s">
        <v>727</v>
      </c>
    </row>
    <row r="192" spans="1:17">
      <c r="A192" t="s">
        <v>728</v>
      </c>
      <c r="B192" t="s">
        <v>729</v>
      </c>
      <c r="C192" t="s">
        <v>730</v>
      </c>
      <c r="D192" t="s">
        <v>24</v>
      </c>
      <c r="G192">
        <f>ROUND((L192*P6)+M192, 2)</f>
        <v>0</v>
      </c>
      <c r="L192">
        <f>ROUND(0.0, 3)</f>
        <v>0</v>
      </c>
      <c r="M192">
        <f>ROUND(0.0, 3)</f>
        <v>0</v>
      </c>
      <c r="N192" t="s">
        <v>25</v>
      </c>
      <c r="Q192" t="s">
        <v>731</v>
      </c>
    </row>
    <row r="193" spans="1:17">
      <c r="A193" t="s">
        <v>732</v>
      </c>
      <c r="B193" t="s">
        <v>733</v>
      </c>
      <c r="C193" t="s">
        <v>182</v>
      </c>
      <c r="D193" t="s">
        <v>24</v>
      </c>
      <c r="G193">
        <f>ROUND((L193*P6)+M193, 2)</f>
        <v>0</v>
      </c>
      <c r="L193">
        <f>ROUND(0.0, 3)</f>
        <v>0</v>
      </c>
      <c r="M193">
        <f>ROUND(0.0, 3)</f>
        <v>0</v>
      </c>
      <c r="N193" t="s">
        <v>25</v>
      </c>
      <c r="Q193" t="s">
        <v>734</v>
      </c>
    </row>
    <row r="194" spans="1:17">
      <c r="A194" t="s">
        <v>735</v>
      </c>
      <c r="B194" t="s">
        <v>736</v>
      </c>
      <c r="C194" t="s">
        <v>33</v>
      </c>
      <c r="D194" t="s">
        <v>24</v>
      </c>
      <c r="G194">
        <f>ROUND((L194*P6)+M194, 2)</f>
        <v>0</v>
      </c>
      <c r="L194">
        <f>ROUND(0.0, 3)</f>
        <v>0</v>
      </c>
      <c r="M194">
        <f>ROUND(0.0, 3)</f>
        <v>0</v>
      </c>
      <c r="N194" t="s">
        <v>25</v>
      </c>
      <c r="Q194" t="s">
        <v>737</v>
      </c>
    </row>
    <row r="195" spans="1:17">
      <c r="A195" t="s">
        <v>738</v>
      </c>
      <c r="B195" t="s">
        <v>739</v>
      </c>
      <c r="C195" t="s">
        <v>740</v>
      </c>
      <c r="D195" t="s">
        <v>24</v>
      </c>
      <c r="G195">
        <f>ROUND((L195*P6)+M195, 2)</f>
        <v>0</v>
      </c>
      <c r="L195">
        <f>ROUND(0.0, 3)</f>
        <v>0</v>
      </c>
      <c r="M195">
        <f>ROUND(0.0, 3)</f>
        <v>0</v>
      </c>
      <c r="N195" t="s">
        <v>25</v>
      </c>
      <c r="Q195" t="s">
        <v>741</v>
      </c>
    </row>
    <row r="196" spans="1:17">
      <c r="A196" t="s">
        <v>742</v>
      </c>
      <c r="B196" t="s">
        <v>743</v>
      </c>
      <c r="C196" t="s">
        <v>700</v>
      </c>
      <c r="D196" t="s">
        <v>24</v>
      </c>
      <c r="G196">
        <f>ROUND((L196*P6)+M196, 2)</f>
        <v>0</v>
      </c>
      <c r="L196">
        <f>ROUND(0.0, 3)</f>
        <v>0</v>
      </c>
      <c r="M196">
        <f>ROUND(0.0, 3)</f>
        <v>0</v>
      </c>
      <c r="N196" t="s">
        <v>25</v>
      </c>
      <c r="Q196" t="s">
        <v>744</v>
      </c>
    </row>
    <row r="197" spans="1:17">
      <c r="A197" t="s">
        <v>745</v>
      </c>
      <c r="B197" t="s">
        <v>743</v>
      </c>
      <c r="C197" t="s">
        <v>700</v>
      </c>
      <c r="D197" t="s">
        <v>24</v>
      </c>
      <c r="G197">
        <f>ROUND((L197*P6)+M197, 2)</f>
        <v>0</v>
      </c>
      <c r="L197">
        <f>ROUND(0.0, 3)</f>
        <v>0</v>
      </c>
      <c r="M197">
        <f>ROUND(0.0, 3)</f>
        <v>0</v>
      </c>
      <c r="N197" t="s">
        <v>25</v>
      </c>
      <c r="Q197" t="s">
        <v>746</v>
      </c>
    </row>
    <row r="198" spans="1:17">
      <c r="A198" t="s">
        <v>747</v>
      </c>
      <c r="B198" t="s">
        <v>748</v>
      </c>
      <c r="C198" t="s">
        <v>749</v>
      </c>
      <c r="D198" t="s">
        <v>24</v>
      </c>
      <c r="G198">
        <f>ROUND((L198*P6)+M198, 2)</f>
        <v>0</v>
      </c>
      <c r="L198">
        <f>ROUND(0.0, 3)</f>
        <v>0</v>
      </c>
      <c r="M198">
        <f>ROUND(0.0, 3)</f>
        <v>0</v>
      </c>
      <c r="N198" t="s">
        <v>25</v>
      </c>
      <c r="Q198" t="s">
        <v>750</v>
      </c>
    </row>
    <row r="199" spans="1:17">
      <c r="A199" t="s">
        <v>751</v>
      </c>
      <c r="B199" t="s">
        <v>752</v>
      </c>
      <c r="C199" t="s">
        <v>753</v>
      </c>
      <c r="D199" t="s">
        <v>24</v>
      </c>
      <c r="G199">
        <f>ROUND((L199*P6)+M199, 2)</f>
        <v>0</v>
      </c>
      <c r="L199">
        <f>ROUND(0.0, 3)</f>
        <v>0</v>
      </c>
      <c r="M199">
        <f>ROUND(0.158580525, 3)</f>
        <v>0</v>
      </c>
      <c r="N199" t="s">
        <v>25</v>
      </c>
      <c r="Q199" t="s">
        <v>754</v>
      </c>
    </row>
    <row r="200" spans="1:17">
      <c r="A200" t="s">
        <v>755</v>
      </c>
      <c r="B200" t="s">
        <v>756</v>
      </c>
      <c r="C200" t="s">
        <v>700</v>
      </c>
      <c r="D200" t="s">
        <v>24</v>
      </c>
      <c r="G200">
        <f>ROUND((L200*P6)+M200, 2)</f>
        <v>0</v>
      </c>
      <c r="L200">
        <f>ROUND(0.0, 3)</f>
        <v>0</v>
      </c>
      <c r="M200">
        <f>ROUND(0.0, 3)</f>
        <v>0</v>
      </c>
      <c r="N200" t="s">
        <v>25</v>
      </c>
      <c r="Q200" t="s">
        <v>757</v>
      </c>
    </row>
    <row r="201" spans="1:17">
      <c r="A201" t="s">
        <v>758</v>
      </c>
      <c r="B201" t="s">
        <v>759</v>
      </c>
      <c r="C201" t="s">
        <v>37</v>
      </c>
      <c r="D201" t="s">
        <v>24</v>
      </c>
      <c r="G201">
        <f>ROUND((L201*P6)+M201, 2)</f>
        <v>0</v>
      </c>
      <c r="L201">
        <f>ROUND(0.0, 3)</f>
        <v>0</v>
      </c>
      <c r="M201">
        <f>ROUND(0.0, 3)</f>
        <v>0</v>
      </c>
      <c r="N201" t="s">
        <v>25</v>
      </c>
      <c r="Q201" t="s">
        <v>760</v>
      </c>
    </row>
    <row r="202" spans="1:17">
      <c r="A202" t="s">
        <v>761</v>
      </c>
      <c r="B202" t="s">
        <v>762</v>
      </c>
      <c r="C202" t="s">
        <v>37</v>
      </c>
      <c r="D202" t="s">
        <v>24</v>
      </c>
      <c r="G202">
        <f>ROUND((L202*P6)+M202, 2)</f>
        <v>0</v>
      </c>
      <c r="L202">
        <f>ROUND(0.000834225, 3)</f>
        <v>0</v>
      </c>
      <c r="M202">
        <f>ROUND(0.467871785, 3)</f>
        <v>0</v>
      </c>
      <c r="N202" t="s">
        <v>25</v>
      </c>
      <c r="Q202" t="s">
        <v>763</v>
      </c>
    </row>
    <row r="203" spans="1:17">
      <c r="A203" t="s">
        <v>764</v>
      </c>
      <c r="B203" t="s">
        <v>765</v>
      </c>
      <c r="C203" t="s">
        <v>766</v>
      </c>
      <c r="D203" t="s">
        <v>24</v>
      </c>
      <c r="G203">
        <f>ROUND((L203*P6)+M203, 2)</f>
        <v>0</v>
      </c>
      <c r="L203">
        <f>ROUND(0.0, 3)</f>
        <v>0</v>
      </c>
      <c r="M203">
        <f>ROUND(134.63858954, 3)</f>
        <v>0</v>
      </c>
      <c r="N203" t="s">
        <v>25</v>
      </c>
      <c r="Q203" t="s">
        <v>767</v>
      </c>
    </row>
    <row r="204" spans="1:17">
      <c r="A204" t="s">
        <v>768</v>
      </c>
      <c r="B204" t="s">
        <v>769</v>
      </c>
      <c r="C204" t="s">
        <v>770</v>
      </c>
      <c r="D204" t="s">
        <v>24</v>
      </c>
      <c r="G204">
        <f>ROUND((L204*P6)+M204, 2)</f>
        <v>0</v>
      </c>
      <c r="L204">
        <f>ROUND(0.00894542, 3)</f>
        <v>0</v>
      </c>
      <c r="M204">
        <f>ROUND(1.348395125, 3)</f>
        <v>0</v>
      </c>
      <c r="N204" t="s">
        <v>25</v>
      </c>
      <c r="Q204" t="s">
        <v>771</v>
      </c>
    </row>
    <row r="205" spans="1:17">
      <c r="A205" t="s">
        <v>772</v>
      </c>
      <c r="B205" t="s">
        <v>773</v>
      </c>
      <c r="C205" t="s">
        <v>182</v>
      </c>
      <c r="D205" t="s">
        <v>24</v>
      </c>
      <c r="G205">
        <f>ROUND((L205*P6)+M205, 2)</f>
        <v>0</v>
      </c>
      <c r="L205">
        <f>ROUND(0.0, 3)</f>
        <v>0</v>
      </c>
      <c r="M205">
        <f>ROUND(0.0, 3)</f>
        <v>0</v>
      </c>
      <c r="N205" t="s">
        <v>25</v>
      </c>
      <c r="Q205" t="s">
        <v>774</v>
      </c>
    </row>
    <row r="206" spans="1:17">
      <c r="A206" t="s">
        <v>775</v>
      </c>
      <c r="B206" t="s">
        <v>776</v>
      </c>
      <c r="C206" t="s">
        <v>777</v>
      </c>
      <c r="D206" t="s">
        <v>24</v>
      </c>
      <c r="G206">
        <f>ROUND((L206*P6)+M206, 2)</f>
        <v>0</v>
      </c>
      <c r="L206">
        <f>ROUND(0.0, 3)</f>
        <v>0</v>
      </c>
      <c r="M206">
        <f>ROUND(0.0, 3)</f>
        <v>0</v>
      </c>
      <c r="N206" t="s">
        <v>25</v>
      </c>
      <c r="Q206" t="s">
        <v>778</v>
      </c>
    </row>
    <row r="207" spans="1:17">
      <c r="A207" t="s">
        <v>779</v>
      </c>
      <c r="B207" t="s">
        <v>780</v>
      </c>
      <c r="C207" t="s">
        <v>33</v>
      </c>
      <c r="D207" t="s">
        <v>24</v>
      </c>
      <c r="G207">
        <f>ROUND((L207*P6)+M207, 2)</f>
        <v>0</v>
      </c>
      <c r="L207">
        <f>ROUND(0.0, 3)</f>
        <v>0</v>
      </c>
      <c r="M207">
        <f>ROUND(0.0, 3)</f>
        <v>0</v>
      </c>
      <c r="N207" t="s">
        <v>25</v>
      </c>
      <c r="Q207" t="s">
        <v>781</v>
      </c>
    </row>
    <row r="208" spans="1:17">
      <c r="A208" t="s">
        <v>782</v>
      </c>
      <c r="B208" t="s">
        <v>783</v>
      </c>
      <c r="C208" t="s">
        <v>784</v>
      </c>
      <c r="D208" t="s">
        <v>24</v>
      </c>
      <c r="G208">
        <f>ROUND((L208*P6)+M208, 2)</f>
        <v>0</v>
      </c>
      <c r="L208">
        <f>ROUND(0.0, 3)</f>
        <v>0</v>
      </c>
      <c r="M208">
        <f>ROUND(0.0, 3)</f>
        <v>0</v>
      </c>
      <c r="N208" t="s">
        <v>25</v>
      </c>
      <c r="Q208" t="s">
        <v>785</v>
      </c>
    </row>
    <row r="209" spans="1:17">
      <c r="A209" t="s">
        <v>786</v>
      </c>
      <c r="B209" t="s">
        <v>787</v>
      </c>
      <c r="C209" t="s">
        <v>788</v>
      </c>
      <c r="D209" t="s">
        <v>24</v>
      </c>
      <c r="G209">
        <f>ROUND((L209*P6)+M209, 2)</f>
        <v>0</v>
      </c>
      <c r="L209">
        <f>ROUND(0.0, 3)</f>
        <v>0</v>
      </c>
      <c r="M209">
        <f>ROUND(0.0, 3)</f>
        <v>0</v>
      </c>
      <c r="N209" t="s">
        <v>25</v>
      </c>
      <c r="Q209" t="s">
        <v>789</v>
      </c>
    </row>
    <row r="210" spans="1:17">
      <c r="A210" t="s">
        <v>790</v>
      </c>
      <c r="B210" t="s">
        <v>791</v>
      </c>
      <c r="C210" t="s">
        <v>792</v>
      </c>
      <c r="D210" t="s">
        <v>24</v>
      </c>
      <c r="G210">
        <f>ROUND((L210*P6)+M210, 2)</f>
        <v>0</v>
      </c>
      <c r="L210">
        <f>ROUND(0.38988777, 3)</f>
        <v>0</v>
      </c>
      <c r="M210">
        <f>ROUND(1.147223375, 3)</f>
        <v>0</v>
      </c>
      <c r="N210" t="s">
        <v>25</v>
      </c>
      <c r="Q210" t="s">
        <v>793</v>
      </c>
    </row>
    <row r="211" spans="1:17">
      <c r="A211" t="s">
        <v>794</v>
      </c>
      <c r="B211" t="s">
        <v>795</v>
      </c>
      <c r="C211" t="s">
        <v>796</v>
      </c>
      <c r="D211" t="s">
        <v>24</v>
      </c>
      <c r="G211">
        <f>ROUND((L211*P6)+M211, 2)</f>
        <v>0</v>
      </c>
      <c r="L211">
        <f>ROUND(0.0, 3)</f>
        <v>0</v>
      </c>
      <c r="M211">
        <f>ROUND(0.0, 3)</f>
        <v>0</v>
      </c>
      <c r="N211" t="s">
        <v>25</v>
      </c>
      <c r="Q211" t="s">
        <v>797</v>
      </c>
    </row>
    <row r="212" spans="1:17">
      <c r="A212" t="s">
        <v>798</v>
      </c>
      <c r="B212" t="s">
        <v>799</v>
      </c>
      <c r="C212" t="s">
        <v>800</v>
      </c>
      <c r="D212" t="s">
        <v>24</v>
      </c>
      <c r="G212">
        <f>ROUND((L212*P6)+M212, 2)</f>
        <v>0</v>
      </c>
      <c r="L212">
        <f>ROUND(0.0, 3)</f>
        <v>0</v>
      </c>
      <c r="M212">
        <f>ROUND(0.0, 3)</f>
        <v>0</v>
      </c>
      <c r="N212" t="s">
        <v>25</v>
      </c>
      <c r="Q212" t="s">
        <v>801</v>
      </c>
    </row>
    <row r="213" spans="1:17">
      <c r="A213" t="s">
        <v>802</v>
      </c>
      <c r="B213" t="s">
        <v>803</v>
      </c>
      <c r="C213" t="s">
        <v>804</v>
      </c>
      <c r="D213" t="s">
        <v>24</v>
      </c>
      <c r="G213">
        <f>ROUND((L213*P6)+M213, 2)</f>
        <v>0</v>
      </c>
      <c r="L213">
        <f>ROUND(0.0, 3)</f>
        <v>0</v>
      </c>
      <c r="M213">
        <f>ROUND(1.499890725, 3)</f>
        <v>0</v>
      </c>
      <c r="N213" t="s">
        <v>25</v>
      </c>
      <c r="Q213" t="s">
        <v>805</v>
      </c>
    </row>
    <row r="214" spans="1:17">
      <c r="A214" t="s">
        <v>806</v>
      </c>
      <c r="B214" t="s">
        <v>807</v>
      </c>
      <c r="C214" t="s">
        <v>808</v>
      </c>
      <c r="D214" t="s">
        <v>24</v>
      </c>
      <c r="G214">
        <f>ROUND((L214*P6)+M214, 2)</f>
        <v>0</v>
      </c>
      <c r="L214">
        <f>ROUND(0.0, 3)</f>
        <v>0</v>
      </c>
      <c r="M214">
        <f>ROUND(1.35628994, 3)</f>
        <v>0</v>
      </c>
      <c r="N214" t="s">
        <v>25</v>
      </c>
      <c r="Q214" t="s">
        <v>809</v>
      </c>
    </row>
    <row r="215" spans="1:17">
      <c r="A215" t="s">
        <v>810</v>
      </c>
      <c r="B215" t="s">
        <v>811</v>
      </c>
      <c r="C215" t="s">
        <v>812</v>
      </c>
      <c r="D215" t="s">
        <v>24</v>
      </c>
      <c r="G215">
        <f>ROUND((L215*P6)+M215, 2)</f>
        <v>0</v>
      </c>
      <c r="L215">
        <f>ROUND(0.0, 3)</f>
        <v>0</v>
      </c>
      <c r="M215">
        <f>ROUND(0.0, 3)</f>
        <v>0</v>
      </c>
      <c r="N215" t="s">
        <v>25</v>
      </c>
      <c r="Q215" t="s">
        <v>813</v>
      </c>
    </row>
    <row r="216" spans="1:17">
      <c r="A216" t="s">
        <v>814</v>
      </c>
      <c r="B216" t="s">
        <v>815</v>
      </c>
      <c r="C216" t="s">
        <v>816</v>
      </c>
      <c r="D216" t="s">
        <v>24</v>
      </c>
      <c r="G216">
        <f>ROUND((L216*P6)+M216, 2)</f>
        <v>0</v>
      </c>
      <c r="L216">
        <f>ROUND(0.0, 3)</f>
        <v>0</v>
      </c>
      <c r="M216">
        <f>ROUND(0.0, 3)</f>
        <v>0</v>
      </c>
      <c r="N216" t="s">
        <v>25</v>
      </c>
      <c r="Q216" t="s">
        <v>817</v>
      </c>
    </row>
    <row r="217" spans="1:17">
      <c r="A217" t="s">
        <v>818</v>
      </c>
      <c r="B217" t="s">
        <v>714</v>
      </c>
      <c r="C217" t="s">
        <v>819</v>
      </c>
      <c r="D217" t="s">
        <v>24</v>
      </c>
      <c r="G217">
        <f>ROUND((L217*P6)+M217, 2)</f>
        <v>0</v>
      </c>
      <c r="L217">
        <f>ROUND(0.0, 3)</f>
        <v>0</v>
      </c>
      <c r="M217">
        <f>ROUND(0.0, 3)</f>
        <v>0</v>
      </c>
      <c r="N217" t="s">
        <v>25</v>
      </c>
      <c r="Q217" t="s">
        <v>820</v>
      </c>
    </row>
    <row r="218" spans="1:17">
      <c r="A218" t="s">
        <v>821</v>
      </c>
      <c r="B218" t="s">
        <v>822</v>
      </c>
      <c r="C218" t="s">
        <v>823</v>
      </c>
      <c r="D218" t="s">
        <v>24</v>
      </c>
      <c r="G218">
        <f>ROUND((L218*P6)+M218, 2)</f>
        <v>0</v>
      </c>
      <c r="L218">
        <f>ROUND(0.0, 3)</f>
        <v>0</v>
      </c>
      <c r="M218">
        <f>ROUND(0.0, 3)</f>
        <v>0</v>
      </c>
      <c r="N218" t="s">
        <v>25</v>
      </c>
      <c r="Q218" t="s">
        <v>824</v>
      </c>
    </row>
    <row r="219" spans="1:17">
      <c r="A219" t="s">
        <v>825</v>
      </c>
      <c r="B219" t="s">
        <v>826</v>
      </c>
      <c r="C219" t="s">
        <v>827</v>
      </c>
      <c r="D219" t="s">
        <v>24</v>
      </c>
      <c r="G219">
        <f>ROUND((L219*P6)+M219, 2)</f>
        <v>0</v>
      </c>
      <c r="L219">
        <f>ROUND(0.0, 3)</f>
        <v>0</v>
      </c>
      <c r="M219">
        <f>ROUND(0.0, 3)</f>
        <v>0</v>
      </c>
      <c r="N219" t="s">
        <v>25</v>
      </c>
      <c r="Q219" t="s">
        <v>828</v>
      </c>
    </row>
    <row r="220" spans="1:17">
      <c r="A220" t="s">
        <v>829</v>
      </c>
      <c r="B220" t="s">
        <v>830</v>
      </c>
      <c r="C220" t="s">
        <v>831</v>
      </c>
      <c r="D220" t="s">
        <v>24</v>
      </c>
      <c r="G220">
        <f>ROUND((L220*P6)+M220, 2)</f>
        <v>0</v>
      </c>
      <c r="L220">
        <f>ROUND(0.0, 3)</f>
        <v>0</v>
      </c>
      <c r="M220">
        <f>ROUND(0.0, 3)</f>
        <v>0</v>
      </c>
      <c r="N220" t="s">
        <v>25</v>
      </c>
      <c r="Q220" t="s">
        <v>832</v>
      </c>
    </row>
    <row r="221" spans="1:17">
      <c r="A221" t="s">
        <v>833</v>
      </c>
      <c r="B221" t="s">
        <v>834</v>
      </c>
      <c r="C221" t="s">
        <v>835</v>
      </c>
      <c r="D221" t="s">
        <v>24</v>
      </c>
      <c r="G221">
        <f>ROUND((L221*P6)+M221, 2)</f>
        <v>0</v>
      </c>
      <c r="L221">
        <f>ROUND(0.0, 3)</f>
        <v>0</v>
      </c>
      <c r="M221">
        <f>ROUND(0.0, 3)</f>
        <v>0</v>
      </c>
      <c r="N221" t="s">
        <v>25</v>
      </c>
      <c r="Q221" t="s">
        <v>836</v>
      </c>
    </row>
    <row r="222" spans="1:17">
      <c r="A222" t="s">
        <v>837</v>
      </c>
      <c r="B222" t="s">
        <v>838</v>
      </c>
      <c r="C222" t="s">
        <v>700</v>
      </c>
      <c r="D222" t="s">
        <v>24</v>
      </c>
      <c r="G222">
        <f>ROUND((L222*P6)+M222, 2)</f>
        <v>0</v>
      </c>
      <c r="L222">
        <f>ROUND(0.0, 3)</f>
        <v>0</v>
      </c>
      <c r="M222">
        <f>ROUND(0.0, 3)</f>
        <v>0</v>
      </c>
      <c r="N222" t="s">
        <v>25</v>
      </c>
      <c r="Q222" t="s">
        <v>839</v>
      </c>
    </row>
    <row r="223" spans="1:17">
      <c r="A223" t="s">
        <v>840</v>
      </c>
      <c r="B223" t="s">
        <v>841</v>
      </c>
      <c r="C223" t="s">
        <v>842</v>
      </c>
      <c r="D223" t="s">
        <v>24</v>
      </c>
      <c r="G223">
        <f>ROUND((L223*P6)+M223, 2)</f>
        <v>0</v>
      </c>
      <c r="L223">
        <f>ROUND(0.0, 3)</f>
        <v>0</v>
      </c>
      <c r="M223">
        <f>ROUND(0.0, 3)</f>
        <v>0</v>
      </c>
      <c r="N223" t="s">
        <v>25</v>
      </c>
      <c r="Q223" t="s">
        <v>843</v>
      </c>
    </row>
    <row r="224" spans="1:17">
      <c r="A224" t="s">
        <v>844</v>
      </c>
      <c r="B224" t="s">
        <v>845</v>
      </c>
      <c r="C224" t="s">
        <v>846</v>
      </c>
      <c r="D224" t="s">
        <v>24</v>
      </c>
      <c r="G224">
        <f>ROUND((L224*P6)+M224, 2)</f>
        <v>0</v>
      </c>
      <c r="L224">
        <f>ROUND(0.0, 3)</f>
        <v>0</v>
      </c>
      <c r="M224">
        <f>ROUND(23.91106053, 3)</f>
        <v>0</v>
      </c>
      <c r="N224" t="s">
        <v>25</v>
      </c>
      <c r="Q224" t="s">
        <v>847</v>
      </c>
    </row>
    <row r="225" spans="1:17">
      <c r="A225" t="s">
        <v>848</v>
      </c>
      <c r="B225" t="s">
        <v>849</v>
      </c>
      <c r="C225" t="s">
        <v>33</v>
      </c>
      <c r="D225" t="s">
        <v>24</v>
      </c>
      <c r="G225">
        <f>ROUND((L225*P6)+M225, 2)</f>
        <v>0</v>
      </c>
      <c r="L225">
        <f>ROUND(0.0, 3)</f>
        <v>0</v>
      </c>
      <c r="M225">
        <f>ROUND(0.0, 3)</f>
        <v>0</v>
      </c>
      <c r="N225" t="s">
        <v>25</v>
      </c>
      <c r="Q225" t="s">
        <v>850</v>
      </c>
    </row>
    <row r="226" spans="1:17">
      <c r="A226" t="s">
        <v>851</v>
      </c>
      <c r="B226" t="s">
        <v>852</v>
      </c>
      <c r="C226" t="s">
        <v>853</v>
      </c>
      <c r="D226" t="s">
        <v>24</v>
      </c>
      <c r="G226">
        <f>ROUND((L226*P6)+M226, 2)</f>
        <v>0</v>
      </c>
      <c r="L226">
        <f>ROUND(0.0, 3)</f>
        <v>0</v>
      </c>
      <c r="M226">
        <f>ROUND(0.0, 3)</f>
        <v>0</v>
      </c>
      <c r="N226" t="s">
        <v>25</v>
      </c>
      <c r="Q226" t="s">
        <v>854</v>
      </c>
    </row>
    <row r="227" spans="1:17">
      <c r="A227" t="s">
        <v>855</v>
      </c>
      <c r="B227" t="s">
        <v>856</v>
      </c>
      <c r="C227" t="s">
        <v>835</v>
      </c>
      <c r="D227" t="s">
        <v>24</v>
      </c>
      <c r="G227">
        <f>ROUND((L227*P6)+M227, 2)</f>
        <v>0</v>
      </c>
      <c r="L227">
        <f>ROUND(0.0, 3)</f>
        <v>0</v>
      </c>
      <c r="M227">
        <f>ROUND(0.0, 3)</f>
        <v>0</v>
      </c>
      <c r="N227" t="s">
        <v>25</v>
      </c>
      <c r="Q227" t="s">
        <v>857</v>
      </c>
    </row>
    <row r="228" spans="1:17">
      <c r="A228" t="s">
        <v>858</v>
      </c>
      <c r="B228" t="s">
        <v>859</v>
      </c>
      <c r="C228" t="s">
        <v>860</v>
      </c>
      <c r="D228" t="s">
        <v>24</v>
      </c>
      <c r="G228">
        <f>ROUND((L228*P6)+M228, 2)</f>
        <v>0</v>
      </c>
      <c r="L228">
        <f>ROUND(0.0, 3)</f>
        <v>0</v>
      </c>
      <c r="M228">
        <f>ROUND(0.0, 3)</f>
        <v>0</v>
      </c>
      <c r="N228" t="s">
        <v>25</v>
      </c>
      <c r="Q228" t="s">
        <v>861</v>
      </c>
    </row>
    <row r="229" spans="1:17">
      <c r="A229" t="s">
        <v>862</v>
      </c>
      <c r="B229" t="s">
        <v>211</v>
      </c>
      <c r="C229" t="s">
        <v>212</v>
      </c>
      <c r="D229" t="s">
        <v>24</v>
      </c>
      <c r="G229">
        <f>ROUND((L229*P6)+M229, 2)</f>
        <v>0</v>
      </c>
      <c r="L229">
        <f>ROUND(0.0, 3)</f>
        <v>0</v>
      </c>
      <c r="M229">
        <f>ROUND(0.0, 3)</f>
        <v>0</v>
      </c>
      <c r="N229" t="s">
        <v>25</v>
      </c>
      <c r="Q229" t="s">
        <v>863</v>
      </c>
    </row>
    <row r="230" spans="1:17">
      <c r="A230" t="s">
        <v>864</v>
      </c>
      <c r="B230" t="s">
        <v>865</v>
      </c>
      <c r="C230" t="s">
        <v>866</v>
      </c>
      <c r="D230" t="s">
        <v>24</v>
      </c>
      <c r="G230">
        <f>ROUND((L230*P6)+M230, 2)</f>
        <v>0</v>
      </c>
      <c r="L230">
        <f>ROUND(0.0, 3)</f>
        <v>0</v>
      </c>
      <c r="M230">
        <f>ROUND(0.0, 3)</f>
        <v>0</v>
      </c>
      <c r="N230" t="s">
        <v>25</v>
      </c>
      <c r="Q230" t="s">
        <v>867</v>
      </c>
    </row>
    <row r="231" spans="1:17">
      <c r="A231" t="s">
        <v>868</v>
      </c>
      <c r="B231" t="s">
        <v>869</v>
      </c>
      <c r="C231" t="s">
        <v>33</v>
      </c>
      <c r="D231" t="s">
        <v>24</v>
      </c>
      <c r="G231">
        <f>ROUND((L231*P6)+M231, 2)</f>
        <v>0</v>
      </c>
      <c r="L231">
        <f>ROUND(0.0, 3)</f>
        <v>0</v>
      </c>
      <c r="M231">
        <f>ROUND(0.0, 3)</f>
        <v>0</v>
      </c>
      <c r="N231" t="s">
        <v>25</v>
      </c>
      <c r="Q231" t="s">
        <v>870</v>
      </c>
    </row>
    <row r="232" spans="1:17">
      <c r="A232" t="s">
        <v>871</v>
      </c>
      <c r="B232" t="s">
        <v>872</v>
      </c>
      <c r="C232" t="s">
        <v>873</v>
      </c>
      <c r="D232" t="s">
        <v>24</v>
      </c>
      <c r="G232">
        <f>ROUND((L232*P6)+M232, 2)</f>
        <v>0</v>
      </c>
      <c r="L232">
        <f>ROUND(0.0, 3)</f>
        <v>0</v>
      </c>
      <c r="M232">
        <f>ROUND(0.0, 3)</f>
        <v>0</v>
      </c>
      <c r="N232" t="s">
        <v>25</v>
      </c>
      <c r="Q232" t="s">
        <v>874</v>
      </c>
    </row>
    <row r="233" spans="1:17">
      <c r="A233" t="s">
        <v>875</v>
      </c>
      <c r="B233" t="s">
        <v>876</v>
      </c>
      <c r="C233" t="s">
        <v>877</v>
      </c>
      <c r="D233" t="s">
        <v>24</v>
      </c>
      <c r="G233">
        <f>ROUND((L233*P6)+M233, 2)</f>
        <v>0</v>
      </c>
      <c r="L233">
        <f>ROUND(0.0, 3)</f>
        <v>0</v>
      </c>
      <c r="M233">
        <f>ROUND(0.0, 3)</f>
        <v>0</v>
      </c>
      <c r="N233" t="s">
        <v>25</v>
      </c>
      <c r="Q233" t="s">
        <v>878</v>
      </c>
    </row>
    <row r="234" spans="1:17">
      <c r="A234" t="s">
        <v>879</v>
      </c>
      <c r="B234" t="s">
        <v>880</v>
      </c>
      <c r="C234" t="s">
        <v>835</v>
      </c>
      <c r="D234" t="s">
        <v>24</v>
      </c>
      <c r="G234">
        <f>ROUND((L234*P6)+M234, 2)</f>
        <v>0</v>
      </c>
      <c r="L234">
        <f>ROUND(0.0, 3)</f>
        <v>0</v>
      </c>
      <c r="M234">
        <f>ROUND(0.0, 3)</f>
        <v>0</v>
      </c>
      <c r="N234" t="s">
        <v>25</v>
      </c>
      <c r="Q234" t="s">
        <v>881</v>
      </c>
    </row>
    <row r="235" spans="1:17">
      <c r="A235" t="s">
        <v>882</v>
      </c>
      <c r="B235" t="s">
        <v>883</v>
      </c>
      <c r="C235" t="s">
        <v>884</v>
      </c>
      <c r="D235" t="s">
        <v>24</v>
      </c>
      <c r="G235">
        <f>ROUND((L235*P6)+M235, 2)</f>
        <v>0</v>
      </c>
      <c r="L235">
        <f>ROUND(0.0, 3)</f>
        <v>0</v>
      </c>
      <c r="M235">
        <f>ROUND(0.0, 3)</f>
        <v>0</v>
      </c>
      <c r="N235" t="s">
        <v>25</v>
      </c>
      <c r="Q235" t="s">
        <v>885</v>
      </c>
    </row>
    <row r="236" spans="1:17">
      <c r="A236" t="s">
        <v>886</v>
      </c>
      <c r="B236" t="s">
        <v>887</v>
      </c>
      <c r="C236" t="s">
        <v>888</v>
      </c>
      <c r="D236" t="s">
        <v>24</v>
      </c>
      <c r="G236">
        <f>ROUND((L236*P6)+M236, 2)</f>
        <v>0</v>
      </c>
      <c r="L236">
        <f>ROUND(0.0, 3)</f>
        <v>0</v>
      </c>
      <c r="M236">
        <f>ROUND(0.0, 3)</f>
        <v>0</v>
      </c>
      <c r="N236" t="s">
        <v>25</v>
      </c>
      <c r="Q236" t="s">
        <v>889</v>
      </c>
    </row>
    <row r="237" spans="1:17">
      <c r="A237" t="s">
        <v>890</v>
      </c>
      <c r="B237" t="s">
        <v>891</v>
      </c>
      <c r="C237" t="s">
        <v>892</v>
      </c>
      <c r="D237" t="s">
        <v>24</v>
      </c>
      <c r="G237">
        <f>ROUND((L237*P6)+M237, 2)</f>
        <v>0</v>
      </c>
      <c r="L237">
        <f>ROUND(0.0, 3)</f>
        <v>0</v>
      </c>
      <c r="M237">
        <f>ROUND(0.0, 3)</f>
        <v>0</v>
      </c>
      <c r="N237" t="s">
        <v>25</v>
      </c>
      <c r="Q237" t="s">
        <v>893</v>
      </c>
    </row>
    <row r="238" spans="1:17">
      <c r="A238" t="s">
        <v>894</v>
      </c>
      <c r="B238" t="s">
        <v>895</v>
      </c>
      <c r="C238" t="s">
        <v>896</v>
      </c>
      <c r="D238" t="s">
        <v>24</v>
      </c>
      <c r="G238">
        <f>ROUND((L238*P6)+M238, 2)</f>
        <v>0</v>
      </c>
      <c r="L238">
        <f>ROUND(0.0, 3)</f>
        <v>0</v>
      </c>
      <c r="M238">
        <f>ROUND(0.0, 3)</f>
        <v>0</v>
      </c>
      <c r="N238" t="s">
        <v>25</v>
      </c>
      <c r="Q238" t="s">
        <v>897</v>
      </c>
    </row>
    <row r="239" spans="1:17">
      <c r="A239" t="s">
        <v>898</v>
      </c>
      <c r="B239" t="s">
        <v>899</v>
      </c>
      <c r="C239" t="s">
        <v>900</v>
      </c>
      <c r="D239" t="s">
        <v>24</v>
      </c>
      <c r="G239">
        <f>ROUND((L239*P6)+M239, 2)</f>
        <v>0</v>
      </c>
      <c r="L239">
        <f>ROUND(0.0, 3)</f>
        <v>0</v>
      </c>
      <c r="M239">
        <f>ROUND(0.0, 3)</f>
        <v>0</v>
      </c>
      <c r="N239" t="s">
        <v>25</v>
      </c>
      <c r="Q239" t="s">
        <v>901</v>
      </c>
    </row>
    <row r="240" spans="1:17">
      <c r="A240" t="s">
        <v>902</v>
      </c>
      <c r="B240" t="s">
        <v>903</v>
      </c>
      <c r="C240" t="s">
        <v>904</v>
      </c>
      <c r="D240" t="s">
        <v>24</v>
      </c>
      <c r="G240">
        <f>ROUND((L240*P6)+M240, 2)</f>
        <v>0</v>
      </c>
      <c r="L240">
        <f>ROUND(0.0, 3)</f>
        <v>0</v>
      </c>
      <c r="M240">
        <f>ROUND(0.0, 3)</f>
        <v>0</v>
      </c>
      <c r="N240" t="s">
        <v>25</v>
      </c>
      <c r="Q240" t="s">
        <v>905</v>
      </c>
    </row>
    <row r="241" spans="1:17">
      <c r="A241" t="s">
        <v>906</v>
      </c>
      <c r="B241" t="s">
        <v>907</v>
      </c>
      <c r="C241" t="s">
        <v>33</v>
      </c>
      <c r="D241" t="s">
        <v>24</v>
      </c>
      <c r="G241">
        <f>ROUND((L241*P6)+M241, 2)</f>
        <v>0</v>
      </c>
      <c r="L241">
        <f>ROUND(0.0, 3)</f>
        <v>0</v>
      </c>
      <c r="M241">
        <f>ROUND(0.0, 3)</f>
        <v>0</v>
      </c>
      <c r="N241" t="s">
        <v>25</v>
      </c>
      <c r="Q241" t="s">
        <v>908</v>
      </c>
    </row>
    <row r="242" spans="1:17">
      <c r="A242" t="s">
        <v>909</v>
      </c>
      <c r="B242" t="s">
        <v>910</v>
      </c>
      <c r="C242" t="s">
        <v>911</v>
      </c>
      <c r="D242" t="s">
        <v>24</v>
      </c>
      <c r="G242">
        <f>ROUND((L242*P6)+M242, 2)</f>
        <v>0</v>
      </c>
      <c r="L242">
        <f>ROUND(0.0, 3)</f>
        <v>0</v>
      </c>
      <c r="M242">
        <f>ROUND(0.0, 3)</f>
        <v>0</v>
      </c>
      <c r="N242" t="s">
        <v>25</v>
      </c>
      <c r="Q242" t="s">
        <v>912</v>
      </c>
    </row>
    <row r="243" spans="1:17">
      <c r="A243" t="s">
        <v>913</v>
      </c>
      <c r="B243" t="s">
        <v>914</v>
      </c>
      <c r="C243" t="s">
        <v>915</v>
      </c>
      <c r="D243" t="s">
        <v>24</v>
      </c>
      <c r="G243">
        <f>ROUND((L243*P6)+M243, 2)</f>
        <v>0</v>
      </c>
      <c r="L243">
        <f>ROUND(0.0, 3)</f>
        <v>0</v>
      </c>
      <c r="M243">
        <f>ROUND(0.0, 3)</f>
        <v>0</v>
      </c>
      <c r="N243" t="s">
        <v>25</v>
      </c>
      <c r="Q243" t="s">
        <v>916</v>
      </c>
    </row>
    <row r="244" spans="1:17">
      <c r="A244" t="s">
        <v>917</v>
      </c>
      <c r="B244" t="s">
        <v>918</v>
      </c>
      <c r="C244" t="s">
        <v>919</v>
      </c>
      <c r="D244" t="s">
        <v>24</v>
      </c>
      <c r="G244">
        <f>ROUND((L244*P6)+M244, 2)</f>
        <v>0</v>
      </c>
      <c r="L244">
        <f>ROUND(0.010100405, 3)</f>
        <v>0</v>
      </c>
      <c r="M244">
        <f>ROUND(0.0, 3)</f>
        <v>0</v>
      </c>
      <c r="N244" t="s">
        <v>25</v>
      </c>
      <c r="Q244" t="s">
        <v>920</v>
      </c>
    </row>
    <row r="245" spans="1:17">
      <c r="A245" t="s">
        <v>921</v>
      </c>
      <c r="B245" t="s">
        <v>922</v>
      </c>
      <c r="C245" t="s">
        <v>373</v>
      </c>
      <c r="D245" t="s">
        <v>24</v>
      </c>
      <c r="G245">
        <f>ROUND((L245*P6)+M245, 2)</f>
        <v>0</v>
      </c>
      <c r="L245">
        <f>ROUND(0.0, 3)</f>
        <v>0</v>
      </c>
      <c r="M245">
        <f>ROUND(0.0, 3)</f>
        <v>0</v>
      </c>
      <c r="N245" t="s">
        <v>25</v>
      </c>
      <c r="Q245" t="s">
        <v>923</v>
      </c>
    </row>
    <row r="246" spans="1:17">
      <c r="A246" t="s">
        <v>924</v>
      </c>
      <c r="B246" t="s">
        <v>925</v>
      </c>
      <c r="C246" t="s">
        <v>926</v>
      </c>
      <c r="D246" t="s">
        <v>24</v>
      </c>
      <c r="G246">
        <f>ROUND((L246*P6)+M246, 2)</f>
        <v>0</v>
      </c>
      <c r="L246">
        <f>ROUND(0.0, 3)</f>
        <v>0</v>
      </c>
      <c r="M246">
        <f>ROUND(0.0, 3)</f>
        <v>0</v>
      </c>
      <c r="N246" t="s">
        <v>25</v>
      </c>
      <c r="Q246" t="s">
        <v>927</v>
      </c>
    </row>
    <row r="247" spans="1:17">
      <c r="A247" t="s">
        <v>928</v>
      </c>
      <c r="B247" t="s">
        <v>929</v>
      </c>
      <c r="C247" t="s">
        <v>135</v>
      </c>
      <c r="D247" t="s">
        <v>24</v>
      </c>
      <c r="G247">
        <f>ROUND((L247*P6)+M247, 2)</f>
        <v>0</v>
      </c>
      <c r="L247">
        <f>ROUND(0.0, 3)</f>
        <v>0</v>
      </c>
      <c r="M247">
        <f>ROUND(0.0, 3)</f>
        <v>0</v>
      </c>
      <c r="N247" t="s">
        <v>25</v>
      </c>
      <c r="Q247" t="s">
        <v>930</v>
      </c>
    </row>
    <row r="248" spans="1:17">
      <c r="A248" t="s">
        <v>931</v>
      </c>
      <c r="B248" t="s">
        <v>932</v>
      </c>
      <c r="C248" t="s">
        <v>135</v>
      </c>
      <c r="D248" t="s">
        <v>24</v>
      </c>
      <c r="G248">
        <f>ROUND((L248*P6)+M248, 2)</f>
        <v>0</v>
      </c>
      <c r="L248">
        <f>ROUND(0.0, 3)</f>
        <v>0</v>
      </c>
      <c r="M248">
        <f>ROUND(0.0, 3)</f>
        <v>0</v>
      </c>
      <c r="N248" t="s">
        <v>25</v>
      </c>
      <c r="Q248" t="s">
        <v>933</v>
      </c>
    </row>
    <row r="249" spans="1:17">
      <c r="A249" t="s">
        <v>934</v>
      </c>
      <c r="B249" t="s">
        <v>935</v>
      </c>
      <c r="C249" t="s">
        <v>135</v>
      </c>
      <c r="D249" t="s">
        <v>24</v>
      </c>
      <c r="G249">
        <f>ROUND((L249*P6)+M249, 2)</f>
        <v>0</v>
      </c>
      <c r="L249">
        <f>ROUND(0.0, 3)</f>
        <v>0</v>
      </c>
      <c r="M249">
        <f>ROUND(0.0, 3)</f>
        <v>0</v>
      </c>
      <c r="N249" t="s">
        <v>25</v>
      </c>
      <c r="Q249" t="s">
        <v>936</v>
      </c>
    </row>
    <row r="250" spans="1:17">
      <c r="A250" t="s">
        <v>937</v>
      </c>
      <c r="B250" t="s">
        <v>938</v>
      </c>
      <c r="C250" t="s">
        <v>135</v>
      </c>
      <c r="D250" t="s">
        <v>24</v>
      </c>
      <c r="G250">
        <f>ROUND((L250*P6)+M250, 2)</f>
        <v>0</v>
      </c>
      <c r="L250">
        <f>ROUND(0.0, 3)</f>
        <v>0</v>
      </c>
      <c r="M250">
        <f>ROUND(0.0, 3)</f>
        <v>0</v>
      </c>
      <c r="N250" t="s">
        <v>25</v>
      </c>
      <c r="Q250" t="s">
        <v>939</v>
      </c>
    </row>
    <row r="251" spans="1:17">
      <c r="A251" t="s">
        <v>940</v>
      </c>
      <c r="B251" t="s">
        <v>941</v>
      </c>
      <c r="C251" t="s">
        <v>135</v>
      </c>
      <c r="D251" t="s">
        <v>24</v>
      </c>
      <c r="G251">
        <f>ROUND((L251*P6)+M251, 2)</f>
        <v>0</v>
      </c>
      <c r="L251">
        <f>ROUND(0.0, 3)</f>
        <v>0</v>
      </c>
      <c r="M251">
        <f>ROUND(0.0, 3)</f>
        <v>0</v>
      </c>
      <c r="N251" t="s">
        <v>25</v>
      </c>
      <c r="Q251" t="s">
        <v>942</v>
      </c>
    </row>
    <row r="252" spans="1:17">
      <c r="A252" t="s">
        <v>943</v>
      </c>
      <c r="B252" t="s">
        <v>944</v>
      </c>
      <c r="C252" t="s">
        <v>135</v>
      </c>
      <c r="D252" t="s">
        <v>24</v>
      </c>
      <c r="G252">
        <f>ROUND((L252*P6)+M252, 2)</f>
        <v>0</v>
      </c>
      <c r="L252">
        <f>ROUND(0.0, 3)</f>
        <v>0</v>
      </c>
      <c r="M252">
        <f>ROUND(0.0, 3)</f>
        <v>0</v>
      </c>
      <c r="N252" t="s">
        <v>25</v>
      </c>
      <c r="Q252" t="s">
        <v>945</v>
      </c>
    </row>
    <row r="253" spans="1:17">
      <c r="A253" t="s">
        <v>946</v>
      </c>
      <c r="B253" t="s">
        <v>947</v>
      </c>
      <c r="C253" t="s">
        <v>135</v>
      </c>
      <c r="D253" t="s">
        <v>24</v>
      </c>
      <c r="G253">
        <f>ROUND((L253*P6)+M253, 2)</f>
        <v>0</v>
      </c>
      <c r="L253">
        <f>ROUND(0.0, 3)</f>
        <v>0</v>
      </c>
      <c r="M253">
        <f>ROUND(0.0, 3)</f>
        <v>0</v>
      </c>
      <c r="N253" t="s">
        <v>25</v>
      </c>
      <c r="Q253" t="s">
        <v>948</v>
      </c>
    </row>
    <row r="254" spans="1:17">
      <c r="A254" t="s">
        <v>949</v>
      </c>
      <c r="B254" t="s">
        <v>950</v>
      </c>
      <c r="C254" t="s">
        <v>135</v>
      </c>
      <c r="D254" t="s">
        <v>24</v>
      </c>
      <c r="G254">
        <f>ROUND((L254*P6)+M254, 2)</f>
        <v>0</v>
      </c>
      <c r="L254">
        <f>ROUND(0.0, 3)</f>
        <v>0</v>
      </c>
      <c r="M254">
        <f>ROUND(0.0, 3)</f>
        <v>0</v>
      </c>
      <c r="N254" t="s">
        <v>25</v>
      </c>
      <c r="Q254" t="s">
        <v>951</v>
      </c>
    </row>
    <row r="255" spans="1:17">
      <c r="A255" t="s">
        <v>952</v>
      </c>
      <c r="B255" t="s">
        <v>953</v>
      </c>
      <c r="C255" t="s">
        <v>135</v>
      </c>
      <c r="D255" t="s">
        <v>24</v>
      </c>
      <c r="G255">
        <f>ROUND((L255*P6)+M255, 2)</f>
        <v>0</v>
      </c>
      <c r="L255">
        <f>ROUND(0.0, 3)</f>
        <v>0</v>
      </c>
      <c r="M255">
        <f>ROUND(0.0, 3)</f>
        <v>0</v>
      </c>
      <c r="N255" t="s">
        <v>25</v>
      </c>
      <c r="Q255" t="s">
        <v>954</v>
      </c>
    </row>
    <row r="256" spans="1:17">
      <c r="A256" t="s">
        <v>955</v>
      </c>
      <c r="B256" t="s">
        <v>956</v>
      </c>
      <c r="C256" t="s">
        <v>135</v>
      </c>
      <c r="D256" t="s">
        <v>24</v>
      </c>
      <c r="G256">
        <f>ROUND((L256*P6)+M256, 2)</f>
        <v>0</v>
      </c>
      <c r="L256">
        <f>ROUND(0.0, 3)</f>
        <v>0</v>
      </c>
      <c r="M256">
        <f>ROUND(0.0, 3)</f>
        <v>0</v>
      </c>
      <c r="N256" t="s">
        <v>25</v>
      </c>
      <c r="Q256" t="s">
        <v>957</v>
      </c>
    </row>
    <row r="257" spans="1:17">
      <c r="A257" t="s">
        <v>958</v>
      </c>
      <c r="B257" t="s">
        <v>959</v>
      </c>
      <c r="C257" t="s">
        <v>135</v>
      </c>
      <c r="D257" t="s">
        <v>24</v>
      </c>
      <c r="G257">
        <f>ROUND((L257*P6)+M257, 2)</f>
        <v>0</v>
      </c>
      <c r="L257">
        <f>ROUND(0.0, 3)</f>
        <v>0</v>
      </c>
      <c r="M257">
        <f>ROUND(0.0, 3)</f>
        <v>0</v>
      </c>
      <c r="N257" t="s">
        <v>25</v>
      </c>
      <c r="Q257" t="s">
        <v>960</v>
      </c>
    </row>
    <row r="258" spans="1:17">
      <c r="A258" t="s">
        <v>961</v>
      </c>
      <c r="B258" t="s">
        <v>962</v>
      </c>
      <c r="C258" t="s">
        <v>135</v>
      </c>
      <c r="D258" t="s">
        <v>24</v>
      </c>
      <c r="G258">
        <f>ROUND((L258*P6)+M258, 2)</f>
        <v>0</v>
      </c>
      <c r="L258">
        <f>ROUND(0.0, 3)</f>
        <v>0</v>
      </c>
      <c r="M258">
        <f>ROUND(0.0, 3)</f>
        <v>0</v>
      </c>
      <c r="N258" t="s">
        <v>25</v>
      </c>
      <c r="Q258" t="s">
        <v>963</v>
      </c>
    </row>
    <row r="259" spans="1:17">
      <c r="A259" t="s">
        <v>964</v>
      </c>
      <c r="B259" t="s">
        <v>965</v>
      </c>
      <c r="C259" t="s">
        <v>135</v>
      </c>
      <c r="D259" t="s">
        <v>24</v>
      </c>
      <c r="G259">
        <f>ROUND((L259*P6)+M259, 2)</f>
        <v>0</v>
      </c>
      <c r="L259">
        <f>ROUND(0.0, 3)</f>
        <v>0</v>
      </c>
      <c r="M259">
        <f>ROUND(0.0, 3)</f>
        <v>0</v>
      </c>
      <c r="N259" t="s">
        <v>25</v>
      </c>
      <c r="Q259" t="s">
        <v>966</v>
      </c>
    </row>
    <row r="260" spans="1:17">
      <c r="A260" t="s">
        <v>967</v>
      </c>
      <c r="B260" t="s">
        <v>968</v>
      </c>
      <c r="C260" t="s">
        <v>135</v>
      </c>
      <c r="D260" t="s">
        <v>24</v>
      </c>
      <c r="G260">
        <f>ROUND((L260*P6)+M260, 2)</f>
        <v>0</v>
      </c>
      <c r="L260">
        <f>ROUND(0.0, 3)</f>
        <v>0</v>
      </c>
      <c r="M260">
        <f>ROUND(0.0, 3)</f>
        <v>0</v>
      </c>
      <c r="N260" t="s">
        <v>25</v>
      </c>
      <c r="Q260" t="s">
        <v>969</v>
      </c>
    </row>
    <row r="261" spans="1:17">
      <c r="A261" t="s">
        <v>970</v>
      </c>
      <c r="B261" t="s">
        <v>971</v>
      </c>
      <c r="C261" t="s">
        <v>135</v>
      </c>
      <c r="D261" t="s">
        <v>24</v>
      </c>
      <c r="G261">
        <f>ROUND((L261*P6)+M261, 2)</f>
        <v>0</v>
      </c>
      <c r="L261">
        <f>ROUND(0.0, 3)</f>
        <v>0</v>
      </c>
      <c r="M261">
        <f>ROUND(0.50629976, 3)</f>
        <v>0</v>
      </c>
      <c r="N261" t="s">
        <v>25</v>
      </c>
      <c r="Q261" t="s">
        <v>972</v>
      </c>
    </row>
    <row r="262" spans="1:17">
      <c r="A262" t="s">
        <v>973</v>
      </c>
      <c r="B262" t="s">
        <v>974</v>
      </c>
      <c r="C262" t="s">
        <v>115</v>
      </c>
      <c r="D262" t="s">
        <v>24</v>
      </c>
      <c r="G262">
        <f>ROUND((L262*P6)+M262, 2)</f>
        <v>0</v>
      </c>
      <c r="L262">
        <f>ROUND(0.0, 3)</f>
        <v>0</v>
      </c>
      <c r="M262">
        <f>ROUND(0.0, 3)</f>
        <v>0</v>
      </c>
      <c r="N262" t="s">
        <v>25</v>
      </c>
      <c r="Q262" t="s">
        <v>975</v>
      </c>
    </row>
    <row r="263" spans="1:17">
      <c r="A263" t="s">
        <v>976</v>
      </c>
      <c r="B263" t="s">
        <v>977</v>
      </c>
      <c r="C263" t="s">
        <v>174</v>
      </c>
      <c r="D263" t="s">
        <v>24</v>
      </c>
      <c r="G263">
        <f>ROUND((L263*P6)+M263, 2)</f>
        <v>0</v>
      </c>
      <c r="L263">
        <f>ROUND(0.0, 3)</f>
        <v>0</v>
      </c>
      <c r="M263">
        <f>ROUND(0.0, 3)</f>
        <v>0</v>
      </c>
      <c r="N263" t="s">
        <v>25</v>
      </c>
      <c r="Q263" t="s">
        <v>978</v>
      </c>
    </row>
    <row r="264" spans="1:17">
      <c r="A264" t="s">
        <v>979</v>
      </c>
      <c r="B264" t="s">
        <v>596</v>
      </c>
      <c r="C264" t="s">
        <v>597</v>
      </c>
      <c r="D264" t="s">
        <v>24</v>
      </c>
      <c r="G264">
        <f>ROUND((L264*P6)+M264, 2)</f>
        <v>0</v>
      </c>
      <c r="L264">
        <f>ROUND(0.0, 3)</f>
        <v>0</v>
      </c>
      <c r="M264">
        <f>ROUND(0.0, 3)</f>
        <v>0</v>
      </c>
      <c r="N264" t="s">
        <v>25</v>
      </c>
      <c r="Q264" t="s">
        <v>980</v>
      </c>
    </row>
    <row r="265" spans="1:17">
      <c r="A265" t="s">
        <v>981</v>
      </c>
      <c r="B265" t="s">
        <v>982</v>
      </c>
      <c r="C265" t="s">
        <v>135</v>
      </c>
      <c r="D265" t="s">
        <v>24</v>
      </c>
      <c r="G265">
        <f>ROUND((L265*P6)+M265, 2)</f>
        <v>0</v>
      </c>
      <c r="L265">
        <f>ROUND(0.0, 3)</f>
        <v>0</v>
      </c>
      <c r="M265">
        <f>ROUND(0.0, 3)</f>
        <v>0</v>
      </c>
      <c r="N265" t="s">
        <v>25</v>
      </c>
      <c r="Q265" t="s">
        <v>983</v>
      </c>
    </row>
    <row r="266" spans="1:17">
      <c r="A266" t="s">
        <v>984</v>
      </c>
      <c r="B266" t="s">
        <v>985</v>
      </c>
      <c r="C266" t="s">
        <v>135</v>
      </c>
      <c r="D266" t="s">
        <v>24</v>
      </c>
      <c r="G266">
        <f>ROUND((L266*P6)+M266, 2)</f>
        <v>0</v>
      </c>
      <c r="L266">
        <f>ROUND(0.0, 3)</f>
        <v>0</v>
      </c>
      <c r="M266">
        <f>ROUND(0.0, 3)</f>
        <v>0</v>
      </c>
      <c r="N266" t="s">
        <v>25</v>
      </c>
      <c r="Q266" t="s">
        <v>986</v>
      </c>
    </row>
    <row r="267" spans="1:17">
      <c r="A267" t="s">
        <v>987</v>
      </c>
      <c r="B267" t="s">
        <v>988</v>
      </c>
      <c r="C267" t="s">
        <v>989</v>
      </c>
      <c r="D267" t="s">
        <v>24</v>
      </c>
      <c r="G267">
        <f>ROUND((L267*P6)+M267, 2)</f>
        <v>0</v>
      </c>
      <c r="L267">
        <f>ROUND(0.0, 3)</f>
        <v>0</v>
      </c>
      <c r="M267">
        <f>ROUND(0.0, 3)</f>
        <v>0</v>
      </c>
      <c r="N267" t="s">
        <v>25</v>
      </c>
      <c r="Q267" t="s">
        <v>990</v>
      </c>
    </row>
    <row r="268" spans="1:17">
      <c r="A268" t="s">
        <v>991</v>
      </c>
      <c r="B268" t="s">
        <v>992</v>
      </c>
      <c r="C268" t="s">
        <v>166</v>
      </c>
      <c r="D268" t="s">
        <v>24</v>
      </c>
      <c r="G268">
        <f>ROUND((L268*P6)+M268, 2)</f>
        <v>0</v>
      </c>
      <c r="L268">
        <f>ROUND(0.0, 3)</f>
        <v>0</v>
      </c>
      <c r="M268">
        <f>ROUND(0.0, 3)</f>
        <v>0</v>
      </c>
      <c r="N268" t="s">
        <v>25</v>
      </c>
      <c r="Q268" t="s">
        <v>993</v>
      </c>
    </row>
    <row r="269" spans="1:17">
      <c r="A269" t="s">
        <v>994</v>
      </c>
      <c r="B269" t="s">
        <v>995</v>
      </c>
      <c r="C269" t="s">
        <v>615</v>
      </c>
      <c r="D269" t="s">
        <v>24</v>
      </c>
      <c r="G269">
        <f>ROUND((L269*P6)+M269, 2)</f>
        <v>0</v>
      </c>
      <c r="L269">
        <f>ROUND(0.0, 3)</f>
        <v>0</v>
      </c>
      <c r="M269">
        <f>ROUND(0.0, 3)</f>
        <v>0</v>
      </c>
      <c r="N269" t="s">
        <v>25</v>
      </c>
      <c r="Q269" t="s">
        <v>996</v>
      </c>
    </row>
    <row r="270" spans="1:17">
      <c r="A270" t="s">
        <v>997</v>
      </c>
      <c r="B270" t="s">
        <v>998</v>
      </c>
      <c r="C270" t="s">
        <v>615</v>
      </c>
      <c r="D270" t="s">
        <v>24</v>
      </c>
      <c r="G270">
        <f>ROUND((L270*P6)+M270, 2)</f>
        <v>0</v>
      </c>
      <c r="L270">
        <f>ROUND(0.0, 3)</f>
        <v>0</v>
      </c>
      <c r="M270">
        <f>ROUND(0.0, 3)</f>
        <v>0</v>
      </c>
      <c r="N270" t="s">
        <v>25</v>
      </c>
      <c r="Q270" t="s">
        <v>999</v>
      </c>
    </row>
    <row r="271" spans="1:17">
      <c r="A271" t="s">
        <v>1000</v>
      </c>
      <c r="B271" t="s">
        <v>1001</v>
      </c>
      <c r="C271" t="s">
        <v>615</v>
      </c>
      <c r="D271" t="s">
        <v>24</v>
      </c>
      <c r="G271">
        <f>ROUND((L271*P6)+M271, 2)</f>
        <v>0</v>
      </c>
      <c r="L271">
        <f>ROUND(0.0, 3)</f>
        <v>0</v>
      </c>
      <c r="M271">
        <f>ROUND(0.0, 3)</f>
        <v>0</v>
      </c>
      <c r="N271" t="s">
        <v>25</v>
      </c>
      <c r="Q271" t="s">
        <v>1002</v>
      </c>
    </row>
    <row r="272" spans="1:17">
      <c r="A272" t="s">
        <v>1003</v>
      </c>
      <c r="B272" t="s">
        <v>1004</v>
      </c>
      <c r="C272" t="s">
        <v>1005</v>
      </c>
      <c r="D272" t="s">
        <v>24</v>
      </c>
      <c r="G272">
        <f>ROUND((L272*P6)+M272, 2)</f>
        <v>0</v>
      </c>
      <c r="L272">
        <f>ROUND(0.0, 3)</f>
        <v>0</v>
      </c>
      <c r="M272">
        <f>ROUND(0.0, 3)</f>
        <v>0</v>
      </c>
      <c r="N272" t="s">
        <v>25</v>
      </c>
      <c r="Q272" t="s">
        <v>1006</v>
      </c>
    </row>
    <row r="273" spans="1:17">
      <c r="A273" t="s">
        <v>1007</v>
      </c>
      <c r="B273" t="s">
        <v>1008</v>
      </c>
      <c r="C273" t="s">
        <v>835</v>
      </c>
      <c r="D273" t="s">
        <v>24</v>
      </c>
      <c r="G273">
        <f>ROUND((L273*P6)+M273, 2)</f>
        <v>0</v>
      </c>
      <c r="L273">
        <f>ROUND(0.0, 3)</f>
        <v>0</v>
      </c>
      <c r="M273">
        <f>ROUND(0.0, 3)</f>
        <v>0</v>
      </c>
      <c r="N273" t="s">
        <v>25</v>
      </c>
      <c r="Q273" t="s">
        <v>1009</v>
      </c>
    </row>
    <row r="274" spans="1:17">
      <c r="A274" t="s">
        <v>1010</v>
      </c>
      <c r="B274" t="s">
        <v>1011</v>
      </c>
      <c r="C274" t="s">
        <v>835</v>
      </c>
      <c r="D274" t="s">
        <v>24</v>
      </c>
      <c r="G274">
        <f>ROUND((L274*P6)+M274, 2)</f>
        <v>0</v>
      </c>
      <c r="L274">
        <f>ROUND(0.0, 3)</f>
        <v>0</v>
      </c>
      <c r="M274">
        <f>ROUND(0.0, 3)</f>
        <v>0</v>
      </c>
      <c r="N274" t="s">
        <v>25</v>
      </c>
      <c r="Q274" t="s">
        <v>1012</v>
      </c>
    </row>
    <row r="275" spans="1:17">
      <c r="A275" t="s">
        <v>1013</v>
      </c>
      <c r="B275" t="s">
        <v>608</v>
      </c>
      <c r="C275" t="s">
        <v>1014</v>
      </c>
      <c r="D275" t="s">
        <v>24</v>
      </c>
      <c r="G275">
        <f>ROUND((L275*P6)+M275, 2)</f>
        <v>0</v>
      </c>
      <c r="L275">
        <f>ROUND(0.0, 3)</f>
        <v>0</v>
      </c>
      <c r="M275">
        <f>ROUND(0.0, 3)</f>
        <v>0</v>
      </c>
      <c r="N275" t="s">
        <v>25</v>
      </c>
      <c r="Q275" t="s">
        <v>1015</v>
      </c>
    </row>
    <row r="276" spans="1:17">
      <c r="A276" t="s">
        <v>1016</v>
      </c>
      <c r="B276" t="s">
        <v>1017</v>
      </c>
      <c r="C276" t="s">
        <v>1018</v>
      </c>
      <c r="D276" t="s">
        <v>24</v>
      </c>
      <c r="G276">
        <f>ROUND((L276*P6)+M276, 2)</f>
        <v>0</v>
      </c>
      <c r="L276">
        <f>ROUND(0.0, 3)</f>
        <v>0</v>
      </c>
      <c r="M276">
        <f>ROUND(0.0, 3)</f>
        <v>0</v>
      </c>
      <c r="N276" t="s">
        <v>25</v>
      </c>
      <c r="Q276" t="s">
        <v>1019</v>
      </c>
    </row>
    <row r="277" spans="1:17">
      <c r="A277" t="s">
        <v>1020</v>
      </c>
      <c r="B277" t="s">
        <v>1021</v>
      </c>
      <c r="C277" t="s">
        <v>1022</v>
      </c>
      <c r="D277" t="s">
        <v>24</v>
      </c>
      <c r="G277">
        <f>ROUND((L277*P6)+M277, 2)</f>
        <v>0</v>
      </c>
      <c r="L277">
        <f>ROUND(0.0, 3)</f>
        <v>0</v>
      </c>
      <c r="M277">
        <f>ROUND(0.0, 3)</f>
        <v>0</v>
      </c>
      <c r="N277" t="s">
        <v>25</v>
      </c>
      <c r="Q277" t="s">
        <v>1023</v>
      </c>
    </row>
    <row r="278" spans="1:17">
      <c r="A278" t="s">
        <v>1024</v>
      </c>
      <c r="B278" t="s">
        <v>1025</v>
      </c>
      <c r="C278" t="s">
        <v>1026</v>
      </c>
      <c r="D278" t="s">
        <v>24</v>
      </c>
      <c r="G278">
        <f>ROUND((L278*P6)+M278, 2)</f>
        <v>0</v>
      </c>
      <c r="L278">
        <f>ROUND(0.0, 3)</f>
        <v>0</v>
      </c>
      <c r="M278">
        <f>ROUND(1.72635496, 3)</f>
        <v>0</v>
      </c>
      <c r="N278" t="s">
        <v>25</v>
      </c>
      <c r="Q278" t="s">
        <v>1027</v>
      </c>
    </row>
    <row r="279" spans="1:17">
      <c r="A279" t="s">
        <v>1028</v>
      </c>
      <c r="B279" t="s">
        <v>1029</v>
      </c>
      <c r="C279" t="s">
        <v>1030</v>
      </c>
      <c r="D279" t="s">
        <v>24</v>
      </c>
      <c r="G279">
        <f>ROUND((L279*P6)+M279, 2)</f>
        <v>0</v>
      </c>
      <c r="L279">
        <f>ROUND(0.0, 3)</f>
        <v>0</v>
      </c>
      <c r="M279">
        <f>ROUND(0.0, 3)</f>
        <v>0</v>
      </c>
      <c r="N279" t="s">
        <v>25</v>
      </c>
      <c r="Q279" t="s">
        <v>1031</v>
      </c>
    </row>
    <row r="280" spans="1:17">
      <c r="A280" t="s">
        <v>1032</v>
      </c>
      <c r="B280" t="s">
        <v>1033</v>
      </c>
      <c r="C280" t="s">
        <v>1034</v>
      </c>
      <c r="D280" t="s">
        <v>24</v>
      </c>
      <c r="G280">
        <f>ROUND((L280*P6)+M280, 2)</f>
        <v>0</v>
      </c>
      <c r="L280">
        <f>ROUND(0.0, 3)</f>
        <v>0</v>
      </c>
      <c r="M280">
        <f>ROUND(0.0, 3)</f>
        <v>0</v>
      </c>
      <c r="N280" t="s">
        <v>25</v>
      </c>
      <c r="Q280" t="s">
        <v>1035</v>
      </c>
    </row>
    <row r="281" spans="1:17">
      <c r="A281" t="s">
        <v>1036</v>
      </c>
      <c r="B281" t="s">
        <v>1037</v>
      </c>
      <c r="C281" t="s">
        <v>1038</v>
      </c>
      <c r="D281" t="s">
        <v>24</v>
      </c>
      <c r="G281">
        <f>ROUND((L281*P6)+M281, 2)</f>
        <v>0</v>
      </c>
      <c r="L281">
        <f>ROUND(0.0, 3)</f>
        <v>0</v>
      </c>
      <c r="M281">
        <f>ROUND(0.0, 3)</f>
        <v>0</v>
      </c>
      <c r="N281" t="s">
        <v>25</v>
      </c>
      <c r="Q281" t="s">
        <v>1039</v>
      </c>
    </row>
    <row r="282" spans="1:17">
      <c r="A282" t="s">
        <v>1040</v>
      </c>
      <c r="B282" t="s">
        <v>1041</v>
      </c>
      <c r="C282" t="s">
        <v>1042</v>
      </c>
      <c r="D282" t="s">
        <v>24</v>
      </c>
      <c r="G282">
        <f>ROUND((L282*P6)+M282, 2)</f>
        <v>0</v>
      </c>
      <c r="L282">
        <f>ROUND(0.0, 3)</f>
        <v>0</v>
      </c>
      <c r="M282">
        <f>ROUND(0.0, 3)</f>
        <v>0</v>
      </c>
      <c r="N282" t="s">
        <v>25</v>
      </c>
      <c r="Q282" t="s">
        <v>1043</v>
      </c>
    </row>
    <row r="283" spans="1:17">
      <c r="A283" t="s">
        <v>1044</v>
      </c>
      <c r="B283" t="s">
        <v>1045</v>
      </c>
      <c r="C283" t="s">
        <v>1046</v>
      </c>
      <c r="D283" t="s">
        <v>24</v>
      </c>
      <c r="G283">
        <f>ROUND((L283*P6)+M283, 2)</f>
        <v>0</v>
      </c>
      <c r="L283">
        <f>ROUND(0.0, 3)</f>
        <v>0</v>
      </c>
      <c r="M283">
        <f>ROUND(0.0, 3)</f>
        <v>0</v>
      </c>
      <c r="N283" t="s">
        <v>25</v>
      </c>
      <c r="Q283" t="s">
        <v>1047</v>
      </c>
    </row>
    <row r="284" spans="1:17">
      <c r="A284" t="s">
        <v>1048</v>
      </c>
      <c r="B284" t="s">
        <v>1049</v>
      </c>
      <c r="C284" t="s">
        <v>1050</v>
      </c>
      <c r="D284" t="s">
        <v>24</v>
      </c>
      <c r="G284">
        <f>ROUND((L284*P6)+M284, 2)</f>
        <v>0</v>
      </c>
      <c r="L284">
        <f>ROUND(0.0, 3)</f>
        <v>0</v>
      </c>
      <c r="M284">
        <f>ROUND(0.0, 3)</f>
        <v>0</v>
      </c>
      <c r="N284" t="s">
        <v>25</v>
      </c>
      <c r="Q284" t="s">
        <v>1051</v>
      </c>
    </row>
    <row r="285" spans="1:17">
      <c r="A285" t="s">
        <v>1052</v>
      </c>
      <c r="B285" t="s">
        <v>1053</v>
      </c>
      <c r="C285" t="s">
        <v>1054</v>
      </c>
      <c r="D285" t="s">
        <v>24</v>
      </c>
      <c r="G285">
        <f>ROUND((L285*P6)+M285, 2)</f>
        <v>0</v>
      </c>
      <c r="L285">
        <f>ROUND(0.0, 3)</f>
        <v>0</v>
      </c>
      <c r="M285">
        <f>ROUND(0.0, 3)</f>
        <v>0</v>
      </c>
      <c r="N285" t="s">
        <v>25</v>
      </c>
      <c r="Q285" t="s">
        <v>1055</v>
      </c>
    </row>
    <row r="286" spans="1:17">
      <c r="A286" t="s">
        <v>1056</v>
      </c>
      <c r="B286" t="s">
        <v>1057</v>
      </c>
      <c r="C286" t="s">
        <v>1058</v>
      </c>
      <c r="D286" t="s">
        <v>24</v>
      </c>
      <c r="G286">
        <f>ROUND((L286*P6)+M286, 2)</f>
        <v>0</v>
      </c>
      <c r="L286">
        <f>ROUND(0.0, 3)</f>
        <v>0</v>
      </c>
      <c r="M286">
        <f>ROUND(0.0, 3)</f>
        <v>0</v>
      </c>
      <c r="N286" t="s">
        <v>25</v>
      </c>
      <c r="Q286" t="s">
        <v>1059</v>
      </c>
    </row>
    <row r="287" spans="1:17">
      <c r="A287" t="s">
        <v>1060</v>
      </c>
      <c r="B287" t="s">
        <v>1061</v>
      </c>
      <c r="C287" t="s">
        <v>1062</v>
      </c>
      <c r="D287" t="s">
        <v>24</v>
      </c>
      <c r="G287">
        <f>ROUND((L287*P6)+M287, 2)</f>
        <v>0</v>
      </c>
      <c r="L287">
        <f>ROUND(0.0, 3)</f>
        <v>0</v>
      </c>
      <c r="M287">
        <f>ROUND(0.0, 3)</f>
        <v>0</v>
      </c>
      <c r="N287" t="s">
        <v>25</v>
      </c>
      <c r="Q287" t="s">
        <v>1063</v>
      </c>
    </row>
    <row r="288" spans="1:17">
      <c r="A288" t="s">
        <v>1064</v>
      </c>
      <c r="B288" t="s">
        <v>1065</v>
      </c>
      <c r="C288" t="s">
        <v>1066</v>
      </c>
      <c r="D288" t="s">
        <v>24</v>
      </c>
      <c r="G288">
        <f>ROUND((L288*P6)+M288, 2)</f>
        <v>0</v>
      </c>
      <c r="L288">
        <f>ROUND(0.0, 3)</f>
        <v>0</v>
      </c>
      <c r="M288">
        <f>ROUND(0.0, 3)</f>
        <v>0</v>
      </c>
      <c r="N288" t="s">
        <v>25</v>
      </c>
      <c r="Q288" t="s">
        <v>1067</v>
      </c>
    </row>
    <row r="289" spans="1:17">
      <c r="A289" t="s">
        <v>1068</v>
      </c>
      <c r="B289" t="s">
        <v>1069</v>
      </c>
      <c r="C289" t="s">
        <v>1070</v>
      </c>
      <c r="D289" t="s">
        <v>24</v>
      </c>
      <c r="G289">
        <f>ROUND((L289*P6)+M289, 2)</f>
        <v>0</v>
      </c>
      <c r="L289">
        <f>ROUND(0.0, 3)</f>
        <v>0</v>
      </c>
      <c r="M289">
        <f>ROUND(0.0, 3)</f>
        <v>0</v>
      </c>
      <c r="N289" t="s">
        <v>25</v>
      </c>
      <c r="Q289" t="s">
        <v>1071</v>
      </c>
    </row>
    <row r="290" spans="1:17">
      <c r="A290" t="s">
        <v>1072</v>
      </c>
      <c r="B290" t="s">
        <v>1073</v>
      </c>
      <c r="C290" t="s">
        <v>1074</v>
      </c>
      <c r="D290" t="s">
        <v>24</v>
      </c>
      <c r="G290">
        <f>ROUND((L290*P6)+M290, 2)</f>
        <v>0</v>
      </c>
      <c r="L290">
        <f>ROUND(0.00029528, 3)</f>
        <v>0</v>
      </c>
      <c r="M290">
        <f>ROUND(0.0, 3)</f>
        <v>0</v>
      </c>
      <c r="N290" t="s">
        <v>25</v>
      </c>
      <c r="Q290" t="s">
        <v>1075</v>
      </c>
    </row>
    <row r="291" spans="1:17">
      <c r="A291" t="s">
        <v>1076</v>
      </c>
      <c r="B291" t="s">
        <v>1077</v>
      </c>
      <c r="C291" t="s">
        <v>1078</v>
      </c>
      <c r="D291" t="s">
        <v>24</v>
      </c>
      <c r="G291">
        <f>ROUND((L291*P6)+M291, 2)</f>
        <v>0</v>
      </c>
      <c r="L291">
        <f>ROUND(0.0, 3)</f>
        <v>0</v>
      </c>
      <c r="M291">
        <f>ROUND(0.0, 3)</f>
        <v>0</v>
      </c>
      <c r="N291" t="s">
        <v>25</v>
      </c>
      <c r="Q291" t="s">
        <v>1079</v>
      </c>
    </row>
    <row r="292" spans="1:17">
      <c r="A292" t="s">
        <v>1080</v>
      </c>
      <c r="B292" t="s">
        <v>1081</v>
      </c>
      <c r="C292" t="s">
        <v>749</v>
      </c>
      <c r="D292" t="s">
        <v>24</v>
      </c>
      <c r="G292">
        <f>ROUND((L292*P6)+M292, 2)</f>
        <v>0</v>
      </c>
      <c r="L292">
        <f>ROUND(0.0, 3)</f>
        <v>0</v>
      </c>
      <c r="M292">
        <f>ROUND(0.0, 3)</f>
        <v>0</v>
      </c>
      <c r="N292" t="s">
        <v>25</v>
      </c>
      <c r="Q292" t="s">
        <v>1082</v>
      </c>
    </row>
    <row r="293" spans="1:17">
      <c r="A293" t="s">
        <v>1083</v>
      </c>
      <c r="B293" t="s">
        <v>1084</v>
      </c>
      <c r="C293" t="s">
        <v>1085</v>
      </c>
      <c r="D293" t="s">
        <v>24</v>
      </c>
      <c r="G293">
        <f>ROUND((L293*P6)+M293, 2)</f>
        <v>0</v>
      </c>
      <c r="L293">
        <f>ROUND(0.0, 3)</f>
        <v>0</v>
      </c>
      <c r="M293">
        <f>ROUND(0.0, 3)</f>
        <v>0</v>
      </c>
      <c r="N293" t="s">
        <v>25</v>
      </c>
      <c r="Q293" t="s">
        <v>1086</v>
      </c>
    </row>
    <row r="294" spans="1:17">
      <c r="A294" t="s">
        <v>1087</v>
      </c>
      <c r="B294" t="s">
        <v>232</v>
      </c>
      <c r="C294" t="s">
        <v>1088</v>
      </c>
      <c r="D294" t="s">
        <v>24</v>
      </c>
      <c r="G294">
        <f>ROUND((L294*P6)+M294, 2)</f>
        <v>0</v>
      </c>
      <c r="L294">
        <f>ROUND(0.0, 3)</f>
        <v>0</v>
      </c>
      <c r="M294">
        <f>ROUND(0.0, 3)</f>
        <v>0</v>
      </c>
      <c r="N294" t="s">
        <v>25</v>
      </c>
      <c r="Q294" t="s">
        <v>1089</v>
      </c>
    </row>
    <row r="295" spans="1:17">
      <c r="A295" t="s">
        <v>1090</v>
      </c>
      <c r="B295" t="s">
        <v>1091</v>
      </c>
      <c r="C295" t="s">
        <v>1092</v>
      </c>
      <c r="D295" t="s">
        <v>24</v>
      </c>
      <c r="G295">
        <f>ROUND((L295*P6)+M295, 2)</f>
        <v>0</v>
      </c>
      <c r="L295">
        <f>ROUND(0.0, 3)</f>
        <v>0</v>
      </c>
      <c r="M295">
        <f>ROUND(0.0, 3)</f>
        <v>0</v>
      </c>
      <c r="N295" t="s">
        <v>25</v>
      </c>
      <c r="Q295" t="s">
        <v>1093</v>
      </c>
    </row>
    <row r="296" spans="1:17">
      <c r="A296" t="s">
        <v>1094</v>
      </c>
      <c r="B296" t="s">
        <v>1095</v>
      </c>
      <c r="C296" t="s">
        <v>1096</v>
      </c>
      <c r="D296" t="s">
        <v>24</v>
      </c>
      <c r="G296">
        <f>ROUND((L296*P6)+M296, 2)</f>
        <v>0</v>
      </c>
      <c r="L296">
        <f>ROUND(0.0, 3)</f>
        <v>0</v>
      </c>
      <c r="M296">
        <f>ROUND(0.0, 3)</f>
        <v>0</v>
      </c>
      <c r="N296" t="s">
        <v>25</v>
      </c>
      <c r="Q296" t="s">
        <v>1097</v>
      </c>
    </row>
    <row r="297" spans="1:17">
      <c r="A297" t="s">
        <v>1098</v>
      </c>
      <c r="B297" t="s">
        <v>1099</v>
      </c>
      <c r="C297" t="s">
        <v>1100</v>
      </c>
      <c r="D297" t="s">
        <v>24</v>
      </c>
      <c r="G297">
        <f>ROUND((L297*P6)+M297, 2)</f>
        <v>0</v>
      </c>
      <c r="L297">
        <f>ROUND(0.0, 3)</f>
        <v>0</v>
      </c>
      <c r="M297">
        <f>ROUND(0.0, 3)</f>
        <v>0</v>
      </c>
      <c r="N297" t="s">
        <v>25</v>
      </c>
      <c r="Q297" t="s">
        <v>1101</v>
      </c>
    </row>
    <row r="298" spans="1:17">
      <c r="A298" t="s">
        <v>1102</v>
      </c>
      <c r="B298" t="s">
        <v>1103</v>
      </c>
      <c r="C298" t="s">
        <v>1104</v>
      </c>
      <c r="D298" t="s">
        <v>24</v>
      </c>
      <c r="G298">
        <f>ROUND((L298*P6)+M298, 2)</f>
        <v>0</v>
      </c>
      <c r="L298">
        <f>ROUND(0.0, 3)</f>
        <v>0</v>
      </c>
      <c r="M298">
        <f>ROUND(0.0, 3)</f>
        <v>0</v>
      </c>
      <c r="N298" t="s">
        <v>25</v>
      </c>
      <c r="Q298" t="s">
        <v>1105</v>
      </c>
    </row>
    <row r="299" spans="1:17">
      <c r="A299" t="s">
        <v>1106</v>
      </c>
      <c r="B299" t="s">
        <v>1107</v>
      </c>
      <c r="C299" t="s">
        <v>1108</v>
      </c>
      <c r="D299" t="s">
        <v>24</v>
      </c>
      <c r="G299">
        <f>ROUND((L299*P6)+M299, 2)</f>
        <v>0</v>
      </c>
      <c r="L299">
        <f>ROUND(0.0, 3)</f>
        <v>0</v>
      </c>
      <c r="M299">
        <f>ROUND(0.0, 3)</f>
        <v>0</v>
      </c>
      <c r="N299" t="s">
        <v>25</v>
      </c>
      <c r="Q299" t="s">
        <v>1109</v>
      </c>
    </row>
    <row r="300" spans="1:17">
      <c r="A300" t="s">
        <v>1110</v>
      </c>
      <c r="B300" t="s">
        <v>1111</v>
      </c>
      <c r="C300" t="s">
        <v>1112</v>
      </c>
      <c r="D300" t="s">
        <v>24</v>
      </c>
      <c r="G300">
        <f>ROUND((L300*P6)+M300, 2)</f>
        <v>0</v>
      </c>
      <c r="L300">
        <f>ROUND(0.0, 3)</f>
        <v>0</v>
      </c>
      <c r="M300">
        <f>ROUND(0.0, 3)</f>
        <v>0</v>
      </c>
      <c r="N300" t="s">
        <v>25</v>
      </c>
      <c r="Q300" t="s">
        <v>1113</v>
      </c>
    </row>
    <row r="301" spans="1:17">
      <c r="A301" t="s">
        <v>1114</v>
      </c>
      <c r="B301" t="s">
        <v>1115</v>
      </c>
      <c r="C301" t="s">
        <v>373</v>
      </c>
      <c r="D301" t="s">
        <v>24</v>
      </c>
      <c r="G301">
        <f>ROUND((L301*P6)+M301, 2)</f>
        <v>0</v>
      </c>
      <c r="L301">
        <f>ROUND(0.0, 3)</f>
        <v>0</v>
      </c>
      <c r="M301">
        <f>ROUND(0.0, 3)</f>
        <v>0</v>
      </c>
      <c r="N301" t="s">
        <v>25</v>
      </c>
      <c r="Q301" t="s">
        <v>1116</v>
      </c>
    </row>
    <row r="302" spans="1:17">
      <c r="A302" t="s">
        <v>1117</v>
      </c>
      <c r="B302" t="s">
        <v>1118</v>
      </c>
      <c r="C302" t="s">
        <v>135</v>
      </c>
      <c r="D302" t="s">
        <v>24</v>
      </c>
      <c r="G302">
        <f>ROUND((L302*P6)+M302, 2)</f>
        <v>0</v>
      </c>
      <c r="L302">
        <f>ROUND(0.0, 3)</f>
        <v>0</v>
      </c>
      <c r="M302">
        <f>ROUND(0.0, 3)</f>
        <v>0</v>
      </c>
      <c r="N302" t="s">
        <v>25</v>
      </c>
      <c r="Q302" t="s">
        <v>1119</v>
      </c>
    </row>
    <row r="303" spans="1:17">
      <c r="A303" t="s">
        <v>1120</v>
      </c>
      <c r="B303" t="s">
        <v>1121</v>
      </c>
      <c r="C303" t="s">
        <v>1122</v>
      </c>
      <c r="D303" t="s">
        <v>24</v>
      </c>
      <c r="G303">
        <f>ROUND((L303*P6)+M303, 2)</f>
        <v>0</v>
      </c>
      <c r="L303">
        <f>ROUND(0.0, 3)</f>
        <v>0</v>
      </c>
      <c r="M303">
        <f>ROUND(0.0, 3)</f>
        <v>0</v>
      </c>
      <c r="N303" t="s">
        <v>25</v>
      </c>
      <c r="Q303" t="s">
        <v>1123</v>
      </c>
    </row>
    <row r="304" spans="1:17">
      <c r="A304" t="s">
        <v>1124</v>
      </c>
      <c r="B304" t="s">
        <v>1125</v>
      </c>
      <c r="C304" t="s">
        <v>1126</v>
      </c>
      <c r="D304" t="s">
        <v>24</v>
      </c>
      <c r="G304">
        <f>ROUND((L304*P6)+M304, 2)</f>
        <v>0</v>
      </c>
      <c r="L304">
        <f>ROUND(0.0, 3)</f>
        <v>0</v>
      </c>
      <c r="M304">
        <f>ROUND(0.0, 3)</f>
        <v>0</v>
      </c>
      <c r="N304" t="s">
        <v>25</v>
      </c>
      <c r="Q304" t="s">
        <v>1127</v>
      </c>
    </row>
    <row r="305" spans="1:17">
      <c r="A305" t="s">
        <v>1128</v>
      </c>
      <c r="B305" t="s">
        <v>1129</v>
      </c>
      <c r="C305" t="s">
        <v>1130</v>
      </c>
      <c r="D305" t="s">
        <v>24</v>
      </c>
      <c r="G305">
        <f>ROUND((L305*P6)+M305, 2)</f>
        <v>0</v>
      </c>
      <c r="L305">
        <f>ROUND(0.0, 3)</f>
        <v>0</v>
      </c>
      <c r="M305">
        <f>ROUND(0.0, 3)</f>
        <v>0</v>
      </c>
      <c r="N305" t="s">
        <v>25</v>
      </c>
      <c r="Q305" t="s">
        <v>1131</v>
      </c>
    </row>
    <row r="306" spans="1:17">
      <c r="A306" t="s">
        <v>1132</v>
      </c>
      <c r="B306" t="s">
        <v>1133</v>
      </c>
      <c r="C306" t="s">
        <v>1134</v>
      </c>
      <c r="D306" t="s">
        <v>24</v>
      </c>
      <c r="G306">
        <f>ROUND((L306*P6)+M306, 2)</f>
        <v>0</v>
      </c>
      <c r="L306">
        <f>ROUND(0.0, 3)</f>
        <v>0</v>
      </c>
      <c r="M306">
        <f>ROUND(0.0, 3)</f>
        <v>0</v>
      </c>
      <c r="N306" t="s">
        <v>25</v>
      </c>
      <c r="Q306" t="s">
        <v>1135</v>
      </c>
    </row>
    <row r="307" spans="1:17">
      <c r="A307" t="s">
        <v>1136</v>
      </c>
      <c r="B307" t="s">
        <v>1137</v>
      </c>
      <c r="C307" t="s">
        <v>1138</v>
      </c>
      <c r="D307" t="s">
        <v>24</v>
      </c>
      <c r="G307">
        <f>ROUND((L307*P6)+M307, 2)</f>
        <v>0</v>
      </c>
      <c r="L307">
        <f>ROUND(0.0, 3)</f>
        <v>0</v>
      </c>
      <c r="M307">
        <f>ROUND(0.503072925, 3)</f>
        <v>0</v>
      </c>
      <c r="N307" t="s">
        <v>25</v>
      </c>
      <c r="Q307" t="s">
        <v>1139</v>
      </c>
    </row>
    <row r="308" spans="1:17">
      <c r="A308" t="s">
        <v>1140</v>
      </c>
      <c r="B308" t="s">
        <v>1141</v>
      </c>
      <c r="C308" t="s">
        <v>23</v>
      </c>
      <c r="D308" t="s">
        <v>24</v>
      </c>
      <c r="G308">
        <f>ROUND((L308*P6)+M308, 2)</f>
        <v>0</v>
      </c>
      <c r="L308">
        <f>ROUND(0.0, 3)</f>
        <v>0</v>
      </c>
      <c r="M308">
        <f>ROUND(0.0, 3)</f>
        <v>0</v>
      </c>
      <c r="N308" t="s">
        <v>25</v>
      </c>
      <c r="Q308" t="s">
        <v>1142</v>
      </c>
    </row>
    <row r="309" spans="1:17">
      <c r="A309" t="s">
        <v>1143</v>
      </c>
      <c r="B309" t="s">
        <v>1144</v>
      </c>
      <c r="C309" t="s">
        <v>342</v>
      </c>
      <c r="D309" t="s">
        <v>24</v>
      </c>
      <c r="G309">
        <f>ROUND((L309*P6)+M309, 2)</f>
        <v>0</v>
      </c>
      <c r="L309">
        <f>ROUND(0.02914912, 3)</f>
        <v>0</v>
      </c>
      <c r="M309">
        <f>ROUND(0.0, 3)</f>
        <v>0</v>
      </c>
      <c r="N309" t="s">
        <v>25</v>
      </c>
      <c r="Q309" t="s">
        <v>1145</v>
      </c>
    </row>
    <row r="310" spans="1:17">
      <c r="A310" t="s">
        <v>1146</v>
      </c>
      <c r="B310" t="s">
        <v>1147</v>
      </c>
      <c r="C310" t="s">
        <v>342</v>
      </c>
      <c r="D310" t="s">
        <v>24</v>
      </c>
      <c r="G310">
        <f>ROUND((L310*P6)+M310, 2)</f>
        <v>0</v>
      </c>
      <c r="L310">
        <f>ROUND(0.177487735, 3)</f>
        <v>0</v>
      </c>
      <c r="M310">
        <f>ROUND(0.0, 3)</f>
        <v>0</v>
      </c>
      <c r="N310" t="s">
        <v>25</v>
      </c>
      <c r="Q310" t="s">
        <v>1148</v>
      </c>
    </row>
    <row r="311" spans="1:17">
      <c r="A311" t="s">
        <v>1149</v>
      </c>
      <c r="B311" t="s">
        <v>1150</v>
      </c>
      <c r="C311" t="s">
        <v>1151</v>
      </c>
      <c r="D311" t="s">
        <v>24</v>
      </c>
      <c r="G311">
        <f>ROUND((L311*P6)+M311, 2)</f>
        <v>0</v>
      </c>
      <c r="L311">
        <f>ROUND(0.0, 3)</f>
        <v>0</v>
      </c>
      <c r="M311">
        <f>ROUND(0.0, 3)</f>
        <v>0</v>
      </c>
      <c r="N311" t="s">
        <v>25</v>
      </c>
      <c r="Q311" t="s">
        <v>1152</v>
      </c>
    </row>
    <row r="312" spans="1:17">
      <c r="A312" t="s">
        <v>1153</v>
      </c>
      <c r="B312" t="s">
        <v>1154</v>
      </c>
      <c r="C312" t="s">
        <v>1155</v>
      </c>
      <c r="D312" t="s">
        <v>24</v>
      </c>
      <c r="G312">
        <f>ROUND((L312*P6)+M312, 2)</f>
        <v>0</v>
      </c>
      <c r="L312">
        <f>ROUND(0.0, 3)</f>
        <v>0</v>
      </c>
      <c r="M312">
        <f>ROUND(0.041056515, 3)</f>
        <v>0</v>
      </c>
      <c r="N312" t="s">
        <v>25</v>
      </c>
      <c r="Q312" t="s">
        <v>1156</v>
      </c>
    </row>
    <row r="313" spans="1:17">
      <c r="A313" t="s">
        <v>1157</v>
      </c>
      <c r="B313" t="s">
        <v>1111</v>
      </c>
      <c r="C313" t="s">
        <v>1158</v>
      </c>
      <c r="D313" t="s">
        <v>24</v>
      </c>
      <c r="G313">
        <f>ROUND((L313*P6)+M313, 2)</f>
        <v>0</v>
      </c>
      <c r="L313">
        <f>ROUND(0.0, 3)</f>
        <v>0</v>
      </c>
      <c r="M313">
        <f>ROUND(1.107392205, 3)</f>
        <v>0</v>
      </c>
      <c r="N313" t="s">
        <v>25</v>
      </c>
      <c r="Q313" t="s">
        <v>1159</v>
      </c>
    </row>
    <row r="314" spans="1:17">
      <c r="A314" t="s">
        <v>1160</v>
      </c>
      <c r="B314" t="s">
        <v>1161</v>
      </c>
      <c r="C314" t="s">
        <v>1162</v>
      </c>
      <c r="D314" t="s">
        <v>24</v>
      </c>
      <c r="G314">
        <f>ROUND((L314*P6)+M314, 2)</f>
        <v>0</v>
      </c>
      <c r="L314">
        <f>ROUND(0.0, 3)</f>
        <v>0</v>
      </c>
      <c r="M314">
        <f>ROUND(1.30089224, 3)</f>
        <v>0</v>
      </c>
      <c r="N314" t="s">
        <v>25</v>
      </c>
      <c r="Q314" t="s">
        <v>1163</v>
      </c>
    </row>
    <row r="315" spans="1:17">
      <c r="A315" t="s">
        <v>1164</v>
      </c>
      <c r="B315" t="s">
        <v>1165</v>
      </c>
      <c r="C315" t="s">
        <v>740</v>
      </c>
      <c r="D315" t="s">
        <v>24</v>
      </c>
      <c r="G315">
        <f>ROUND((L315*P6)+M315, 2)</f>
        <v>0</v>
      </c>
      <c r="L315">
        <f>ROUND(0.0, 3)</f>
        <v>0</v>
      </c>
      <c r="M315">
        <f>ROUND(0.0, 3)</f>
        <v>0</v>
      </c>
      <c r="N315" t="s">
        <v>25</v>
      </c>
      <c r="Q315" t="s">
        <v>1166</v>
      </c>
    </row>
    <row r="316" spans="1:17">
      <c r="A316" t="s">
        <v>1167</v>
      </c>
      <c r="B316" t="s">
        <v>1168</v>
      </c>
      <c r="C316" t="s">
        <v>740</v>
      </c>
      <c r="D316" t="s">
        <v>24</v>
      </c>
      <c r="G316">
        <f>ROUND((L316*P6)+M316, 2)</f>
        <v>0</v>
      </c>
      <c r="L316">
        <f>ROUND(0.0, 3)</f>
        <v>0</v>
      </c>
      <c r="M316">
        <f>ROUND(0.0, 3)</f>
        <v>0</v>
      </c>
      <c r="N316" t="s">
        <v>25</v>
      </c>
      <c r="Q316" t="s">
        <v>1169</v>
      </c>
    </row>
    <row r="317" spans="1:17">
      <c r="A317" t="s">
        <v>1170</v>
      </c>
      <c r="B317" t="s">
        <v>1171</v>
      </c>
      <c r="C317" t="s">
        <v>1172</v>
      </c>
      <c r="D317" t="s">
        <v>24</v>
      </c>
      <c r="G317">
        <f>ROUND((L317*P6)+M317, 2)</f>
        <v>0</v>
      </c>
      <c r="L317">
        <f>ROUND(0.0, 3)</f>
        <v>0</v>
      </c>
      <c r="M317">
        <f>ROUND(0.0, 3)</f>
        <v>0</v>
      </c>
      <c r="N317" t="s">
        <v>25</v>
      </c>
      <c r="Q317" t="s">
        <v>1173</v>
      </c>
    </row>
    <row r="318" spans="1:17">
      <c r="A318" t="s">
        <v>1174</v>
      </c>
      <c r="B318" t="s">
        <v>1175</v>
      </c>
      <c r="C318" t="s">
        <v>1176</v>
      </c>
      <c r="D318" t="s">
        <v>24</v>
      </c>
      <c r="G318">
        <f>ROUND((L318*P6)+M318, 2)</f>
        <v>0</v>
      </c>
      <c r="L318">
        <f>ROUND(0.0, 3)</f>
        <v>0</v>
      </c>
      <c r="M318">
        <f>ROUND(0.0, 3)</f>
        <v>0</v>
      </c>
      <c r="N318" t="s">
        <v>25</v>
      </c>
      <c r="Q318" t="s">
        <v>1177</v>
      </c>
    </row>
    <row r="319" spans="1:17">
      <c r="A319" t="s">
        <v>1178</v>
      </c>
      <c r="B319" t="s">
        <v>1179</v>
      </c>
      <c r="C319" t="s">
        <v>1180</v>
      </c>
      <c r="D319" t="s">
        <v>24</v>
      </c>
      <c r="G319">
        <f>ROUND((L319*P6)+M319, 2)</f>
        <v>0</v>
      </c>
      <c r="L319">
        <f>ROUND(0.0, 3)</f>
        <v>0</v>
      </c>
      <c r="M319">
        <f>ROUND(0.75475216, 3)</f>
        <v>0</v>
      </c>
      <c r="N319" t="s">
        <v>25</v>
      </c>
      <c r="Q319" t="s">
        <v>1181</v>
      </c>
    </row>
    <row r="320" spans="1:17">
      <c r="A320" t="s">
        <v>1182</v>
      </c>
      <c r="B320" t="s">
        <v>1183</v>
      </c>
      <c r="C320" t="s">
        <v>1184</v>
      </c>
      <c r="D320" t="s">
        <v>24</v>
      </c>
      <c r="G320">
        <f>ROUND((L320*P6)+M320, 2)</f>
        <v>0</v>
      </c>
      <c r="L320">
        <f>ROUND(0.0, 3)</f>
        <v>0</v>
      </c>
      <c r="M320">
        <f>ROUND(0.0, 3)</f>
        <v>0</v>
      </c>
      <c r="N320" t="s">
        <v>25</v>
      </c>
      <c r="Q320" t="s">
        <v>1185</v>
      </c>
    </row>
    <row r="321" spans="1:17">
      <c r="A321" t="s">
        <v>1186</v>
      </c>
      <c r="B321" t="s">
        <v>1187</v>
      </c>
      <c r="C321" t="s">
        <v>1188</v>
      </c>
      <c r="D321" t="s">
        <v>24</v>
      </c>
      <c r="G321">
        <f>ROUND((L321*P6)+M321, 2)</f>
        <v>0</v>
      </c>
      <c r="L321">
        <f>ROUND(0.0, 3)</f>
        <v>0</v>
      </c>
      <c r="M321">
        <f>ROUND(19.20466512, 3)</f>
        <v>0</v>
      </c>
      <c r="N321" t="s">
        <v>25</v>
      </c>
      <c r="Q321" t="s">
        <v>1189</v>
      </c>
    </row>
    <row r="322" spans="1:17">
      <c r="A322" t="s">
        <v>1190</v>
      </c>
      <c r="B322" t="s">
        <v>1191</v>
      </c>
      <c r="C322" t="s">
        <v>23</v>
      </c>
      <c r="D322" t="s">
        <v>24</v>
      </c>
      <c r="G322">
        <f>ROUND((L322*P6)+M322, 2)</f>
        <v>0</v>
      </c>
      <c r="L322">
        <f>ROUND(0.0, 3)</f>
        <v>0</v>
      </c>
      <c r="M322">
        <f>ROUND(0.0, 3)</f>
        <v>0</v>
      </c>
      <c r="N322" t="s">
        <v>25</v>
      </c>
      <c r="Q322" t="s">
        <v>1192</v>
      </c>
    </row>
    <row r="323" spans="1:17">
      <c r="A323" t="s">
        <v>1193</v>
      </c>
      <c r="B323" t="s">
        <v>1194</v>
      </c>
      <c r="C323" t="s">
        <v>23</v>
      </c>
      <c r="D323" t="s">
        <v>24</v>
      </c>
      <c r="G323">
        <f>ROUND((L323*P6)+M323, 2)</f>
        <v>0</v>
      </c>
      <c r="L323">
        <f>ROUND(0.0, 3)</f>
        <v>0</v>
      </c>
      <c r="M323">
        <f>ROUND(0.0, 3)</f>
        <v>0</v>
      </c>
      <c r="N323" t="s">
        <v>25</v>
      </c>
      <c r="Q323" t="s">
        <v>1195</v>
      </c>
    </row>
    <row r="324" spans="1:17">
      <c r="A324" t="s">
        <v>1196</v>
      </c>
      <c r="B324" t="s">
        <v>1197</v>
      </c>
      <c r="C324" t="s">
        <v>1198</v>
      </c>
      <c r="D324" t="s">
        <v>24</v>
      </c>
      <c r="G324">
        <f>ROUND((L324*P6)+M324, 2)</f>
        <v>0</v>
      </c>
      <c r="L324">
        <f>ROUND(0.0, 3)</f>
        <v>0</v>
      </c>
      <c r="M324">
        <f>ROUND(0.0, 3)</f>
        <v>0</v>
      </c>
      <c r="N324" t="s">
        <v>25</v>
      </c>
      <c r="Q324" t="s">
        <v>1199</v>
      </c>
    </row>
    <row r="325" spans="1:17">
      <c r="A325" t="s">
        <v>1200</v>
      </c>
      <c r="B325" t="s">
        <v>1201</v>
      </c>
      <c r="C325" t="s">
        <v>1112</v>
      </c>
      <c r="D325" t="s">
        <v>24</v>
      </c>
      <c r="G325">
        <f>ROUND((L325*P6)+M325, 2)</f>
        <v>0</v>
      </c>
      <c r="L325">
        <f>ROUND(0.0, 3)</f>
        <v>0</v>
      </c>
      <c r="M325">
        <f>ROUND(0.0, 3)</f>
        <v>0</v>
      </c>
      <c r="N325" t="s">
        <v>25</v>
      </c>
      <c r="Q325" t="s">
        <v>1202</v>
      </c>
    </row>
    <row r="326" spans="1:17">
      <c r="A326" t="s">
        <v>1203</v>
      </c>
      <c r="B326" t="s">
        <v>1204</v>
      </c>
      <c r="C326" t="s">
        <v>753</v>
      </c>
      <c r="D326" t="s">
        <v>24</v>
      </c>
      <c r="G326">
        <f>ROUND((L326*P6)+M326, 2)</f>
        <v>0</v>
      </c>
      <c r="L326">
        <f>ROUND(0.0, 3)</f>
        <v>0</v>
      </c>
      <c r="M326">
        <f>ROUND(0.0, 3)</f>
        <v>0</v>
      </c>
      <c r="N326" t="s">
        <v>25</v>
      </c>
      <c r="Q326" t="s">
        <v>1205</v>
      </c>
    </row>
    <row r="327" spans="1:17">
      <c r="A327" t="s">
        <v>1206</v>
      </c>
      <c r="B327" t="s">
        <v>1207</v>
      </c>
      <c r="C327" t="s">
        <v>1208</v>
      </c>
      <c r="D327" t="s">
        <v>24</v>
      </c>
      <c r="G327">
        <f>ROUND((L327*P6)+M327, 2)</f>
        <v>0</v>
      </c>
      <c r="L327">
        <f>ROUND(0.0, 3)</f>
        <v>0</v>
      </c>
      <c r="M327">
        <f>ROUND(0.0, 3)</f>
        <v>0</v>
      </c>
      <c r="N327" t="s">
        <v>25</v>
      </c>
      <c r="Q327" t="s">
        <v>1209</v>
      </c>
    </row>
    <row r="328" spans="1:17">
      <c r="A328" t="s">
        <v>1210</v>
      </c>
      <c r="B328" t="s">
        <v>1211</v>
      </c>
      <c r="C328" t="s">
        <v>1212</v>
      </c>
      <c r="D328" t="s">
        <v>24</v>
      </c>
      <c r="G328">
        <f>ROUND((L328*P6)+M328, 2)</f>
        <v>0</v>
      </c>
      <c r="L328">
        <f>ROUND(0.0, 3)</f>
        <v>0</v>
      </c>
      <c r="M328">
        <f>ROUND(0.0, 3)</f>
        <v>0</v>
      </c>
      <c r="N328" t="s">
        <v>25</v>
      </c>
      <c r="Q328" t="s">
        <v>1213</v>
      </c>
    </row>
    <row r="329" spans="1:17">
      <c r="A329" t="s">
        <v>1214</v>
      </c>
      <c r="B329" t="s">
        <v>1215</v>
      </c>
      <c r="C329" t="s">
        <v>1216</v>
      </c>
      <c r="D329" t="s">
        <v>24</v>
      </c>
      <c r="G329">
        <f>ROUND((L329*P6)+M329, 2)</f>
        <v>0</v>
      </c>
      <c r="L329">
        <f>ROUND(0.0, 3)</f>
        <v>0</v>
      </c>
      <c r="M329">
        <f>ROUND(0.0, 3)</f>
        <v>0</v>
      </c>
      <c r="N329" t="s">
        <v>25</v>
      </c>
      <c r="Q329" t="s">
        <v>1217</v>
      </c>
    </row>
    <row r="330" spans="1:17">
      <c r="A330" t="s">
        <v>1218</v>
      </c>
      <c r="B330" t="s">
        <v>1219</v>
      </c>
      <c r="C330" t="s">
        <v>1220</v>
      </c>
      <c r="D330" t="s">
        <v>24</v>
      </c>
      <c r="G330">
        <f>ROUND((L330*P6)+M330, 2)</f>
        <v>0</v>
      </c>
      <c r="L330">
        <f>ROUND(0.0, 3)</f>
        <v>0</v>
      </c>
      <c r="M330">
        <f>ROUND(0.0, 3)</f>
        <v>0</v>
      </c>
      <c r="N330" t="s">
        <v>25</v>
      </c>
      <c r="Q330" t="s">
        <v>1221</v>
      </c>
    </row>
    <row r="331" spans="1:17">
      <c r="A331" t="s">
        <v>1222</v>
      </c>
      <c r="B331" t="s">
        <v>1223</v>
      </c>
      <c r="C331" t="s">
        <v>1224</v>
      </c>
      <c r="D331" t="s">
        <v>24</v>
      </c>
      <c r="G331">
        <f>ROUND((L331*P6)+M331, 2)</f>
        <v>0</v>
      </c>
      <c r="L331">
        <f>ROUND(0.0, 3)</f>
        <v>0</v>
      </c>
      <c r="M331">
        <f>ROUND(0.15313756, 3)</f>
        <v>0</v>
      </c>
      <c r="N331" t="s">
        <v>25</v>
      </c>
      <c r="Q331" t="s">
        <v>1225</v>
      </c>
    </row>
    <row r="332" spans="1:17">
      <c r="A332" t="s">
        <v>1226</v>
      </c>
      <c r="B332" t="s">
        <v>1227</v>
      </c>
      <c r="C332" t="s">
        <v>23</v>
      </c>
      <c r="D332" t="s">
        <v>24</v>
      </c>
      <c r="G332">
        <f>ROUND((L332*P6)+M332, 2)</f>
        <v>0</v>
      </c>
      <c r="L332">
        <f>ROUND(0.0, 3)</f>
        <v>0</v>
      </c>
      <c r="M332">
        <f>ROUND(0.0, 3)</f>
        <v>0</v>
      </c>
      <c r="N332" t="s">
        <v>25</v>
      </c>
      <c r="Q332" t="s">
        <v>1228</v>
      </c>
    </row>
    <row r="333" spans="1:17">
      <c r="A333" t="s">
        <v>1229</v>
      </c>
      <c r="B333" t="s">
        <v>1230</v>
      </c>
      <c r="C333" t="s">
        <v>23</v>
      </c>
      <c r="D333" t="s">
        <v>24</v>
      </c>
      <c r="G333">
        <f>ROUND((L333*P6)+M333, 2)</f>
        <v>0</v>
      </c>
      <c r="L333">
        <f>ROUND(0.0, 3)</f>
        <v>0</v>
      </c>
      <c r="M333">
        <f>ROUND(0.0, 3)</f>
        <v>0</v>
      </c>
      <c r="N333" t="s">
        <v>25</v>
      </c>
      <c r="Q333" t="s">
        <v>1231</v>
      </c>
    </row>
    <row r="334" spans="1:17">
      <c r="A334" t="s">
        <v>1232</v>
      </c>
      <c r="B334" t="s">
        <v>1233</v>
      </c>
      <c r="C334" t="s">
        <v>1234</v>
      </c>
      <c r="D334" t="s">
        <v>24</v>
      </c>
      <c r="G334">
        <f>ROUND((L334*P6)+M334, 2)</f>
        <v>0</v>
      </c>
      <c r="L334">
        <f>ROUND(0.0, 3)</f>
        <v>0</v>
      </c>
      <c r="M334">
        <f>ROUND(0.0, 3)</f>
        <v>0</v>
      </c>
      <c r="N334" t="s">
        <v>25</v>
      </c>
      <c r="Q334" t="s">
        <v>1235</v>
      </c>
    </row>
    <row r="335" spans="1:17">
      <c r="A335" t="s">
        <v>1236</v>
      </c>
      <c r="B335" t="s">
        <v>1237</v>
      </c>
      <c r="C335" t="s">
        <v>1238</v>
      </c>
      <c r="D335" t="s">
        <v>24</v>
      </c>
      <c r="G335">
        <f>ROUND((L335*P6)+M335, 2)</f>
        <v>0</v>
      </c>
      <c r="L335">
        <f>ROUND(0.000137905, 3)</f>
        <v>0</v>
      </c>
      <c r="M335">
        <f>ROUND(0.47152248, 3)</f>
        <v>0</v>
      </c>
      <c r="N335" t="s">
        <v>25</v>
      </c>
      <c r="Q335" t="s">
        <v>1239</v>
      </c>
    </row>
    <row r="336" spans="1:17">
      <c r="A336" t="s">
        <v>1240</v>
      </c>
      <c r="B336" t="s">
        <v>1241</v>
      </c>
      <c r="C336" t="s">
        <v>1242</v>
      </c>
      <c r="D336" t="s">
        <v>24</v>
      </c>
      <c r="G336">
        <f>ROUND((L336*P6)+M336, 2)</f>
        <v>0</v>
      </c>
      <c r="L336">
        <f>ROUND(0.0, 3)</f>
        <v>0</v>
      </c>
      <c r="M336">
        <f>ROUND(0.10568716, 3)</f>
        <v>0</v>
      </c>
      <c r="N336" t="s">
        <v>25</v>
      </c>
      <c r="Q336" t="s">
        <v>1243</v>
      </c>
    </row>
    <row r="337" spans="1:17">
      <c r="A337" t="s">
        <v>1244</v>
      </c>
      <c r="B337" t="s">
        <v>1245</v>
      </c>
      <c r="C337" t="s">
        <v>753</v>
      </c>
      <c r="D337" t="s">
        <v>24</v>
      </c>
      <c r="G337">
        <f>ROUND((L337*P6)+M337, 2)</f>
        <v>0</v>
      </c>
      <c r="L337">
        <f>ROUND(0.0, 3)</f>
        <v>0</v>
      </c>
      <c r="M337">
        <f>ROUND(0.72211766, 3)</f>
        <v>0</v>
      </c>
      <c r="N337" t="s">
        <v>25</v>
      </c>
      <c r="Q337" t="s">
        <v>1246</v>
      </c>
    </row>
    <row r="338" spans="1:17">
      <c r="A338" t="s">
        <v>1247</v>
      </c>
      <c r="B338" t="s">
        <v>1248</v>
      </c>
      <c r="C338" t="s">
        <v>753</v>
      </c>
      <c r="D338" t="s">
        <v>24</v>
      </c>
      <c r="G338">
        <f>ROUND((L338*P6)+M338, 2)</f>
        <v>0</v>
      </c>
      <c r="L338">
        <f>ROUND(0.0, 3)</f>
        <v>0</v>
      </c>
      <c r="M338">
        <f>ROUND(0.0, 3)</f>
        <v>0</v>
      </c>
      <c r="N338" t="s">
        <v>25</v>
      </c>
      <c r="Q338" t="s">
        <v>1249</v>
      </c>
    </row>
    <row r="339" spans="1:17">
      <c r="A339" t="s">
        <v>1250</v>
      </c>
      <c r="B339" t="s">
        <v>1251</v>
      </c>
      <c r="C339" t="s">
        <v>753</v>
      </c>
      <c r="D339" t="s">
        <v>24</v>
      </c>
      <c r="G339">
        <f>ROUND((L339*P6)+M339, 2)</f>
        <v>0</v>
      </c>
      <c r="L339">
        <f>ROUND(0.0, 3)</f>
        <v>0</v>
      </c>
      <c r="M339">
        <f>ROUND(0.0, 3)</f>
        <v>0</v>
      </c>
      <c r="N339" t="s">
        <v>25</v>
      </c>
      <c r="Q339" t="s">
        <v>1252</v>
      </c>
    </row>
    <row r="340" spans="1:17">
      <c r="A340" t="s">
        <v>1253</v>
      </c>
      <c r="B340" t="s">
        <v>1254</v>
      </c>
      <c r="C340" t="s">
        <v>1255</v>
      </c>
      <c r="D340" t="s">
        <v>24</v>
      </c>
      <c r="G340">
        <f>ROUND((L340*P6)+M340, 2)</f>
        <v>0</v>
      </c>
      <c r="L340">
        <f>ROUND(0.0, 3)</f>
        <v>0</v>
      </c>
      <c r="M340">
        <f>ROUND(0.0, 3)</f>
        <v>0</v>
      </c>
      <c r="N340" t="s">
        <v>25</v>
      </c>
      <c r="Q340" t="s">
        <v>1256</v>
      </c>
    </row>
    <row r="341" spans="1:17">
      <c r="A341" t="s">
        <v>1257</v>
      </c>
      <c r="B341" t="s">
        <v>1258</v>
      </c>
      <c r="C341" t="s">
        <v>1259</v>
      </c>
      <c r="D341" t="s">
        <v>24</v>
      </c>
      <c r="G341">
        <f>ROUND((L341*P6)+M341, 2)</f>
        <v>0</v>
      </c>
      <c r="L341">
        <f>ROUND(0.0, 3)</f>
        <v>0</v>
      </c>
      <c r="M341">
        <f>ROUND(0.0, 3)</f>
        <v>0</v>
      </c>
      <c r="N341" t="s">
        <v>25</v>
      </c>
      <c r="Q341" t="s">
        <v>1260</v>
      </c>
    </row>
    <row r="342" spans="1:17">
      <c r="A342" t="s">
        <v>1261</v>
      </c>
      <c r="B342" t="s">
        <v>1262</v>
      </c>
      <c r="C342" t="s">
        <v>1263</v>
      </c>
      <c r="D342" t="s">
        <v>24</v>
      </c>
      <c r="G342">
        <f>ROUND((L342*P6)+M342, 2)</f>
        <v>0</v>
      </c>
      <c r="L342">
        <f>ROUND(0.0, 3)</f>
        <v>0</v>
      </c>
      <c r="M342">
        <f>ROUND(0.0, 3)</f>
        <v>0</v>
      </c>
      <c r="N342" t="s">
        <v>25</v>
      </c>
      <c r="Q342" t="s">
        <v>1264</v>
      </c>
    </row>
    <row r="343" spans="1:17">
      <c r="A343" t="s">
        <v>1265</v>
      </c>
      <c r="B343" t="s">
        <v>1266</v>
      </c>
      <c r="C343" t="s">
        <v>1267</v>
      </c>
      <c r="D343" t="s">
        <v>24</v>
      </c>
      <c r="G343">
        <f>ROUND((L343*P6)+M343, 2)</f>
        <v>0</v>
      </c>
      <c r="L343">
        <f>ROUND(0.0, 3)</f>
        <v>0</v>
      </c>
      <c r="M343">
        <f>ROUND(0.0, 3)</f>
        <v>0</v>
      </c>
      <c r="N343" t="s">
        <v>25</v>
      </c>
      <c r="Q343" t="s">
        <v>1268</v>
      </c>
    </row>
    <row r="344" spans="1:17">
      <c r="A344" t="s">
        <v>1269</v>
      </c>
      <c r="B344" t="s">
        <v>1270</v>
      </c>
      <c r="C344" t="s">
        <v>1271</v>
      </c>
      <c r="D344" t="s">
        <v>24</v>
      </c>
      <c r="G344">
        <f>ROUND((L344*P6)+M344, 2)</f>
        <v>0</v>
      </c>
      <c r="L344">
        <f>ROUND(1.00062496, 3)</f>
        <v>0</v>
      </c>
      <c r="M344">
        <f>ROUND(0.0, 3)</f>
        <v>0</v>
      </c>
      <c r="N344" t="s">
        <v>25</v>
      </c>
      <c r="Q344" t="s">
        <v>1272</v>
      </c>
    </row>
    <row r="345" spans="1:17">
      <c r="A345" t="s">
        <v>1273</v>
      </c>
      <c r="B345" t="s">
        <v>1274</v>
      </c>
      <c r="C345" t="s">
        <v>753</v>
      </c>
      <c r="D345" t="s">
        <v>24</v>
      </c>
      <c r="G345">
        <f>ROUND((L345*P6)+M345, 2)</f>
        <v>0</v>
      </c>
      <c r="L345">
        <f>ROUND(0.0, 3)</f>
        <v>0</v>
      </c>
      <c r="M345">
        <f>ROUND(2.99437569, 3)</f>
        <v>0</v>
      </c>
      <c r="N345" t="s">
        <v>25</v>
      </c>
      <c r="Q345" t="s">
        <v>1275</v>
      </c>
    </row>
    <row r="346" spans="1:17">
      <c r="A346" t="s">
        <v>1276</v>
      </c>
      <c r="B346" t="s">
        <v>1277</v>
      </c>
      <c r="C346" t="s">
        <v>740</v>
      </c>
      <c r="D346" t="s">
        <v>24</v>
      </c>
      <c r="G346">
        <f>ROUND((L346*P6)+M346, 2)</f>
        <v>0</v>
      </c>
      <c r="L346">
        <f>ROUND(0.0, 3)</f>
        <v>0</v>
      </c>
      <c r="M346">
        <f>ROUND(0.0, 3)</f>
        <v>0</v>
      </c>
      <c r="N346" t="s">
        <v>25</v>
      </c>
      <c r="Q346" t="s">
        <v>1278</v>
      </c>
    </row>
    <row r="347" spans="1:17">
      <c r="A347" t="s">
        <v>1279</v>
      </c>
      <c r="B347" t="s">
        <v>1280</v>
      </c>
      <c r="C347" t="s">
        <v>1281</v>
      </c>
      <c r="D347" t="s">
        <v>24</v>
      </c>
      <c r="G347">
        <f>ROUND((L347*P6)+M347, 2)</f>
        <v>0</v>
      </c>
      <c r="L347">
        <f>ROUND(0.0, 3)</f>
        <v>0</v>
      </c>
      <c r="M347">
        <f>ROUND(5.14653779, 3)</f>
        <v>0</v>
      </c>
      <c r="N347" t="s">
        <v>25</v>
      </c>
      <c r="Q347" t="s">
        <v>1282</v>
      </c>
    </row>
    <row r="348" spans="1:17">
      <c r="A348" t="s">
        <v>1283</v>
      </c>
      <c r="B348" t="s">
        <v>1284</v>
      </c>
      <c r="C348" t="s">
        <v>1285</v>
      </c>
      <c r="D348" t="s">
        <v>24</v>
      </c>
      <c r="G348">
        <f>ROUND((L348*P6)+M348, 2)</f>
        <v>0</v>
      </c>
      <c r="L348">
        <f>ROUND(0.0, 3)</f>
        <v>0</v>
      </c>
      <c r="M348">
        <f>ROUND(0.0, 3)</f>
        <v>0</v>
      </c>
      <c r="N348" t="s">
        <v>25</v>
      </c>
      <c r="Q348" t="s">
        <v>1286</v>
      </c>
    </row>
    <row r="349" spans="1:17">
      <c r="A349" t="s">
        <v>1287</v>
      </c>
      <c r="B349" t="s">
        <v>1288</v>
      </c>
      <c r="C349" t="s">
        <v>1289</v>
      </c>
      <c r="D349" t="s">
        <v>24</v>
      </c>
      <c r="G349">
        <f>ROUND((L349*P6)+M349, 2)</f>
        <v>0</v>
      </c>
      <c r="L349">
        <f>ROUND(0.0, 3)</f>
        <v>0</v>
      </c>
      <c r="M349">
        <f>ROUND(1.83734433, 3)</f>
        <v>0</v>
      </c>
      <c r="N349" t="s">
        <v>25</v>
      </c>
      <c r="Q349" t="s">
        <v>1290</v>
      </c>
    </row>
    <row r="350" spans="1:17">
      <c r="A350" t="s">
        <v>1291</v>
      </c>
      <c r="B350" t="s">
        <v>1292</v>
      </c>
      <c r="C350" t="s">
        <v>1293</v>
      </c>
      <c r="D350" t="s">
        <v>24</v>
      </c>
      <c r="G350">
        <f>ROUND((L350*P6)+M350, 2)</f>
        <v>0</v>
      </c>
      <c r="L350">
        <f>ROUND(0.0, 3)</f>
        <v>0</v>
      </c>
      <c r="M350">
        <f>ROUND(1.05518701, 3)</f>
        <v>0</v>
      </c>
      <c r="N350" t="s">
        <v>25</v>
      </c>
      <c r="Q350" t="s">
        <v>1294</v>
      </c>
    </row>
    <row r="351" spans="1:17">
      <c r="A351" t="s">
        <v>1295</v>
      </c>
      <c r="B351" t="s">
        <v>1296</v>
      </c>
      <c r="C351" t="s">
        <v>1297</v>
      </c>
      <c r="D351" t="s">
        <v>24</v>
      </c>
      <c r="G351">
        <f>ROUND((L351*P6)+M351, 2)</f>
        <v>0</v>
      </c>
      <c r="L351">
        <f>ROUND(0.0, 3)</f>
        <v>0</v>
      </c>
      <c r="M351">
        <f>ROUND(3.731882365, 3)</f>
        <v>0</v>
      </c>
      <c r="N351" t="s">
        <v>25</v>
      </c>
      <c r="Q351" t="s">
        <v>1298</v>
      </c>
    </row>
    <row r="352" spans="1:17">
      <c r="A352" t="s">
        <v>1299</v>
      </c>
      <c r="B352" t="s">
        <v>1300</v>
      </c>
      <c r="C352" t="s">
        <v>753</v>
      </c>
      <c r="D352" t="s">
        <v>24</v>
      </c>
      <c r="G352">
        <f>ROUND((L352*P6)+M352, 2)</f>
        <v>0</v>
      </c>
      <c r="L352">
        <f>ROUND(0.0, 3)</f>
        <v>0</v>
      </c>
      <c r="M352">
        <f>ROUND(0.87464422, 3)</f>
        <v>0</v>
      </c>
      <c r="N352" t="s">
        <v>25</v>
      </c>
      <c r="Q352" t="s">
        <v>1301</v>
      </c>
    </row>
    <row r="353" spans="1:17">
      <c r="A353" t="s">
        <v>1302</v>
      </c>
      <c r="B353" t="s">
        <v>1303</v>
      </c>
      <c r="C353" t="s">
        <v>1304</v>
      </c>
      <c r="D353" t="s">
        <v>24</v>
      </c>
      <c r="G353">
        <f>ROUND((L353*P6)+M353, 2)</f>
        <v>0</v>
      </c>
      <c r="L353">
        <f>ROUND(0.0, 3)</f>
        <v>0</v>
      </c>
      <c r="M353">
        <f>ROUND(0.0, 3)</f>
        <v>0</v>
      </c>
      <c r="N353" t="s">
        <v>25</v>
      </c>
      <c r="Q353" t="s">
        <v>1305</v>
      </c>
    </row>
    <row r="354" spans="1:17">
      <c r="A354" t="s">
        <v>1306</v>
      </c>
      <c r="B354" t="s">
        <v>1307</v>
      </c>
      <c r="C354" t="s">
        <v>1308</v>
      </c>
      <c r="D354" t="s">
        <v>24</v>
      </c>
      <c r="G354">
        <f>ROUND((L354*P6)+M354, 2)</f>
        <v>0</v>
      </c>
      <c r="L354">
        <f>ROUND(0.0, 3)</f>
        <v>0</v>
      </c>
      <c r="M354">
        <f>ROUND(0.0, 3)</f>
        <v>0</v>
      </c>
      <c r="N354" t="s">
        <v>25</v>
      </c>
      <c r="Q354" t="s">
        <v>1309</v>
      </c>
    </row>
    <row r="355" spans="1:17">
      <c r="A355" t="s">
        <v>1310</v>
      </c>
      <c r="B355" t="s">
        <v>1311</v>
      </c>
      <c r="C355" t="s">
        <v>1312</v>
      </c>
      <c r="D355" t="s">
        <v>24</v>
      </c>
      <c r="G355">
        <f>ROUND((L355*P6)+M355, 2)</f>
        <v>0</v>
      </c>
      <c r="L355">
        <f>ROUND(0.0, 3)</f>
        <v>0</v>
      </c>
      <c r="M355">
        <f>ROUND(0.0, 3)</f>
        <v>0</v>
      </c>
      <c r="N355" t="s">
        <v>25</v>
      </c>
      <c r="Q355" t="s">
        <v>1313</v>
      </c>
    </row>
    <row r="356" spans="1:17">
      <c r="A356" t="s">
        <v>1314</v>
      </c>
      <c r="B356" t="s">
        <v>1315</v>
      </c>
      <c r="C356" t="s">
        <v>753</v>
      </c>
      <c r="D356" t="s">
        <v>24</v>
      </c>
      <c r="G356">
        <f>ROUND((L356*P6)+M356, 2)</f>
        <v>0</v>
      </c>
      <c r="L356">
        <f>ROUND(0.0, 3)</f>
        <v>0</v>
      </c>
      <c r="M356">
        <f>ROUND(0.0, 3)</f>
        <v>0</v>
      </c>
      <c r="N356" t="s">
        <v>25</v>
      </c>
      <c r="Q356" t="s">
        <v>1316</v>
      </c>
    </row>
    <row r="357" spans="1:17">
      <c r="A357" t="s">
        <v>1317</v>
      </c>
      <c r="B357" t="s">
        <v>1318</v>
      </c>
      <c r="C357" t="s">
        <v>1319</v>
      </c>
      <c r="D357" t="s">
        <v>24</v>
      </c>
      <c r="G357">
        <f>ROUND((L357*P6)+M357, 2)</f>
        <v>0</v>
      </c>
      <c r="L357">
        <f>ROUND(0.0, 3)</f>
        <v>0</v>
      </c>
      <c r="M357">
        <f>ROUND(0.360060125, 3)</f>
        <v>0</v>
      </c>
      <c r="N357" t="s">
        <v>25</v>
      </c>
      <c r="Q357" t="s">
        <v>1320</v>
      </c>
    </row>
    <row r="358" spans="1:17">
      <c r="A358" t="s">
        <v>1321</v>
      </c>
      <c r="B358" t="s">
        <v>1322</v>
      </c>
      <c r="C358" t="s">
        <v>1323</v>
      </c>
      <c r="D358" t="s">
        <v>24</v>
      </c>
      <c r="G358">
        <f>ROUND((L358*P6)+M358, 2)</f>
        <v>0</v>
      </c>
      <c r="L358">
        <f>ROUND(0.0, 3)</f>
        <v>0</v>
      </c>
      <c r="M358">
        <f>ROUND(0.0, 3)</f>
        <v>0</v>
      </c>
      <c r="N358" t="s">
        <v>25</v>
      </c>
      <c r="Q358" t="s">
        <v>1324</v>
      </c>
    </row>
    <row r="359" spans="1:17">
      <c r="A359" t="s">
        <v>1325</v>
      </c>
      <c r="B359" t="s">
        <v>1326</v>
      </c>
      <c r="C359" t="s">
        <v>1323</v>
      </c>
      <c r="D359" t="s">
        <v>24</v>
      </c>
      <c r="G359">
        <f>ROUND((L359*P6)+M359, 2)</f>
        <v>0</v>
      </c>
      <c r="L359">
        <f>ROUND(0.0, 3)</f>
        <v>0</v>
      </c>
      <c r="M359">
        <f>ROUND(0.0, 3)</f>
        <v>0</v>
      </c>
      <c r="N359" t="s">
        <v>25</v>
      </c>
      <c r="Q359" t="s">
        <v>1327</v>
      </c>
    </row>
    <row r="360" spans="1:17">
      <c r="A360" t="s">
        <v>1328</v>
      </c>
      <c r="B360" t="s">
        <v>1329</v>
      </c>
      <c r="C360" t="s">
        <v>1330</v>
      </c>
      <c r="D360" t="s">
        <v>24</v>
      </c>
      <c r="G360">
        <f>ROUND((L360*P6)+M360, 2)</f>
        <v>0</v>
      </c>
      <c r="L360">
        <f>ROUND(0.0, 3)</f>
        <v>0</v>
      </c>
      <c r="M360">
        <f>ROUND(0.0, 3)</f>
        <v>0</v>
      </c>
      <c r="N360" t="s">
        <v>25</v>
      </c>
      <c r="Q360" t="s">
        <v>1331</v>
      </c>
    </row>
    <row r="361" spans="1:17">
      <c r="A361" t="s">
        <v>1332</v>
      </c>
      <c r="B361" t="s">
        <v>1333</v>
      </c>
      <c r="C361" t="s">
        <v>1334</v>
      </c>
      <c r="D361" t="s">
        <v>24</v>
      </c>
      <c r="G361">
        <f>ROUND((L361*P6)+M361, 2)</f>
        <v>0</v>
      </c>
      <c r="L361">
        <f>ROUND(0.0, 3)</f>
        <v>0</v>
      </c>
      <c r="M361">
        <f>ROUND(0.0, 3)</f>
        <v>0</v>
      </c>
      <c r="N361" t="s">
        <v>25</v>
      </c>
      <c r="Q361" t="s">
        <v>1335</v>
      </c>
    </row>
    <row r="362" spans="1:17">
      <c r="A362" t="s">
        <v>1336</v>
      </c>
      <c r="B362" t="s">
        <v>1337</v>
      </c>
      <c r="C362" t="s">
        <v>1338</v>
      </c>
      <c r="D362" t="s">
        <v>24</v>
      </c>
      <c r="G362">
        <f>ROUND((L362*P6)+M362, 2)</f>
        <v>0</v>
      </c>
      <c r="L362">
        <f>ROUND(0.0, 3)</f>
        <v>0</v>
      </c>
      <c r="M362">
        <f>ROUND(0.0, 3)</f>
        <v>0</v>
      </c>
      <c r="N362" t="s">
        <v>25</v>
      </c>
      <c r="Q362" t="s">
        <v>1339</v>
      </c>
    </row>
    <row r="363" spans="1:17">
      <c r="A363" t="s">
        <v>1340</v>
      </c>
      <c r="B363" t="s">
        <v>1341</v>
      </c>
      <c r="C363" t="s">
        <v>82</v>
      </c>
      <c r="D363" t="s">
        <v>24</v>
      </c>
      <c r="G363">
        <f>ROUND((L363*P6)+M363, 2)</f>
        <v>0</v>
      </c>
      <c r="L363">
        <f>ROUND(0.011182025, 3)</f>
        <v>0</v>
      </c>
      <c r="M363">
        <f>ROUND(0.0, 3)</f>
        <v>0</v>
      </c>
      <c r="N363" t="s">
        <v>25</v>
      </c>
      <c r="Q363" t="s">
        <v>1342</v>
      </c>
    </row>
    <row r="364" spans="1:17">
      <c r="A364" t="s">
        <v>1343</v>
      </c>
      <c r="B364" t="s">
        <v>272</v>
      </c>
      <c r="C364" t="s">
        <v>1344</v>
      </c>
      <c r="D364" t="s">
        <v>24</v>
      </c>
      <c r="G364">
        <f>ROUND((L364*P6)+M364, 2)</f>
        <v>0</v>
      </c>
      <c r="L364">
        <f>ROUND(0.0, 3)</f>
        <v>0</v>
      </c>
      <c r="M364">
        <f>ROUND(0.0, 3)</f>
        <v>0</v>
      </c>
      <c r="N364" t="s">
        <v>25</v>
      </c>
      <c r="Q364" t="s">
        <v>1345</v>
      </c>
    </row>
    <row r="365" spans="1:17">
      <c r="A365" t="s">
        <v>1346</v>
      </c>
      <c r="B365" t="s">
        <v>1347</v>
      </c>
      <c r="C365" t="s">
        <v>1348</v>
      </c>
      <c r="D365" t="s">
        <v>24</v>
      </c>
      <c r="G365">
        <f>ROUND((L365*P6)+M365, 2)</f>
        <v>0</v>
      </c>
      <c r="L365">
        <f>ROUND(0.0, 3)</f>
        <v>0</v>
      </c>
      <c r="M365">
        <f>ROUND(1.841494245, 3)</f>
        <v>0</v>
      </c>
      <c r="N365" t="s">
        <v>25</v>
      </c>
      <c r="Q365" t="s">
        <v>1349</v>
      </c>
    </row>
    <row r="366" spans="1:17">
      <c r="A366" t="s">
        <v>1350</v>
      </c>
      <c r="B366" t="s">
        <v>1351</v>
      </c>
      <c r="C366" t="s">
        <v>1352</v>
      </c>
      <c r="D366" t="s">
        <v>24</v>
      </c>
      <c r="G366">
        <f>ROUND((L366*P6)+M366, 2)</f>
        <v>0</v>
      </c>
      <c r="L366">
        <f>ROUND(0.0, 3)</f>
        <v>0</v>
      </c>
      <c r="M366">
        <f>ROUND(0.0, 3)</f>
        <v>0</v>
      </c>
      <c r="N366" t="s">
        <v>25</v>
      </c>
      <c r="Q366" t="s">
        <v>1353</v>
      </c>
    </row>
    <row r="367" spans="1:17">
      <c r="A367" t="s">
        <v>1354</v>
      </c>
      <c r="B367" t="s">
        <v>1355</v>
      </c>
      <c r="C367" t="s">
        <v>1026</v>
      </c>
      <c r="D367" t="s">
        <v>24</v>
      </c>
      <c r="G367">
        <f>ROUND((L367*P6)+M367, 2)</f>
        <v>0</v>
      </c>
      <c r="L367">
        <f>ROUND(0.0, 3)</f>
        <v>0</v>
      </c>
      <c r="M367">
        <f>ROUND(0.0, 3)</f>
        <v>0</v>
      </c>
      <c r="N367" t="s">
        <v>25</v>
      </c>
      <c r="Q367" t="s">
        <v>1356</v>
      </c>
    </row>
    <row r="368" spans="1:17">
      <c r="A368" t="s">
        <v>1357</v>
      </c>
      <c r="B368" t="s">
        <v>1358</v>
      </c>
      <c r="C368" t="s">
        <v>1359</v>
      </c>
      <c r="D368" t="s">
        <v>24</v>
      </c>
      <c r="G368">
        <f>ROUND((L368*P6)+M368, 2)</f>
        <v>0</v>
      </c>
      <c r="L368">
        <f>ROUND(0.0, 3)</f>
        <v>0</v>
      </c>
      <c r="M368">
        <f>ROUND(0.0, 3)</f>
        <v>0</v>
      </c>
      <c r="N368" t="s">
        <v>25</v>
      </c>
      <c r="Q368" t="s">
        <v>1360</v>
      </c>
    </row>
    <row r="369" spans="1:17">
      <c r="A369" t="s">
        <v>1361</v>
      </c>
      <c r="B369" t="s">
        <v>1362</v>
      </c>
      <c r="C369" t="s">
        <v>753</v>
      </c>
      <c r="D369" t="s">
        <v>24</v>
      </c>
      <c r="G369">
        <f>ROUND((L369*P6)+M369, 2)</f>
        <v>0</v>
      </c>
      <c r="L369">
        <f>ROUND(0.0, 3)</f>
        <v>0</v>
      </c>
      <c r="M369">
        <f>ROUND(3.368460535, 3)</f>
        <v>0</v>
      </c>
      <c r="N369" t="s">
        <v>25</v>
      </c>
      <c r="Q369" t="s">
        <v>1363</v>
      </c>
    </row>
    <row r="370" spans="1:17">
      <c r="A370" t="s">
        <v>1364</v>
      </c>
      <c r="B370" t="s">
        <v>1365</v>
      </c>
      <c r="C370" t="s">
        <v>753</v>
      </c>
      <c r="D370" t="s">
        <v>24</v>
      </c>
      <c r="G370">
        <f>ROUND((L370*P6)+M370, 2)</f>
        <v>0</v>
      </c>
      <c r="L370">
        <f>ROUND(0.0, 3)</f>
        <v>0</v>
      </c>
      <c r="M370">
        <f>ROUND(0.0, 3)</f>
        <v>0</v>
      </c>
      <c r="N370" t="s">
        <v>25</v>
      </c>
      <c r="Q370" t="s">
        <v>1366</v>
      </c>
    </row>
    <row r="371" spans="1:17">
      <c r="A371" t="s">
        <v>1367</v>
      </c>
      <c r="B371" t="s">
        <v>1368</v>
      </c>
      <c r="C371" t="s">
        <v>753</v>
      </c>
      <c r="D371" t="s">
        <v>24</v>
      </c>
      <c r="G371">
        <f>ROUND((L371*P6)+M371, 2)</f>
        <v>0</v>
      </c>
      <c r="L371">
        <f>ROUND(0.0, 3)</f>
        <v>0</v>
      </c>
      <c r="M371">
        <f>ROUND(0.0, 3)</f>
        <v>0</v>
      </c>
      <c r="N371" t="s">
        <v>25</v>
      </c>
      <c r="Q371" t="s">
        <v>1369</v>
      </c>
    </row>
    <row r="372" spans="1:17">
      <c r="A372" t="s">
        <v>1370</v>
      </c>
      <c r="B372" t="s">
        <v>1371</v>
      </c>
      <c r="C372" t="s">
        <v>753</v>
      </c>
      <c r="D372" t="s">
        <v>24</v>
      </c>
      <c r="G372">
        <f>ROUND((L372*P6)+M372, 2)</f>
        <v>0</v>
      </c>
      <c r="L372">
        <f>ROUND(0.0, 3)</f>
        <v>0</v>
      </c>
      <c r="M372">
        <f>ROUND(0.0, 3)</f>
        <v>0</v>
      </c>
      <c r="N372" t="s">
        <v>25</v>
      </c>
      <c r="Q372" t="s">
        <v>1372</v>
      </c>
    </row>
    <row r="373" spans="1:17">
      <c r="A373" t="s">
        <v>1373</v>
      </c>
      <c r="B373" t="s">
        <v>1374</v>
      </c>
      <c r="C373" t="s">
        <v>753</v>
      </c>
      <c r="D373" t="s">
        <v>24</v>
      </c>
      <c r="G373">
        <f>ROUND((L373*P6)+M373, 2)</f>
        <v>0</v>
      </c>
      <c r="L373">
        <f>ROUND(0.0, 3)</f>
        <v>0</v>
      </c>
      <c r="M373">
        <f>ROUND(0.0, 3)</f>
        <v>0</v>
      </c>
      <c r="N373" t="s">
        <v>25</v>
      </c>
      <c r="Q373" t="s">
        <v>1375</v>
      </c>
    </row>
    <row r="374" spans="1:17">
      <c r="A374" t="s">
        <v>1376</v>
      </c>
      <c r="B374" t="s">
        <v>1377</v>
      </c>
      <c r="C374" t="s">
        <v>753</v>
      </c>
      <c r="D374" t="s">
        <v>24</v>
      </c>
      <c r="G374">
        <f>ROUND((L374*P6)+M374, 2)</f>
        <v>0</v>
      </c>
      <c r="L374">
        <f>ROUND(0.0, 3)</f>
        <v>0</v>
      </c>
      <c r="M374">
        <f>ROUND(0.0, 3)</f>
        <v>0</v>
      </c>
      <c r="N374" t="s">
        <v>25</v>
      </c>
      <c r="Q374" t="s">
        <v>1378</v>
      </c>
    </row>
    <row r="375" spans="1:17">
      <c r="A375" t="s">
        <v>1379</v>
      </c>
      <c r="B375" t="s">
        <v>1380</v>
      </c>
      <c r="C375" t="s">
        <v>753</v>
      </c>
      <c r="D375" t="s">
        <v>24</v>
      </c>
      <c r="G375">
        <f>ROUND((L375*P6)+M375, 2)</f>
        <v>0</v>
      </c>
      <c r="L375">
        <f>ROUND(0.0, 3)</f>
        <v>0</v>
      </c>
      <c r="M375">
        <f>ROUND(0.0, 3)</f>
        <v>0</v>
      </c>
      <c r="N375" t="s">
        <v>25</v>
      </c>
      <c r="Q375" t="s">
        <v>1381</v>
      </c>
    </row>
    <row r="376" spans="1:17">
      <c r="A376" t="s">
        <v>1382</v>
      </c>
      <c r="B376" t="s">
        <v>1383</v>
      </c>
      <c r="C376" t="s">
        <v>753</v>
      </c>
      <c r="D376" t="s">
        <v>24</v>
      </c>
      <c r="G376">
        <f>ROUND((L376*P6)+M376, 2)</f>
        <v>0</v>
      </c>
      <c r="L376">
        <f>ROUND(0.0, 3)</f>
        <v>0</v>
      </c>
      <c r="M376">
        <f>ROUND(0.0, 3)</f>
        <v>0</v>
      </c>
      <c r="N376" t="s">
        <v>25</v>
      </c>
      <c r="Q376" t="s">
        <v>1384</v>
      </c>
    </row>
    <row r="377" spans="1:17">
      <c r="A377" t="s">
        <v>1385</v>
      </c>
      <c r="B377" t="s">
        <v>1386</v>
      </c>
      <c r="C377" t="s">
        <v>753</v>
      </c>
      <c r="D377" t="s">
        <v>24</v>
      </c>
      <c r="G377">
        <f>ROUND((L377*P6)+M377, 2)</f>
        <v>0</v>
      </c>
      <c r="L377">
        <f>ROUND(0.0, 3)</f>
        <v>0</v>
      </c>
      <c r="M377">
        <f>ROUND(0.0, 3)</f>
        <v>0</v>
      </c>
      <c r="N377" t="s">
        <v>25</v>
      </c>
      <c r="Q377" t="s">
        <v>1387</v>
      </c>
    </row>
    <row r="378" spans="1:17">
      <c r="A378" t="s">
        <v>1388</v>
      </c>
      <c r="B378" t="s">
        <v>1389</v>
      </c>
      <c r="C378" t="s">
        <v>753</v>
      </c>
      <c r="D378" t="s">
        <v>24</v>
      </c>
      <c r="G378">
        <f>ROUND((L378*P6)+M378, 2)</f>
        <v>0</v>
      </c>
      <c r="L378">
        <f>ROUND(0.0, 3)</f>
        <v>0</v>
      </c>
      <c r="M378">
        <f>ROUND(0.0, 3)</f>
        <v>0</v>
      </c>
      <c r="N378" t="s">
        <v>25</v>
      </c>
      <c r="Q378" t="s">
        <v>1390</v>
      </c>
    </row>
    <row r="379" spans="1:17">
      <c r="A379" t="s">
        <v>1391</v>
      </c>
      <c r="B379" t="s">
        <v>1392</v>
      </c>
      <c r="C379" t="s">
        <v>753</v>
      </c>
      <c r="D379" t="s">
        <v>24</v>
      </c>
      <c r="G379">
        <f>ROUND((L379*P6)+M379, 2)</f>
        <v>0</v>
      </c>
      <c r="L379">
        <f>ROUND(0.0, 3)</f>
        <v>0</v>
      </c>
      <c r="M379">
        <f>ROUND(0.0, 3)</f>
        <v>0</v>
      </c>
      <c r="N379" t="s">
        <v>25</v>
      </c>
      <c r="Q379" t="s">
        <v>1393</v>
      </c>
    </row>
    <row r="380" spans="1:17">
      <c r="A380" t="s">
        <v>1394</v>
      </c>
      <c r="B380" t="s">
        <v>1395</v>
      </c>
      <c r="C380" t="s">
        <v>753</v>
      </c>
      <c r="D380" t="s">
        <v>24</v>
      </c>
      <c r="G380">
        <f>ROUND((L380*P6)+M380, 2)</f>
        <v>0</v>
      </c>
      <c r="L380">
        <f>ROUND(0.0, 3)</f>
        <v>0</v>
      </c>
      <c r="M380">
        <f>ROUND(0.0, 3)</f>
        <v>0</v>
      </c>
      <c r="N380" t="s">
        <v>25</v>
      </c>
      <c r="Q380" t="s">
        <v>1396</v>
      </c>
    </row>
    <row r="381" spans="1:17">
      <c r="A381" t="s">
        <v>1397</v>
      </c>
      <c r="B381" t="s">
        <v>1398</v>
      </c>
      <c r="C381" t="s">
        <v>753</v>
      </c>
      <c r="D381" t="s">
        <v>24</v>
      </c>
      <c r="G381">
        <f>ROUND((L381*P6)+M381, 2)</f>
        <v>0</v>
      </c>
      <c r="L381">
        <f>ROUND(0.0, 3)</f>
        <v>0</v>
      </c>
      <c r="M381">
        <f>ROUND(0.0, 3)</f>
        <v>0</v>
      </c>
      <c r="N381" t="s">
        <v>25</v>
      </c>
      <c r="Q381" t="s">
        <v>1399</v>
      </c>
    </row>
    <row r="382" spans="1:17">
      <c r="A382" t="s">
        <v>1400</v>
      </c>
      <c r="B382" t="s">
        <v>1401</v>
      </c>
      <c r="C382" t="s">
        <v>1402</v>
      </c>
      <c r="D382" t="s">
        <v>24</v>
      </c>
      <c r="G382">
        <f>ROUND((L382*P6)+M382, 2)</f>
        <v>0</v>
      </c>
      <c r="L382">
        <f>ROUND(0.0, 3)</f>
        <v>0</v>
      </c>
      <c r="M382">
        <f>ROUND(0.0, 3)</f>
        <v>0</v>
      </c>
      <c r="N382" t="s">
        <v>25</v>
      </c>
      <c r="Q382" t="s">
        <v>1403</v>
      </c>
    </row>
    <row r="383" spans="1:17">
      <c r="A383" t="s">
        <v>1404</v>
      </c>
      <c r="B383" t="s">
        <v>1405</v>
      </c>
      <c r="C383" t="s">
        <v>1406</v>
      </c>
      <c r="D383" t="s">
        <v>24</v>
      </c>
      <c r="G383">
        <f>ROUND((L383*P6)+M383, 2)</f>
        <v>0</v>
      </c>
      <c r="L383">
        <f>ROUND(0.0, 3)</f>
        <v>0</v>
      </c>
      <c r="M383">
        <f>ROUND(0.0, 3)</f>
        <v>0</v>
      </c>
      <c r="N383" t="s">
        <v>25</v>
      </c>
      <c r="Q383" t="s">
        <v>1407</v>
      </c>
    </row>
    <row r="384" spans="1:17">
      <c r="A384" t="s">
        <v>1408</v>
      </c>
      <c r="B384" t="s">
        <v>1409</v>
      </c>
      <c r="C384" t="s">
        <v>1410</v>
      </c>
      <c r="D384" t="s">
        <v>24</v>
      </c>
      <c r="G384">
        <f>ROUND((L384*P6)+M384, 2)</f>
        <v>0</v>
      </c>
      <c r="L384">
        <f>ROUND(0.0, 3)</f>
        <v>0</v>
      </c>
      <c r="M384">
        <f>ROUND(0.0, 3)</f>
        <v>0</v>
      </c>
      <c r="N384" t="s">
        <v>25</v>
      </c>
      <c r="Q384" t="s">
        <v>1411</v>
      </c>
    </row>
    <row r="385" spans="1:17">
      <c r="A385" t="s">
        <v>1412</v>
      </c>
      <c r="B385" t="s">
        <v>1413</v>
      </c>
      <c r="C385" t="s">
        <v>1414</v>
      </c>
      <c r="D385" t="s">
        <v>24</v>
      </c>
      <c r="G385">
        <f>ROUND((L385*P6)+M385, 2)</f>
        <v>0</v>
      </c>
      <c r="L385">
        <f>ROUND(0.0, 3)</f>
        <v>0</v>
      </c>
      <c r="M385">
        <f>ROUND(0.0, 3)</f>
        <v>0</v>
      </c>
      <c r="N385" t="s">
        <v>25</v>
      </c>
      <c r="Q385" t="s">
        <v>1415</v>
      </c>
    </row>
    <row r="386" spans="1:17">
      <c r="A386" t="s">
        <v>1416</v>
      </c>
      <c r="B386" t="s">
        <v>1417</v>
      </c>
      <c r="C386" t="s">
        <v>1418</v>
      </c>
      <c r="D386" t="s">
        <v>24</v>
      </c>
      <c r="G386">
        <f>ROUND((L386*P6)+M386, 2)</f>
        <v>0</v>
      </c>
      <c r="L386">
        <f>ROUND(0.0, 3)</f>
        <v>0</v>
      </c>
      <c r="M386">
        <f>ROUND(0.16461029, 3)</f>
        <v>0</v>
      </c>
      <c r="N386" t="s">
        <v>25</v>
      </c>
      <c r="Q386" t="s">
        <v>1419</v>
      </c>
    </row>
    <row r="387" spans="1:17">
      <c r="A387" t="s">
        <v>1420</v>
      </c>
      <c r="B387" t="s">
        <v>1421</v>
      </c>
      <c r="C387" t="s">
        <v>1422</v>
      </c>
      <c r="D387" t="s">
        <v>24</v>
      </c>
      <c r="G387">
        <f>ROUND((L387*P6)+M387, 2)</f>
        <v>0</v>
      </c>
      <c r="L387">
        <f>ROUND(0.0, 3)</f>
        <v>0</v>
      </c>
      <c r="M387">
        <f>ROUND(0.0, 3)</f>
        <v>0</v>
      </c>
      <c r="N387" t="s">
        <v>25</v>
      </c>
      <c r="Q387" t="s">
        <v>1423</v>
      </c>
    </row>
    <row r="388" spans="1:17">
      <c r="A388" t="s">
        <v>1424</v>
      </c>
      <c r="B388" t="s">
        <v>1425</v>
      </c>
      <c r="C388" t="s">
        <v>1426</v>
      </c>
      <c r="D388" t="s">
        <v>24</v>
      </c>
      <c r="G388">
        <f>ROUND((L388*P6)+M388, 2)</f>
        <v>0</v>
      </c>
      <c r="L388">
        <f>ROUND(0.0, 3)</f>
        <v>0</v>
      </c>
      <c r="M388">
        <f>ROUND(0.0, 3)</f>
        <v>0</v>
      </c>
      <c r="N388" t="s">
        <v>25</v>
      </c>
      <c r="Q388" t="s">
        <v>1427</v>
      </c>
    </row>
    <row r="389" spans="1:17">
      <c r="A389" t="s">
        <v>1428</v>
      </c>
      <c r="B389" t="s">
        <v>398</v>
      </c>
      <c r="C389" t="s">
        <v>399</v>
      </c>
      <c r="D389" t="s">
        <v>24</v>
      </c>
      <c r="G389">
        <f>ROUND((L389*P6)+M389, 2)</f>
        <v>0</v>
      </c>
      <c r="L389">
        <f>ROUND(0.0, 3)</f>
        <v>0</v>
      </c>
      <c r="M389">
        <f>ROUND(0.0, 3)</f>
        <v>0</v>
      </c>
      <c r="N389" t="s">
        <v>25</v>
      </c>
      <c r="Q389" t="s">
        <v>1429</v>
      </c>
    </row>
    <row r="390" spans="1:17">
      <c r="A390" t="s">
        <v>1430</v>
      </c>
      <c r="B390" t="s">
        <v>1431</v>
      </c>
      <c r="C390" t="s">
        <v>1432</v>
      </c>
      <c r="D390" t="s">
        <v>24</v>
      </c>
      <c r="G390">
        <f>ROUND((L390*P6)+M390, 2)</f>
        <v>0</v>
      </c>
      <c r="L390">
        <f>ROUND(0.0, 3)</f>
        <v>0</v>
      </c>
      <c r="M390">
        <f>ROUND(0.0, 3)</f>
        <v>0</v>
      </c>
      <c r="N390" t="s">
        <v>25</v>
      </c>
      <c r="Q390" t="s">
        <v>1433</v>
      </c>
    </row>
    <row r="391" spans="1:17">
      <c r="A391" t="s">
        <v>1434</v>
      </c>
      <c r="B391" t="s">
        <v>1435</v>
      </c>
      <c r="C391" t="s">
        <v>350</v>
      </c>
      <c r="D391" t="s">
        <v>24</v>
      </c>
      <c r="G391">
        <f>ROUND((L391*P6)+M391, 2)</f>
        <v>0</v>
      </c>
      <c r="L391">
        <f>ROUND(0.0, 3)</f>
        <v>0</v>
      </c>
      <c r="M391">
        <f>ROUND(0.0, 3)</f>
        <v>0</v>
      </c>
      <c r="N391" t="s">
        <v>25</v>
      </c>
      <c r="Q391" t="s">
        <v>1436</v>
      </c>
    </row>
    <row r="392" spans="1:17">
      <c r="A392" t="s">
        <v>1437</v>
      </c>
      <c r="B392" t="s">
        <v>1438</v>
      </c>
      <c r="C392" t="s">
        <v>1439</v>
      </c>
      <c r="D392" t="s">
        <v>24</v>
      </c>
      <c r="G392">
        <f>ROUND((L392*P6)+M392, 2)</f>
        <v>0</v>
      </c>
      <c r="L392">
        <f>ROUND(0.0, 3)</f>
        <v>0</v>
      </c>
      <c r="M392">
        <f>ROUND(2.16445087, 3)</f>
        <v>0</v>
      </c>
      <c r="N392" t="s">
        <v>25</v>
      </c>
      <c r="Q392" t="s">
        <v>1440</v>
      </c>
    </row>
    <row r="393" spans="1:17">
      <c r="A393" t="s">
        <v>1441</v>
      </c>
      <c r="B393" t="s">
        <v>1442</v>
      </c>
      <c r="C393" t="s">
        <v>1443</v>
      </c>
      <c r="D393" t="s">
        <v>24</v>
      </c>
      <c r="G393">
        <f>ROUND((L393*P6)+M393, 2)</f>
        <v>0</v>
      </c>
      <c r="L393">
        <f>ROUND(0.104884835, 3)</f>
        <v>0</v>
      </c>
      <c r="M393">
        <f>ROUND(4.49477878, 3)</f>
        <v>0</v>
      </c>
      <c r="N393" t="s">
        <v>25</v>
      </c>
      <c r="Q393" t="s">
        <v>1444</v>
      </c>
    </row>
    <row r="394" spans="1:17">
      <c r="A394" t="s">
        <v>1445</v>
      </c>
      <c r="B394" t="s">
        <v>1446</v>
      </c>
      <c r="C394" t="s">
        <v>1447</v>
      </c>
      <c r="D394" t="s">
        <v>24</v>
      </c>
      <c r="G394">
        <f>ROUND((L394*P6)+M394, 2)</f>
        <v>0</v>
      </c>
      <c r="L394">
        <f>ROUND(0.0, 3)</f>
        <v>0</v>
      </c>
      <c r="M394">
        <f>ROUND(0.0, 3)</f>
        <v>0</v>
      </c>
      <c r="N394" t="s">
        <v>25</v>
      </c>
      <c r="Q394" t="s">
        <v>1448</v>
      </c>
    </row>
    <row r="395" spans="1:17">
      <c r="A395" t="s">
        <v>1449</v>
      </c>
      <c r="B395" t="s">
        <v>1450</v>
      </c>
      <c r="C395" t="s">
        <v>1451</v>
      </c>
      <c r="D395" t="s">
        <v>24</v>
      </c>
      <c r="G395">
        <f>ROUND((L395*P6)+M395, 2)</f>
        <v>0</v>
      </c>
      <c r="L395">
        <f>ROUND(0.0, 3)</f>
        <v>0</v>
      </c>
      <c r="M395">
        <f>ROUND(11.934431455, 3)</f>
        <v>0</v>
      </c>
      <c r="N395" t="s">
        <v>25</v>
      </c>
      <c r="Q395" t="s">
        <v>1452</v>
      </c>
    </row>
    <row r="396" spans="1:17">
      <c r="A396" t="s">
        <v>1453</v>
      </c>
      <c r="B396" t="s">
        <v>1351</v>
      </c>
      <c r="C396" t="s">
        <v>1454</v>
      </c>
      <c r="D396" t="s">
        <v>24</v>
      </c>
      <c r="G396">
        <f>ROUND((L396*P6)+M396, 2)</f>
        <v>0</v>
      </c>
      <c r="L396">
        <f>ROUND(0.0, 3)</f>
        <v>0</v>
      </c>
      <c r="M396">
        <f>ROUND(0.0, 3)</f>
        <v>0</v>
      </c>
      <c r="N396" t="s">
        <v>25</v>
      </c>
      <c r="Q396" t="s">
        <v>1455</v>
      </c>
    </row>
    <row r="397" spans="1:17">
      <c r="A397" t="s">
        <v>1456</v>
      </c>
      <c r="B397" t="s">
        <v>1457</v>
      </c>
      <c r="C397" t="s">
        <v>1458</v>
      </c>
      <c r="D397" t="s">
        <v>24</v>
      </c>
      <c r="G397">
        <f>ROUND((L397*P6)+M397, 2)</f>
        <v>0</v>
      </c>
      <c r="L397">
        <f>ROUND(0.0, 3)</f>
        <v>0</v>
      </c>
      <c r="M397">
        <f>ROUND(0.0, 3)</f>
        <v>0</v>
      </c>
      <c r="N397" t="s">
        <v>25</v>
      </c>
      <c r="Q397" t="s">
        <v>1459</v>
      </c>
    </row>
    <row r="398" spans="1:17">
      <c r="A398" t="s">
        <v>1460</v>
      </c>
      <c r="B398" t="s">
        <v>1461</v>
      </c>
      <c r="C398" t="s">
        <v>1462</v>
      </c>
      <c r="D398" t="s">
        <v>24</v>
      </c>
      <c r="G398">
        <f>ROUND((L398*P6)+M398, 2)</f>
        <v>0</v>
      </c>
      <c r="L398">
        <f>ROUND(0.0, 3)</f>
        <v>0</v>
      </c>
      <c r="M398">
        <f>ROUND(0.0, 3)</f>
        <v>0</v>
      </c>
      <c r="N398" t="s">
        <v>25</v>
      </c>
      <c r="Q398" t="s">
        <v>1463</v>
      </c>
    </row>
    <row r="399" spans="1:17">
      <c r="A399" t="s">
        <v>1464</v>
      </c>
      <c r="B399" t="s">
        <v>1465</v>
      </c>
      <c r="C399" t="s">
        <v>406</v>
      </c>
      <c r="D399" t="s">
        <v>24</v>
      </c>
      <c r="G399">
        <f>ROUND((L399*P6)+M399, 2)</f>
        <v>0</v>
      </c>
      <c r="L399">
        <f>ROUND(0.0, 3)</f>
        <v>0</v>
      </c>
      <c r="M399">
        <f>ROUND(0.0, 3)</f>
        <v>0</v>
      </c>
      <c r="N399" t="s">
        <v>25</v>
      </c>
      <c r="Q399" t="s">
        <v>1466</v>
      </c>
    </row>
    <row r="400" spans="1:17">
      <c r="A400" t="s">
        <v>1467</v>
      </c>
      <c r="B400" t="s">
        <v>1468</v>
      </c>
      <c r="C400" t="s">
        <v>1469</v>
      </c>
      <c r="D400" t="s">
        <v>24</v>
      </c>
      <c r="G400">
        <f>ROUND((L400*P6)+M400, 2)</f>
        <v>0</v>
      </c>
      <c r="L400">
        <f>ROUND(0.00217719, 3)</f>
        <v>0</v>
      </c>
      <c r="M400">
        <f>ROUND(0.0, 3)</f>
        <v>0</v>
      </c>
      <c r="N400" t="s">
        <v>25</v>
      </c>
      <c r="Q400" t="s">
        <v>1470</v>
      </c>
    </row>
    <row r="401" spans="1:17">
      <c r="A401" t="s">
        <v>1471</v>
      </c>
      <c r="B401" t="s">
        <v>1347</v>
      </c>
      <c r="C401" t="s">
        <v>1348</v>
      </c>
      <c r="D401" t="s">
        <v>24</v>
      </c>
      <c r="G401">
        <f>ROUND((L401*P6)+M401, 2)</f>
        <v>0</v>
      </c>
      <c r="L401">
        <f>ROUND(0.0, 3)</f>
        <v>0</v>
      </c>
      <c r="M401">
        <f>ROUND(0.0, 3)</f>
        <v>0</v>
      </c>
      <c r="N401" t="s">
        <v>25</v>
      </c>
      <c r="Q401" t="s">
        <v>1472</v>
      </c>
    </row>
    <row r="402" spans="1:17">
      <c r="A402" t="s">
        <v>1473</v>
      </c>
      <c r="B402" t="s">
        <v>1474</v>
      </c>
      <c r="C402" t="s">
        <v>23</v>
      </c>
      <c r="D402" t="s">
        <v>24</v>
      </c>
      <c r="G402">
        <f>ROUND((L402*P6)+M402, 2)</f>
        <v>0</v>
      </c>
      <c r="L402">
        <f>ROUND(0.0, 3)</f>
        <v>0</v>
      </c>
      <c r="M402">
        <f>ROUND(0.0, 3)</f>
        <v>0</v>
      </c>
      <c r="N402" t="s">
        <v>25</v>
      </c>
      <c r="Q402" t="s">
        <v>1475</v>
      </c>
    </row>
    <row r="403" spans="1:17">
      <c r="A403" t="s">
        <v>1476</v>
      </c>
      <c r="B403" t="s">
        <v>1477</v>
      </c>
      <c r="C403" t="s">
        <v>342</v>
      </c>
      <c r="D403" t="s">
        <v>24</v>
      </c>
      <c r="G403">
        <f>ROUND((L403*P6)+M403, 2)</f>
        <v>0</v>
      </c>
      <c r="L403">
        <f>ROUND(0.0, 3)</f>
        <v>0</v>
      </c>
      <c r="M403">
        <f>ROUND(0.0, 3)</f>
        <v>0</v>
      </c>
      <c r="N403" t="s">
        <v>25</v>
      </c>
      <c r="Q403" t="s">
        <v>1478</v>
      </c>
    </row>
    <row r="404" spans="1:17">
      <c r="A404" t="s">
        <v>1479</v>
      </c>
      <c r="B404" t="s">
        <v>1480</v>
      </c>
      <c r="C404" t="s">
        <v>342</v>
      </c>
      <c r="D404" t="s">
        <v>24</v>
      </c>
      <c r="G404">
        <f>ROUND((L404*P6)+M404, 2)</f>
        <v>0</v>
      </c>
      <c r="L404">
        <f>ROUND(0.13986607, 3)</f>
        <v>0</v>
      </c>
      <c r="M404">
        <f>ROUND(0.0, 3)</f>
        <v>0</v>
      </c>
      <c r="N404" t="s">
        <v>25</v>
      </c>
      <c r="Q404" t="s">
        <v>1481</v>
      </c>
    </row>
    <row r="405" spans="1:17">
      <c r="A405" t="s">
        <v>1482</v>
      </c>
      <c r="B405" t="s">
        <v>1435</v>
      </c>
      <c r="C405" t="s">
        <v>350</v>
      </c>
      <c r="D405" t="s">
        <v>24</v>
      </c>
      <c r="G405">
        <f>ROUND((L405*P6)+M405, 2)</f>
        <v>0</v>
      </c>
      <c r="L405">
        <f>ROUND(0.0, 3)</f>
        <v>0</v>
      </c>
      <c r="M405">
        <f>ROUND(10.872689225, 3)</f>
        <v>0</v>
      </c>
      <c r="N405" t="s">
        <v>25</v>
      </c>
      <c r="Q405" t="s">
        <v>1483</v>
      </c>
    </row>
    <row r="406" spans="1:17">
      <c r="A406" t="s">
        <v>1484</v>
      </c>
      <c r="B406" t="s">
        <v>1485</v>
      </c>
      <c r="C406" t="s">
        <v>281</v>
      </c>
      <c r="D406" t="s">
        <v>24</v>
      </c>
      <c r="G406">
        <f>ROUND((L406*P6)+M406, 2)</f>
        <v>0</v>
      </c>
      <c r="L406">
        <f>ROUND(0.0, 3)</f>
        <v>0</v>
      </c>
      <c r="M406">
        <f>ROUND(0.0, 3)</f>
        <v>0</v>
      </c>
      <c r="N406" t="s">
        <v>25</v>
      </c>
      <c r="Q406" t="s">
        <v>1486</v>
      </c>
    </row>
    <row r="407" spans="1:17">
      <c r="A407" t="s">
        <v>1487</v>
      </c>
      <c r="B407" t="s">
        <v>1488</v>
      </c>
      <c r="C407" t="s">
        <v>266</v>
      </c>
      <c r="D407" t="s">
        <v>24</v>
      </c>
      <c r="G407">
        <f>ROUND((L407*P6)+M407, 2)</f>
        <v>0</v>
      </c>
      <c r="L407">
        <f>ROUND(0.0, 3)</f>
        <v>0</v>
      </c>
      <c r="M407">
        <f>ROUND(0.0, 3)</f>
        <v>0</v>
      </c>
      <c r="N407" t="s">
        <v>25</v>
      </c>
      <c r="Q407" t="s">
        <v>1489</v>
      </c>
    </row>
    <row r="408" spans="1:17">
      <c r="A408" t="s">
        <v>1490</v>
      </c>
      <c r="B408" t="s">
        <v>1488</v>
      </c>
      <c r="C408" t="s">
        <v>266</v>
      </c>
      <c r="D408" t="s">
        <v>24</v>
      </c>
      <c r="G408">
        <f>ROUND((L408*P6)+M408, 2)</f>
        <v>0</v>
      </c>
      <c r="L408">
        <f>ROUND(0.0, 3)</f>
        <v>0</v>
      </c>
      <c r="M408">
        <f>ROUND(0.0, 3)</f>
        <v>0</v>
      </c>
      <c r="N408" t="s">
        <v>25</v>
      </c>
      <c r="Q408" t="s">
        <v>1491</v>
      </c>
    </row>
    <row r="409" spans="1:17">
      <c r="A409" t="s">
        <v>1492</v>
      </c>
      <c r="B409" t="s">
        <v>1493</v>
      </c>
      <c r="C409" t="s">
        <v>266</v>
      </c>
      <c r="D409" t="s">
        <v>24</v>
      </c>
      <c r="G409">
        <f>ROUND((L409*P6)+M409, 2)</f>
        <v>0</v>
      </c>
      <c r="L409">
        <f>ROUND(0.0, 3)</f>
        <v>0</v>
      </c>
      <c r="M409">
        <f>ROUND(0.73139876, 3)</f>
        <v>0</v>
      </c>
      <c r="N409" t="s">
        <v>25</v>
      </c>
      <c r="Q409" t="s">
        <v>1494</v>
      </c>
    </row>
    <row r="410" spans="1:17">
      <c r="A410" t="s">
        <v>1495</v>
      </c>
      <c r="B410" t="s">
        <v>1496</v>
      </c>
      <c r="C410" t="s">
        <v>266</v>
      </c>
      <c r="D410" t="s">
        <v>24</v>
      </c>
      <c r="G410">
        <f>ROUND((L410*P6)+M410, 2)</f>
        <v>0</v>
      </c>
      <c r="L410">
        <f>ROUND(0.0, 3)</f>
        <v>0</v>
      </c>
      <c r="M410">
        <f>ROUND(0.0, 3)</f>
        <v>0</v>
      </c>
      <c r="N410" t="s">
        <v>25</v>
      </c>
      <c r="Q410" t="s">
        <v>1497</v>
      </c>
    </row>
    <row r="411" spans="1:17">
      <c r="A411" t="s">
        <v>1498</v>
      </c>
      <c r="B411" t="s">
        <v>1499</v>
      </c>
      <c r="C411" t="s">
        <v>281</v>
      </c>
      <c r="D411" t="s">
        <v>24</v>
      </c>
      <c r="G411">
        <f>ROUND((L411*P6)+M411, 2)</f>
        <v>0</v>
      </c>
      <c r="L411">
        <f>ROUND(0.0, 3)</f>
        <v>0</v>
      </c>
      <c r="M411">
        <f>ROUND(0.0, 3)</f>
        <v>0</v>
      </c>
      <c r="N411" t="s">
        <v>25</v>
      </c>
      <c r="Q411" t="s">
        <v>1500</v>
      </c>
    </row>
    <row r="412" spans="1:17">
      <c r="A412" t="s">
        <v>1501</v>
      </c>
      <c r="B412" t="s">
        <v>1502</v>
      </c>
      <c r="C412" t="s">
        <v>1503</v>
      </c>
      <c r="D412" t="s">
        <v>24</v>
      </c>
      <c r="G412">
        <f>ROUND((L412*P6)+M412, 2)</f>
        <v>0</v>
      </c>
      <c r="L412">
        <f>ROUND(0.0, 3)</f>
        <v>0</v>
      </c>
      <c r="M412">
        <f>ROUND(0.0, 3)</f>
        <v>0</v>
      </c>
      <c r="N412" t="s">
        <v>25</v>
      </c>
      <c r="Q412" t="s">
        <v>1504</v>
      </c>
    </row>
    <row r="413" spans="1:17">
      <c r="A413" t="s">
        <v>1505</v>
      </c>
      <c r="B413" t="s">
        <v>1506</v>
      </c>
      <c r="C413" t="s">
        <v>1507</v>
      </c>
      <c r="D413" t="s">
        <v>24</v>
      </c>
      <c r="G413">
        <f>ROUND((L413*P6)+M413, 2)</f>
        <v>0</v>
      </c>
      <c r="L413">
        <f>ROUND(0.0, 3)</f>
        <v>0</v>
      </c>
      <c r="M413">
        <f>ROUND(0.0, 3)</f>
        <v>0</v>
      </c>
      <c r="N413" t="s">
        <v>25</v>
      </c>
      <c r="Q413" t="s">
        <v>1508</v>
      </c>
    </row>
    <row r="414" spans="1:17">
      <c r="A414" t="s">
        <v>1509</v>
      </c>
      <c r="B414" t="s">
        <v>1510</v>
      </c>
      <c r="C414" t="s">
        <v>1348</v>
      </c>
      <c r="D414" t="s">
        <v>24</v>
      </c>
      <c r="G414">
        <f>ROUND((L414*P6)+M414, 2)</f>
        <v>0</v>
      </c>
      <c r="L414">
        <f>ROUND(0.0, 3)</f>
        <v>0</v>
      </c>
      <c r="M414">
        <f>ROUND(0.0, 3)</f>
        <v>0</v>
      </c>
      <c r="N414" t="s">
        <v>25</v>
      </c>
      <c r="Q414" t="s">
        <v>1511</v>
      </c>
    </row>
    <row r="415" spans="1:17">
      <c r="A415" t="s">
        <v>1512</v>
      </c>
      <c r="B415" t="s">
        <v>1513</v>
      </c>
      <c r="C415" t="s">
        <v>1514</v>
      </c>
      <c r="D415" t="s">
        <v>24</v>
      </c>
      <c r="G415">
        <f>ROUND((L415*P6)+M415, 2)</f>
        <v>0</v>
      </c>
      <c r="L415">
        <f>ROUND(0.0, 3)</f>
        <v>0</v>
      </c>
      <c r="M415">
        <f>ROUND(0.001149425, 3)</f>
        <v>0</v>
      </c>
      <c r="N415" t="s">
        <v>25</v>
      </c>
      <c r="Q415" t="s">
        <v>1515</v>
      </c>
    </row>
    <row r="416" spans="1:17">
      <c r="A416" t="s">
        <v>1516</v>
      </c>
      <c r="B416" t="s">
        <v>1517</v>
      </c>
      <c r="C416" t="s">
        <v>37</v>
      </c>
      <c r="D416" t="s">
        <v>24</v>
      </c>
      <c r="G416">
        <f>ROUND((L416*P6)+M416, 2)</f>
        <v>0</v>
      </c>
      <c r="L416">
        <f>ROUND(0.0, 3)</f>
        <v>0</v>
      </c>
      <c r="M416">
        <f>ROUND(0.0, 3)</f>
        <v>0</v>
      </c>
      <c r="N416" t="s">
        <v>25</v>
      </c>
      <c r="Q416" t="s">
        <v>1518</v>
      </c>
    </row>
    <row r="417" spans="1:17">
      <c r="A417" t="s">
        <v>1519</v>
      </c>
      <c r="B417" t="s">
        <v>1517</v>
      </c>
      <c r="C417" t="s">
        <v>37</v>
      </c>
      <c r="D417" t="s">
        <v>24</v>
      </c>
      <c r="G417">
        <f>ROUND((L417*P6)+M417, 2)</f>
        <v>0</v>
      </c>
      <c r="L417">
        <f>ROUND(0.0, 3)</f>
        <v>0</v>
      </c>
      <c r="M417">
        <f>ROUND(0.0, 3)</f>
        <v>0</v>
      </c>
      <c r="N417" t="s">
        <v>25</v>
      </c>
      <c r="Q417" t="s">
        <v>1520</v>
      </c>
    </row>
    <row r="418" spans="1:17">
      <c r="A418" t="s">
        <v>1521</v>
      </c>
      <c r="B418" t="s">
        <v>1517</v>
      </c>
      <c r="C418" t="s">
        <v>37</v>
      </c>
      <c r="D418" t="s">
        <v>24</v>
      </c>
      <c r="G418">
        <f>ROUND((L418*P6)+M418, 2)</f>
        <v>0</v>
      </c>
      <c r="L418">
        <f>ROUND(0.0, 3)</f>
        <v>0</v>
      </c>
      <c r="M418">
        <f>ROUND(0.0, 3)</f>
        <v>0</v>
      </c>
      <c r="N418" t="s">
        <v>25</v>
      </c>
      <c r="Q418" t="s">
        <v>1522</v>
      </c>
    </row>
    <row r="419" spans="1:17">
      <c r="A419" t="s">
        <v>1523</v>
      </c>
      <c r="B419" t="s">
        <v>1524</v>
      </c>
      <c r="C419" t="s">
        <v>1525</v>
      </c>
      <c r="D419" t="s">
        <v>24</v>
      </c>
      <c r="G419">
        <f>ROUND((L419*P6)+M419, 2)</f>
        <v>0</v>
      </c>
      <c r="L419">
        <f>ROUND(0.0, 3)</f>
        <v>0</v>
      </c>
      <c r="M419">
        <f>ROUND(0.0, 3)</f>
        <v>0</v>
      </c>
      <c r="N419" t="s">
        <v>25</v>
      </c>
      <c r="Q419" t="s">
        <v>1526</v>
      </c>
    </row>
    <row r="420" spans="1:17">
      <c r="A420" t="s">
        <v>1527</v>
      </c>
      <c r="B420" t="s">
        <v>1528</v>
      </c>
      <c r="C420" t="s">
        <v>1529</v>
      </c>
      <c r="D420" t="s">
        <v>24</v>
      </c>
      <c r="G420">
        <f>ROUND((L420*P6)+M420, 2)</f>
        <v>0</v>
      </c>
      <c r="L420">
        <f>ROUND(0.016357905, 3)</f>
        <v>0</v>
      </c>
      <c r="M420">
        <f>ROUND(0.0, 3)</f>
        <v>0</v>
      </c>
      <c r="N420" t="s">
        <v>25</v>
      </c>
      <c r="Q420" t="s">
        <v>1530</v>
      </c>
    </row>
    <row r="421" spans="1:17">
      <c r="A421" t="s">
        <v>1531</v>
      </c>
      <c r="B421" t="s">
        <v>662</v>
      </c>
      <c r="C421" t="s">
        <v>1532</v>
      </c>
      <c r="D421" t="s">
        <v>24</v>
      </c>
      <c r="G421">
        <f>ROUND((L421*P6)+M421, 2)</f>
        <v>0</v>
      </c>
      <c r="L421">
        <f>ROUND(0.0, 3)</f>
        <v>0</v>
      </c>
      <c r="M421">
        <f>ROUND(0.07415044, 3)</f>
        <v>0</v>
      </c>
      <c r="N421" t="s">
        <v>25</v>
      </c>
      <c r="Q421" t="s">
        <v>1533</v>
      </c>
    </row>
    <row r="422" spans="1:17">
      <c r="A422" t="s">
        <v>1534</v>
      </c>
      <c r="B422" t="s">
        <v>1535</v>
      </c>
      <c r="C422" t="s">
        <v>23</v>
      </c>
      <c r="D422" t="s">
        <v>24</v>
      </c>
      <c r="G422">
        <f>ROUND((L422*P6)+M422, 2)</f>
        <v>0</v>
      </c>
      <c r="L422">
        <f>ROUND(0.0, 3)</f>
        <v>0</v>
      </c>
      <c r="M422">
        <f>ROUND(0.0, 3)</f>
        <v>0</v>
      </c>
      <c r="N422" t="s">
        <v>25</v>
      </c>
      <c r="Q422" t="s">
        <v>1536</v>
      </c>
    </row>
    <row r="423" spans="1:17">
      <c r="A423" t="s">
        <v>1537</v>
      </c>
      <c r="B423" t="s">
        <v>1538</v>
      </c>
      <c r="C423" t="s">
        <v>23</v>
      </c>
      <c r="D423" t="s">
        <v>24</v>
      </c>
      <c r="G423">
        <f>ROUND((L423*P6)+M423, 2)</f>
        <v>0</v>
      </c>
      <c r="L423">
        <f>ROUND(0.0, 3)</f>
        <v>0</v>
      </c>
      <c r="M423">
        <f>ROUND(0.0, 3)</f>
        <v>0</v>
      </c>
      <c r="N423" t="s">
        <v>25</v>
      </c>
      <c r="Q423" t="s">
        <v>1539</v>
      </c>
    </row>
    <row r="424" spans="1:17">
      <c r="A424" t="s">
        <v>1540</v>
      </c>
      <c r="B424" t="s">
        <v>1541</v>
      </c>
      <c r="C424" t="s">
        <v>1542</v>
      </c>
      <c r="D424" t="s">
        <v>24</v>
      </c>
      <c r="G424">
        <f>ROUND((L424*P6)+M424, 2)</f>
        <v>0</v>
      </c>
      <c r="L424">
        <f>ROUND(0.0, 3)</f>
        <v>0</v>
      </c>
      <c r="M424">
        <f>ROUND(0.0, 3)</f>
        <v>0</v>
      </c>
      <c r="N424" t="s">
        <v>25</v>
      </c>
      <c r="Q424" t="s">
        <v>1543</v>
      </c>
    </row>
    <row r="425" spans="1:17">
      <c r="A425" t="s">
        <v>1544</v>
      </c>
      <c r="B425" t="s">
        <v>1277</v>
      </c>
      <c r="C425" t="s">
        <v>740</v>
      </c>
      <c r="D425" t="s">
        <v>24</v>
      </c>
      <c r="G425">
        <f>ROUND((L425*P6)+M425, 2)</f>
        <v>0</v>
      </c>
      <c r="L425">
        <f>ROUND(0.0, 3)</f>
        <v>0</v>
      </c>
      <c r="M425">
        <f>ROUND(0.0, 3)</f>
        <v>0</v>
      </c>
      <c r="N425" t="s">
        <v>25</v>
      </c>
      <c r="Q425" t="s">
        <v>1545</v>
      </c>
    </row>
    <row r="426" spans="1:17">
      <c r="A426" t="s">
        <v>1546</v>
      </c>
      <c r="B426" t="s">
        <v>272</v>
      </c>
      <c r="C426" t="s">
        <v>1547</v>
      </c>
      <c r="D426" t="s">
        <v>24</v>
      </c>
      <c r="G426">
        <f>ROUND((L426*P6)+M426, 2)</f>
        <v>0</v>
      </c>
      <c r="L426">
        <f>ROUND(0.0, 3)</f>
        <v>0</v>
      </c>
      <c r="M426">
        <f>ROUND(1.187417565, 3)</f>
        <v>0</v>
      </c>
      <c r="N426" t="s">
        <v>25</v>
      </c>
      <c r="Q426" t="s">
        <v>1548</v>
      </c>
    </row>
    <row r="427" spans="1:17">
      <c r="A427" t="s">
        <v>1549</v>
      </c>
      <c r="B427" t="s">
        <v>1550</v>
      </c>
      <c r="C427" t="s">
        <v>1551</v>
      </c>
      <c r="D427" t="s">
        <v>24</v>
      </c>
      <c r="G427">
        <f>ROUND((L427*P6)+M427, 2)</f>
        <v>0</v>
      </c>
      <c r="L427">
        <f>ROUND(0.0, 3)</f>
        <v>0</v>
      </c>
      <c r="M427">
        <f>ROUND(0.0, 3)</f>
        <v>0</v>
      </c>
      <c r="N427" t="s">
        <v>25</v>
      </c>
      <c r="Q427" t="s">
        <v>1552</v>
      </c>
    </row>
    <row r="428" spans="1:17">
      <c r="A428" t="s">
        <v>1553</v>
      </c>
      <c r="B428" t="s">
        <v>1554</v>
      </c>
      <c r="C428" t="s">
        <v>1555</v>
      </c>
      <c r="D428" t="s">
        <v>24</v>
      </c>
      <c r="G428">
        <f>ROUND((L428*P6)+M428, 2)</f>
        <v>0</v>
      </c>
      <c r="L428">
        <f>ROUND(0.0, 3)</f>
        <v>0</v>
      </c>
      <c r="M428">
        <f>ROUND(0.0, 3)</f>
        <v>0</v>
      </c>
      <c r="N428" t="s">
        <v>25</v>
      </c>
      <c r="Q428" t="s">
        <v>1556</v>
      </c>
    </row>
    <row r="429" spans="1:17">
      <c r="A429" t="s">
        <v>1557</v>
      </c>
      <c r="B429" t="s">
        <v>1558</v>
      </c>
      <c r="C429" t="s">
        <v>1198</v>
      </c>
      <c r="D429" t="s">
        <v>24</v>
      </c>
      <c r="G429">
        <f>ROUND((L429*P6)+M429, 2)</f>
        <v>0</v>
      </c>
      <c r="L429">
        <f>ROUND(0.0, 3)</f>
        <v>0</v>
      </c>
      <c r="M429">
        <f>ROUND(0.0, 3)</f>
        <v>0</v>
      </c>
      <c r="N429" t="s">
        <v>25</v>
      </c>
      <c r="Q429" t="s">
        <v>1559</v>
      </c>
    </row>
    <row r="430" spans="1:17">
      <c r="A430" t="s">
        <v>1560</v>
      </c>
      <c r="B430" t="s">
        <v>1561</v>
      </c>
      <c r="C430" t="s">
        <v>1198</v>
      </c>
      <c r="D430" t="s">
        <v>24</v>
      </c>
      <c r="G430">
        <f>ROUND((L430*P6)+M430, 2)</f>
        <v>0</v>
      </c>
      <c r="L430">
        <f>ROUND(0.0, 3)</f>
        <v>0</v>
      </c>
      <c r="M430">
        <f>ROUND(0.0, 3)</f>
        <v>0</v>
      </c>
      <c r="N430" t="s">
        <v>25</v>
      </c>
      <c r="Q430" t="s">
        <v>1562</v>
      </c>
    </row>
    <row r="431" spans="1:17">
      <c r="A431" t="s">
        <v>1563</v>
      </c>
      <c r="B431" t="s">
        <v>1564</v>
      </c>
      <c r="C431" t="s">
        <v>1565</v>
      </c>
      <c r="D431" t="s">
        <v>24</v>
      </c>
      <c r="G431">
        <f>ROUND((L431*P6)+M431, 2)</f>
        <v>0</v>
      </c>
      <c r="L431">
        <f>ROUND(0.434828775, 3)</f>
        <v>0</v>
      </c>
      <c r="M431">
        <f>ROUND(0.0, 3)</f>
        <v>0</v>
      </c>
      <c r="N431" t="s">
        <v>25</v>
      </c>
      <c r="Q431" t="s">
        <v>1566</v>
      </c>
    </row>
    <row r="432" spans="1:17">
      <c r="A432" t="s">
        <v>1567</v>
      </c>
      <c r="B432" t="s">
        <v>1568</v>
      </c>
      <c r="C432" t="s">
        <v>1439</v>
      </c>
      <c r="D432" t="s">
        <v>24</v>
      </c>
      <c r="G432">
        <f>ROUND((L432*P6)+M432, 2)</f>
        <v>0</v>
      </c>
      <c r="L432">
        <f>ROUND(0.0, 3)</f>
        <v>0</v>
      </c>
      <c r="M432">
        <f>ROUND(0.0, 3)</f>
        <v>0</v>
      </c>
      <c r="N432" t="s">
        <v>25</v>
      </c>
      <c r="Q432" t="s">
        <v>1569</v>
      </c>
    </row>
    <row r="433" spans="1:17">
      <c r="A433" t="s">
        <v>1570</v>
      </c>
      <c r="B433" t="s">
        <v>1571</v>
      </c>
      <c r="C433" t="s">
        <v>1439</v>
      </c>
      <c r="D433" t="s">
        <v>24</v>
      </c>
      <c r="G433">
        <f>ROUND((L433*P6)+M433, 2)</f>
        <v>0</v>
      </c>
      <c r="L433">
        <f>ROUND(0.0, 3)</f>
        <v>0</v>
      </c>
      <c r="M433">
        <f>ROUND(0.27748707, 3)</f>
        <v>0</v>
      </c>
      <c r="N433" t="s">
        <v>25</v>
      </c>
      <c r="Q433" t="s">
        <v>1572</v>
      </c>
    </row>
    <row r="434" spans="1:17">
      <c r="A434" t="s">
        <v>1573</v>
      </c>
      <c r="B434" t="s">
        <v>1574</v>
      </c>
      <c r="C434" t="s">
        <v>1439</v>
      </c>
      <c r="D434" t="s">
        <v>24</v>
      </c>
      <c r="G434">
        <f>ROUND((L434*P6)+M434, 2)</f>
        <v>0</v>
      </c>
      <c r="L434">
        <f>ROUND(0.0, 3)</f>
        <v>0</v>
      </c>
      <c r="M434">
        <f>ROUND(0.0, 3)</f>
        <v>0</v>
      </c>
      <c r="N434" t="s">
        <v>25</v>
      </c>
      <c r="Q434" t="s">
        <v>1575</v>
      </c>
    </row>
    <row r="435" spans="1:17">
      <c r="A435" t="s">
        <v>1576</v>
      </c>
      <c r="B435" t="s">
        <v>1577</v>
      </c>
      <c r="C435" t="s">
        <v>1578</v>
      </c>
      <c r="D435" t="s">
        <v>24</v>
      </c>
      <c r="G435">
        <f>ROUND((L435*P6)+M435, 2)</f>
        <v>0</v>
      </c>
      <c r="L435">
        <f>ROUND(0.0, 3)</f>
        <v>0</v>
      </c>
      <c r="M435">
        <f>ROUND(0.0, 3)</f>
        <v>0</v>
      </c>
      <c r="N435" t="s">
        <v>25</v>
      </c>
      <c r="Q435" t="s">
        <v>1579</v>
      </c>
    </row>
    <row r="436" spans="1:17">
      <c r="A436" t="s">
        <v>1580</v>
      </c>
      <c r="B436" t="s">
        <v>1581</v>
      </c>
      <c r="C436" t="s">
        <v>1582</v>
      </c>
      <c r="D436" t="s">
        <v>24</v>
      </c>
      <c r="G436">
        <f>ROUND((L436*P6)+M436, 2)</f>
        <v>0</v>
      </c>
      <c r="L436">
        <f>ROUND(0.0, 3)</f>
        <v>0</v>
      </c>
      <c r="M436">
        <f>ROUND(9.99739961, 3)</f>
        <v>0</v>
      </c>
      <c r="N436" t="s">
        <v>25</v>
      </c>
      <c r="Q436" t="s">
        <v>1583</v>
      </c>
    </row>
    <row r="437" spans="1:17">
      <c r="A437" t="s">
        <v>1584</v>
      </c>
      <c r="B437" t="s">
        <v>1585</v>
      </c>
      <c r="C437" t="s">
        <v>1586</v>
      </c>
      <c r="D437" t="s">
        <v>24</v>
      </c>
      <c r="G437">
        <f>ROUND((L437*P6)+M437, 2)</f>
        <v>0</v>
      </c>
      <c r="L437">
        <f>ROUND(0.0, 3)</f>
        <v>0</v>
      </c>
      <c r="M437">
        <f>ROUND(0.0, 3)</f>
        <v>0</v>
      </c>
      <c r="N437" t="s">
        <v>25</v>
      </c>
      <c r="Q437" t="s">
        <v>1587</v>
      </c>
    </row>
    <row r="438" spans="1:17">
      <c r="A438" t="s">
        <v>1588</v>
      </c>
      <c r="B438" t="s">
        <v>1589</v>
      </c>
      <c r="C438" t="s">
        <v>1590</v>
      </c>
      <c r="D438" t="s">
        <v>24</v>
      </c>
      <c r="G438">
        <f>ROUND((L438*P6)+M438, 2)</f>
        <v>0</v>
      </c>
      <c r="L438">
        <f>ROUND(0.0, 3)</f>
        <v>0</v>
      </c>
      <c r="M438">
        <f>ROUND(0.88958824, 3)</f>
        <v>0</v>
      </c>
      <c r="N438" t="s">
        <v>25</v>
      </c>
      <c r="Q438" t="s">
        <v>1591</v>
      </c>
    </row>
    <row r="439" spans="1:17">
      <c r="A439" t="s">
        <v>1592</v>
      </c>
      <c r="B439" t="s">
        <v>1593</v>
      </c>
      <c r="C439" t="s">
        <v>1594</v>
      </c>
      <c r="D439" t="s">
        <v>24</v>
      </c>
      <c r="G439">
        <f>ROUND((L439*P6)+M439, 2)</f>
        <v>0</v>
      </c>
      <c r="L439">
        <f>ROUND(0.0, 3)</f>
        <v>0</v>
      </c>
      <c r="M439">
        <f>ROUND(0.0, 3)</f>
        <v>0</v>
      </c>
      <c r="N439" t="s">
        <v>25</v>
      </c>
      <c r="Q439" t="s">
        <v>1595</v>
      </c>
    </row>
    <row r="440" spans="1:17">
      <c r="A440" t="s">
        <v>1596</v>
      </c>
      <c r="B440" t="s">
        <v>1597</v>
      </c>
      <c r="C440" t="s">
        <v>1598</v>
      </c>
      <c r="D440" t="s">
        <v>24</v>
      </c>
      <c r="G440">
        <f>ROUND((L440*P6)+M440, 2)</f>
        <v>0</v>
      </c>
      <c r="L440">
        <f>ROUND(0.0, 3)</f>
        <v>0</v>
      </c>
      <c r="M440">
        <f>ROUND(0.0, 3)</f>
        <v>0</v>
      </c>
      <c r="N440" t="s">
        <v>1599</v>
      </c>
      <c r="Q440" t="s">
        <v>1600</v>
      </c>
    </row>
    <row r="441" spans="1:17">
      <c r="A441" t="s">
        <v>1601</v>
      </c>
      <c r="B441" t="s">
        <v>1602</v>
      </c>
      <c r="C441" t="s">
        <v>1603</v>
      </c>
      <c r="D441" t="s">
        <v>24</v>
      </c>
      <c r="G441">
        <f>ROUND((L441*P6)+M441, 2)</f>
        <v>0</v>
      </c>
      <c r="L441">
        <f>ROUND(0.0, 3)</f>
        <v>0</v>
      </c>
      <c r="M441">
        <f>ROUND(0.88980108, 3)</f>
        <v>0</v>
      </c>
      <c r="N441" t="s">
        <v>25</v>
      </c>
      <c r="Q441" t="s">
        <v>1604</v>
      </c>
    </row>
    <row r="442" spans="1:17">
      <c r="A442" t="s">
        <v>1605</v>
      </c>
      <c r="B442" t="s">
        <v>1606</v>
      </c>
      <c r="C442" t="s">
        <v>1607</v>
      </c>
      <c r="D442" t="s">
        <v>24</v>
      </c>
      <c r="G442">
        <f>ROUND((L442*P6)+M442, 2)</f>
        <v>0</v>
      </c>
      <c r="L442">
        <f>ROUND(0.0, 3)</f>
        <v>0</v>
      </c>
      <c r="M442">
        <f>ROUND(0.0, 3)</f>
        <v>0</v>
      </c>
      <c r="N442" t="s">
        <v>25</v>
      </c>
      <c r="Q442" t="s">
        <v>1608</v>
      </c>
    </row>
    <row r="443" spans="1:17">
      <c r="A443" t="s">
        <v>1609</v>
      </c>
      <c r="B443" t="s">
        <v>1610</v>
      </c>
      <c r="C443" t="s">
        <v>1611</v>
      </c>
      <c r="D443" t="s">
        <v>24</v>
      </c>
      <c r="G443">
        <f>ROUND((L443*P6)+M443, 2)</f>
        <v>0</v>
      </c>
      <c r="L443">
        <f>ROUND(0.0, 3)</f>
        <v>0</v>
      </c>
      <c r="M443">
        <f>ROUND(0.0, 3)</f>
        <v>0</v>
      </c>
      <c r="N443" t="s">
        <v>25</v>
      </c>
      <c r="Q443" t="s">
        <v>1612</v>
      </c>
    </row>
    <row r="444" spans="1:17">
      <c r="A444" t="s">
        <v>1613</v>
      </c>
      <c r="B444" t="s">
        <v>1614</v>
      </c>
      <c r="C444" t="s">
        <v>406</v>
      </c>
      <c r="D444" t="s">
        <v>24</v>
      </c>
      <c r="G444">
        <f>ROUND((L444*P6)+M444, 2)</f>
        <v>0</v>
      </c>
      <c r="L444">
        <f>ROUND(0.0, 3)</f>
        <v>0</v>
      </c>
      <c r="M444">
        <f>ROUND(0.0, 3)</f>
        <v>0</v>
      </c>
      <c r="N444" t="s">
        <v>25</v>
      </c>
      <c r="Q444" t="s">
        <v>1615</v>
      </c>
    </row>
    <row r="445" spans="1:17">
      <c r="A445" t="s">
        <v>1616</v>
      </c>
      <c r="B445" t="s">
        <v>1617</v>
      </c>
      <c r="C445" t="s">
        <v>406</v>
      </c>
      <c r="D445" t="s">
        <v>24</v>
      </c>
      <c r="G445">
        <f>ROUND((L445*P6)+M445, 2)</f>
        <v>0</v>
      </c>
      <c r="L445">
        <f>ROUND(0.0, 3)</f>
        <v>0</v>
      </c>
      <c r="M445">
        <f>ROUND(0.0, 3)</f>
        <v>0</v>
      </c>
      <c r="N445" t="s">
        <v>25</v>
      </c>
      <c r="Q445" t="s">
        <v>1618</v>
      </c>
    </row>
    <row r="446" spans="1:17">
      <c r="A446" t="s">
        <v>1619</v>
      </c>
      <c r="B446" t="s">
        <v>1620</v>
      </c>
      <c r="C446" t="s">
        <v>406</v>
      </c>
      <c r="D446" t="s">
        <v>24</v>
      </c>
      <c r="G446">
        <f>ROUND((L446*P6)+M446, 2)</f>
        <v>0</v>
      </c>
      <c r="L446">
        <f>ROUND(0.0, 3)</f>
        <v>0</v>
      </c>
      <c r="M446">
        <f>ROUND(1.55862833, 3)</f>
        <v>0</v>
      </c>
      <c r="N446" t="s">
        <v>25</v>
      </c>
      <c r="Q446" t="s">
        <v>1621</v>
      </c>
    </row>
    <row r="447" spans="1:17">
      <c r="A447" t="s">
        <v>1622</v>
      </c>
      <c r="B447" t="s">
        <v>1623</v>
      </c>
      <c r="C447" t="s">
        <v>406</v>
      </c>
      <c r="D447" t="s">
        <v>24</v>
      </c>
      <c r="G447">
        <f>ROUND((L447*P6)+M447, 2)</f>
        <v>0</v>
      </c>
      <c r="L447">
        <f>ROUND(0.0, 3)</f>
        <v>0</v>
      </c>
      <c r="M447">
        <f>ROUND(0.53454987, 3)</f>
        <v>0</v>
      </c>
      <c r="N447" t="s">
        <v>25</v>
      </c>
      <c r="Q447" t="s">
        <v>1624</v>
      </c>
    </row>
    <row r="448" spans="1:17">
      <c r="A448" t="s">
        <v>1625</v>
      </c>
      <c r="B448" t="s">
        <v>1626</v>
      </c>
      <c r="C448" t="s">
        <v>406</v>
      </c>
      <c r="D448" t="s">
        <v>24</v>
      </c>
      <c r="G448">
        <f>ROUND((L448*P6)+M448, 2)</f>
        <v>0</v>
      </c>
      <c r="L448">
        <f>ROUND(0.0, 3)</f>
        <v>0</v>
      </c>
      <c r="M448">
        <f>ROUND(0.0, 3)</f>
        <v>0</v>
      </c>
      <c r="N448" t="s">
        <v>25</v>
      </c>
      <c r="Q448" t="s">
        <v>1627</v>
      </c>
    </row>
    <row r="449" spans="1:17">
      <c r="A449" t="s">
        <v>1628</v>
      </c>
      <c r="B449" t="s">
        <v>1629</v>
      </c>
      <c r="C449" t="s">
        <v>406</v>
      </c>
      <c r="D449" t="s">
        <v>24</v>
      </c>
      <c r="G449">
        <f>ROUND((L449*P6)+M449, 2)</f>
        <v>0</v>
      </c>
      <c r="L449">
        <f>ROUND(0.0, 3)</f>
        <v>0</v>
      </c>
      <c r="M449">
        <f>ROUND(0.0, 3)</f>
        <v>0</v>
      </c>
      <c r="N449" t="s">
        <v>25</v>
      </c>
      <c r="Q449" t="s">
        <v>1630</v>
      </c>
    </row>
    <row r="450" spans="1:17">
      <c r="A450" t="s">
        <v>1631</v>
      </c>
      <c r="B450" t="s">
        <v>1632</v>
      </c>
      <c r="C450" t="s">
        <v>406</v>
      </c>
      <c r="D450" t="s">
        <v>24</v>
      </c>
      <c r="G450">
        <f>ROUND((L450*P6)+M450, 2)</f>
        <v>0</v>
      </c>
      <c r="L450">
        <f>ROUND(0.0, 3)</f>
        <v>0</v>
      </c>
      <c r="M450">
        <f>ROUND(0.0, 3)</f>
        <v>0</v>
      </c>
      <c r="N450" t="s">
        <v>25</v>
      </c>
      <c r="Q450" t="s">
        <v>1633</v>
      </c>
    </row>
    <row r="451" spans="1:17">
      <c r="A451" t="s">
        <v>1634</v>
      </c>
      <c r="B451" t="s">
        <v>1635</v>
      </c>
      <c r="C451" t="s">
        <v>406</v>
      </c>
      <c r="D451" t="s">
        <v>24</v>
      </c>
      <c r="G451">
        <f>ROUND((L451*P6)+M451, 2)</f>
        <v>0</v>
      </c>
      <c r="L451">
        <f>ROUND(0.0, 3)</f>
        <v>0</v>
      </c>
      <c r="M451">
        <f>ROUND(0.0, 3)</f>
        <v>0</v>
      </c>
      <c r="N451" t="s">
        <v>25</v>
      </c>
      <c r="Q451" t="s">
        <v>1636</v>
      </c>
    </row>
    <row r="452" spans="1:17">
      <c r="A452" t="s">
        <v>1637</v>
      </c>
      <c r="B452" t="s">
        <v>1638</v>
      </c>
      <c r="C452" t="s">
        <v>1639</v>
      </c>
      <c r="D452" t="s">
        <v>24</v>
      </c>
      <c r="G452">
        <f>ROUND((L452*P6)+M452, 2)</f>
        <v>0</v>
      </c>
      <c r="L452">
        <f>ROUND(0.0, 3)</f>
        <v>0</v>
      </c>
      <c r="M452">
        <f>ROUND(0.0, 3)</f>
        <v>0</v>
      </c>
      <c r="N452" t="s">
        <v>25</v>
      </c>
      <c r="Q452" t="s">
        <v>1640</v>
      </c>
    </row>
    <row r="453" spans="1:17">
      <c r="A453" t="s">
        <v>1641</v>
      </c>
      <c r="B453" t="s">
        <v>1642</v>
      </c>
      <c r="C453" t="s">
        <v>1643</v>
      </c>
      <c r="D453" t="s">
        <v>24</v>
      </c>
      <c r="G453">
        <f>ROUND((L453*P6)+M453, 2)</f>
        <v>0</v>
      </c>
      <c r="L453">
        <f>ROUND(0.0, 3)</f>
        <v>0</v>
      </c>
      <c r="M453">
        <f>ROUND(0.0, 3)</f>
        <v>0</v>
      </c>
      <c r="N453" t="s">
        <v>25</v>
      </c>
      <c r="Q453" t="s">
        <v>1644</v>
      </c>
    </row>
    <row r="454" spans="1:17">
      <c r="A454" t="s">
        <v>1645</v>
      </c>
      <c r="B454" t="s">
        <v>1646</v>
      </c>
      <c r="C454" t="s">
        <v>1647</v>
      </c>
      <c r="D454" t="s">
        <v>24</v>
      </c>
      <c r="G454">
        <f>ROUND((L454*P6)+M454, 2)</f>
        <v>0</v>
      </c>
      <c r="L454">
        <f>ROUND(0.0, 3)</f>
        <v>0</v>
      </c>
      <c r="M454">
        <f>ROUND(226.038660065, 3)</f>
        <v>0</v>
      </c>
      <c r="N454" t="s">
        <v>25</v>
      </c>
      <c r="Q454" t="s">
        <v>1648</v>
      </c>
    </row>
    <row r="455" spans="1:17">
      <c r="A455" t="s">
        <v>1649</v>
      </c>
      <c r="B455" t="s">
        <v>1650</v>
      </c>
      <c r="C455" t="s">
        <v>1651</v>
      </c>
      <c r="D455" t="s">
        <v>24</v>
      </c>
      <c r="G455">
        <f>ROUND((L455*P6)+M455, 2)</f>
        <v>0</v>
      </c>
      <c r="L455">
        <f>ROUND(2.09604034, 3)</f>
        <v>0</v>
      </c>
      <c r="M455">
        <f>ROUND(0.0, 3)</f>
        <v>0</v>
      </c>
      <c r="N455" t="s">
        <v>25</v>
      </c>
      <c r="Q455" t="s">
        <v>1652</v>
      </c>
    </row>
    <row r="456" spans="1:17">
      <c r="A456" t="s">
        <v>1653</v>
      </c>
      <c r="B456" t="s">
        <v>1654</v>
      </c>
      <c r="C456" t="s">
        <v>1655</v>
      </c>
      <c r="D456" t="s">
        <v>24</v>
      </c>
      <c r="G456">
        <f>ROUND((L456*P6)+M456, 2)</f>
        <v>0</v>
      </c>
      <c r="L456">
        <f>ROUND(0.0, 3)</f>
        <v>0</v>
      </c>
      <c r="M456">
        <f>ROUND(0.0, 3)</f>
        <v>0</v>
      </c>
      <c r="N456" t="s">
        <v>25</v>
      </c>
      <c r="Q456" t="s">
        <v>1656</v>
      </c>
    </row>
    <row r="457" spans="1:17">
      <c r="A457" t="s">
        <v>1657</v>
      </c>
      <c r="B457" t="s">
        <v>1658</v>
      </c>
      <c r="C457" t="s">
        <v>1639</v>
      </c>
      <c r="D457" t="s">
        <v>24</v>
      </c>
      <c r="G457">
        <f>ROUND((L457*P6)+M457, 2)</f>
        <v>0</v>
      </c>
      <c r="L457">
        <f>ROUND(0.0, 3)</f>
        <v>0</v>
      </c>
      <c r="M457">
        <f>ROUND(4.983456335, 3)</f>
        <v>0</v>
      </c>
      <c r="N457" t="s">
        <v>25</v>
      </c>
      <c r="Q457" t="s">
        <v>1659</v>
      </c>
    </row>
    <row r="458" spans="1:17">
      <c r="A458" t="s">
        <v>1660</v>
      </c>
      <c r="B458" t="s">
        <v>1661</v>
      </c>
      <c r="C458" t="s">
        <v>1662</v>
      </c>
      <c r="D458" t="s">
        <v>24</v>
      </c>
      <c r="G458">
        <f>ROUND((L458*P6)+M458, 2)</f>
        <v>0</v>
      </c>
      <c r="L458">
        <f>ROUND(0.0, 3)</f>
        <v>0</v>
      </c>
      <c r="M458">
        <f>ROUND(0.23658605, 3)</f>
        <v>0</v>
      </c>
      <c r="N458" t="s">
        <v>25</v>
      </c>
      <c r="Q458" t="s">
        <v>1663</v>
      </c>
    </row>
    <row r="459" spans="1:17">
      <c r="A459" t="s">
        <v>1664</v>
      </c>
      <c r="B459" t="s">
        <v>1425</v>
      </c>
      <c r="C459" t="s">
        <v>1426</v>
      </c>
      <c r="D459" t="s">
        <v>24</v>
      </c>
      <c r="G459">
        <f>ROUND((L459*P6)+M459, 2)</f>
        <v>0</v>
      </c>
      <c r="L459">
        <f>ROUND(0.0, 3)</f>
        <v>0</v>
      </c>
      <c r="M459">
        <f>ROUND(0.0, 3)</f>
        <v>0</v>
      </c>
      <c r="N459" t="s">
        <v>25</v>
      </c>
      <c r="Q459" t="s">
        <v>1665</v>
      </c>
    </row>
    <row r="460" spans="1:17">
      <c r="A460" t="s">
        <v>1666</v>
      </c>
      <c r="B460" t="s">
        <v>1667</v>
      </c>
      <c r="C460" t="s">
        <v>1668</v>
      </c>
      <c r="D460" t="s">
        <v>24</v>
      </c>
      <c r="G460">
        <f>ROUND((L460*P6)+M460, 2)</f>
        <v>0</v>
      </c>
      <c r="L460">
        <f>ROUND(0.0019295, 3)</f>
        <v>0</v>
      </c>
      <c r="M460">
        <f>ROUND(0.0, 3)</f>
        <v>0</v>
      </c>
      <c r="N460" t="s">
        <v>25</v>
      </c>
      <c r="Q460" t="s">
        <v>1669</v>
      </c>
    </row>
    <row r="461" spans="1:17">
      <c r="A461" t="s">
        <v>1670</v>
      </c>
      <c r="B461" t="s">
        <v>1671</v>
      </c>
      <c r="C461" t="s">
        <v>1672</v>
      </c>
      <c r="D461" t="s">
        <v>24</v>
      </c>
      <c r="G461">
        <f>ROUND((L461*P6)+M461, 2)</f>
        <v>0</v>
      </c>
      <c r="L461">
        <f>ROUND(0.0, 3)</f>
        <v>0</v>
      </c>
      <c r="M461">
        <f>ROUND(0.0, 3)</f>
        <v>0</v>
      </c>
      <c r="N461" t="s">
        <v>25</v>
      </c>
      <c r="Q461" t="s">
        <v>1673</v>
      </c>
    </row>
    <row r="462" spans="1:17">
      <c r="A462" t="s">
        <v>1674</v>
      </c>
      <c r="B462" t="s">
        <v>1675</v>
      </c>
      <c r="C462" t="s">
        <v>1676</v>
      </c>
      <c r="D462" t="s">
        <v>24</v>
      </c>
      <c r="G462">
        <f>ROUND((L462*P6)+M462, 2)</f>
        <v>0</v>
      </c>
      <c r="L462">
        <f>ROUND(0.14542609400000003, 3)</f>
        <v>0</v>
      </c>
      <c r="M462">
        <f>ROUND(0.0, 3)</f>
        <v>0</v>
      </c>
      <c r="N462" t="s">
        <v>86</v>
      </c>
      <c r="Q462" t="s">
        <v>1677</v>
      </c>
    </row>
    <row r="463" spans="1:17">
      <c r="A463" t="s">
        <v>1678</v>
      </c>
      <c r="B463" t="s">
        <v>1679</v>
      </c>
      <c r="C463" t="s">
        <v>1680</v>
      </c>
      <c r="D463" t="s">
        <v>24</v>
      </c>
      <c r="G463">
        <f>ROUND((L463*P6)+M463, 2)</f>
        <v>0</v>
      </c>
      <c r="L463">
        <f>ROUND(0.0, 3)</f>
        <v>0</v>
      </c>
      <c r="M463">
        <f>ROUND(3.714442685, 3)</f>
        <v>0</v>
      </c>
      <c r="N463" t="s">
        <v>25</v>
      </c>
      <c r="Q463" t="s">
        <v>1681</v>
      </c>
    </row>
    <row r="464" spans="1:17">
      <c r="A464" t="s">
        <v>1682</v>
      </c>
      <c r="B464" t="s">
        <v>1683</v>
      </c>
      <c r="C464" t="s">
        <v>1684</v>
      </c>
      <c r="D464" t="s">
        <v>24</v>
      </c>
      <c r="G464">
        <f>ROUND((L464*P6)+M464, 2)</f>
        <v>0</v>
      </c>
      <c r="L464">
        <f>ROUND(0.0, 3)</f>
        <v>0</v>
      </c>
      <c r="M464">
        <f>ROUND(0.0, 3)</f>
        <v>0</v>
      </c>
      <c r="N464" t="s">
        <v>25</v>
      </c>
      <c r="Q464" t="s">
        <v>1685</v>
      </c>
    </row>
    <row r="465" spans="1:17">
      <c r="A465" t="s">
        <v>1686</v>
      </c>
      <c r="B465" t="s">
        <v>1687</v>
      </c>
      <c r="C465" t="s">
        <v>1688</v>
      </c>
      <c r="D465" t="s">
        <v>24</v>
      </c>
      <c r="G465">
        <f>ROUND((L465*P6)+M465, 2)</f>
        <v>0</v>
      </c>
      <c r="L465">
        <f>ROUND(0.0, 3)</f>
        <v>0</v>
      </c>
      <c r="M465">
        <f>ROUND(0.0, 3)</f>
        <v>0</v>
      </c>
      <c r="N465" t="s">
        <v>25</v>
      </c>
      <c r="Q465" t="s">
        <v>1689</v>
      </c>
    </row>
    <row r="466" spans="1:17">
      <c r="A466" t="s">
        <v>1690</v>
      </c>
      <c r="B466" t="s">
        <v>1277</v>
      </c>
      <c r="C466" t="s">
        <v>740</v>
      </c>
      <c r="D466" t="s">
        <v>24</v>
      </c>
      <c r="G466">
        <f>ROUND((L466*P6)+M466, 2)</f>
        <v>0</v>
      </c>
      <c r="L466">
        <f>ROUND(0.0, 3)</f>
        <v>0</v>
      </c>
      <c r="M466">
        <f>ROUND(0.0, 3)</f>
        <v>0</v>
      </c>
      <c r="N466" t="s">
        <v>25</v>
      </c>
      <c r="Q466" t="s">
        <v>1691</v>
      </c>
    </row>
    <row r="467" spans="1:17">
      <c r="A467" t="s">
        <v>1692</v>
      </c>
      <c r="B467" t="s">
        <v>1693</v>
      </c>
      <c r="C467" t="s">
        <v>1607</v>
      </c>
      <c r="D467" t="s">
        <v>24</v>
      </c>
      <c r="G467">
        <f>ROUND((L467*P6)+M467, 2)</f>
        <v>0</v>
      </c>
      <c r="L467">
        <f>ROUND(0.0, 3)</f>
        <v>0</v>
      </c>
      <c r="M467">
        <f>ROUND(0.0, 3)</f>
        <v>0</v>
      </c>
      <c r="N467" t="s">
        <v>25</v>
      </c>
      <c r="Q467" t="s">
        <v>1694</v>
      </c>
    </row>
    <row r="468" spans="1:17">
      <c r="A468" t="s">
        <v>1695</v>
      </c>
      <c r="B468" t="s">
        <v>1693</v>
      </c>
      <c r="C468" t="s">
        <v>1607</v>
      </c>
      <c r="D468" t="s">
        <v>24</v>
      </c>
      <c r="G468">
        <f>ROUND((L468*P6)+M468, 2)</f>
        <v>0</v>
      </c>
      <c r="L468">
        <f>ROUND(0.0, 3)</f>
        <v>0</v>
      </c>
      <c r="M468">
        <f>ROUND(0.0, 3)</f>
        <v>0</v>
      </c>
      <c r="N468" t="s">
        <v>25</v>
      </c>
      <c r="Q468" t="s">
        <v>1696</v>
      </c>
    </row>
    <row r="469" spans="1:17">
      <c r="A469" t="s">
        <v>1697</v>
      </c>
      <c r="B469" t="s">
        <v>1693</v>
      </c>
      <c r="C469" t="s">
        <v>1607</v>
      </c>
      <c r="D469" t="s">
        <v>24</v>
      </c>
      <c r="G469">
        <f>ROUND((L469*P6)+M469, 2)</f>
        <v>0</v>
      </c>
      <c r="L469">
        <f>ROUND(0.0, 3)</f>
        <v>0</v>
      </c>
      <c r="M469">
        <f>ROUND(0.0, 3)</f>
        <v>0</v>
      </c>
      <c r="N469" t="s">
        <v>25</v>
      </c>
      <c r="Q469" t="s">
        <v>1698</v>
      </c>
    </row>
    <row r="470" spans="1:17">
      <c r="A470" t="s">
        <v>1699</v>
      </c>
      <c r="B470" t="s">
        <v>1693</v>
      </c>
      <c r="C470" t="s">
        <v>1607</v>
      </c>
      <c r="D470" t="s">
        <v>24</v>
      </c>
      <c r="G470">
        <f>ROUND((L470*P6)+M470, 2)</f>
        <v>0</v>
      </c>
      <c r="L470">
        <f>ROUND(0.0, 3)</f>
        <v>0</v>
      </c>
      <c r="M470">
        <f>ROUND(0.0, 3)</f>
        <v>0</v>
      </c>
      <c r="N470" t="s">
        <v>25</v>
      </c>
      <c r="Q470" t="s">
        <v>1700</v>
      </c>
    </row>
    <row r="471" spans="1:17">
      <c r="A471" t="s">
        <v>1701</v>
      </c>
      <c r="B471" t="s">
        <v>489</v>
      </c>
      <c r="C471" t="s">
        <v>1702</v>
      </c>
      <c r="D471" t="s">
        <v>24</v>
      </c>
      <c r="G471">
        <f>ROUND((L471*P6)+M471, 2)</f>
        <v>0</v>
      </c>
      <c r="L471">
        <f>ROUND(0.0, 3)</f>
        <v>0</v>
      </c>
      <c r="M471">
        <f>ROUND(0.0, 3)</f>
        <v>0</v>
      </c>
      <c r="N471" t="s">
        <v>25</v>
      </c>
      <c r="Q471" t="s">
        <v>1703</v>
      </c>
    </row>
    <row r="472" spans="1:17">
      <c r="A472" t="s">
        <v>1704</v>
      </c>
      <c r="B472" t="s">
        <v>1705</v>
      </c>
      <c r="C472" t="s">
        <v>1706</v>
      </c>
      <c r="D472" t="s">
        <v>24</v>
      </c>
      <c r="G472">
        <f>ROUND((L472*P6)+M472, 2)</f>
        <v>0</v>
      </c>
      <c r="L472">
        <f>ROUND(0.0, 3)</f>
        <v>0</v>
      </c>
      <c r="M472">
        <f>ROUND(0.0, 3)</f>
        <v>0</v>
      </c>
      <c r="N472" t="s">
        <v>25</v>
      </c>
      <c r="Q472" t="s">
        <v>1707</v>
      </c>
    </row>
    <row r="473" spans="1:17">
      <c r="A473" t="s">
        <v>1708</v>
      </c>
      <c r="B473" t="s">
        <v>1709</v>
      </c>
      <c r="C473" t="s">
        <v>1710</v>
      </c>
      <c r="D473" t="s">
        <v>24</v>
      </c>
      <c r="G473">
        <f>ROUND((L473*P6)+M473, 2)</f>
        <v>0</v>
      </c>
      <c r="L473">
        <f>ROUND(0.0, 3)</f>
        <v>0</v>
      </c>
      <c r="M473">
        <f>ROUND(0.0, 3)</f>
        <v>0</v>
      </c>
      <c r="N473" t="s">
        <v>25</v>
      </c>
      <c r="Q473" t="s">
        <v>1711</v>
      </c>
    </row>
    <row r="474" spans="1:17">
      <c r="A474" t="s">
        <v>1712</v>
      </c>
      <c r="B474" t="s">
        <v>1713</v>
      </c>
      <c r="C474" t="s">
        <v>1714</v>
      </c>
      <c r="D474" t="s">
        <v>24</v>
      </c>
      <c r="G474">
        <f>ROUND((L474*P6)+M474, 2)</f>
        <v>0</v>
      </c>
      <c r="L474">
        <f>ROUND(0.0, 3)</f>
        <v>0</v>
      </c>
      <c r="M474">
        <f>ROUND(1.18657879, 3)</f>
        <v>0</v>
      </c>
      <c r="N474" t="s">
        <v>25</v>
      </c>
      <c r="Q474" t="s">
        <v>1715</v>
      </c>
    </row>
    <row r="475" spans="1:17">
      <c r="A475" t="s">
        <v>1716</v>
      </c>
      <c r="B475" t="s">
        <v>1717</v>
      </c>
      <c r="C475" t="s">
        <v>1026</v>
      </c>
      <c r="D475" t="s">
        <v>24</v>
      </c>
      <c r="G475">
        <f>ROUND((L475*P6)+M475, 2)</f>
        <v>0</v>
      </c>
      <c r="L475">
        <f>ROUND(0.0, 3)</f>
        <v>0</v>
      </c>
      <c r="M475">
        <f>ROUND(0.0, 3)</f>
        <v>0</v>
      </c>
      <c r="N475" t="s">
        <v>25</v>
      </c>
      <c r="Q475" t="s">
        <v>1718</v>
      </c>
    </row>
    <row r="476" spans="1:17">
      <c r="A476" t="s">
        <v>1719</v>
      </c>
      <c r="B476" t="s">
        <v>1720</v>
      </c>
      <c r="C476" t="s">
        <v>1721</v>
      </c>
      <c r="D476" t="s">
        <v>24</v>
      </c>
      <c r="G476">
        <f>ROUND((L476*P6)+M476, 2)</f>
        <v>0</v>
      </c>
      <c r="L476">
        <f>ROUND(0.0, 3)</f>
        <v>0</v>
      </c>
      <c r="M476">
        <f>ROUND(13.69948361, 3)</f>
        <v>0</v>
      </c>
      <c r="N476" t="s">
        <v>25</v>
      </c>
      <c r="Q476" t="s">
        <v>1722</v>
      </c>
    </row>
    <row r="477" spans="1:17">
      <c r="A477" t="s">
        <v>1723</v>
      </c>
      <c r="B477" t="s">
        <v>1724</v>
      </c>
      <c r="C477" t="s">
        <v>1725</v>
      </c>
      <c r="D477" t="s">
        <v>24</v>
      </c>
      <c r="G477">
        <f>ROUND((L477*P6)+M477, 2)</f>
        <v>0</v>
      </c>
      <c r="L477">
        <f>ROUND(0.0029789449999999998, 3)</f>
        <v>0</v>
      </c>
      <c r="M477">
        <f>ROUND(0.0, 3)</f>
        <v>0</v>
      </c>
      <c r="N477" t="s">
        <v>25</v>
      </c>
      <c r="Q477" t="s">
        <v>1726</v>
      </c>
    </row>
    <row r="478" spans="1:17">
      <c r="A478" t="s">
        <v>1727</v>
      </c>
      <c r="B478" t="s">
        <v>1679</v>
      </c>
      <c r="C478" t="s">
        <v>1680</v>
      </c>
      <c r="D478" t="s">
        <v>24</v>
      </c>
      <c r="G478">
        <f>ROUND((L478*P6)+M478, 2)</f>
        <v>0</v>
      </c>
      <c r="L478">
        <f>ROUND(0.0, 3)</f>
        <v>0</v>
      </c>
      <c r="M478">
        <f>ROUND(2.808097025, 3)</f>
        <v>0</v>
      </c>
      <c r="N478" t="s">
        <v>25</v>
      </c>
      <c r="Q478" t="s">
        <v>1728</v>
      </c>
    </row>
    <row r="479" spans="1:17">
      <c r="A479" t="s">
        <v>1729</v>
      </c>
      <c r="B479" t="s">
        <v>1730</v>
      </c>
      <c r="C479" t="s">
        <v>1662</v>
      </c>
      <c r="D479" t="s">
        <v>24</v>
      </c>
      <c r="G479">
        <f>ROUND((L479*P6)+M479, 2)</f>
        <v>0</v>
      </c>
      <c r="L479">
        <f>ROUND(0.0, 3)</f>
        <v>0</v>
      </c>
      <c r="M479">
        <f>ROUND(0.0, 3)</f>
        <v>0</v>
      </c>
      <c r="N479" t="s">
        <v>25</v>
      </c>
      <c r="Q479" t="s">
        <v>1731</v>
      </c>
    </row>
    <row r="480" spans="1:17">
      <c r="A480" t="s">
        <v>1732</v>
      </c>
      <c r="B480" t="s">
        <v>1733</v>
      </c>
      <c r="C480" t="s">
        <v>1734</v>
      </c>
      <c r="D480" t="s">
        <v>24</v>
      </c>
      <c r="G480">
        <f>ROUND((L480*P6)+M480, 2)</f>
        <v>0</v>
      </c>
      <c r="L480">
        <f>ROUND(0.0, 3)</f>
        <v>0</v>
      </c>
      <c r="M480">
        <f>ROUND(0.0, 3)</f>
        <v>0</v>
      </c>
      <c r="N480" t="s">
        <v>25</v>
      </c>
      <c r="Q480" t="s">
        <v>1735</v>
      </c>
    </row>
    <row r="481" spans="1:17">
      <c r="A481" t="s">
        <v>1736</v>
      </c>
      <c r="B481" t="s">
        <v>1737</v>
      </c>
      <c r="C481" t="s">
        <v>740</v>
      </c>
      <c r="D481" t="s">
        <v>24</v>
      </c>
      <c r="G481">
        <f>ROUND((L481*P6)+M481, 2)</f>
        <v>0</v>
      </c>
      <c r="L481">
        <f>ROUND(0.00033289500000000004, 3)</f>
        <v>0</v>
      </c>
      <c r="M481">
        <f>ROUND(0.0, 3)</f>
        <v>0</v>
      </c>
      <c r="N481" t="s">
        <v>25</v>
      </c>
      <c r="Q481" t="s">
        <v>1738</v>
      </c>
    </row>
    <row r="482" spans="1:17">
      <c r="A482" t="s">
        <v>1739</v>
      </c>
      <c r="B482" t="s">
        <v>1740</v>
      </c>
      <c r="C482" t="s">
        <v>740</v>
      </c>
      <c r="D482" t="s">
        <v>24</v>
      </c>
      <c r="G482">
        <f>ROUND((L482*P6)+M482, 2)</f>
        <v>0</v>
      </c>
      <c r="L482">
        <f>ROUND(0.0, 3)</f>
        <v>0</v>
      </c>
      <c r="M482">
        <f>ROUND(0.0, 3)</f>
        <v>0</v>
      </c>
      <c r="N482" t="s">
        <v>25</v>
      </c>
      <c r="Q482" t="s">
        <v>1741</v>
      </c>
    </row>
    <row r="483" spans="1:17">
      <c r="A483" t="s">
        <v>1742</v>
      </c>
      <c r="B483" t="s">
        <v>1743</v>
      </c>
      <c r="C483" t="s">
        <v>406</v>
      </c>
      <c r="D483" t="s">
        <v>24</v>
      </c>
      <c r="G483">
        <f>ROUND((L483*P6)+M483, 2)</f>
        <v>0</v>
      </c>
      <c r="L483">
        <f>ROUND(0.0, 3)</f>
        <v>0</v>
      </c>
      <c r="M483">
        <f>ROUND(2.606666925, 3)</f>
        <v>0</v>
      </c>
      <c r="N483" t="s">
        <v>25</v>
      </c>
      <c r="Q483" t="s">
        <v>1744</v>
      </c>
    </row>
    <row r="484" spans="1:17">
      <c r="A484" t="s">
        <v>1745</v>
      </c>
      <c r="B484" t="s">
        <v>1746</v>
      </c>
      <c r="C484" t="s">
        <v>1747</v>
      </c>
      <c r="D484" t="s">
        <v>24</v>
      </c>
      <c r="G484">
        <f>ROUND((L484*P6)+M484, 2)</f>
        <v>0</v>
      </c>
      <c r="L484">
        <f>ROUND(0.0, 3)</f>
        <v>0</v>
      </c>
      <c r="M484">
        <f>ROUND(0.0, 3)</f>
        <v>0</v>
      </c>
      <c r="N484" t="s">
        <v>25</v>
      </c>
      <c r="Q484" t="s">
        <v>1748</v>
      </c>
    </row>
    <row r="485" spans="1:17">
      <c r="A485" t="s">
        <v>1749</v>
      </c>
      <c r="B485" t="s">
        <v>1750</v>
      </c>
      <c r="C485" t="s">
        <v>1751</v>
      </c>
      <c r="D485" t="s">
        <v>24</v>
      </c>
      <c r="G485">
        <f>ROUND((L485*P6)+M485, 2)</f>
        <v>0</v>
      </c>
      <c r="L485">
        <f>ROUND(0.0, 3)</f>
        <v>0</v>
      </c>
      <c r="M485">
        <f>ROUND(0.363312415, 3)</f>
        <v>0</v>
      </c>
      <c r="N485" t="s">
        <v>25</v>
      </c>
      <c r="Q485" t="s">
        <v>1752</v>
      </c>
    </row>
    <row r="486" spans="1:17">
      <c r="A486" t="s">
        <v>1753</v>
      </c>
      <c r="B486" t="s">
        <v>1754</v>
      </c>
      <c r="C486" t="s">
        <v>1755</v>
      </c>
      <c r="D486" t="s">
        <v>24</v>
      </c>
      <c r="G486">
        <f>ROUND((L486*P6)+M486, 2)</f>
        <v>0</v>
      </c>
      <c r="L486">
        <f>ROUND(0.0, 3)</f>
        <v>0</v>
      </c>
      <c r="M486">
        <f>ROUND(0.089732955, 3)</f>
        <v>0</v>
      </c>
      <c r="N486" t="s">
        <v>25</v>
      </c>
      <c r="Q486" t="s">
        <v>1756</v>
      </c>
    </row>
    <row r="487" spans="1:17">
      <c r="A487" t="s">
        <v>1757</v>
      </c>
      <c r="B487" t="s">
        <v>1758</v>
      </c>
      <c r="C487" t="s">
        <v>1759</v>
      </c>
      <c r="D487" t="s">
        <v>24</v>
      </c>
      <c r="G487">
        <f>ROUND((L487*P6)+M487, 2)</f>
        <v>0</v>
      </c>
      <c r="L487">
        <f>ROUND(0.0, 3)</f>
        <v>0</v>
      </c>
      <c r="M487">
        <f>ROUND(0.0, 3)</f>
        <v>0</v>
      </c>
      <c r="N487" t="s">
        <v>25</v>
      </c>
      <c r="Q487" t="s">
        <v>1760</v>
      </c>
    </row>
    <row r="488" spans="1:17">
      <c r="A488" t="s">
        <v>1761</v>
      </c>
      <c r="B488" t="s">
        <v>1762</v>
      </c>
      <c r="C488" t="s">
        <v>1271</v>
      </c>
      <c r="D488" t="s">
        <v>24</v>
      </c>
      <c r="G488">
        <f>ROUND((L488*P6)+M488, 2)</f>
        <v>0</v>
      </c>
      <c r="L488">
        <f>ROUND(0.0, 3)</f>
        <v>0</v>
      </c>
      <c r="M488">
        <f>ROUND(0.0, 3)</f>
        <v>0</v>
      </c>
      <c r="N488" t="s">
        <v>25</v>
      </c>
      <c r="Q488" t="s">
        <v>1763</v>
      </c>
    </row>
    <row r="489" spans="1:17">
      <c r="A489" t="s">
        <v>1764</v>
      </c>
      <c r="B489" t="s">
        <v>1765</v>
      </c>
      <c r="C489" t="s">
        <v>1639</v>
      </c>
      <c r="D489" t="s">
        <v>24</v>
      </c>
      <c r="G489">
        <f>ROUND((L489*P6)+M489, 2)</f>
        <v>0</v>
      </c>
      <c r="L489">
        <f>ROUND(0.0, 3)</f>
        <v>0</v>
      </c>
      <c r="M489">
        <f>ROUND(0.0, 3)</f>
        <v>0</v>
      </c>
      <c r="N489" t="s">
        <v>25</v>
      </c>
      <c r="Q489" t="s">
        <v>1766</v>
      </c>
    </row>
    <row r="490" spans="1:17">
      <c r="A490" t="s">
        <v>1767</v>
      </c>
      <c r="B490" t="s">
        <v>1768</v>
      </c>
      <c r="C490" t="s">
        <v>1208</v>
      </c>
      <c r="D490" t="s">
        <v>24</v>
      </c>
      <c r="G490">
        <f>ROUND((L490*P6)+M490, 2)</f>
        <v>0</v>
      </c>
      <c r="L490">
        <f>ROUND(0.0, 3)</f>
        <v>0</v>
      </c>
      <c r="M490">
        <f>ROUND(0.0, 3)</f>
        <v>0</v>
      </c>
      <c r="N490" t="s">
        <v>25</v>
      </c>
      <c r="Q490" t="s">
        <v>1769</v>
      </c>
    </row>
    <row r="491" spans="1:17">
      <c r="A491" t="s">
        <v>1770</v>
      </c>
      <c r="B491" t="s">
        <v>1771</v>
      </c>
      <c r="C491" t="s">
        <v>1772</v>
      </c>
      <c r="D491" t="s">
        <v>24</v>
      </c>
      <c r="G491">
        <f>ROUND((L491*P6)+M491, 2)</f>
        <v>0</v>
      </c>
      <c r="L491">
        <f>ROUND(0.0, 3)</f>
        <v>0</v>
      </c>
      <c r="M491">
        <f>ROUND(14.83771108, 3)</f>
        <v>0</v>
      </c>
      <c r="N491" t="s">
        <v>25</v>
      </c>
      <c r="Q491" t="s">
        <v>1773</v>
      </c>
    </row>
    <row r="492" spans="1:17">
      <c r="A492" t="s">
        <v>1774</v>
      </c>
      <c r="B492" t="s">
        <v>1775</v>
      </c>
      <c r="C492" t="s">
        <v>1776</v>
      </c>
      <c r="D492" t="s">
        <v>24</v>
      </c>
      <c r="G492">
        <f>ROUND((L492*P6)+M492, 2)</f>
        <v>0</v>
      </c>
      <c r="L492">
        <f>ROUND(0.0, 3)</f>
        <v>0</v>
      </c>
      <c r="M492">
        <f>ROUND(0.0, 3)</f>
        <v>0</v>
      </c>
      <c r="N492" t="s">
        <v>25</v>
      </c>
      <c r="Q492" t="s">
        <v>1777</v>
      </c>
    </row>
    <row r="493" spans="1:17">
      <c r="A493" t="s">
        <v>1778</v>
      </c>
      <c r="B493" t="s">
        <v>1779</v>
      </c>
      <c r="C493" t="s">
        <v>1780</v>
      </c>
      <c r="D493" t="s">
        <v>24</v>
      </c>
      <c r="G493">
        <f>ROUND((L493*P6)+M493, 2)</f>
        <v>0</v>
      </c>
      <c r="L493">
        <f>ROUND(0.0, 3)</f>
        <v>0</v>
      </c>
      <c r="M493">
        <f>ROUND(0.0, 3)</f>
        <v>0</v>
      </c>
      <c r="N493" t="s">
        <v>25</v>
      </c>
      <c r="Q493" t="s">
        <v>1781</v>
      </c>
    </row>
    <row r="494" spans="1:17">
      <c r="A494" t="s">
        <v>1782</v>
      </c>
      <c r="B494" t="s">
        <v>1783</v>
      </c>
      <c r="C494" t="s">
        <v>1784</v>
      </c>
      <c r="D494" t="s">
        <v>24</v>
      </c>
      <c r="G494">
        <f>ROUND((L494*P6)+M494, 2)</f>
        <v>0</v>
      </c>
      <c r="L494">
        <f>ROUND(0.0, 3)</f>
        <v>0</v>
      </c>
      <c r="M494">
        <f>ROUND(0.0, 3)</f>
        <v>0</v>
      </c>
      <c r="N494" t="s">
        <v>86</v>
      </c>
      <c r="Q494" t="s">
        <v>1785</v>
      </c>
    </row>
    <row r="495" spans="1:17">
      <c r="A495" t="s">
        <v>1786</v>
      </c>
      <c r="B495" t="s">
        <v>1787</v>
      </c>
      <c r="C495" t="s">
        <v>1651</v>
      </c>
      <c r="D495" t="s">
        <v>24</v>
      </c>
      <c r="G495">
        <f>ROUND((L495*P6)+M495, 2)</f>
        <v>0</v>
      </c>
      <c r="L495">
        <f>ROUND(0.0, 3)</f>
        <v>0</v>
      </c>
      <c r="M495">
        <f>ROUND(0.0, 3)</f>
        <v>0</v>
      </c>
      <c r="N495" t="s">
        <v>25</v>
      </c>
      <c r="Q495" t="s">
        <v>1788</v>
      </c>
    </row>
    <row r="496" spans="1:17">
      <c r="A496" t="s">
        <v>1789</v>
      </c>
      <c r="B496" t="s">
        <v>1790</v>
      </c>
      <c r="C496" t="s">
        <v>1791</v>
      </c>
      <c r="D496" t="s">
        <v>24</v>
      </c>
      <c r="G496">
        <f>ROUND((L496*P6)+M496, 2)</f>
        <v>0</v>
      </c>
      <c r="L496">
        <f>ROUND(0.0, 3)</f>
        <v>0</v>
      </c>
      <c r="M496">
        <f>ROUND(0.0, 3)</f>
        <v>0</v>
      </c>
      <c r="N496" t="s">
        <v>25</v>
      </c>
      <c r="Q496" t="s">
        <v>1792</v>
      </c>
    </row>
    <row r="497" spans="1:17">
      <c r="A497" t="s">
        <v>1793</v>
      </c>
      <c r="B497" t="s">
        <v>1794</v>
      </c>
      <c r="C497" t="s">
        <v>1795</v>
      </c>
      <c r="D497" t="s">
        <v>24</v>
      </c>
      <c r="G497">
        <f>ROUND((L497*P6)+M497, 2)</f>
        <v>0</v>
      </c>
      <c r="L497">
        <f>ROUND(0.0, 3)</f>
        <v>0</v>
      </c>
      <c r="M497">
        <f>ROUND(0.0, 3)</f>
        <v>0</v>
      </c>
      <c r="N497" t="s">
        <v>25</v>
      </c>
      <c r="Q497" t="s">
        <v>1796</v>
      </c>
    </row>
    <row r="498" spans="1:17">
      <c r="A498" t="s">
        <v>1797</v>
      </c>
      <c r="B498" t="s">
        <v>1798</v>
      </c>
      <c r="C498" t="s">
        <v>1799</v>
      </c>
      <c r="D498" t="s">
        <v>24</v>
      </c>
      <c r="G498">
        <f>ROUND((L498*P6)+M498, 2)</f>
        <v>0</v>
      </c>
      <c r="L498">
        <f>ROUND(0.0, 3)</f>
        <v>0</v>
      </c>
      <c r="M498">
        <f>ROUND(5.915528875, 3)</f>
        <v>0</v>
      </c>
      <c r="N498" t="s">
        <v>25</v>
      </c>
      <c r="Q498" t="s">
        <v>1800</v>
      </c>
    </row>
    <row r="499" spans="1:17">
      <c r="A499" t="s">
        <v>1801</v>
      </c>
      <c r="B499" t="s">
        <v>1802</v>
      </c>
      <c r="C499" t="s">
        <v>1803</v>
      </c>
      <c r="D499" t="s">
        <v>24</v>
      </c>
      <c r="G499">
        <f>ROUND((L499*P6)+M499, 2)</f>
        <v>0</v>
      </c>
      <c r="L499">
        <f>ROUND(0.0, 3)</f>
        <v>0</v>
      </c>
      <c r="M499">
        <f>ROUND(4.22821272, 3)</f>
        <v>0</v>
      </c>
      <c r="N499" t="s">
        <v>25</v>
      </c>
      <c r="Q499" t="s">
        <v>1804</v>
      </c>
    </row>
    <row r="500" spans="1:17">
      <c r="A500" t="s">
        <v>1805</v>
      </c>
      <c r="B500" t="s">
        <v>1806</v>
      </c>
      <c r="C500" t="s">
        <v>1066</v>
      </c>
      <c r="D500" t="s">
        <v>24</v>
      </c>
      <c r="G500">
        <f>ROUND((L500*P6)+M500, 2)</f>
        <v>0</v>
      </c>
      <c r="L500">
        <f>ROUND(0.0, 3)</f>
        <v>0</v>
      </c>
      <c r="M500">
        <f>ROUND(0.0, 3)</f>
        <v>0</v>
      </c>
      <c r="N500" t="s">
        <v>25</v>
      </c>
      <c r="Q500" t="s">
        <v>1807</v>
      </c>
    </row>
    <row r="501" spans="1:17">
      <c r="A501" t="s">
        <v>1808</v>
      </c>
      <c r="B501" t="s">
        <v>1809</v>
      </c>
      <c r="C501" t="s">
        <v>835</v>
      </c>
      <c r="D501" t="s">
        <v>24</v>
      </c>
      <c r="G501">
        <f>ROUND((L501*P6)+M501, 2)</f>
        <v>0</v>
      </c>
      <c r="L501">
        <f>ROUND(0.0, 3)</f>
        <v>0</v>
      </c>
      <c r="M501">
        <f>ROUND(0.0, 3)</f>
        <v>0</v>
      </c>
      <c r="N501" t="s">
        <v>25</v>
      </c>
      <c r="Q501" t="s">
        <v>1810</v>
      </c>
    </row>
    <row r="502" spans="1:17">
      <c r="A502" t="s">
        <v>1811</v>
      </c>
      <c r="B502" t="s">
        <v>1812</v>
      </c>
      <c r="C502" t="s">
        <v>1813</v>
      </c>
      <c r="D502" t="s">
        <v>24</v>
      </c>
      <c r="G502">
        <f>ROUND((L502*P6)+M502, 2)</f>
        <v>0</v>
      </c>
      <c r="L502">
        <f>ROUND(0.0, 3)</f>
        <v>0</v>
      </c>
      <c r="M502">
        <f>ROUND(0.0, 3)</f>
        <v>0</v>
      </c>
      <c r="N502" t="s">
        <v>25</v>
      </c>
      <c r="Q502" t="s">
        <v>1814</v>
      </c>
    </row>
    <row r="503" spans="1:17">
      <c r="A503" t="s">
        <v>1815</v>
      </c>
      <c r="B503" t="s">
        <v>1816</v>
      </c>
      <c r="C503" t="s">
        <v>915</v>
      </c>
      <c r="D503" t="s">
        <v>24</v>
      </c>
      <c r="G503">
        <f>ROUND((L503*P6)+M503, 2)</f>
        <v>0</v>
      </c>
      <c r="L503">
        <f>ROUND(0.0, 3)</f>
        <v>0</v>
      </c>
      <c r="M503">
        <f>ROUND(0.0, 3)</f>
        <v>0</v>
      </c>
      <c r="N503" t="s">
        <v>25</v>
      </c>
      <c r="Q503" t="s">
        <v>1817</v>
      </c>
    </row>
    <row r="504" spans="1:17">
      <c r="A504" t="s">
        <v>1818</v>
      </c>
      <c r="B504" t="s">
        <v>1819</v>
      </c>
      <c r="C504" t="s">
        <v>1820</v>
      </c>
      <c r="D504" t="s">
        <v>24</v>
      </c>
      <c r="G504">
        <f>ROUND((L504*P6)+M504, 2)</f>
        <v>0</v>
      </c>
      <c r="L504">
        <f>ROUND(0.0, 3)</f>
        <v>0</v>
      </c>
      <c r="M504">
        <f>ROUND(0.0, 3)</f>
        <v>0</v>
      </c>
      <c r="N504" t="s">
        <v>25</v>
      </c>
      <c r="Q504" t="s">
        <v>1821</v>
      </c>
    </row>
    <row r="505" spans="1:17">
      <c r="A505" t="s">
        <v>1822</v>
      </c>
      <c r="B505" t="s">
        <v>1823</v>
      </c>
      <c r="C505" t="s">
        <v>1824</v>
      </c>
      <c r="D505" t="s">
        <v>24</v>
      </c>
      <c r="G505">
        <f>ROUND((L505*P6)+M505, 2)</f>
        <v>0</v>
      </c>
      <c r="L505">
        <f>ROUND(0.0, 3)</f>
        <v>0</v>
      </c>
      <c r="M505">
        <f>ROUND(0.0, 3)</f>
        <v>0</v>
      </c>
      <c r="N505" t="s">
        <v>25</v>
      </c>
      <c r="Q505" t="s">
        <v>1825</v>
      </c>
    </row>
    <row r="506" spans="1:17">
      <c r="A506" t="s">
        <v>1826</v>
      </c>
      <c r="B506" t="s">
        <v>1827</v>
      </c>
      <c r="C506" t="s">
        <v>1828</v>
      </c>
      <c r="D506" t="s">
        <v>24</v>
      </c>
      <c r="G506">
        <f>ROUND((L506*P6)+M506, 2)</f>
        <v>0</v>
      </c>
      <c r="L506">
        <f>ROUND(0.0, 3)</f>
        <v>0</v>
      </c>
      <c r="M506">
        <f>ROUND(0.0, 3)</f>
        <v>0</v>
      </c>
      <c r="N506" t="s">
        <v>25</v>
      </c>
      <c r="Q506" t="s">
        <v>1829</v>
      </c>
    </row>
    <row r="507" spans="1:17">
      <c r="A507" t="s">
        <v>1830</v>
      </c>
      <c r="B507" t="s">
        <v>1831</v>
      </c>
      <c r="C507" t="s">
        <v>1832</v>
      </c>
      <c r="D507" t="s">
        <v>24</v>
      </c>
      <c r="G507">
        <f>ROUND((L507*P6)+M507, 2)</f>
        <v>0</v>
      </c>
      <c r="L507">
        <f>ROUND(0.0, 3)</f>
        <v>0</v>
      </c>
      <c r="M507">
        <f>ROUND(0.0, 3)</f>
        <v>0</v>
      </c>
      <c r="N507" t="s">
        <v>25</v>
      </c>
      <c r="Q507" t="s">
        <v>1833</v>
      </c>
    </row>
    <row r="508" spans="1:17">
      <c r="A508" t="s">
        <v>1834</v>
      </c>
      <c r="B508" t="s">
        <v>1835</v>
      </c>
      <c r="C508" t="s">
        <v>143</v>
      </c>
      <c r="D508" t="s">
        <v>24</v>
      </c>
      <c r="G508">
        <f>ROUND((L508*P6)+M508, 2)</f>
        <v>0</v>
      </c>
      <c r="L508">
        <f>ROUND(0.0, 3)</f>
        <v>0</v>
      </c>
      <c r="M508">
        <f>ROUND(0.0, 3)</f>
        <v>0</v>
      </c>
      <c r="N508" t="s">
        <v>25</v>
      </c>
      <c r="Q508" t="s">
        <v>1836</v>
      </c>
    </row>
    <row r="509" spans="1:17">
      <c r="A509" t="s">
        <v>1837</v>
      </c>
      <c r="B509" t="s">
        <v>1838</v>
      </c>
      <c r="C509" t="s">
        <v>1839</v>
      </c>
      <c r="D509" t="s">
        <v>24</v>
      </c>
      <c r="G509">
        <f>ROUND((L509*P6)+M509, 2)</f>
        <v>0</v>
      </c>
      <c r="L509">
        <f>ROUND(0.0, 3)</f>
        <v>0</v>
      </c>
      <c r="M509">
        <f>ROUND(0.0, 3)</f>
        <v>0</v>
      </c>
      <c r="N509" t="s">
        <v>25</v>
      </c>
      <c r="Q509" t="s">
        <v>1840</v>
      </c>
    </row>
    <row r="510" spans="1:17">
      <c r="A510" t="s">
        <v>1841</v>
      </c>
      <c r="B510" t="s">
        <v>1842</v>
      </c>
      <c r="C510" t="s">
        <v>915</v>
      </c>
      <c r="D510" t="s">
        <v>24</v>
      </c>
      <c r="G510">
        <f>ROUND((L510*P6)+M510, 2)</f>
        <v>0</v>
      </c>
      <c r="L510">
        <f>ROUND(0.0, 3)</f>
        <v>0</v>
      </c>
      <c r="M510">
        <f>ROUND(0.0, 3)</f>
        <v>0</v>
      </c>
      <c r="N510" t="s">
        <v>25</v>
      </c>
      <c r="Q510" t="s">
        <v>1843</v>
      </c>
    </row>
    <row r="511" spans="1:17">
      <c r="A511" t="s">
        <v>1844</v>
      </c>
      <c r="B511" t="s">
        <v>1845</v>
      </c>
      <c r="C511" t="s">
        <v>1846</v>
      </c>
      <c r="D511" t="s">
        <v>24</v>
      </c>
      <c r="G511">
        <f>ROUND((L511*P6)+M511, 2)</f>
        <v>0</v>
      </c>
      <c r="L511">
        <f>ROUND(0.0, 3)</f>
        <v>0</v>
      </c>
      <c r="M511">
        <f>ROUND(0.0, 3)</f>
        <v>0</v>
      </c>
      <c r="N511" t="s">
        <v>25</v>
      </c>
      <c r="Q511" t="s">
        <v>1847</v>
      </c>
    </row>
    <row r="512" spans="1:17">
      <c r="A512" t="s">
        <v>1848</v>
      </c>
      <c r="B512" t="s">
        <v>1849</v>
      </c>
      <c r="C512" t="s">
        <v>1850</v>
      </c>
      <c r="D512" t="s">
        <v>24</v>
      </c>
      <c r="G512">
        <f>ROUND((L512*P6)+M512, 2)</f>
        <v>0</v>
      </c>
      <c r="L512">
        <f>ROUND(0.0, 3)</f>
        <v>0</v>
      </c>
      <c r="M512">
        <f>ROUND(0.0, 3)</f>
        <v>0</v>
      </c>
      <c r="N512" t="s">
        <v>25</v>
      </c>
      <c r="Q512" t="s">
        <v>1851</v>
      </c>
    </row>
    <row r="513" spans="1:17">
      <c r="A513" t="s">
        <v>1852</v>
      </c>
      <c r="B513" t="s">
        <v>1853</v>
      </c>
      <c r="C513" t="s">
        <v>247</v>
      </c>
      <c r="D513" t="s">
        <v>24</v>
      </c>
      <c r="G513">
        <f>ROUND((L513*P6)+M513, 2)</f>
        <v>0</v>
      </c>
      <c r="L513">
        <f>ROUND(0.0, 3)</f>
        <v>0</v>
      </c>
      <c r="M513">
        <f>ROUND(0.0, 3)</f>
        <v>0</v>
      </c>
      <c r="N513" t="s">
        <v>25</v>
      </c>
      <c r="Q513" t="s">
        <v>1854</v>
      </c>
    </row>
    <row r="514" spans="1:17">
      <c r="A514" t="s">
        <v>1855</v>
      </c>
      <c r="B514" t="s">
        <v>1856</v>
      </c>
      <c r="C514" t="s">
        <v>1857</v>
      </c>
      <c r="D514" t="s">
        <v>24</v>
      </c>
      <c r="G514">
        <f>ROUND((L514*P6)+M514, 2)</f>
        <v>0</v>
      </c>
      <c r="L514">
        <f>ROUND(0.0, 3)</f>
        <v>0</v>
      </c>
      <c r="M514">
        <f>ROUND(0.0, 3)</f>
        <v>0</v>
      </c>
      <c r="N514" t="s">
        <v>25</v>
      </c>
      <c r="Q514" t="s">
        <v>1858</v>
      </c>
    </row>
    <row r="515" spans="1:17">
      <c r="A515" t="s">
        <v>1859</v>
      </c>
      <c r="B515" t="s">
        <v>1860</v>
      </c>
      <c r="C515" t="s">
        <v>143</v>
      </c>
      <c r="D515" t="s">
        <v>24</v>
      </c>
      <c r="G515">
        <f>ROUND((L515*P6)+M515, 2)</f>
        <v>0</v>
      </c>
      <c r="L515">
        <f>ROUND(0.0, 3)</f>
        <v>0</v>
      </c>
      <c r="M515">
        <f>ROUND(0.0, 3)</f>
        <v>0</v>
      </c>
      <c r="N515" t="s">
        <v>25</v>
      </c>
      <c r="Q515" t="s">
        <v>1861</v>
      </c>
    </row>
    <row r="516" spans="1:17">
      <c r="A516" t="s">
        <v>1862</v>
      </c>
      <c r="B516" t="s">
        <v>1863</v>
      </c>
      <c r="C516" t="s">
        <v>1864</v>
      </c>
      <c r="D516" t="s">
        <v>24</v>
      </c>
      <c r="G516">
        <f>ROUND((L516*P6)+M516, 2)</f>
        <v>0</v>
      </c>
      <c r="L516">
        <f>ROUND(0.0, 3)</f>
        <v>0</v>
      </c>
      <c r="M516">
        <f>ROUND(0.0, 3)</f>
        <v>0</v>
      </c>
      <c r="N516" t="s">
        <v>25</v>
      </c>
      <c r="Q516" t="s">
        <v>1865</v>
      </c>
    </row>
    <row r="517" spans="1:17">
      <c r="A517" t="s">
        <v>1866</v>
      </c>
      <c r="B517" t="s">
        <v>1867</v>
      </c>
      <c r="C517" t="s">
        <v>1529</v>
      </c>
      <c r="D517" t="s">
        <v>24</v>
      </c>
      <c r="G517">
        <f>ROUND((L517*P6)+M517, 2)</f>
        <v>0</v>
      </c>
      <c r="L517">
        <f>ROUND(0.0, 3)</f>
        <v>0</v>
      </c>
      <c r="M517">
        <f>ROUND(0.0, 3)</f>
        <v>0</v>
      </c>
      <c r="N517" t="s">
        <v>25</v>
      </c>
      <c r="Q517" t="s">
        <v>1868</v>
      </c>
    </row>
    <row r="518" spans="1:17">
      <c r="A518" t="s">
        <v>1869</v>
      </c>
      <c r="B518" t="s">
        <v>1870</v>
      </c>
      <c r="C518" t="s">
        <v>1871</v>
      </c>
      <c r="D518" t="s">
        <v>24</v>
      </c>
      <c r="G518">
        <f>ROUND((L518*P6)+M518, 2)</f>
        <v>0</v>
      </c>
      <c r="L518">
        <f>ROUND(0.0, 3)</f>
        <v>0</v>
      </c>
      <c r="M518">
        <f>ROUND(2.766867215, 3)</f>
        <v>0</v>
      </c>
      <c r="N518" t="s">
        <v>25</v>
      </c>
      <c r="Q518" t="s">
        <v>1872</v>
      </c>
    </row>
    <row r="519" spans="1:17">
      <c r="A519" t="s">
        <v>1873</v>
      </c>
      <c r="B519" t="s">
        <v>1874</v>
      </c>
      <c r="C519" t="s">
        <v>1875</v>
      </c>
      <c r="D519" t="s">
        <v>24</v>
      </c>
      <c r="G519">
        <f>ROUND((L519*P6)+M519, 2)</f>
        <v>0</v>
      </c>
      <c r="L519">
        <f>ROUND(0.0, 3)</f>
        <v>0</v>
      </c>
      <c r="M519">
        <f>ROUND(0.0, 3)</f>
        <v>0</v>
      </c>
      <c r="N519" t="s">
        <v>25</v>
      </c>
      <c r="Q519" t="s">
        <v>1876</v>
      </c>
    </row>
    <row r="520" spans="1:17">
      <c r="A520" t="s">
        <v>1877</v>
      </c>
      <c r="B520" t="s">
        <v>1878</v>
      </c>
      <c r="C520" t="s">
        <v>143</v>
      </c>
      <c r="D520" t="s">
        <v>24</v>
      </c>
      <c r="G520">
        <f>ROUND((L520*P6)+M520, 2)</f>
        <v>0</v>
      </c>
      <c r="L520">
        <f>ROUND(0.0, 3)</f>
        <v>0</v>
      </c>
      <c r="M520">
        <f>ROUND(0.0, 3)</f>
        <v>0</v>
      </c>
      <c r="N520" t="s">
        <v>25</v>
      </c>
      <c r="Q520" t="s">
        <v>1879</v>
      </c>
    </row>
    <row r="521" spans="1:17">
      <c r="A521" t="s">
        <v>1880</v>
      </c>
      <c r="B521" t="s">
        <v>1881</v>
      </c>
      <c r="C521" t="s">
        <v>1882</v>
      </c>
      <c r="D521" t="s">
        <v>24</v>
      </c>
      <c r="G521">
        <f>ROUND((L521*P6)+M521, 2)</f>
        <v>0</v>
      </c>
      <c r="L521">
        <f>ROUND(0.0, 3)</f>
        <v>0</v>
      </c>
      <c r="M521">
        <f>ROUND(0.29842505, 3)</f>
        <v>0</v>
      </c>
      <c r="N521" t="s">
        <v>25</v>
      </c>
      <c r="Q521" t="s">
        <v>1883</v>
      </c>
    </row>
    <row r="522" spans="1:17">
      <c r="A522" t="s">
        <v>1884</v>
      </c>
      <c r="B522" t="s">
        <v>1885</v>
      </c>
      <c r="C522" t="s">
        <v>1886</v>
      </c>
      <c r="D522" t="s">
        <v>24</v>
      </c>
      <c r="G522">
        <f>ROUND((L522*P6)+M522, 2)</f>
        <v>0</v>
      </c>
      <c r="L522">
        <f>ROUND(0.0, 3)</f>
        <v>0</v>
      </c>
      <c r="M522">
        <f>ROUND(0.0, 3)</f>
        <v>0</v>
      </c>
      <c r="N522" t="s">
        <v>25</v>
      </c>
      <c r="Q522" t="s">
        <v>1887</v>
      </c>
    </row>
    <row r="523" spans="1:17">
      <c r="A523" t="s">
        <v>1888</v>
      </c>
      <c r="B523" t="s">
        <v>1889</v>
      </c>
      <c r="C523" t="s">
        <v>143</v>
      </c>
      <c r="D523" t="s">
        <v>24</v>
      </c>
      <c r="G523">
        <f>ROUND((L523*P6)+M523, 2)</f>
        <v>0</v>
      </c>
      <c r="L523">
        <f>ROUND(0.0, 3)</f>
        <v>0</v>
      </c>
      <c r="M523">
        <f>ROUND(0.0, 3)</f>
        <v>0</v>
      </c>
      <c r="N523" t="s">
        <v>25</v>
      </c>
      <c r="Q523" t="s">
        <v>1890</v>
      </c>
    </row>
    <row r="524" spans="1:17">
      <c r="A524" t="s">
        <v>1891</v>
      </c>
      <c r="B524" t="s">
        <v>1425</v>
      </c>
      <c r="C524" t="s">
        <v>1892</v>
      </c>
      <c r="D524" t="s">
        <v>24</v>
      </c>
      <c r="G524">
        <f>ROUND((L524*P6)+M524, 2)</f>
        <v>0</v>
      </c>
      <c r="L524">
        <f>ROUND(0.0, 3)</f>
        <v>0</v>
      </c>
      <c r="M524">
        <f>ROUND(0.0, 3)</f>
        <v>0</v>
      </c>
      <c r="N524" t="s">
        <v>25</v>
      </c>
      <c r="Q524" t="s">
        <v>1893</v>
      </c>
    </row>
    <row r="525" spans="1:17">
      <c r="A525" t="s">
        <v>1894</v>
      </c>
      <c r="B525" t="s">
        <v>1895</v>
      </c>
      <c r="C525" t="s">
        <v>1896</v>
      </c>
      <c r="D525" t="s">
        <v>24</v>
      </c>
      <c r="G525">
        <f>ROUND((L525*P6)+M525, 2)</f>
        <v>0</v>
      </c>
      <c r="L525">
        <f>ROUND(0.0, 3)</f>
        <v>0</v>
      </c>
      <c r="M525">
        <f>ROUND(0.0, 3)</f>
        <v>0</v>
      </c>
      <c r="N525" t="s">
        <v>25</v>
      </c>
      <c r="Q525" t="s">
        <v>1897</v>
      </c>
    </row>
    <row r="526" spans="1:17">
      <c r="A526" t="s">
        <v>1898</v>
      </c>
      <c r="B526" t="s">
        <v>1899</v>
      </c>
      <c r="C526" t="s">
        <v>1900</v>
      </c>
      <c r="D526" t="s">
        <v>24</v>
      </c>
      <c r="G526">
        <f>ROUND((L526*P6)+M526, 2)</f>
        <v>0</v>
      </c>
      <c r="L526">
        <f>ROUND(0.04564488, 3)</f>
        <v>0</v>
      </c>
      <c r="M526">
        <f>ROUND(0.0, 3)</f>
        <v>0</v>
      </c>
      <c r="N526" t="s">
        <v>25</v>
      </c>
      <c r="Q526" t="s">
        <v>1901</v>
      </c>
    </row>
    <row r="527" spans="1:17">
      <c r="A527" t="s">
        <v>1902</v>
      </c>
      <c r="B527" t="s">
        <v>1903</v>
      </c>
      <c r="C527" t="s">
        <v>1882</v>
      </c>
      <c r="D527" t="s">
        <v>24</v>
      </c>
      <c r="G527">
        <f>ROUND((L527*P6)+M527, 2)</f>
        <v>0</v>
      </c>
      <c r="L527">
        <f>ROUND(0.0, 3)</f>
        <v>0</v>
      </c>
      <c r="M527">
        <f>ROUND(2.21939134, 3)</f>
        <v>0</v>
      </c>
      <c r="N527" t="s">
        <v>25</v>
      </c>
      <c r="Q527" t="s">
        <v>1904</v>
      </c>
    </row>
    <row r="528" spans="1:17">
      <c r="A528" t="s">
        <v>1905</v>
      </c>
      <c r="B528" t="s">
        <v>1906</v>
      </c>
      <c r="C528" t="s">
        <v>1907</v>
      </c>
      <c r="D528" t="s">
        <v>24</v>
      </c>
      <c r="G528">
        <f>ROUND((L528*P6)+M528, 2)</f>
        <v>0</v>
      </c>
      <c r="L528">
        <f>ROUND(0.0, 3)</f>
        <v>0</v>
      </c>
      <c r="M528">
        <f>ROUND(0.0, 3)</f>
        <v>0</v>
      </c>
      <c r="N528" t="s">
        <v>25</v>
      </c>
      <c r="Q528" t="s">
        <v>1908</v>
      </c>
    </row>
    <row r="529" spans="1:17">
      <c r="A529" t="s">
        <v>1909</v>
      </c>
      <c r="B529" t="s">
        <v>1910</v>
      </c>
      <c r="C529" t="s">
        <v>1911</v>
      </c>
      <c r="D529" t="s">
        <v>24</v>
      </c>
      <c r="G529">
        <f>ROUND((L529*P6)+M529, 2)</f>
        <v>0</v>
      </c>
      <c r="L529">
        <f>ROUND(0.0, 3)</f>
        <v>0</v>
      </c>
      <c r="M529">
        <f>ROUND(0.0, 3)</f>
        <v>0</v>
      </c>
      <c r="N529" t="s">
        <v>25</v>
      </c>
      <c r="Q529" t="s">
        <v>1912</v>
      </c>
    </row>
    <row r="530" spans="1:17">
      <c r="A530" t="s">
        <v>1913</v>
      </c>
      <c r="B530" t="s">
        <v>1914</v>
      </c>
      <c r="C530" t="s">
        <v>1915</v>
      </c>
      <c r="D530" t="s">
        <v>24</v>
      </c>
      <c r="G530">
        <f>ROUND((L530*P6)+M530, 2)</f>
        <v>0</v>
      </c>
      <c r="L530">
        <f>ROUND(0.0, 3)</f>
        <v>0</v>
      </c>
      <c r="M530">
        <f>ROUND(0.0, 3)</f>
        <v>0</v>
      </c>
      <c r="N530" t="s">
        <v>25</v>
      </c>
      <c r="Q530" t="s">
        <v>1916</v>
      </c>
    </row>
    <row r="531" spans="1:17">
      <c r="A531" t="s">
        <v>1917</v>
      </c>
      <c r="B531" t="s">
        <v>1918</v>
      </c>
      <c r="C531" t="s">
        <v>1919</v>
      </c>
      <c r="D531" t="s">
        <v>24</v>
      </c>
      <c r="G531">
        <f>ROUND((L531*P6)+M531, 2)</f>
        <v>0</v>
      </c>
      <c r="L531">
        <f>ROUND(0.0, 3)</f>
        <v>0</v>
      </c>
      <c r="M531">
        <f>ROUND(372.990145505, 3)</f>
        <v>0</v>
      </c>
      <c r="N531" t="s">
        <v>25</v>
      </c>
      <c r="Q531" t="s">
        <v>1920</v>
      </c>
    </row>
    <row r="532" spans="1:17">
      <c r="A532" t="s">
        <v>1921</v>
      </c>
      <c r="B532" t="s">
        <v>1922</v>
      </c>
      <c r="C532" t="s">
        <v>1923</v>
      </c>
      <c r="D532" t="s">
        <v>24</v>
      </c>
      <c r="G532">
        <f>ROUND((L532*P6)+M532, 2)</f>
        <v>0</v>
      </c>
      <c r="L532">
        <f>ROUND(0.0, 3)</f>
        <v>0</v>
      </c>
      <c r="M532">
        <f>ROUND(3.43446313, 3)</f>
        <v>0</v>
      </c>
      <c r="N532" t="s">
        <v>25</v>
      </c>
      <c r="Q532" t="s">
        <v>1924</v>
      </c>
    </row>
    <row r="533" spans="1:17">
      <c r="A533" t="s">
        <v>1925</v>
      </c>
      <c r="B533" t="s">
        <v>1926</v>
      </c>
      <c r="C533" t="s">
        <v>1927</v>
      </c>
      <c r="D533" t="s">
        <v>24</v>
      </c>
      <c r="G533">
        <f>ROUND((L533*P6)+M533, 2)</f>
        <v>0</v>
      </c>
      <c r="L533">
        <f>ROUND(0.0, 3)</f>
        <v>0</v>
      </c>
      <c r="M533">
        <f>ROUND(62.457686555, 3)</f>
        <v>0</v>
      </c>
      <c r="N533" t="s">
        <v>25</v>
      </c>
      <c r="Q533" t="s">
        <v>1928</v>
      </c>
    </row>
    <row r="534" spans="1:17">
      <c r="A534" t="s">
        <v>1929</v>
      </c>
      <c r="B534" t="s">
        <v>1930</v>
      </c>
      <c r="C534" t="s">
        <v>143</v>
      </c>
      <c r="D534" t="s">
        <v>24</v>
      </c>
      <c r="G534">
        <f>ROUND((L534*P6)+M534, 2)</f>
        <v>0</v>
      </c>
      <c r="L534">
        <f>ROUND(0.0, 3)</f>
        <v>0</v>
      </c>
      <c r="M534">
        <f>ROUND(0.0, 3)</f>
        <v>0</v>
      </c>
      <c r="N534" t="s">
        <v>25</v>
      </c>
      <c r="Q534" t="s">
        <v>1931</v>
      </c>
    </row>
    <row r="535" spans="1:17">
      <c r="A535" t="s">
        <v>1932</v>
      </c>
      <c r="B535" t="s">
        <v>1933</v>
      </c>
      <c r="C535" t="s">
        <v>1934</v>
      </c>
      <c r="D535" t="s">
        <v>24</v>
      </c>
      <c r="G535">
        <f>ROUND((L535*P6)+M535, 2)</f>
        <v>0</v>
      </c>
      <c r="L535">
        <f>ROUND(0.0, 3)</f>
        <v>0</v>
      </c>
      <c r="M535">
        <f>ROUND(0.0, 3)</f>
        <v>0</v>
      </c>
      <c r="N535" t="s">
        <v>25</v>
      </c>
      <c r="Q535" t="s">
        <v>1935</v>
      </c>
    </row>
    <row r="536" spans="1:17">
      <c r="A536" t="s">
        <v>1936</v>
      </c>
      <c r="B536" t="s">
        <v>562</v>
      </c>
      <c r="C536" t="s">
        <v>1937</v>
      </c>
      <c r="D536" t="s">
        <v>24</v>
      </c>
      <c r="G536">
        <f>ROUND((L536*P6)+M536, 2)</f>
        <v>0</v>
      </c>
      <c r="L536">
        <f>ROUND(0.0, 3)</f>
        <v>0</v>
      </c>
      <c r="M536">
        <f>ROUND(4.077792255, 3)</f>
        <v>0</v>
      </c>
      <c r="N536" t="s">
        <v>25</v>
      </c>
      <c r="Q536" t="s">
        <v>1938</v>
      </c>
    </row>
    <row r="537" spans="1:17">
      <c r="A537" t="s">
        <v>1939</v>
      </c>
      <c r="B537" t="s">
        <v>402</v>
      </c>
      <c r="C537" t="s">
        <v>115</v>
      </c>
      <c r="D537" t="s">
        <v>24</v>
      </c>
      <c r="G537">
        <f>ROUND((L537*P6)+M537, 2)</f>
        <v>0</v>
      </c>
      <c r="L537">
        <f>ROUND(0.0, 3)</f>
        <v>0</v>
      </c>
      <c r="M537">
        <f>ROUND(0.0, 3)</f>
        <v>0</v>
      </c>
      <c r="N537" t="s">
        <v>25</v>
      </c>
      <c r="Q537" t="s">
        <v>1940</v>
      </c>
    </row>
    <row r="538" spans="1:17">
      <c r="A538" t="s">
        <v>1941</v>
      </c>
      <c r="B538" t="s">
        <v>1942</v>
      </c>
      <c r="C538" t="s">
        <v>1943</v>
      </c>
      <c r="D538" t="s">
        <v>24</v>
      </c>
      <c r="G538">
        <f>ROUND((L538*P6)+M538, 2)</f>
        <v>0</v>
      </c>
      <c r="L538">
        <f>ROUND(0.0, 3)</f>
        <v>0</v>
      </c>
      <c r="M538">
        <f>ROUND(0.0, 3)</f>
        <v>0</v>
      </c>
      <c r="N538" t="s">
        <v>25</v>
      </c>
      <c r="Q538" t="s">
        <v>1944</v>
      </c>
    </row>
    <row r="539" spans="1:17">
      <c r="A539" t="s">
        <v>1945</v>
      </c>
      <c r="B539" t="s">
        <v>1946</v>
      </c>
      <c r="C539" t="s">
        <v>1947</v>
      </c>
      <c r="D539" t="s">
        <v>24</v>
      </c>
      <c r="G539">
        <f>ROUND((L539*P6)+M539, 2)</f>
        <v>0</v>
      </c>
      <c r="L539">
        <f>ROUND(0.0, 3)</f>
        <v>0</v>
      </c>
      <c r="M539">
        <f>ROUND(0.0, 3)</f>
        <v>0</v>
      </c>
      <c r="N539" t="s">
        <v>25</v>
      </c>
      <c r="Q539" t="s">
        <v>1948</v>
      </c>
    </row>
    <row r="540" spans="1:17">
      <c r="A540" t="s">
        <v>1949</v>
      </c>
      <c r="B540" t="s">
        <v>1950</v>
      </c>
      <c r="C540" t="s">
        <v>1951</v>
      </c>
      <c r="D540" t="s">
        <v>24</v>
      </c>
      <c r="G540">
        <f>ROUND((L540*P6)+M540, 2)</f>
        <v>0</v>
      </c>
      <c r="L540">
        <f>ROUND(0.0, 3)</f>
        <v>0</v>
      </c>
      <c r="M540">
        <f>ROUND(79.45911582, 3)</f>
        <v>0</v>
      </c>
      <c r="N540" t="s">
        <v>25</v>
      </c>
      <c r="Q540" t="s">
        <v>1952</v>
      </c>
    </row>
    <row r="541" spans="1:17">
      <c r="A541" t="s">
        <v>1953</v>
      </c>
      <c r="B541" t="s">
        <v>1413</v>
      </c>
      <c r="C541" t="s">
        <v>1414</v>
      </c>
      <c r="D541" t="s">
        <v>24</v>
      </c>
      <c r="G541">
        <f>ROUND((L541*P6)+M541, 2)</f>
        <v>0</v>
      </c>
      <c r="L541">
        <f>ROUND(0.0, 3)</f>
        <v>0</v>
      </c>
      <c r="M541">
        <f>ROUND(0.0, 3)</f>
        <v>0</v>
      </c>
      <c r="N541" t="s">
        <v>25</v>
      </c>
      <c r="Q541" t="s">
        <v>1954</v>
      </c>
    </row>
    <row r="542" spans="1:17">
      <c r="A542" t="s">
        <v>1955</v>
      </c>
      <c r="B542" t="s">
        <v>1956</v>
      </c>
      <c r="C542" t="s">
        <v>406</v>
      </c>
      <c r="D542" t="s">
        <v>24</v>
      </c>
      <c r="G542">
        <f>ROUND((L542*P6)+M542, 2)</f>
        <v>0</v>
      </c>
      <c r="L542">
        <f>ROUND(0.0, 3)</f>
        <v>0</v>
      </c>
      <c r="M542">
        <f>ROUND(0.0, 3)</f>
        <v>0</v>
      </c>
      <c r="N542" t="s">
        <v>25</v>
      </c>
      <c r="Q542" t="s">
        <v>1957</v>
      </c>
    </row>
    <row r="543" spans="1:17">
      <c r="A543" t="s">
        <v>1958</v>
      </c>
      <c r="B543" t="s">
        <v>1959</v>
      </c>
      <c r="C543" t="s">
        <v>1937</v>
      </c>
      <c r="D543" t="s">
        <v>24</v>
      </c>
      <c r="G543">
        <f>ROUND((L543*P6)+M543, 2)</f>
        <v>0</v>
      </c>
      <c r="L543">
        <f>ROUND(0.0, 3)</f>
        <v>0</v>
      </c>
      <c r="M543">
        <f>ROUND(7.99987012, 3)</f>
        <v>0</v>
      </c>
      <c r="N543" t="s">
        <v>25</v>
      </c>
      <c r="Q543" t="s">
        <v>1960</v>
      </c>
    </row>
    <row r="544" spans="1:17">
      <c r="A544" t="s">
        <v>1961</v>
      </c>
      <c r="B544" t="s">
        <v>1962</v>
      </c>
      <c r="C544" t="s">
        <v>1963</v>
      </c>
      <c r="D544" t="s">
        <v>24</v>
      </c>
      <c r="G544">
        <f>ROUND((L544*P6)+M544, 2)</f>
        <v>0</v>
      </c>
      <c r="L544">
        <f>ROUND(0.0, 3)</f>
        <v>0</v>
      </c>
      <c r="M544">
        <f>ROUND(0.0, 3)</f>
        <v>0</v>
      </c>
      <c r="N544" t="s">
        <v>25</v>
      </c>
      <c r="Q544" t="s">
        <v>1964</v>
      </c>
    </row>
    <row r="545" spans="1:17">
      <c r="A545" t="s">
        <v>1965</v>
      </c>
      <c r="B545" t="s">
        <v>1966</v>
      </c>
      <c r="C545" t="s">
        <v>1967</v>
      </c>
      <c r="D545" t="s">
        <v>24</v>
      </c>
      <c r="G545">
        <f>ROUND((L545*P6)+M545, 2)</f>
        <v>0</v>
      </c>
      <c r="L545">
        <f>ROUND(0.0, 3)</f>
        <v>0</v>
      </c>
      <c r="M545">
        <f>ROUND(0.0, 3)</f>
        <v>0</v>
      </c>
      <c r="N545" t="s">
        <v>25</v>
      </c>
      <c r="Q545" t="s">
        <v>1968</v>
      </c>
    </row>
    <row r="546" spans="1:17">
      <c r="A546" t="s">
        <v>1969</v>
      </c>
      <c r="B546" t="s">
        <v>1970</v>
      </c>
      <c r="C546" t="s">
        <v>143</v>
      </c>
      <c r="D546" t="s">
        <v>24</v>
      </c>
      <c r="G546">
        <f>ROUND((L546*P6)+M546, 2)</f>
        <v>0</v>
      </c>
      <c r="L546">
        <f>ROUND(0.0, 3)</f>
        <v>0</v>
      </c>
      <c r="M546">
        <f>ROUND(0.0, 3)</f>
        <v>0</v>
      </c>
      <c r="N546" t="s">
        <v>25</v>
      </c>
      <c r="Q546" t="s">
        <v>1971</v>
      </c>
    </row>
    <row r="547" spans="1:17">
      <c r="A547" t="s">
        <v>1972</v>
      </c>
      <c r="B547" t="s">
        <v>1973</v>
      </c>
      <c r="C547" t="s">
        <v>115</v>
      </c>
      <c r="D547" t="s">
        <v>24</v>
      </c>
      <c r="G547">
        <f>ROUND((L547*P6)+M547, 2)</f>
        <v>0</v>
      </c>
      <c r="L547">
        <f>ROUND(0.0, 3)</f>
        <v>0</v>
      </c>
      <c r="M547">
        <f>ROUND(0.0, 3)</f>
        <v>0</v>
      </c>
      <c r="N547" t="s">
        <v>25</v>
      </c>
      <c r="Q547" t="s">
        <v>1974</v>
      </c>
    </row>
    <row r="548" spans="1:17">
      <c r="A548" t="s">
        <v>1975</v>
      </c>
      <c r="B548" t="s">
        <v>1976</v>
      </c>
      <c r="C548" t="s">
        <v>1977</v>
      </c>
      <c r="D548" t="s">
        <v>24</v>
      </c>
      <c r="G548">
        <f>ROUND((L548*P6)+M548, 2)</f>
        <v>0</v>
      </c>
      <c r="L548">
        <f>ROUND(0.0, 3)</f>
        <v>0</v>
      </c>
      <c r="M548">
        <f>ROUND(0.0, 3)</f>
        <v>0</v>
      </c>
      <c r="N548" t="s">
        <v>25</v>
      </c>
      <c r="Q548" t="s">
        <v>1978</v>
      </c>
    </row>
    <row r="549" spans="1:17">
      <c r="A549" t="s">
        <v>1979</v>
      </c>
      <c r="B549" t="s">
        <v>1980</v>
      </c>
      <c r="C549" t="s">
        <v>1981</v>
      </c>
      <c r="D549" t="s">
        <v>24</v>
      </c>
      <c r="G549">
        <f>ROUND((L549*P6)+M549, 2)</f>
        <v>0</v>
      </c>
      <c r="L549">
        <f>ROUND(0.03895569, 3)</f>
        <v>0</v>
      </c>
      <c r="M549">
        <f>ROUND(0.0, 3)</f>
        <v>0</v>
      </c>
      <c r="N549" t="s">
        <v>25</v>
      </c>
      <c r="Q549" t="s">
        <v>1982</v>
      </c>
    </row>
    <row r="550" spans="1:17">
      <c r="A550" t="s">
        <v>1983</v>
      </c>
      <c r="B550" t="s">
        <v>1984</v>
      </c>
      <c r="C550" t="s">
        <v>166</v>
      </c>
      <c r="D550" t="s">
        <v>24</v>
      </c>
      <c r="G550">
        <f>ROUND((L550*P6)+M550, 2)</f>
        <v>0</v>
      </c>
      <c r="L550">
        <f>ROUND(0.0, 3)</f>
        <v>0</v>
      </c>
      <c r="M550">
        <f>ROUND(10.681693455, 3)</f>
        <v>0</v>
      </c>
      <c r="N550" t="s">
        <v>25</v>
      </c>
      <c r="Q550" t="s">
        <v>1985</v>
      </c>
    </row>
    <row r="551" spans="1:17">
      <c r="A551" t="s">
        <v>1986</v>
      </c>
      <c r="B551" t="s">
        <v>1987</v>
      </c>
      <c r="C551" t="s">
        <v>1988</v>
      </c>
      <c r="D551" t="s">
        <v>24</v>
      </c>
      <c r="G551">
        <f>ROUND((L551*P6)+M551, 2)</f>
        <v>0</v>
      </c>
      <c r="L551">
        <f>ROUND(0.0, 3)</f>
        <v>0</v>
      </c>
      <c r="M551">
        <f>ROUND(0.0, 3)</f>
        <v>0</v>
      </c>
      <c r="N551" t="s">
        <v>25</v>
      </c>
      <c r="Q551" t="s">
        <v>1989</v>
      </c>
    </row>
    <row r="552" spans="1:17">
      <c r="A552" t="s">
        <v>1990</v>
      </c>
      <c r="B552" t="s">
        <v>1991</v>
      </c>
      <c r="C552" t="s">
        <v>115</v>
      </c>
      <c r="D552" t="s">
        <v>24</v>
      </c>
      <c r="G552">
        <f>ROUND((L552*P6)+M552, 2)</f>
        <v>0</v>
      </c>
      <c r="L552">
        <f>ROUND(0.0, 3)</f>
        <v>0</v>
      </c>
      <c r="M552">
        <f>ROUND(28.92910997, 3)</f>
        <v>0</v>
      </c>
      <c r="N552" t="s">
        <v>25</v>
      </c>
      <c r="Q552" t="s">
        <v>1992</v>
      </c>
    </row>
    <row r="553" spans="1:17">
      <c r="A553" t="s">
        <v>1993</v>
      </c>
      <c r="B553" t="s">
        <v>1994</v>
      </c>
      <c r="C553" t="s">
        <v>1995</v>
      </c>
      <c r="D553" t="s">
        <v>24</v>
      </c>
      <c r="G553">
        <f>ROUND((L553*P6)+M553, 2)</f>
        <v>0</v>
      </c>
      <c r="L553">
        <f>ROUND(0.0, 3)</f>
        <v>0</v>
      </c>
      <c r="M553">
        <f>ROUND(0.0, 3)</f>
        <v>0</v>
      </c>
      <c r="N553" t="s">
        <v>25</v>
      </c>
      <c r="Q553" t="s">
        <v>1996</v>
      </c>
    </row>
    <row r="554" spans="1:17">
      <c r="A554" t="s">
        <v>1997</v>
      </c>
      <c r="B554" t="s">
        <v>1998</v>
      </c>
      <c r="C554" t="s">
        <v>143</v>
      </c>
      <c r="D554" t="s">
        <v>24</v>
      </c>
      <c r="G554">
        <f>ROUND((L554*P6)+M554, 2)</f>
        <v>0</v>
      </c>
      <c r="L554">
        <f>ROUND(0.0, 3)</f>
        <v>0</v>
      </c>
      <c r="M554">
        <f>ROUND(0.0, 3)</f>
        <v>0</v>
      </c>
      <c r="N554" t="s">
        <v>25</v>
      </c>
      <c r="Q554" t="s">
        <v>1999</v>
      </c>
    </row>
    <row r="555" spans="1:17">
      <c r="A555" t="s">
        <v>2000</v>
      </c>
      <c r="B555" t="s">
        <v>2001</v>
      </c>
      <c r="C555" t="s">
        <v>2002</v>
      </c>
      <c r="D555" t="s">
        <v>24</v>
      </c>
      <c r="G555">
        <f>ROUND((L555*P6)+M555, 2)</f>
        <v>0</v>
      </c>
      <c r="L555">
        <f>ROUND(0.0, 3)</f>
        <v>0</v>
      </c>
      <c r="M555">
        <f>ROUND(126.077790305, 3)</f>
        <v>0</v>
      </c>
      <c r="N555" t="s">
        <v>25</v>
      </c>
      <c r="Q555" t="s">
        <v>2003</v>
      </c>
    </row>
    <row r="556" spans="1:17">
      <c r="A556" t="s">
        <v>2004</v>
      </c>
      <c r="B556" t="s">
        <v>2005</v>
      </c>
      <c r="C556" t="s">
        <v>143</v>
      </c>
      <c r="D556" t="s">
        <v>24</v>
      </c>
      <c r="G556">
        <f>ROUND((L556*P6)+M556, 2)</f>
        <v>0</v>
      </c>
      <c r="L556">
        <f>ROUND(0.0, 3)</f>
        <v>0</v>
      </c>
      <c r="M556">
        <f>ROUND(0.0, 3)</f>
        <v>0</v>
      </c>
      <c r="N556" t="s">
        <v>25</v>
      </c>
      <c r="Q556" t="s">
        <v>2006</v>
      </c>
    </row>
    <row r="557" spans="1:17">
      <c r="A557" t="s">
        <v>2007</v>
      </c>
      <c r="B557" t="s">
        <v>2008</v>
      </c>
      <c r="C557" t="s">
        <v>143</v>
      </c>
      <c r="D557" t="s">
        <v>24</v>
      </c>
      <c r="G557">
        <f>ROUND((L557*P6)+M557, 2)</f>
        <v>0</v>
      </c>
      <c r="L557">
        <f>ROUND(0.0, 3)</f>
        <v>0</v>
      </c>
      <c r="M557">
        <f>ROUND(0.0, 3)</f>
        <v>0</v>
      </c>
      <c r="N557" t="s">
        <v>25</v>
      </c>
      <c r="Q557" t="s">
        <v>2009</v>
      </c>
    </row>
    <row r="558" spans="1:17">
      <c r="A558" t="s">
        <v>2010</v>
      </c>
      <c r="B558" t="s">
        <v>2011</v>
      </c>
      <c r="C558" t="s">
        <v>143</v>
      </c>
      <c r="D558" t="s">
        <v>24</v>
      </c>
      <c r="G558">
        <f>ROUND((L558*P6)+M558, 2)</f>
        <v>0</v>
      </c>
      <c r="L558">
        <f>ROUND(0.0, 3)</f>
        <v>0</v>
      </c>
      <c r="M558">
        <f>ROUND(0.0, 3)</f>
        <v>0</v>
      </c>
      <c r="N558" t="s">
        <v>25</v>
      </c>
      <c r="Q558" t="s">
        <v>2012</v>
      </c>
    </row>
    <row r="559" spans="1:17">
      <c r="A559" t="s">
        <v>2013</v>
      </c>
      <c r="B559" t="s">
        <v>2014</v>
      </c>
      <c r="C559" t="s">
        <v>143</v>
      </c>
      <c r="D559" t="s">
        <v>24</v>
      </c>
      <c r="G559">
        <f>ROUND((L559*P6)+M559, 2)</f>
        <v>0</v>
      </c>
      <c r="L559">
        <f>ROUND(0.0, 3)</f>
        <v>0</v>
      </c>
      <c r="M559">
        <f>ROUND(0.0, 3)</f>
        <v>0</v>
      </c>
      <c r="N559" t="s">
        <v>25</v>
      </c>
      <c r="Q559" t="s">
        <v>2015</v>
      </c>
    </row>
    <row r="560" spans="1:17">
      <c r="A560" t="s">
        <v>2016</v>
      </c>
      <c r="B560" t="s">
        <v>2017</v>
      </c>
      <c r="C560" t="s">
        <v>2018</v>
      </c>
      <c r="D560" t="s">
        <v>24</v>
      </c>
      <c r="G560">
        <f>ROUND((L560*P6)+M560, 2)</f>
        <v>0</v>
      </c>
      <c r="L560">
        <f>ROUND(0.0, 3)</f>
        <v>0</v>
      </c>
      <c r="M560">
        <f>ROUND(0.0, 3)</f>
        <v>0</v>
      </c>
      <c r="N560" t="s">
        <v>25</v>
      </c>
      <c r="Q560" t="s">
        <v>2019</v>
      </c>
    </row>
    <row r="561" spans="1:17">
      <c r="A561" t="s">
        <v>2020</v>
      </c>
      <c r="B561" t="s">
        <v>2021</v>
      </c>
      <c r="C561" t="s">
        <v>2022</v>
      </c>
      <c r="D561" t="s">
        <v>24</v>
      </c>
      <c r="G561">
        <f>ROUND((L561*P6)+M561, 2)</f>
        <v>0</v>
      </c>
      <c r="L561">
        <f>ROUND(0.0, 3)</f>
        <v>0</v>
      </c>
      <c r="M561">
        <f>ROUND(0.0, 3)</f>
        <v>0</v>
      </c>
      <c r="N561" t="s">
        <v>25</v>
      </c>
      <c r="Q561" t="s">
        <v>2023</v>
      </c>
    </row>
    <row r="562" spans="1:17">
      <c r="A562" t="s">
        <v>2024</v>
      </c>
      <c r="B562" t="s">
        <v>2025</v>
      </c>
      <c r="C562" t="s">
        <v>2026</v>
      </c>
      <c r="D562" t="s">
        <v>24</v>
      </c>
      <c r="G562">
        <f>ROUND((L562*P6)+M562, 2)</f>
        <v>0</v>
      </c>
      <c r="L562">
        <f>ROUND(0.01288594, 3)</f>
        <v>0</v>
      </c>
      <c r="M562">
        <f>ROUND(0.0, 3)</f>
        <v>0</v>
      </c>
      <c r="N562" t="s">
        <v>25</v>
      </c>
      <c r="Q562" t="s">
        <v>2027</v>
      </c>
    </row>
    <row r="563" spans="1:17">
      <c r="A563" t="s">
        <v>2028</v>
      </c>
      <c r="B563" t="s">
        <v>2029</v>
      </c>
      <c r="C563" t="s">
        <v>2030</v>
      </c>
      <c r="D563" t="s">
        <v>24</v>
      </c>
      <c r="G563">
        <f>ROUND((L563*P6)+M563, 2)</f>
        <v>0</v>
      </c>
      <c r="L563">
        <f>ROUND(0.0, 3)</f>
        <v>0</v>
      </c>
      <c r="M563">
        <f>ROUND(0.0, 3)</f>
        <v>0</v>
      </c>
      <c r="N563" t="s">
        <v>25</v>
      </c>
      <c r="Q563" t="s">
        <v>2031</v>
      </c>
    </row>
    <row r="564" spans="1:17">
      <c r="A564" t="s">
        <v>2032</v>
      </c>
      <c r="B564" t="s">
        <v>2033</v>
      </c>
      <c r="C564" t="s">
        <v>1158</v>
      </c>
      <c r="D564" t="s">
        <v>24</v>
      </c>
      <c r="G564">
        <f>ROUND((L564*P6)+M564, 2)</f>
        <v>0</v>
      </c>
      <c r="L564">
        <f>ROUND(0.0, 3)</f>
        <v>0</v>
      </c>
      <c r="M564">
        <f>ROUND(0.17857604, 3)</f>
        <v>0</v>
      </c>
      <c r="N564" t="s">
        <v>25</v>
      </c>
      <c r="Q564" t="s">
        <v>2034</v>
      </c>
    </row>
    <row r="565" spans="1:17">
      <c r="A565" t="s">
        <v>2035</v>
      </c>
      <c r="B565" t="s">
        <v>2036</v>
      </c>
      <c r="C565" t="s">
        <v>2037</v>
      </c>
      <c r="D565" t="s">
        <v>24</v>
      </c>
      <c r="G565">
        <f>ROUND((L565*P6)+M565, 2)</f>
        <v>0</v>
      </c>
      <c r="L565">
        <f>ROUND(0.526258005, 3)</f>
        <v>0</v>
      </c>
      <c r="M565">
        <f>ROUND(2.027754145, 3)</f>
        <v>0</v>
      </c>
      <c r="N565" t="s">
        <v>25</v>
      </c>
      <c r="Q565" t="s">
        <v>2038</v>
      </c>
    </row>
    <row r="566" spans="1:17">
      <c r="A566" t="s">
        <v>2039</v>
      </c>
      <c r="B566" t="s">
        <v>2040</v>
      </c>
      <c r="C566" t="s">
        <v>823</v>
      </c>
      <c r="D566" t="s">
        <v>24</v>
      </c>
      <c r="G566">
        <f>ROUND((L566*P6)+M566, 2)</f>
        <v>0</v>
      </c>
      <c r="L566">
        <f>ROUND(0.0, 3)</f>
        <v>0</v>
      </c>
      <c r="M566">
        <f>ROUND(0.0, 3)</f>
        <v>0</v>
      </c>
      <c r="N566" t="s">
        <v>25</v>
      </c>
      <c r="Q566" t="s">
        <v>2041</v>
      </c>
    </row>
    <row r="567" spans="1:17">
      <c r="A567" t="s">
        <v>2042</v>
      </c>
      <c r="B567" t="s">
        <v>2043</v>
      </c>
      <c r="C567" t="s">
        <v>143</v>
      </c>
      <c r="D567" t="s">
        <v>24</v>
      </c>
      <c r="G567">
        <f>ROUND((L567*P6)+M567, 2)</f>
        <v>0</v>
      </c>
      <c r="L567">
        <f>ROUND(0.0, 3)</f>
        <v>0</v>
      </c>
      <c r="M567">
        <f>ROUND(0.0, 3)</f>
        <v>0</v>
      </c>
      <c r="N567" t="s">
        <v>25</v>
      </c>
      <c r="Q567" t="s">
        <v>2044</v>
      </c>
    </row>
    <row r="568" spans="1:17">
      <c r="A568" t="s">
        <v>2045</v>
      </c>
      <c r="B568" t="s">
        <v>2046</v>
      </c>
      <c r="C568" t="s">
        <v>143</v>
      </c>
      <c r="D568" t="s">
        <v>24</v>
      </c>
      <c r="G568">
        <f>ROUND((L568*P6)+M568, 2)</f>
        <v>0</v>
      </c>
      <c r="L568">
        <f>ROUND(0.0, 3)</f>
        <v>0</v>
      </c>
      <c r="M568">
        <f>ROUND(0.0, 3)</f>
        <v>0</v>
      </c>
      <c r="N568" t="s">
        <v>25</v>
      </c>
      <c r="Q568" t="s">
        <v>2047</v>
      </c>
    </row>
    <row r="569" spans="1:17">
      <c r="A569" t="s">
        <v>2048</v>
      </c>
      <c r="B569" t="s">
        <v>2049</v>
      </c>
      <c r="C569" t="s">
        <v>143</v>
      </c>
      <c r="D569" t="s">
        <v>24</v>
      </c>
      <c r="G569">
        <f>ROUND((L569*P6)+M569, 2)</f>
        <v>0</v>
      </c>
      <c r="L569">
        <f>ROUND(0.0, 3)</f>
        <v>0</v>
      </c>
      <c r="M569">
        <f>ROUND(0.0, 3)</f>
        <v>0</v>
      </c>
      <c r="N569" t="s">
        <v>25</v>
      </c>
      <c r="Q569" t="s">
        <v>2050</v>
      </c>
    </row>
    <row r="570" spans="1:17">
      <c r="A570" t="s">
        <v>2051</v>
      </c>
      <c r="B570" t="s">
        <v>2052</v>
      </c>
      <c r="C570" t="s">
        <v>143</v>
      </c>
      <c r="D570" t="s">
        <v>24</v>
      </c>
      <c r="G570">
        <f>ROUND((L570*P6)+M570, 2)</f>
        <v>0</v>
      </c>
      <c r="L570">
        <f>ROUND(0.0, 3)</f>
        <v>0</v>
      </c>
      <c r="M570">
        <f>ROUND(0.0, 3)</f>
        <v>0</v>
      </c>
      <c r="N570" t="s">
        <v>25</v>
      </c>
      <c r="Q570" t="s">
        <v>2053</v>
      </c>
    </row>
    <row r="571" spans="1:17">
      <c r="A571" t="s">
        <v>2054</v>
      </c>
      <c r="B571" t="s">
        <v>2055</v>
      </c>
      <c r="C571" t="s">
        <v>143</v>
      </c>
      <c r="D571" t="s">
        <v>24</v>
      </c>
      <c r="G571">
        <f>ROUND((L571*P6)+M571, 2)</f>
        <v>0</v>
      </c>
      <c r="L571">
        <f>ROUND(0.0, 3)</f>
        <v>0</v>
      </c>
      <c r="M571">
        <f>ROUND(0.0, 3)</f>
        <v>0</v>
      </c>
      <c r="N571" t="s">
        <v>25</v>
      </c>
      <c r="Q571" t="s">
        <v>2056</v>
      </c>
    </row>
    <row r="572" spans="1:17">
      <c r="A572" t="s">
        <v>2057</v>
      </c>
      <c r="B572" t="s">
        <v>2058</v>
      </c>
      <c r="C572" t="s">
        <v>2059</v>
      </c>
      <c r="D572" t="s">
        <v>24</v>
      </c>
      <c r="G572">
        <f>ROUND((L572*P6)+M572, 2)</f>
        <v>0</v>
      </c>
      <c r="L572">
        <f>ROUND(0.0, 3)</f>
        <v>0</v>
      </c>
      <c r="M572">
        <f>ROUND(0.0, 3)</f>
        <v>0</v>
      </c>
      <c r="N572" t="s">
        <v>25</v>
      </c>
      <c r="Q572" t="s">
        <v>2060</v>
      </c>
    </row>
    <row r="573" spans="1:17">
      <c r="A573" t="s">
        <v>2061</v>
      </c>
      <c r="B573" t="s">
        <v>2062</v>
      </c>
      <c r="C573" t="s">
        <v>2063</v>
      </c>
      <c r="D573" t="s">
        <v>24</v>
      </c>
      <c r="G573">
        <f>ROUND((L573*P6)+M573, 2)</f>
        <v>0</v>
      </c>
      <c r="L573">
        <f>ROUND(0.01721642, 3)</f>
        <v>0</v>
      </c>
      <c r="M573">
        <f>ROUND(0.0, 3)</f>
        <v>0</v>
      </c>
      <c r="N573" t="s">
        <v>25</v>
      </c>
      <c r="Q573" t="s">
        <v>2064</v>
      </c>
    </row>
    <row r="574" spans="1:17">
      <c r="A574" t="s">
        <v>2065</v>
      </c>
      <c r="B574" t="s">
        <v>2066</v>
      </c>
      <c r="C574" t="s">
        <v>1725</v>
      </c>
      <c r="D574" t="s">
        <v>24</v>
      </c>
      <c r="G574">
        <f>ROUND((L574*P6)+M574, 2)</f>
        <v>0</v>
      </c>
      <c r="L574">
        <f>ROUND(0.001339165, 3)</f>
        <v>0</v>
      </c>
      <c r="M574">
        <f>ROUND(0.0, 3)</f>
        <v>0</v>
      </c>
      <c r="N574" t="s">
        <v>25</v>
      </c>
      <c r="Q574" t="s">
        <v>2067</v>
      </c>
    </row>
    <row r="575" spans="1:17">
      <c r="A575" t="s">
        <v>2068</v>
      </c>
      <c r="B575" t="s">
        <v>2069</v>
      </c>
      <c r="C575" t="s">
        <v>2070</v>
      </c>
      <c r="D575" t="s">
        <v>24</v>
      </c>
      <c r="G575">
        <f>ROUND((L575*P6)+M575, 2)</f>
        <v>0</v>
      </c>
      <c r="L575">
        <f>ROUND(0.0, 3)</f>
        <v>0</v>
      </c>
      <c r="M575">
        <f>ROUND(0.0, 3)</f>
        <v>0</v>
      </c>
      <c r="N575" t="s">
        <v>25</v>
      </c>
      <c r="Q575" t="s">
        <v>2071</v>
      </c>
    </row>
    <row r="576" spans="1:17">
      <c r="A576" t="s">
        <v>2072</v>
      </c>
      <c r="B576" t="s">
        <v>2073</v>
      </c>
      <c r="C576" t="s">
        <v>2074</v>
      </c>
      <c r="D576" t="s">
        <v>24</v>
      </c>
      <c r="G576">
        <f>ROUND((L576*P6)+M576, 2)</f>
        <v>0</v>
      </c>
      <c r="L576">
        <f>ROUND(0.0, 3)</f>
        <v>0</v>
      </c>
      <c r="M576">
        <f>ROUND(0.0, 3)</f>
        <v>0</v>
      </c>
      <c r="N576" t="s">
        <v>25</v>
      </c>
      <c r="Q576" t="s">
        <v>2075</v>
      </c>
    </row>
    <row r="577" spans="1:17">
      <c r="A577" t="s">
        <v>2076</v>
      </c>
      <c r="B577" t="s">
        <v>2077</v>
      </c>
      <c r="C577" t="s">
        <v>2078</v>
      </c>
      <c r="D577" t="s">
        <v>24</v>
      </c>
      <c r="G577">
        <f>ROUND((L577*P6)+M577, 2)</f>
        <v>0</v>
      </c>
      <c r="L577">
        <f>ROUND(0.0, 3)</f>
        <v>0</v>
      </c>
      <c r="M577">
        <f>ROUND(0.0, 3)</f>
        <v>0</v>
      </c>
      <c r="N577" t="s">
        <v>25</v>
      </c>
      <c r="Q577" t="s">
        <v>2079</v>
      </c>
    </row>
    <row r="578" spans="1:17">
      <c r="A578" t="s">
        <v>2080</v>
      </c>
      <c r="B578" t="s">
        <v>2081</v>
      </c>
      <c r="C578" t="s">
        <v>2082</v>
      </c>
      <c r="D578" t="s">
        <v>24</v>
      </c>
      <c r="G578">
        <f>ROUND((L578*P6)+M578, 2)</f>
        <v>0</v>
      </c>
      <c r="L578">
        <f>ROUND(0.0, 3)</f>
        <v>0</v>
      </c>
      <c r="M578">
        <f>ROUND(0.0, 3)</f>
        <v>0</v>
      </c>
      <c r="N578" t="s">
        <v>25</v>
      </c>
      <c r="Q578" t="s">
        <v>2083</v>
      </c>
    </row>
    <row r="579" spans="1:17">
      <c r="A579" t="s">
        <v>2084</v>
      </c>
      <c r="B579" t="s">
        <v>2085</v>
      </c>
      <c r="C579" t="s">
        <v>2086</v>
      </c>
      <c r="D579" t="s">
        <v>24</v>
      </c>
      <c r="G579">
        <f>ROUND((L579*P6)+M579, 2)</f>
        <v>0</v>
      </c>
      <c r="L579">
        <f>ROUND(0.0, 3)</f>
        <v>0</v>
      </c>
      <c r="M579">
        <f>ROUND(0.0, 3)</f>
        <v>0</v>
      </c>
      <c r="N579" t="s">
        <v>25</v>
      </c>
      <c r="Q579" t="s">
        <v>2087</v>
      </c>
    </row>
    <row r="580" spans="1:17">
      <c r="A580" t="s">
        <v>2088</v>
      </c>
      <c r="B580" t="s">
        <v>2089</v>
      </c>
      <c r="C580" t="s">
        <v>2090</v>
      </c>
      <c r="D580" t="s">
        <v>24</v>
      </c>
      <c r="G580">
        <f>ROUND((L580*P6)+M580, 2)</f>
        <v>0</v>
      </c>
      <c r="L580">
        <f>ROUND(0.0, 3)</f>
        <v>0</v>
      </c>
      <c r="M580">
        <f>ROUND(0.0, 3)</f>
        <v>0</v>
      </c>
      <c r="N580" t="s">
        <v>25</v>
      </c>
      <c r="Q580" t="s">
        <v>2091</v>
      </c>
    </row>
    <row r="581" spans="1:17">
      <c r="A581" t="s">
        <v>2092</v>
      </c>
      <c r="B581" t="s">
        <v>2093</v>
      </c>
      <c r="C581" t="s">
        <v>115</v>
      </c>
      <c r="D581" t="s">
        <v>24</v>
      </c>
      <c r="G581">
        <f>ROUND((L581*P6)+M581, 2)</f>
        <v>0</v>
      </c>
      <c r="L581">
        <f>ROUND(0.0, 3)</f>
        <v>0</v>
      </c>
      <c r="M581">
        <f>ROUND(34.68093501, 3)</f>
        <v>0</v>
      </c>
      <c r="N581" t="s">
        <v>25</v>
      </c>
      <c r="Q581" t="s">
        <v>2094</v>
      </c>
    </row>
    <row r="582" spans="1:17">
      <c r="A582" t="s">
        <v>2095</v>
      </c>
      <c r="B582" t="s">
        <v>2096</v>
      </c>
      <c r="C582" t="s">
        <v>2097</v>
      </c>
      <c r="D582" t="s">
        <v>24</v>
      </c>
      <c r="G582">
        <f>ROUND((L582*P6)+M582, 2)</f>
        <v>0</v>
      </c>
      <c r="L582">
        <f>ROUND(0.0, 3)</f>
        <v>0</v>
      </c>
      <c r="M582">
        <f>ROUND(0.0, 3)</f>
        <v>0</v>
      </c>
      <c r="N582" t="s">
        <v>25</v>
      </c>
      <c r="Q582" t="s">
        <v>2098</v>
      </c>
    </row>
    <row r="583" spans="1:17">
      <c r="A583" t="s">
        <v>2099</v>
      </c>
      <c r="B583" t="s">
        <v>2100</v>
      </c>
      <c r="C583" t="s">
        <v>2101</v>
      </c>
      <c r="D583" t="s">
        <v>24</v>
      </c>
      <c r="G583">
        <f>ROUND((L583*P6)+M583, 2)</f>
        <v>0</v>
      </c>
      <c r="L583">
        <f>ROUND(0.0, 3)</f>
        <v>0</v>
      </c>
      <c r="M583">
        <f>ROUND(0.0, 3)</f>
        <v>0</v>
      </c>
      <c r="N583" t="s">
        <v>25</v>
      </c>
      <c r="Q583" t="s">
        <v>2102</v>
      </c>
    </row>
    <row r="584" spans="1:17">
      <c r="A584" t="s">
        <v>2103</v>
      </c>
      <c r="B584" t="s">
        <v>2104</v>
      </c>
      <c r="C584" t="s">
        <v>2105</v>
      </c>
      <c r="D584" t="s">
        <v>24</v>
      </c>
      <c r="G584">
        <f>ROUND((L584*P6)+M584, 2)</f>
        <v>0</v>
      </c>
      <c r="L584">
        <f>ROUND(0.001025365, 3)</f>
        <v>0</v>
      </c>
      <c r="M584">
        <f>ROUND(0.0, 3)</f>
        <v>0</v>
      </c>
      <c r="N584" t="s">
        <v>25</v>
      </c>
      <c r="Q584" t="s">
        <v>2106</v>
      </c>
    </row>
    <row r="585" spans="1:17">
      <c r="A585" t="s">
        <v>2107</v>
      </c>
      <c r="B585" t="s">
        <v>2108</v>
      </c>
      <c r="C585" t="s">
        <v>2109</v>
      </c>
      <c r="D585" t="s">
        <v>24</v>
      </c>
      <c r="G585">
        <f>ROUND((L585*P6)+M585, 2)</f>
        <v>0</v>
      </c>
      <c r="L585">
        <f>ROUND(0.0, 3)</f>
        <v>0</v>
      </c>
      <c r="M585">
        <f>ROUND(0.0, 3)</f>
        <v>0</v>
      </c>
      <c r="N585" t="s">
        <v>25</v>
      </c>
      <c r="Q585" t="s">
        <v>2110</v>
      </c>
    </row>
    <row r="586" spans="1:17">
      <c r="A586" t="s">
        <v>2111</v>
      </c>
      <c r="B586" t="s">
        <v>2112</v>
      </c>
      <c r="C586" t="s">
        <v>2113</v>
      </c>
      <c r="D586" t="s">
        <v>24</v>
      </c>
      <c r="G586">
        <f>ROUND((L586*P6)+M586, 2)</f>
        <v>0</v>
      </c>
      <c r="L586">
        <f>ROUND(0.0, 3)</f>
        <v>0</v>
      </c>
      <c r="M586">
        <f>ROUND(0.0, 3)</f>
        <v>0</v>
      </c>
      <c r="N586" t="s">
        <v>25</v>
      </c>
      <c r="Q586" t="s">
        <v>2114</v>
      </c>
    </row>
    <row r="587" spans="1:17">
      <c r="A587" t="s">
        <v>2115</v>
      </c>
      <c r="B587" t="s">
        <v>2116</v>
      </c>
      <c r="C587" t="s">
        <v>2117</v>
      </c>
      <c r="D587" t="s">
        <v>24</v>
      </c>
      <c r="G587">
        <f>ROUND((L587*P6)+M587, 2)</f>
        <v>0</v>
      </c>
      <c r="L587">
        <f>ROUND(0.0, 3)</f>
        <v>0</v>
      </c>
      <c r="M587">
        <f>ROUND(0.0, 3)</f>
        <v>0</v>
      </c>
      <c r="N587" t="s">
        <v>25</v>
      </c>
      <c r="Q587" t="s">
        <v>2118</v>
      </c>
    </row>
    <row r="588" spans="1:17">
      <c r="A588" t="s">
        <v>2119</v>
      </c>
      <c r="B588" t="s">
        <v>2120</v>
      </c>
      <c r="C588" t="s">
        <v>2121</v>
      </c>
      <c r="D588" t="s">
        <v>24</v>
      </c>
      <c r="G588">
        <f>ROUND((L588*P6)+M588, 2)</f>
        <v>0</v>
      </c>
      <c r="L588">
        <f>ROUND(0.0, 3)</f>
        <v>0</v>
      </c>
      <c r="M588">
        <f>ROUND(0.0, 3)</f>
        <v>0</v>
      </c>
      <c r="N588" t="s">
        <v>25</v>
      </c>
      <c r="Q588" t="s">
        <v>2122</v>
      </c>
    </row>
    <row r="589" spans="1:17">
      <c r="A589" t="s">
        <v>2123</v>
      </c>
      <c r="B589" t="s">
        <v>2124</v>
      </c>
      <c r="C589" t="s">
        <v>2125</v>
      </c>
      <c r="D589" t="s">
        <v>24</v>
      </c>
      <c r="G589">
        <f>ROUND((L589*P6)+M589, 2)</f>
        <v>0</v>
      </c>
      <c r="L589">
        <f>ROUND(0.0, 3)</f>
        <v>0</v>
      </c>
      <c r="M589">
        <f>ROUND(0.0, 3)</f>
        <v>0</v>
      </c>
      <c r="N589" t="s">
        <v>25</v>
      </c>
      <c r="Q589" t="s">
        <v>2126</v>
      </c>
    </row>
    <row r="590" spans="1:17">
      <c r="A590" t="s">
        <v>2127</v>
      </c>
      <c r="B590" t="s">
        <v>2128</v>
      </c>
      <c r="C590" t="s">
        <v>2129</v>
      </c>
      <c r="D590" t="s">
        <v>24</v>
      </c>
      <c r="G590">
        <f>ROUND((L590*P6)+M590, 2)</f>
        <v>0</v>
      </c>
      <c r="L590">
        <f>ROUND(0.0, 3)</f>
        <v>0</v>
      </c>
      <c r="M590">
        <f>ROUND(4.120540265, 3)</f>
        <v>0</v>
      </c>
      <c r="N590" t="s">
        <v>25</v>
      </c>
      <c r="Q590" t="s">
        <v>2130</v>
      </c>
    </row>
    <row r="591" spans="1:17">
      <c r="A591" t="s">
        <v>2131</v>
      </c>
      <c r="B591" t="s">
        <v>2132</v>
      </c>
      <c r="C591" t="s">
        <v>2133</v>
      </c>
      <c r="D591" t="s">
        <v>24</v>
      </c>
      <c r="G591">
        <f>ROUND((L591*P6)+M591, 2)</f>
        <v>0</v>
      </c>
      <c r="L591">
        <f>ROUND(0.0, 3)</f>
        <v>0</v>
      </c>
      <c r="M591">
        <f>ROUND(0.0, 3)</f>
        <v>0</v>
      </c>
      <c r="N591" t="s">
        <v>25</v>
      </c>
      <c r="Q591" t="s">
        <v>2134</v>
      </c>
    </row>
    <row r="592" spans="1:17">
      <c r="A592" t="s">
        <v>2135</v>
      </c>
      <c r="B592" t="s">
        <v>2136</v>
      </c>
      <c r="C592" t="s">
        <v>2137</v>
      </c>
      <c r="D592" t="s">
        <v>24</v>
      </c>
      <c r="G592">
        <f>ROUND((L592*P6)+M592, 2)</f>
        <v>0</v>
      </c>
      <c r="L592">
        <f>ROUND(0.0, 3)</f>
        <v>0</v>
      </c>
      <c r="M592">
        <f>ROUND(0.0, 3)</f>
        <v>0</v>
      </c>
      <c r="N592" t="s">
        <v>25</v>
      </c>
      <c r="Q592" t="s">
        <v>2138</v>
      </c>
    </row>
    <row r="593" spans="1:17">
      <c r="A593" t="s">
        <v>2139</v>
      </c>
      <c r="B593" t="s">
        <v>2140</v>
      </c>
      <c r="C593" t="s">
        <v>2141</v>
      </c>
      <c r="D593" t="s">
        <v>24</v>
      </c>
      <c r="G593">
        <f>ROUND((L593*P6)+M593, 2)</f>
        <v>0</v>
      </c>
      <c r="L593">
        <f>ROUND(0.0, 3)</f>
        <v>0</v>
      </c>
      <c r="M593">
        <f>ROUND(0.0, 3)</f>
        <v>0</v>
      </c>
      <c r="N593" t="s">
        <v>25</v>
      </c>
      <c r="Q593" t="s">
        <v>2142</v>
      </c>
    </row>
    <row r="594" spans="1:17">
      <c r="A594" t="s">
        <v>2143</v>
      </c>
      <c r="B594" t="s">
        <v>2144</v>
      </c>
      <c r="C594" t="s">
        <v>2145</v>
      </c>
      <c r="D594" t="s">
        <v>24</v>
      </c>
      <c r="G594">
        <f>ROUND((L594*P6)+M594, 2)</f>
        <v>0</v>
      </c>
      <c r="L594">
        <f>ROUND(0.0, 3)</f>
        <v>0</v>
      </c>
      <c r="M594">
        <f>ROUND(0.0, 3)</f>
        <v>0</v>
      </c>
      <c r="N594" t="s">
        <v>25</v>
      </c>
      <c r="Q594" t="s">
        <v>2146</v>
      </c>
    </row>
    <row r="595" spans="1:17">
      <c r="A595" t="s">
        <v>2147</v>
      </c>
      <c r="B595" t="s">
        <v>2148</v>
      </c>
      <c r="C595" t="s">
        <v>2149</v>
      </c>
      <c r="D595" t="s">
        <v>24</v>
      </c>
      <c r="G595">
        <f>ROUND((L595*P6)+M595, 2)</f>
        <v>0</v>
      </c>
      <c r="L595">
        <f>ROUND(0.0, 3)</f>
        <v>0</v>
      </c>
      <c r="M595">
        <f>ROUND(0.0, 3)</f>
        <v>0</v>
      </c>
      <c r="N595" t="s">
        <v>25</v>
      </c>
      <c r="Q595" t="s">
        <v>2150</v>
      </c>
    </row>
    <row r="596" spans="1:17">
      <c r="A596" t="s">
        <v>2151</v>
      </c>
      <c r="B596" t="s">
        <v>2152</v>
      </c>
      <c r="C596" t="s">
        <v>2153</v>
      </c>
      <c r="D596" t="s">
        <v>24</v>
      </c>
      <c r="G596">
        <f>ROUND((L596*P6)+M596, 2)</f>
        <v>0</v>
      </c>
      <c r="L596">
        <f>ROUND(0.037725915, 3)</f>
        <v>0</v>
      </c>
      <c r="M596">
        <f>ROUND(16.1837054, 3)</f>
        <v>0</v>
      </c>
      <c r="N596" t="s">
        <v>25</v>
      </c>
      <c r="Q596" t="s">
        <v>2154</v>
      </c>
    </row>
    <row r="597" spans="1:17">
      <c r="A597" t="s">
        <v>2155</v>
      </c>
      <c r="B597" t="s">
        <v>2156</v>
      </c>
      <c r="C597" t="s">
        <v>2157</v>
      </c>
      <c r="D597" t="s">
        <v>24</v>
      </c>
      <c r="G597">
        <f>ROUND((L597*P6)+M597, 2)</f>
        <v>0</v>
      </c>
      <c r="L597">
        <f>ROUND(0.0, 3)</f>
        <v>0</v>
      </c>
      <c r="M597">
        <f>ROUND(0.0, 3)</f>
        <v>0</v>
      </c>
      <c r="N597" t="s">
        <v>25</v>
      </c>
      <c r="Q597" t="s">
        <v>2158</v>
      </c>
    </row>
    <row r="598" spans="1:17">
      <c r="A598" t="s">
        <v>2159</v>
      </c>
      <c r="B598" t="s">
        <v>2160</v>
      </c>
      <c r="C598" t="s">
        <v>2161</v>
      </c>
      <c r="D598" t="s">
        <v>24</v>
      </c>
      <c r="G598">
        <f>ROUND((L598*P6)+M598, 2)</f>
        <v>0</v>
      </c>
      <c r="L598">
        <f>ROUND(0.0, 3)</f>
        <v>0</v>
      </c>
      <c r="M598">
        <f>ROUND(0.68272128, 3)</f>
        <v>0</v>
      </c>
      <c r="N598" t="s">
        <v>25</v>
      </c>
      <c r="Q598" t="s">
        <v>2162</v>
      </c>
    </row>
    <row r="599" spans="1:17">
      <c r="A599" t="s">
        <v>2163</v>
      </c>
      <c r="B599" t="s">
        <v>2164</v>
      </c>
      <c r="C599" t="s">
        <v>2165</v>
      </c>
      <c r="D599" t="s">
        <v>24</v>
      </c>
      <c r="G599">
        <f>ROUND((L599*P6)+M599, 2)</f>
        <v>0</v>
      </c>
      <c r="L599">
        <f>ROUND(0.002727395, 3)</f>
        <v>0</v>
      </c>
      <c r="M599">
        <f>ROUND(0.0, 3)</f>
        <v>0</v>
      </c>
      <c r="N599" t="s">
        <v>25</v>
      </c>
      <c r="Q599" t="s">
        <v>2166</v>
      </c>
    </row>
    <row r="600" spans="1:17">
      <c r="A600" t="s">
        <v>2167</v>
      </c>
      <c r="B600" t="s">
        <v>2168</v>
      </c>
      <c r="C600" t="s">
        <v>2169</v>
      </c>
      <c r="D600" t="s">
        <v>24</v>
      </c>
      <c r="G600">
        <f>ROUND((L600*P6)+M600, 2)</f>
        <v>0</v>
      </c>
      <c r="L600">
        <f>ROUND(0.0, 3)</f>
        <v>0</v>
      </c>
      <c r="M600">
        <f>ROUND(0.0, 3)</f>
        <v>0</v>
      </c>
      <c r="N600" t="s">
        <v>25</v>
      </c>
      <c r="Q600" t="s">
        <v>2170</v>
      </c>
    </row>
    <row r="601" spans="1:17">
      <c r="A601" t="s">
        <v>2171</v>
      </c>
      <c r="B601" t="s">
        <v>2172</v>
      </c>
      <c r="C601" t="s">
        <v>174</v>
      </c>
      <c r="D601" t="s">
        <v>24</v>
      </c>
      <c r="G601">
        <f>ROUND((L601*P6)+M601, 2)</f>
        <v>0</v>
      </c>
      <c r="L601">
        <f>ROUND(0.0, 3)</f>
        <v>0</v>
      </c>
      <c r="M601">
        <f>ROUND(0.0, 3)</f>
        <v>0</v>
      </c>
      <c r="N601" t="s">
        <v>25</v>
      </c>
      <c r="Q601" t="s">
        <v>2173</v>
      </c>
    </row>
    <row r="602" spans="1:17">
      <c r="A602" t="s">
        <v>2174</v>
      </c>
      <c r="B602" t="s">
        <v>2175</v>
      </c>
      <c r="C602" t="s">
        <v>2176</v>
      </c>
      <c r="D602" t="s">
        <v>24</v>
      </c>
      <c r="G602">
        <f>ROUND((L602*P6)+M602, 2)</f>
        <v>0</v>
      </c>
      <c r="L602">
        <f>ROUND(0.0, 3)</f>
        <v>0</v>
      </c>
      <c r="M602">
        <f>ROUND(0.0, 3)</f>
        <v>0</v>
      </c>
      <c r="N602" t="s">
        <v>25</v>
      </c>
      <c r="Q602" t="s">
        <v>2177</v>
      </c>
    </row>
    <row r="603" spans="1:17">
      <c r="A603" t="s">
        <v>2178</v>
      </c>
      <c r="B603" t="s">
        <v>2179</v>
      </c>
      <c r="C603" t="s">
        <v>2180</v>
      </c>
      <c r="D603" t="s">
        <v>24</v>
      </c>
      <c r="G603">
        <f>ROUND((L603*P6)+M603, 2)</f>
        <v>0</v>
      </c>
      <c r="L603">
        <f>ROUND(0.0, 3)</f>
        <v>0</v>
      </c>
      <c r="M603">
        <f>ROUND(0.0, 3)</f>
        <v>0</v>
      </c>
      <c r="N603" t="s">
        <v>25</v>
      </c>
      <c r="Q603" t="s">
        <v>2181</v>
      </c>
    </row>
    <row r="604" spans="1:17">
      <c r="A604" t="s">
        <v>2182</v>
      </c>
      <c r="B604" t="s">
        <v>2183</v>
      </c>
      <c r="C604" t="s">
        <v>2184</v>
      </c>
      <c r="D604" t="s">
        <v>24</v>
      </c>
      <c r="G604">
        <f>ROUND((L604*P6)+M604, 2)</f>
        <v>0</v>
      </c>
      <c r="L604">
        <f>ROUND(0.01157839, 3)</f>
        <v>0</v>
      </c>
      <c r="M604">
        <f>ROUND(0.0, 3)</f>
        <v>0</v>
      </c>
      <c r="N604" t="s">
        <v>25</v>
      </c>
      <c r="Q604" t="s">
        <v>2185</v>
      </c>
    </row>
    <row r="605" spans="1:17">
      <c r="A605" t="s">
        <v>2186</v>
      </c>
      <c r="B605" t="s">
        <v>2187</v>
      </c>
      <c r="C605" t="s">
        <v>2188</v>
      </c>
      <c r="D605" t="s">
        <v>24</v>
      </c>
      <c r="G605">
        <f>ROUND((L605*P6)+M605, 2)</f>
        <v>0</v>
      </c>
      <c r="L605">
        <f>ROUND(0.0, 3)</f>
        <v>0</v>
      </c>
      <c r="M605">
        <f>ROUND(126.809012, 3)</f>
        <v>0</v>
      </c>
      <c r="N605" t="s">
        <v>25</v>
      </c>
      <c r="Q605" t="s">
        <v>2189</v>
      </c>
    </row>
    <row r="606" spans="1:17">
      <c r="A606" t="s">
        <v>2190</v>
      </c>
      <c r="B606" t="s">
        <v>2191</v>
      </c>
      <c r="C606" t="s">
        <v>1714</v>
      </c>
      <c r="D606" t="s">
        <v>24</v>
      </c>
      <c r="G606">
        <f>ROUND((L606*P6)+M606, 2)</f>
        <v>0</v>
      </c>
      <c r="L606">
        <f>ROUND(0.0, 3)</f>
        <v>0</v>
      </c>
      <c r="M606">
        <f>ROUND(0.0, 3)</f>
        <v>0</v>
      </c>
      <c r="N606" t="s">
        <v>25</v>
      </c>
      <c r="Q606" t="s">
        <v>2192</v>
      </c>
    </row>
    <row r="607" spans="1:17">
      <c r="A607" t="s">
        <v>2193</v>
      </c>
      <c r="B607" t="s">
        <v>2194</v>
      </c>
      <c r="C607" t="s">
        <v>2195</v>
      </c>
      <c r="D607" t="s">
        <v>24</v>
      </c>
      <c r="G607">
        <f>ROUND((L607*P6)+M607, 2)</f>
        <v>0</v>
      </c>
      <c r="L607">
        <f>ROUND(0.00017613, 3)</f>
        <v>0</v>
      </c>
      <c r="M607">
        <f>ROUND(0.0, 3)</f>
        <v>0</v>
      </c>
      <c r="N607" t="s">
        <v>25</v>
      </c>
      <c r="Q607" t="s">
        <v>2196</v>
      </c>
    </row>
    <row r="608" spans="1:17">
      <c r="A608" t="s">
        <v>2197</v>
      </c>
      <c r="B608" t="s">
        <v>2198</v>
      </c>
      <c r="C608" t="s">
        <v>2199</v>
      </c>
      <c r="D608" t="s">
        <v>24</v>
      </c>
      <c r="G608">
        <f>ROUND((L608*P6)+M608, 2)</f>
        <v>0</v>
      </c>
      <c r="L608">
        <f>ROUND(0.0, 3)</f>
        <v>0</v>
      </c>
      <c r="M608">
        <f>ROUND(0.0, 3)</f>
        <v>0</v>
      </c>
      <c r="N608" t="s">
        <v>25</v>
      </c>
      <c r="Q608" t="s">
        <v>2200</v>
      </c>
    </row>
    <row r="609" spans="1:17">
      <c r="A609" t="s">
        <v>2201</v>
      </c>
      <c r="B609" t="s">
        <v>2202</v>
      </c>
      <c r="C609" t="s">
        <v>2203</v>
      </c>
      <c r="D609" t="s">
        <v>24</v>
      </c>
      <c r="G609">
        <f>ROUND((L609*P6)+M609, 2)</f>
        <v>0</v>
      </c>
      <c r="L609">
        <f>ROUND(0.0, 3)</f>
        <v>0</v>
      </c>
      <c r="M609">
        <f>ROUND(0.0, 3)</f>
        <v>0</v>
      </c>
      <c r="N609" t="s">
        <v>25</v>
      </c>
      <c r="Q609" t="s">
        <v>2204</v>
      </c>
    </row>
    <row r="610" spans="1:17">
      <c r="A610" t="s">
        <v>2205</v>
      </c>
      <c r="B610" t="s">
        <v>2206</v>
      </c>
      <c r="C610" t="s">
        <v>2207</v>
      </c>
      <c r="D610" t="s">
        <v>24</v>
      </c>
      <c r="G610">
        <f>ROUND((L610*P6)+M610, 2)</f>
        <v>0</v>
      </c>
      <c r="L610">
        <f>ROUND(0.0, 3)</f>
        <v>0</v>
      </c>
      <c r="M610">
        <f>ROUND(0.0, 3)</f>
        <v>0</v>
      </c>
      <c r="N610" t="s">
        <v>25</v>
      </c>
      <c r="Q610" t="s">
        <v>2208</v>
      </c>
    </row>
    <row r="611" spans="1:17">
      <c r="A611" t="s">
        <v>2209</v>
      </c>
      <c r="B611" t="s">
        <v>2210</v>
      </c>
      <c r="C611" t="s">
        <v>2211</v>
      </c>
      <c r="D611" t="s">
        <v>24</v>
      </c>
      <c r="G611">
        <f>ROUND((L611*P6)+M611, 2)</f>
        <v>0</v>
      </c>
      <c r="L611">
        <f>ROUND(0.049331475, 3)</f>
        <v>0</v>
      </c>
      <c r="M611">
        <f>ROUND(0.0, 3)</f>
        <v>0</v>
      </c>
      <c r="N611" t="s">
        <v>25</v>
      </c>
      <c r="Q611" t="s">
        <v>2212</v>
      </c>
    </row>
    <row r="612" spans="1:17">
      <c r="A612" t="s">
        <v>2213</v>
      </c>
      <c r="B612" t="s">
        <v>2214</v>
      </c>
      <c r="C612" t="s">
        <v>2215</v>
      </c>
      <c r="D612" t="s">
        <v>24</v>
      </c>
      <c r="G612">
        <f>ROUND((L612*P6)+M612, 2)</f>
        <v>0</v>
      </c>
      <c r="L612">
        <f>ROUND(0.0, 3)</f>
        <v>0</v>
      </c>
      <c r="M612">
        <f>ROUND(0.05179353, 3)</f>
        <v>0</v>
      </c>
      <c r="N612" t="s">
        <v>25</v>
      </c>
      <c r="Q612" t="s">
        <v>2216</v>
      </c>
    </row>
    <row r="613" spans="1:17">
      <c r="A613" t="s">
        <v>2217</v>
      </c>
      <c r="B613" t="s">
        <v>2218</v>
      </c>
      <c r="C613" t="s">
        <v>2219</v>
      </c>
      <c r="D613" t="s">
        <v>24</v>
      </c>
      <c r="G613">
        <f>ROUND((L613*P6)+M613, 2)</f>
        <v>0</v>
      </c>
      <c r="L613">
        <f>ROUND(0.0, 3)</f>
        <v>0</v>
      </c>
      <c r="M613">
        <f>ROUND(0.0, 3)</f>
        <v>0</v>
      </c>
      <c r="N613" t="s">
        <v>25</v>
      </c>
      <c r="Q613" t="s">
        <v>2220</v>
      </c>
    </row>
    <row r="614" spans="1:17">
      <c r="A614" t="s">
        <v>2221</v>
      </c>
      <c r="B614" t="s">
        <v>2222</v>
      </c>
      <c r="C614" t="s">
        <v>143</v>
      </c>
      <c r="D614" t="s">
        <v>24</v>
      </c>
      <c r="G614">
        <f>ROUND((L614*P6)+M614, 2)</f>
        <v>0</v>
      </c>
      <c r="L614">
        <f>ROUND(0.0, 3)</f>
        <v>0</v>
      </c>
      <c r="M614">
        <f>ROUND(0.0, 3)</f>
        <v>0</v>
      </c>
      <c r="N614" t="s">
        <v>25</v>
      </c>
      <c r="Q614" t="s">
        <v>2223</v>
      </c>
    </row>
    <row r="615" spans="1:17">
      <c r="A615" t="s">
        <v>2224</v>
      </c>
      <c r="B615" t="s">
        <v>2225</v>
      </c>
      <c r="C615" t="s">
        <v>143</v>
      </c>
      <c r="D615" t="s">
        <v>24</v>
      </c>
      <c r="G615">
        <f>ROUND((L615*P6)+M615, 2)</f>
        <v>0</v>
      </c>
      <c r="L615">
        <f>ROUND(0.0, 3)</f>
        <v>0</v>
      </c>
      <c r="M615">
        <f>ROUND(0.0, 3)</f>
        <v>0</v>
      </c>
      <c r="N615" t="s">
        <v>25</v>
      </c>
      <c r="Q615" t="s">
        <v>2226</v>
      </c>
    </row>
    <row r="616" spans="1:17">
      <c r="A616" t="s">
        <v>2227</v>
      </c>
      <c r="B616" t="s">
        <v>2228</v>
      </c>
      <c r="C616" t="s">
        <v>143</v>
      </c>
      <c r="D616" t="s">
        <v>24</v>
      </c>
      <c r="G616">
        <f>ROUND((L616*P6)+M616, 2)</f>
        <v>0</v>
      </c>
      <c r="L616">
        <f>ROUND(0.0, 3)</f>
        <v>0</v>
      </c>
      <c r="M616">
        <f>ROUND(0.0, 3)</f>
        <v>0</v>
      </c>
      <c r="N616" t="s">
        <v>25</v>
      </c>
      <c r="Q616" t="s">
        <v>2229</v>
      </c>
    </row>
    <row r="617" spans="1:17">
      <c r="A617" t="s">
        <v>2230</v>
      </c>
      <c r="B617" t="s">
        <v>2231</v>
      </c>
      <c r="C617" t="s">
        <v>2232</v>
      </c>
      <c r="D617" t="s">
        <v>24</v>
      </c>
      <c r="G617">
        <f>ROUND((L617*P6)+M617, 2)</f>
        <v>0</v>
      </c>
      <c r="L617">
        <f>ROUND(0.0, 3)</f>
        <v>0</v>
      </c>
      <c r="M617">
        <f>ROUND(0.0, 3)</f>
        <v>0</v>
      </c>
      <c r="N617" t="s">
        <v>25</v>
      </c>
      <c r="Q617" t="s">
        <v>2233</v>
      </c>
    </row>
    <row r="618" spans="1:17">
      <c r="A618" t="s">
        <v>2234</v>
      </c>
      <c r="B618" t="s">
        <v>2235</v>
      </c>
      <c r="C618" t="s">
        <v>1542</v>
      </c>
      <c r="D618" t="s">
        <v>24</v>
      </c>
      <c r="G618">
        <f>ROUND((L618*P6)+M618, 2)</f>
        <v>0</v>
      </c>
      <c r="L618">
        <f>ROUND(0.0, 3)</f>
        <v>0</v>
      </c>
      <c r="M618">
        <f>ROUND(0.0, 3)</f>
        <v>0</v>
      </c>
      <c r="N618" t="s">
        <v>25</v>
      </c>
      <c r="Q618" t="s">
        <v>2236</v>
      </c>
    </row>
    <row r="619" spans="1:17">
      <c r="A619" t="s">
        <v>2237</v>
      </c>
      <c r="B619" t="s">
        <v>2238</v>
      </c>
      <c r="C619" t="s">
        <v>143</v>
      </c>
      <c r="D619" t="s">
        <v>24</v>
      </c>
      <c r="G619">
        <f>ROUND((L619*P6)+M619, 2)</f>
        <v>0</v>
      </c>
      <c r="L619">
        <f>ROUND(0.0, 3)</f>
        <v>0</v>
      </c>
      <c r="M619">
        <f>ROUND(0.0, 3)</f>
        <v>0</v>
      </c>
      <c r="N619" t="s">
        <v>25</v>
      </c>
      <c r="Q619" t="s">
        <v>2239</v>
      </c>
    </row>
    <row r="620" spans="1:17">
      <c r="A620" t="s">
        <v>2240</v>
      </c>
      <c r="B620" t="s">
        <v>2241</v>
      </c>
      <c r="C620" t="s">
        <v>143</v>
      </c>
      <c r="D620" t="s">
        <v>24</v>
      </c>
      <c r="G620">
        <f>ROUND((L620*P6)+M620, 2)</f>
        <v>0</v>
      </c>
      <c r="L620">
        <f>ROUND(0.0, 3)</f>
        <v>0</v>
      </c>
      <c r="M620">
        <f>ROUND(0.0, 3)</f>
        <v>0</v>
      </c>
      <c r="N620" t="s">
        <v>25</v>
      </c>
      <c r="Q620" t="s">
        <v>2242</v>
      </c>
    </row>
    <row r="621" spans="1:17">
      <c r="A621" t="s">
        <v>2243</v>
      </c>
      <c r="B621" t="s">
        <v>2244</v>
      </c>
      <c r="C621" t="s">
        <v>2245</v>
      </c>
      <c r="D621" t="s">
        <v>24</v>
      </c>
      <c r="G621">
        <f>ROUND((L621*P6)+M621, 2)</f>
        <v>0</v>
      </c>
      <c r="L621">
        <f>ROUND(0.0, 3)</f>
        <v>0</v>
      </c>
      <c r="M621">
        <f>ROUND(0.0, 3)</f>
        <v>0</v>
      </c>
      <c r="N621" t="s">
        <v>25</v>
      </c>
      <c r="Q621" t="s">
        <v>2246</v>
      </c>
    </row>
    <row r="622" spans="1:17">
      <c r="A622" t="s">
        <v>2247</v>
      </c>
      <c r="B622" t="s">
        <v>2248</v>
      </c>
      <c r="C622" t="s">
        <v>2249</v>
      </c>
      <c r="D622" t="s">
        <v>24</v>
      </c>
      <c r="G622">
        <f>ROUND((L622*P6)+M622, 2)</f>
        <v>0</v>
      </c>
      <c r="L622">
        <f>ROUND(0.0, 3)</f>
        <v>0</v>
      </c>
      <c r="M622">
        <f>ROUND(0.0, 3)</f>
        <v>0</v>
      </c>
      <c r="N622" t="s">
        <v>25</v>
      </c>
      <c r="Q622" t="s">
        <v>2250</v>
      </c>
    </row>
    <row r="623" spans="1:17">
      <c r="A623" t="s">
        <v>2251</v>
      </c>
      <c r="B623" t="s">
        <v>2252</v>
      </c>
      <c r="C623" t="s">
        <v>2253</v>
      </c>
      <c r="D623" t="s">
        <v>24</v>
      </c>
      <c r="G623">
        <f>ROUND((L623*P6)+M623, 2)</f>
        <v>0</v>
      </c>
      <c r="L623">
        <f>ROUND(0.0, 3)</f>
        <v>0</v>
      </c>
      <c r="M623">
        <f>ROUND(0.0, 3)</f>
        <v>0</v>
      </c>
      <c r="N623" t="s">
        <v>25</v>
      </c>
      <c r="Q623" t="s">
        <v>2254</v>
      </c>
    </row>
    <row r="624" spans="1:17">
      <c r="A624" t="s">
        <v>2255</v>
      </c>
      <c r="B624" t="s">
        <v>2256</v>
      </c>
      <c r="C624" t="s">
        <v>2257</v>
      </c>
      <c r="D624" t="s">
        <v>24</v>
      </c>
      <c r="G624">
        <f>ROUND((L624*P6)+M624, 2)</f>
        <v>0</v>
      </c>
      <c r="L624">
        <f>ROUND(0.07690724, 3)</f>
        <v>0</v>
      </c>
      <c r="M624">
        <f>ROUND(0.943329495, 3)</f>
        <v>0</v>
      </c>
      <c r="N624" t="s">
        <v>25</v>
      </c>
      <c r="Q624" t="s">
        <v>2258</v>
      </c>
    </row>
    <row r="625" spans="1:17">
      <c r="A625" t="s">
        <v>2259</v>
      </c>
      <c r="B625" t="s">
        <v>2260</v>
      </c>
      <c r="C625" t="s">
        <v>2261</v>
      </c>
      <c r="D625" t="s">
        <v>24</v>
      </c>
      <c r="G625">
        <f>ROUND((L625*P6)+M625, 2)</f>
        <v>0</v>
      </c>
      <c r="L625">
        <f>ROUND(0.007577155, 3)</f>
        <v>0</v>
      </c>
      <c r="M625">
        <f>ROUND(0.0, 3)</f>
        <v>0</v>
      </c>
      <c r="N625" t="s">
        <v>25</v>
      </c>
      <c r="Q625" t="s">
        <v>2262</v>
      </c>
    </row>
    <row r="626" spans="1:17">
      <c r="A626" t="s">
        <v>2263</v>
      </c>
      <c r="B626" t="s">
        <v>2264</v>
      </c>
      <c r="C626" t="s">
        <v>2265</v>
      </c>
      <c r="D626" t="s">
        <v>24</v>
      </c>
      <c r="G626">
        <f>ROUND((L626*P6)+M626, 2)</f>
        <v>0</v>
      </c>
      <c r="L626">
        <f>ROUND(0.0, 3)</f>
        <v>0</v>
      </c>
      <c r="M626">
        <f>ROUND(0.0, 3)</f>
        <v>0</v>
      </c>
      <c r="N626" t="s">
        <v>25</v>
      </c>
      <c r="Q626" t="s">
        <v>2266</v>
      </c>
    </row>
    <row r="627" spans="1:17">
      <c r="A627" t="s">
        <v>2267</v>
      </c>
      <c r="B627" t="s">
        <v>2268</v>
      </c>
      <c r="C627" t="s">
        <v>2269</v>
      </c>
      <c r="D627" t="s">
        <v>24</v>
      </c>
      <c r="G627">
        <f>ROUND((L627*P6)+M627, 2)</f>
        <v>0</v>
      </c>
      <c r="L627">
        <f>ROUND(0.0, 3)</f>
        <v>0</v>
      </c>
      <c r="M627">
        <f>ROUND(0.0, 3)</f>
        <v>0</v>
      </c>
      <c r="N627" t="s">
        <v>25</v>
      </c>
      <c r="Q627" t="s">
        <v>2270</v>
      </c>
    </row>
    <row r="628" spans="1:17">
      <c r="A628" t="s">
        <v>2271</v>
      </c>
      <c r="B628" t="s">
        <v>2272</v>
      </c>
      <c r="C628" t="s">
        <v>2273</v>
      </c>
      <c r="D628" t="s">
        <v>24</v>
      </c>
      <c r="G628">
        <f>ROUND((L628*P6)+M628, 2)</f>
        <v>0</v>
      </c>
      <c r="L628">
        <f>ROUND(0.064556485, 3)</f>
        <v>0</v>
      </c>
      <c r="M628">
        <f>ROUND(0.0, 3)</f>
        <v>0</v>
      </c>
      <c r="N628" t="s">
        <v>25</v>
      </c>
      <c r="Q628" t="s">
        <v>2274</v>
      </c>
    </row>
    <row r="629" spans="1:17">
      <c r="A629" t="s">
        <v>2275</v>
      </c>
      <c r="B629" t="s">
        <v>2276</v>
      </c>
      <c r="C629" t="s">
        <v>2277</v>
      </c>
      <c r="D629" t="s">
        <v>24</v>
      </c>
      <c r="G629">
        <f>ROUND((L629*P6)+M629, 2)</f>
        <v>0</v>
      </c>
      <c r="L629">
        <f>ROUND(0.0, 3)</f>
        <v>0</v>
      </c>
      <c r="M629">
        <f>ROUND(0.0, 3)</f>
        <v>0</v>
      </c>
      <c r="N629" t="s">
        <v>25</v>
      </c>
      <c r="Q629" t="s">
        <v>2278</v>
      </c>
    </row>
    <row r="630" spans="1:17">
      <c r="A630" t="s">
        <v>2279</v>
      </c>
      <c r="B630" t="s">
        <v>2280</v>
      </c>
      <c r="C630" t="s">
        <v>2281</v>
      </c>
      <c r="D630" t="s">
        <v>24</v>
      </c>
      <c r="G630">
        <f>ROUND((L630*P6)+M630, 2)</f>
        <v>0</v>
      </c>
      <c r="L630">
        <f>ROUND(0.0, 3)</f>
        <v>0</v>
      </c>
      <c r="M630">
        <f>ROUND(0.0, 3)</f>
        <v>0</v>
      </c>
      <c r="N630" t="s">
        <v>25</v>
      </c>
      <c r="Q630" t="s">
        <v>2282</v>
      </c>
    </row>
    <row r="631" spans="1:17">
      <c r="A631" t="s">
        <v>2283</v>
      </c>
      <c r="B631" t="s">
        <v>2284</v>
      </c>
      <c r="C631" t="s">
        <v>2285</v>
      </c>
      <c r="D631" t="s">
        <v>24</v>
      </c>
      <c r="G631">
        <f>ROUND((L631*P6)+M631, 2)</f>
        <v>0</v>
      </c>
      <c r="L631">
        <f>ROUND(0.0, 3)</f>
        <v>0</v>
      </c>
      <c r="M631">
        <f>ROUND(0.0, 3)</f>
        <v>0</v>
      </c>
      <c r="N631" t="s">
        <v>25</v>
      </c>
      <c r="Q631" t="s">
        <v>2286</v>
      </c>
    </row>
    <row r="632" spans="1:17">
      <c r="A632" t="s">
        <v>2287</v>
      </c>
      <c r="B632" t="s">
        <v>2288</v>
      </c>
      <c r="C632" t="s">
        <v>2289</v>
      </c>
      <c r="D632" t="s">
        <v>24</v>
      </c>
      <c r="G632">
        <f>ROUND((L632*P6)+M632, 2)</f>
        <v>0</v>
      </c>
      <c r="L632">
        <f>ROUND(0.0, 3)</f>
        <v>0</v>
      </c>
      <c r="M632">
        <f>ROUND(0.0, 3)</f>
        <v>0</v>
      </c>
      <c r="N632" t="s">
        <v>25</v>
      </c>
      <c r="Q632" t="s">
        <v>2290</v>
      </c>
    </row>
    <row r="633" spans="1:17">
      <c r="A633" t="s">
        <v>2291</v>
      </c>
      <c r="B633" t="s">
        <v>2292</v>
      </c>
      <c r="C633" t="s">
        <v>2293</v>
      </c>
      <c r="D633" t="s">
        <v>24</v>
      </c>
      <c r="G633">
        <f>ROUND((L633*P6)+M633, 2)</f>
        <v>0</v>
      </c>
      <c r="L633">
        <f>ROUND(0.0, 3)</f>
        <v>0</v>
      </c>
      <c r="M633">
        <f>ROUND(0.0, 3)</f>
        <v>0</v>
      </c>
      <c r="N633" t="s">
        <v>25</v>
      </c>
      <c r="Q633" t="s">
        <v>2294</v>
      </c>
    </row>
    <row r="634" spans="1:17">
      <c r="A634" t="s">
        <v>2295</v>
      </c>
      <c r="B634" t="s">
        <v>2235</v>
      </c>
      <c r="C634" t="s">
        <v>1542</v>
      </c>
      <c r="D634" t="s">
        <v>24</v>
      </c>
      <c r="G634">
        <f>ROUND((L634*P6)+M634, 2)</f>
        <v>0</v>
      </c>
      <c r="L634">
        <f>ROUND(0.0, 3)</f>
        <v>0</v>
      </c>
      <c r="M634">
        <f>ROUND(0.0, 3)</f>
        <v>0</v>
      </c>
      <c r="N634" t="s">
        <v>25</v>
      </c>
      <c r="Q634" t="s">
        <v>2296</v>
      </c>
    </row>
    <row r="635" spans="1:17">
      <c r="A635" t="s">
        <v>2297</v>
      </c>
      <c r="B635" t="s">
        <v>2298</v>
      </c>
      <c r="C635" t="s">
        <v>1184</v>
      </c>
      <c r="D635" t="s">
        <v>24</v>
      </c>
      <c r="G635">
        <f>ROUND((L635*P6)+M635, 2)</f>
        <v>0</v>
      </c>
      <c r="L635">
        <f>ROUND(0.0, 3)</f>
        <v>0</v>
      </c>
      <c r="M635">
        <f>ROUND(0.80632718, 3)</f>
        <v>0</v>
      </c>
      <c r="N635" t="s">
        <v>25</v>
      </c>
      <c r="Q635" t="s">
        <v>2299</v>
      </c>
    </row>
    <row r="636" spans="1:17">
      <c r="A636" t="s">
        <v>2300</v>
      </c>
      <c r="B636" t="s">
        <v>2301</v>
      </c>
      <c r="C636" t="s">
        <v>1184</v>
      </c>
      <c r="D636" t="s">
        <v>24</v>
      </c>
      <c r="G636">
        <f>ROUND((L636*P6)+M636, 2)</f>
        <v>0</v>
      </c>
      <c r="L636">
        <f>ROUND(0.0, 3)</f>
        <v>0</v>
      </c>
      <c r="M636">
        <f>ROUND(0.149194875, 3)</f>
        <v>0</v>
      </c>
      <c r="N636" t="s">
        <v>25</v>
      </c>
      <c r="Q636" t="s">
        <v>2302</v>
      </c>
    </row>
    <row r="637" spans="1:17">
      <c r="A637" t="s">
        <v>2303</v>
      </c>
      <c r="B637" t="s">
        <v>2304</v>
      </c>
      <c r="C637" t="s">
        <v>1184</v>
      </c>
      <c r="D637" t="s">
        <v>24</v>
      </c>
      <c r="G637">
        <f>ROUND((L637*P6)+M637, 2)</f>
        <v>0</v>
      </c>
      <c r="L637">
        <f>ROUND(0.0, 3)</f>
        <v>0</v>
      </c>
      <c r="M637">
        <f>ROUND(19.335162205, 3)</f>
        <v>0</v>
      </c>
      <c r="N637" t="s">
        <v>25</v>
      </c>
      <c r="Q637" t="s">
        <v>2305</v>
      </c>
    </row>
    <row r="638" spans="1:17">
      <c r="A638" t="s">
        <v>2306</v>
      </c>
      <c r="B638" t="s">
        <v>2307</v>
      </c>
      <c r="C638" t="s">
        <v>522</v>
      </c>
      <c r="D638" t="s">
        <v>24</v>
      </c>
      <c r="G638">
        <f>ROUND((L638*P6)+M638, 2)</f>
        <v>0</v>
      </c>
      <c r="L638">
        <f>ROUND(0.02031201, 3)</f>
        <v>0</v>
      </c>
      <c r="M638">
        <f>ROUND(0.0, 3)</f>
        <v>0</v>
      </c>
      <c r="N638" t="s">
        <v>25</v>
      </c>
      <c r="Q638" t="s">
        <v>2308</v>
      </c>
    </row>
    <row r="639" spans="1:17">
      <c r="A639" t="s">
        <v>2309</v>
      </c>
      <c r="B639" t="s">
        <v>2310</v>
      </c>
      <c r="C639" t="s">
        <v>2311</v>
      </c>
      <c r="D639" t="s">
        <v>24</v>
      </c>
      <c r="G639">
        <f>ROUND((L639*P6)+M639, 2)</f>
        <v>0</v>
      </c>
      <c r="L639">
        <f>ROUND(0.00012080999999999999, 3)</f>
        <v>0</v>
      </c>
      <c r="M639">
        <f>ROUND(0.037968, 3)</f>
        <v>0</v>
      </c>
      <c r="N639" t="s">
        <v>25</v>
      </c>
      <c r="Q639" t="s">
        <v>2312</v>
      </c>
    </row>
    <row r="640" spans="1:17">
      <c r="A640" t="s">
        <v>2313</v>
      </c>
      <c r="B640" t="s">
        <v>2314</v>
      </c>
      <c r="C640" t="s">
        <v>835</v>
      </c>
      <c r="D640" t="s">
        <v>24</v>
      </c>
      <c r="G640">
        <f>ROUND((L640*P6)+M640, 2)</f>
        <v>0</v>
      </c>
      <c r="L640">
        <f>ROUND(0.0, 3)</f>
        <v>0</v>
      </c>
      <c r="M640">
        <f>ROUND(0.0, 3)</f>
        <v>0</v>
      </c>
      <c r="N640" t="s">
        <v>25</v>
      </c>
      <c r="Q640" t="s">
        <v>2315</v>
      </c>
    </row>
    <row r="641" spans="1:17">
      <c r="A641" t="s">
        <v>2316</v>
      </c>
      <c r="B641" t="s">
        <v>2317</v>
      </c>
      <c r="C641" t="s">
        <v>835</v>
      </c>
      <c r="D641" t="s">
        <v>24</v>
      </c>
      <c r="G641">
        <f>ROUND((L641*P6)+M641, 2)</f>
        <v>0</v>
      </c>
      <c r="L641">
        <f>ROUND(0.0, 3)</f>
        <v>0</v>
      </c>
      <c r="M641">
        <f>ROUND(0.0, 3)</f>
        <v>0</v>
      </c>
      <c r="N641" t="s">
        <v>25</v>
      </c>
      <c r="Q641" t="s">
        <v>2318</v>
      </c>
    </row>
    <row r="642" spans="1:17">
      <c r="A642" t="s">
        <v>2319</v>
      </c>
      <c r="B642" t="s">
        <v>2320</v>
      </c>
      <c r="C642" t="s">
        <v>835</v>
      </c>
      <c r="D642" t="s">
        <v>24</v>
      </c>
      <c r="G642">
        <f>ROUND((L642*P6)+M642, 2)</f>
        <v>0</v>
      </c>
      <c r="L642">
        <f>ROUND(0.0, 3)</f>
        <v>0</v>
      </c>
      <c r="M642">
        <f>ROUND(0.0, 3)</f>
        <v>0</v>
      </c>
      <c r="N642" t="s">
        <v>25</v>
      </c>
      <c r="Q642" t="s">
        <v>2321</v>
      </c>
    </row>
    <row r="643" spans="1:17">
      <c r="A643" t="s">
        <v>2322</v>
      </c>
      <c r="B643" t="s">
        <v>2323</v>
      </c>
      <c r="C643" t="s">
        <v>835</v>
      </c>
      <c r="D643" t="s">
        <v>24</v>
      </c>
      <c r="G643">
        <f>ROUND((L643*P6)+M643, 2)</f>
        <v>0</v>
      </c>
      <c r="L643">
        <f>ROUND(0.0, 3)</f>
        <v>0</v>
      </c>
      <c r="M643">
        <f>ROUND(0.0, 3)</f>
        <v>0</v>
      </c>
      <c r="N643" t="s">
        <v>25</v>
      </c>
      <c r="Q643" t="s">
        <v>2324</v>
      </c>
    </row>
    <row r="644" spans="1:17">
      <c r="A644" t="s">
        <v>2325</v>
      </c>
      <c r="B644" t="s">
        <v>2326</v>
      </c>
      <c r="C644" t="s">
        <v>835</v>
      </c>
      <c r="D644" t="s">
        <v>24</v>
      </c>
      <c r="G644">
        <f>ROUND((L644*P6)+M644, 2)</f>
        <v>0</v>
      </c>
      <c r="L644">
        <f>ROUND(0.0, 3)</f>
        <v>0</v>
      </c>
      <c r="M644">
        <f>ROUND(0.0, 3)</f>
        <v>0</v>
      </c>
      <c r="N644" t="s">
        <v>25</v>
      </c>
      <c r="Q644" t="s">
        <v>2327</v>
      </c>
    </row>
    <row r="645" spans="1:17">
      <c r="A645" t="s">
        <v>2328</v>
      </c>
      <c r="B645" t="s">
        <v>2329</v>
      </c>
      <c r="C645" t="s">
        <v>143</v>
      </c>
      <c r="D645" t="s">
        <v>24</v>
      </c>
      <c r="G645">
        <f>ROUND((L645*P6)+M645, 2)</f>
        <v>0</v>
      </c>
      <c r="L645">
        <f>ROUND(0.0, 3)</f>
        <v>0</v>
      </c>
      <c r="M645">
        <f>ROUND(0.0, 3)</f>
        <v>0</v>
      </c>
      <c r="N645" t="s">
        <v>25</v>
      </c>
      <c r="Q645" t="s">
        <v>2330</v>
      </c>
    </row>
    <row r="646" spans="1:17">
      <c r="A646" t="s">
        <v>2331</v>
      </c>
      <c r="B646" t="s">
        <v>2332</v>
      </c>
      <c r="C646" t="s">
        <v>143</v>
      </c>
      <c r="D646" t="s">
        <v>24</v>
      </c>
      <c r="G646">
        <f>ROUND((L646*P6)+M646, 2)</f>
        <v>0</v>
      </c>
      <c r="L646">
        <f>ROUND(0.0, 3)</f>
        <v>0</v>
      </c>
      <c r="M646">
        <f>ROUND(0.0, 3)</f>
        <v>0</v>
      </c>
      <c r="N646" t="s">
        <v>25</v>
      </c>
      <c r="Q646" t="s">
        <v>2333</v>
      </c>
    </row>
    <row r="647" spans="1:17">
      <c r="A647" t="s">
        <v>2334</v>
      </c>
      <c r="B647" t="s">
        <v>2335</v>
      </c>
      <c r="C647" t="s">
        <v>166</v>
      </c>
      <c r="D647" t="s">
        <v>24</v>
      </c>
      <c r="G647">
        <f>ROUND((L647*P6)+M647, 2)</f>
        <v>0</v>
      </c>
      <c r="L647">
        <f>ROUND(0.0, 3)</f>
        <v>0</v>
      </c>
      <c r="M647">
        <f>ROUND(0.0, 3)</f>
        <v>0</v>
      </c>
      <c r="N647" t="s">
        <v>25</v>
      </c>
      <c r="Q647" t="s">
        <v>2336</v>
      </c>
    </row>
    <row r="648" spans="1:17">
      <c r="A648" t="s">
        <v>2337</v>
      </c>
      <c r="B648" t="s">
        <v>2338</v>
      </c>
      <c r="C648" t="s">
        <v>166</v>
      </c>
      <c r="D648" t="s">
        <v>24</v>
      </c>
      <c r="G648">
        <f>ROUND((L648*P6)+M648, 2)</f>
        <v>0</v>
      </c>
      <c r="L648">
        <f>ROUND(0.0, 3)</f>
        <v>0</v>
      </c>
      <c r="M648">
        <f>ROUND(0.0, 3)</f>
        <v>0</v>
      </c>
      <c r="N648" t="s">
        <v>25</v>
      </c>
      <c r="Q648" t="s">
        <v>2339</v>
      </c>
    </row>
    <row r="649" spans="1:17">
      <c r="A649" t="s">
        <v>2340</v>
      </c>
      <c r="B649" t="s">
        <v>2341</v>
      </c>
      <c r="C649" t="s">
        <v>166</v>
      </c>
      <c r="D649" t="s">
        <v>24</v>
      </c>
      <c r="G649">
        <f>ROUND((L649*P6)+M649, 2)</f>
        <v>0</v>
      </c>
      <c r="L649">
        <f>ROUND(0.0, 3)</f>
        <v>0</v>
      </c>
      <c r="M649">
        <f>ROUND(0.0, 3)</f>
        <v>0</v>
      </c>
      <c r="N649" t="s">
        <v>25</v>
      </c>
      <c r="Q649" t="s">
        <v>2342</v>
      </c>
    </row>
    <row r="650" spans="1:17">
      <c r="A650" t="s">
        <v>2343</v>
      </c>
      <c r="B650" t="s">
        <v>2344</v>
      </c>
      <c r="C650" t="s">
        <v>1216</v>
      </c>
      <c r="D650" t="s">
        <v>24</v>
      </c>
      <c r="G650">
        <f>ROUND((L650*P6)+M650, 2)</f>
        <v>0</v>
      </c>
      <c r="L650">
        <f>ROUND(0.0, 3)</f>
        <v>0</v>
      </c>
      <c r="M650">
        <f>ROUND(0.0, 3)</f>
        <v>0</v>
      </c>
      <c r="N650" t="s">
        <v>25</v>
      </c>
      <c r="Q650" t="s">
        <v>2345</v>
      </c>
    </row>
    <row r="651" spans="1:17">
      <c r="A651" t="s">
        <v>2346</v>
      </c>
      <c r="B651" t="s">
        <v>2347</v>
      </c>
      <c r="C651" t="s">
        <v>2348</v>
      </c>
      <c r="D651" t="s">
        <v>24</v>
      </c>
      <c r="G651">
        <f>ROUND((L651*P6)+M651, 2)</f>
        <v>0</v>
      </c>
      <c r="L651">
        <f>ROUND(0.0, 3)</f>
        <v>0</v>
      </c>
      <c r="M651">
        <f>ROUND(0.0, 3)</f>
        <v>0</v>
      </c>
      <c r="N651" t="s">
        <v>25</v>
      </c>
      <c r="Q651" t="s">
        <v>2349</v>
      </c>
    </row>
    <row r="652" spans="1:17">
      <c r="A652" t="s">
        <v>2350</v>
      </c>
      <c r="B652" t="s">
        <v>2351</v>
      </c>
      <c r="C652" t="s">
        <v>2352</v>
      </c>
      <c r="D652" t="s">
        <v>24</v>
      </c>
      <c r="G652">
        <f>ROUND((L652*P6)+M652, 2)</f>
        <v>0</v>
      </c>
      <c r="L652">
        <f>ROUND(0.0, 3)</f>
        <v>0</v>
      </c>
      <c r="M652">
        <f>ROUND(0.0, 3)</f>
        <v>0</v>
      </c>
      <c r="N652" t="s">
        <v>25</v>
      </c>
      <c r="Q652" t="s">
        <v>2353</v>
      </c>
    </row>
    <row r="653" spans="1:17">
      <c r="A653" t="s">
        <v>2354</v>
      </c>
      <c r="B653" t="s">
        <v>2355</v>
      </c>
      <c r="C653" t="s">
        <v>2356</v>
      </c>
      <c r="D653" t="s">
        <v>24</v>
      </c>
      <c r="G653">
        <f>ROUND((L653*P6)+M653, 2)</f>
        <v>0</v>
      </c>
      <c r="L653">
        <f>ROUND(0.004943305, 3)</f>
        <v>0</v>
      </c>
      <c r="M653">
        <f>ROUND(0.345746625, 3)</f>
        <v>0</v>
      </c>
      <c r="N653" t="s">
        <v>25</v>
      </c>
      <c r="Q653" t="s">
        <v>2357</v>
      </c>
    </row>
    <row r="654" spans="1:17">
      <c r="A654" t="s">
        <v>2358</v>
      </c>
      <c r="B654" t="s">
        <v>2359</v>
      </c>
      <c r="C654" t="s">
        <v>2360</v>
      </c>
      <c r="D654" t="s">
        <v>24</v>
      </c>
      <c r="G654">
        <f>ROUND((L654*P6)+M654, 2)</f>
        <v>0</v>
      </c>
      <c r="L654">
        <f>ROUND(0.0, 3)</f>
        <v>0</v>
      </c>
      <c r="M654">
        <f>ROUND(0.0, 3)</f>
        <v>0</v>
      </c>
      <c r="N654" t="s">
        <v>25</v>
      </c>
      <c r="Q654" t="s">
        <v>2361</v>
      </c>
    </row>
    <row r="655" spans="1:17">
      <c r="A655" t="s">
        <v>2362</v>
      </c>
      <c r="B655" t="s">
        <v>2363</v>
      </c>
      <c r="C655" t="s">
        <v>2364</v>
      </c>
      <c r="D655" t="s">
        <v>24</v>
      </c>
      <c r="G655">
        <f>ROUND((L655*P6)+M655, 2)</f>
        <v>0</v>
      </c>
      <c r="L655">
        <f>ROUND(0.0, 3)</f>
        <v>0</v>
      </c>
      <c r="M655">
        <f>ROUND(0.22565867, 3)</f>
        <v>0</v>
      </c>
      <c r="N655" t="s">
        <v>25</v>
      </c>
      <c r="Q655" t="s">
        <v>2365</v>
      </c>
    </row>
    <row r="656" spans="1:17">
      <c r="A656" t="s">
        <v>2366</v>
      </c>
      <c r="B656" t="s">
        <v>2367</v>
      </c>
      <c r="C656" t="s">
        <v>2368</v>
      </c>
      <c r="D656" t="s">
        <v>24</v>
      </c>
      <c r="G656">
        <f>ROUND((L656*P6)+M656, 2)</f>
        <v>0</v>
      </c>
      <c r="L656">
        <f>ROUND(2.7e-07, 3)</f>
        <v>0</v>
      </c>
      <c r="M656">
        <f>ROUND(0.96159613, 3)</f>
        <v>0</v>
      </c>
      <c r="N656" t="s">
        <v>25</v>
      </c>
      <c r="Q656" t="s">
        <v>2369</v>
      </c>
    </row>
    <row r="657" spans="1:17">
      <c r="A657" t="s">
        <v>2370</v>
      </c>
      <c r="B657" t="s">
        <v>2371</v>
      </c>
      <c r="C657" t="s">
        <v>373</v>
      </c>
      <c r="D657" t="s">
        <v>24</v>
      </c>
      <c r="G657">
        <f>ROUND((L657*P6)+M657, 2)</f>
        <v>0</v>
      </c>
      <c r="L657">
        <f>ROUND(0.297156435, 3)</f>
        <v>0</v>
      </c>
      <c r="M657">
        <f>ROUND(0.0, 3)</f>
        <v>0</v>
      </c>
      <c r="N657" t="s">
        <v>25</v>
      </c>
      <c r="Q657" t="s">
        <v>2372</v>
      </c>
    </row>
    <row r="658" spans="1:17">
      <c r="A658" t="s">
        <v>2373</v>
      </c>
      <c r="B658" t="s">
        <v>2374</v>
      </c>
      <c r="C658" t="s">
        <v>2375</v>
      </c>
      <c r="D658" t="s">
        <v>24</v>
      </c>
      <c r="G658">
        <f>ROUND((L658*P6)+M658, 2)</f>
        <v>0</v>
      </c>
      <c r="L658">
        <f>ROUND(0.0, 3)</f>
        <v>0</v>
      </c>
      <c r="M658">
        <f>ROUND(0.0, 3)</f>
        <v>0</v>
      </c>
      <c r="N658" t="s">
        <v>25</v>
      </c>
      <c r="Q658" t="s">
        <v>2376</v>
      </c>
    </row>
    <row r="659" spans="1:17">
      <c r="A659" t="s">
        <v>2377</v>
      </c>
      <c r="B659" t="s">
        <v>2378</v>
      </c>
      <c r="C659" t="s">
        <v>2379</v>
      </c>
      <c r="D659" t="s">
        <v>24</v>
      </c>
      <c r="G659">
        <f>ROUND((L659*P6)+M659, 2)</f>
        <v>0</v>
      </c>
      <c r="L659">
        <f>ROUND(0.0, 3)</f>
        <v>0</v>
      </c>
      <c r="M659">
        <f>ROUND(0.0, 3)</f>
        <v>0</v>
      </c>
      <c r="N659" t="s">
        <v>25</v>
      </c>
      <c r="Q659" t="s">
        <v>2380</v>
      </c>
    </row>
    <row r="660" spans="1:17">
      <c r="A660" t="s">
        <v>2381</v>
      </c>
      <c r="B660" t="s">
        <v>2382</v>
      </c>
      <c r="C660" t="s">
        <v>2383</v>
      </c>
      <c r="D660" t="s">
        <v>24</v>
      </c>
      <c r="G660">
        <f>ROUND((L660*P6)+M660, 2)</f>
        <v>0</v>
      </c>
      <c r="L660">
        <f>ROUND(0.0, 3)</f>
        <v>0</v>
      </c>
      <c r="M660">
        <f>ROUND(0.0, 3)</f>
        <v>0</v>
      </c>
      <c r="N660" t="s">
        <v>25</v>
      </c>
      <c r="Q660" t="s">
        <v>2384</v>
      </c>
    </row>
    <row r="661" spans="1:17">
      <c r="A661" t="s">
        <v>2385</v>
      </c>
      <c r="B661" t="s">
        <v>2386</v>
      </c>
      <c r="C661" t="s">
        <v>2387</v>
      </c>
      <c r="D661" t="s">
        <v>24</v>
      </c>
      <c r="G661">
        <f>ROUND((L661*P6)+M661, 2)</f>
        <v>0</v>
      </c>
      <c r="L661">
        <f>ROUND(0.0, 3)</f>
        <v>0</v>
      </c>
      <c r="M661">
        <f>ROUND(0.0, 3)</f>
        <v>0</v>
      </c>
      <c r="N661" t="s">
        <v>25</v>
      </c>
      <c r="Q661" t="s">
        <v>2388</v>
      </c>
    </row>
    <row r="662" spans="1:17">
      <c r="A662" t="s">
        <v>2389</v>
      </c>
      <c r="B662" t="s">
        <v>2390</v>
      </c>
      <c r="C662" t="s">
        <v>2391</v>
      </c>
      <c r="D662" t="s">
        <v>24</v>
      </c>
      <c r="G662">
        <f>ROUND((L662*P6)+M662, 2)</f>
        <v>0</v>
      </c>
      <c r="L662">
        <f>ROUND(0.0, 3)</f>
        <v>0</v>
      </c>
      <c r="M662">
        <f>ROUND(0.0, 3)</f>
        <v>0</v>
      </c>
      <c r="N662" t="s">
        <v>25</v>
      </c>
      <c r="Q662" t="s">
        <v>2392</v>
      </c>
    </row>
    <row r="663" spans="1:17">
      <c r="A663" t="s">
        <v>2393</v>
      </c>
      <c r="B663" t="s">
        <v>2394</v>
      </c>
      <c r="C663" t="s">
        <v>2395</v>
      </c>
      <c r="D663" t="s">
        <v>24</v>
      </c>
      <c r="G663">
        <f>ROUND((L663*P6)+M663, 2)</f>
        <v>0</v>
      </c>
      <c r="L663">
        <f>ROUND(0.0, 3)</f>
        <v>0</v>
      </c>
      <c r="M663">
        <f>ROUND(0.023605645, 3)</f>
        <v>0</v>
      </c>
      <c r="N663" t="s">
        <v>25</v>
      </c>
      <c r="Q663" t="s">
        <v>2396</v>
      </c>
    </row>
    <row r="664" spans="1:17">
      <c r="A664" t="s">
        <v>2397</v>
      </c>
      <c r="B664" t="s">
        <v>2398</v>
      </c>
      <c r="C664" t="s">
        <v>2399</v>
      </c>
      <c r="D664" t="s">
        <v>24</v>
      </c>
      <c r="G664">
        <f>ROUND((L664*P6)+M664, 2)</f>
        <v>0</v>
      </c>
      <c r="L664">
        <f>ROUND(0.02611179, 3)</f>
        <v>0</v>
      </c>
      <c r="M664">
        <f>ROUND(0.504810195, 3)</f>
        <v>0</v>
      </c>
      <c r="N664" t="s">
        <v>25</v>
      </c>
      <c r="Q664" t="s">
        <v>2400</v>
      </c>
    </row>
    <row r="665" spans="1:17">
      <c r="A665" t="s">
        <v>2401</v>
      </c>
      <c r="B665" t="s">
        <v>2402</v>
      </c>
      <c r="C665" t="s">
        <v>2403</v>
      </c>
      <c r="D665" t="s">
        <v>24</v>
      </c>
      <c r="G665">
        <f>ROUND((L665*P6)+M665, 2)</f>
        <v>0</v>
      </c>
      <c r="L665">
        <f>ROUND(0.0, 3)</f>
        <v>0</v>
      </c>
      <c r="M665">
        <f>ROUND(25.995964575, 3)</f>
        <v>0</v>
      </c>
      <c r="N665" t="s">
        <v>25</v>
      </c>
      <c r="Q665" t="s">
        <v>2404</v>
      </c>
    </row>
    <row r="666" spans="1:17">
      <c r="A666" t="s">
        <v>2405</v>
      </c>
      <c r="B666" t="s">
        <v>2406</v>
      </c>
      <c r="C666" t="s">
        <v>2407</v>
      </c>
      <c r="D666" t="s">
        <v>24</v>
      </c>
      <c r="G666">
        <f>ROUND((L666*P6)+M666, 2)</f>
        <v>0</v>
      </c>
      <c r="L666">
        <f>ROUND(0.0, 3)</f>
        <v>0</v>
      </c>
      <c r="M666">
        <f>ROUND(0.0, 3)</f>
        <v>0</v>
      </c>
      <c r="N666" t="s">
        <v>25</v>
      </c>
      <c r="Q666" t="s">
        <v>2408</v>
      </c>
    </row>
    <row r="667" spans="1:17">
      <c r="A667" t="s">
        <v>2409</v>
      </c>
      <c r="B667" t="s">
        <v>2410</v>
      </c>
      <c r="C667" t="s">
        <v>2411</v>
      </c>
      <c r="D667" t="s">
        <v>24</v>
      </c>
      <c r="G667">
        <f>ROUND((L667*P6)+M667, 2)</f>
        <v>0</v>
      </c>
      <c r="L667">
        <f>ROUND(2.3e-07, 3)</f>
        <v>0</v>
      </c>
      <c r="M667">
        <f>ROUND(0.22726604, 3)</f>
        <v>0</v>
      </c>
      <c r="N667" t="s">
        <v>25</v>
      </c>
      <c r="Q667" t="s">
        <v>2412</v>
      </c>
    </row>
    <row r="668" spans="1:17">
      <c r="A668" t="s">
        <v>2413</v>
      </c>
      <c r="B668" t="s">
        <v>2414</v>
      </c>
      <c r="C668" t="s">
        <v>2415</v>
      </c>
      <c r="D668" t="s">
        <v>24</v>
      </c>
      <c r="G668">
        <f>ROUND((L668*P6)+M668, 2)</f>
        <v>0</v>
      </c>
      <c r="L668">
        <f>ROUND(0.0, 3)</f>
        <v>0</v>
      </c>
      <c r="M668">
        <f>ROUND(0.0, 3)</f>
        <v>0</v>
      </c>
      <c r="N668" t="s">
        <v>25</v>
      </c>
      <c r="Q668" t="s">
        <v>2416</v>
      </c>
    </row>
    <row r="669" spans="1:17">
      <c r="A669" t="s">
        <v>2417</v>
      </c>
      <c r="B669" t="s">
        <v>2418</v>
      </c>
      <c r="C669" t="s">
        <v>2419</v>
      </c>
      <c r="D669" t="s">
        <v>24</v>
      </c>
      <c r="G669">
        <f>ROUND((L669*P6)+M669, 2)</f>
        <v>0</v>
      </c>
      <c r="L669">
        <f>ROUND(0.0, 3)</f>
        <v>0</v>
      </c>
      <c r="M669">
        <f>ROUND(0.0, 3)</f>
        <v>0</v>
      </c>
      <c r="N669" t="s">
        <v>25</v>
      </c>
      <c r="Q669" t="s">
        <v>2420</v>
      </c>
    </row>
    <row r="670" spans="1:17">
      <c r="A670" t="s">
        <v>2421</v>
      </c>
      <c r="B670" t="s">
        <v>2422</v>
      </c>
      <c r="C670" t="s">
        <v>2423</v>
      </c>
      <c r="D670" t="s">
        <v>24</v>
      </c>
      <c r="G670">
        <f>ROUND((L670*P6)+M670, 2)</f>
        <v>0</v>
      </c>
      <c r="L670">
        <f>ROUND(0.0, 3)</f>
        <v>0</v>
      </c>
      <c r="M670">
        <f>ROUND(0.0, 3)</f>
        <v>0</v>
      </c>
      <c r="N670" t="s">
        <v>25</v>
      </c>
      <c r="Q670" t="s">
        <v>2424</v>
      </c>
    </row>
    <row r="671" spans="1:17">
      <c r="A671" t="s">
        <v>2425</v>
      </c>
      <c r="B671" t="s">
        <v>2426</v>
      </c>
      <c r="C671" t="s">
        <v>2427</v>
      </c>
      <c r="D671" t="s">
        <v>24</v>
      </c>
      <c r="G671">
        <f>ROUND((L671*P6)+M671, 2)</f>
        <v>0</v>
      </c>
      <c r="L671">
        <f>ROUND(0.0, 3)</f>
        <v>0</v>
      </c>
      <c r="M671">
        <f>ROUND(0.0, 3)</f>
        <v>0</v>
      </c>
      <c r="N671" t="s">
        <v>25</v>
      </c>
      <c r="Q671" t="s">
        <v>2428</v>
      </c>
    </row>
    <row r="672" spans="1:17">
      <c r="A672" t="s">
        <v>2429</v>
      </c>
      <c r="B672" t="s">
        <v>2430</v>
      </c>
      <c r="C672" t="s">
        <v>1676</v>
      </c>
      <c r="D672" t="s">
        <v>24</v>
      </c>
      <c r="G672">
        <f>ROUND((L672*P6)+M672, 2)</f>
        <v>0</v>
      </c>
      <c r="L672">
        <f>ROUND(0.0, 3)</f>
        <v>0</v>
      </c>
      <c r="M672">
        <f>ROUND(0.0, 3)</f>
        <v>0</v>
      </c>
      <c r="N672" t="s">
        <v>86</v>
      </c>
      <c r="Q672" t="s">
        <v>2431</v>
      </c>
    </row>
    <row r="673" spans="1:17">
      <c r="A673" t="s">
        <v>2432</v>
      </c>
      <c r="B673" t="s">
        <v>2433</v>
      </c>
      <c r="C673" t="s">
        <v>2434</v>
      </c>
      <c r="D673" t="s">
        <v>24</v>
      </c>
      <c r="G673">
        <f>ROUND((L673*P6)+M673, 2)</f>
        <v>0</v>
      </c>
      <c r="L673">
        <f>ROUND(0.0, 3)</f>
        <v>0</v>
      </c>
      <c r="M673">
        <f>ROUND(0.0, 3)</f>
        <v>0</v>
      </c>
      <c r="N673" t="s">
        <v>25</v>
      </c>
      <c r="Q673" t="s">
        <v>2435</v>
      </c>
    </row>
    <row r="674" spans="1:17">
      <c r="A674" t="s">
        <v>2436</v>
      </c>
      <c r="B674" t="s">
        <v>2437</v>
      </c>
      <c r="C674" t="s">
        <v>2438</v>
      </c>
      <c r="D674" t="s">
        <v>24</v>
      </c>
      <c r="G674">
        <f>ROUND((L674*P6)+M674, 2)</f>
        <v>0</v>
      </c>
      <c r="L674">
        <f>ROUND(0.0, 3)</f>
        <v>0</v>
      </c>
      <c r="M674">
        <f>ROUND(0.0, 3)</f>
        <v>0</v>
      </c>
      <c r="N674" t="s">
        <v>25</v>
      </c>
      <c r="Q674" t="s">
        <v>2439</v>
      </c>
    </row>
    <row r="675" spans="1:17">
      <c r="A675" t="s">
        <v>2440</v>
      </c>
      <c r="B675" t="s">
        <v>2441</v>
      </c>
      <c r="C675" t="s">
        <v>1242</v>
      </c>
      <c r="D675" t="s">
        <v>24</v>
      </c>
      <c r="G675">
        <f>ROUND((L675*P6)+M675, 2)</f>
        <v>0</v>
      </c>
      <c r="L675">
        <f>ROUND(0.0, 3)</f>
        <v>0</v>
      </c>
      <c r="M675">
        <f>ROUND(0.0, 3)</f>
        <v>0</v>
      </c>
      <c r="N675" t="s">
        <v>25</v>
      </c>
      <c r="Q675" t="s">
        <v>2442</v>
      </c>
    </row>
    <row r="676" spans="1:17">
      <c r="A676" t="s">
        <v>2443</v>
      </c>
      <c r="B676" t="s">
        <v>2444</v>
      </c>
      <c r="C676" t="s">
        <v>1734</v>
      </c>
      <c r="D676" t="s">
        <v>24</v>
      </c>
      <c r="G676">
        <f>ROUND((L676*P6)+M676, 2)</f>
        <v>0</v>
      </c>
      <c r="L676">
        <f>ROUND(0.0, 3)</f>
        <v>0</v>
      </c>
      <c r="M676">
        <f>ROUND(0.0, 3)</f>
        <v>0</v>
      </c>
      <c r="N676" t="s">
        <v>25</v>
      </c>
      <c r="Q676" t="s">
        <v>2445</v>
      </c>
    </row>
    <row r="677" spans="1:17">
      <c r="A677" t="s">
        <v>2446</v>
      </c>
      <c r="B677" t="s">
        <v>2447</v>
      </c>
      <c r="C677" t="s">
        <v>2448</v>
      </c>
      <c r="D677" t="s">
        <v>24</v>
      </c>
      <c r="G677">
        <f>ROUND((L677*P6)+M677, 2)</f>
        <v>0</v>
      </c>
      <c r="L677">
        <f>ROUND(0.0, 3)</f>
        <v>0</v>
      </c>
      <c r="M677">
        <f>ROUND(0.0, 3)</f>
        <v>0</v>
      </c>
      <c r="N677" t="s">
        <v>25</v>
      </c>
      <c r="Q677" t="s">
        <v>2449</v>
      </c>
    </row>
    <row r="678" spans="1:17">
      <c r="A678" t="s">
        <v>2450</v>
      </c>
      <c r="B678" t="s">
        <v>2451</v>
      </c>
      <c r="C678" t="s">
        <v>2452</v>
      </c>
      <c r="D678" t="s">
        <v>24</v>
      </c>
      <c r="G678">
        <f>ROUND((L678*P6)+M678, 2)</f>
        <v>0</v>
      </c>
      <c r="L678">
        <f>ROUND(0.0, 3)</f>
        <v>0</v>
      </c>
      <c r="M678">
        <f>ROUND(0.0, 3)</f>
        <v>0</v>
      </c>
      <c r="N678" t="s">
        <v>25</v>
      </c>
      <c r="Q678" t="s">
        <v>2453</v>
      </c>
    </row>
    <row r="679" spans="1:17">
      <c r="A679" t="s">
        <v>2454</v>
      </c>
      <c r="B679" t="s">
        <v>2455</v>
      </c>
      <c r="C679" t="s">
        <v>2456</v>
      </c>
      <c r="D679" t="s">
        <v>24</v>
      </c>
      <c r="G679">
        <f>ROUND((L679*P6)+M679, 2)</f>
        <v>0</v>
      </c>
      <c r="L679">
        <f>ROUND(0.0, 3)</f>
        <v>0</v>
      </c>
      <c r="M679">
        <f>ROUND(0.0, 3)</f>
        <v>0</v>
      </c>
      <c r="N679" t="s">
        <v>25</v>
      </c>
      <c r="Q679" t="s">
        <v>2457</v>
      </c>
    </row>
    <row r="680" spans="1:17">
      <c r="A680" t="s">
        <v>2458</v>
      </c>
      <c r="B680" t="s">
        <v>2459</v>
      </c>
      <c r="C680" t="s">
        <v>2460</v>
      </c>
      <c r="D680" t="s">
        <v>24</v>
      </c>
      <c r="G680">
        <f>ROUND((L680*P6)+M680, 2)</f>
        <v>0</v>
      </c>
      <c r="L680">
        <f>ROUND(0.037028655, 3)</f>
        <v>0</v>
      </c>
      <c r="M680">
        <f>ROUND(0.0, 3)</f>
        <v>0</v>
      </c>
      <c r="N680" t="s">
        <v>25</v>
      </c>
      <c r="Q680" t="s">
        <v>2461</v>
      </c>
    </row>
    <row r="681" spans="1:17">
      <c r="A681" t="s">
        <v>2462</v>
      </c>
      <c r="B681" t="s">
        <v>2463</v>
      </c>
      <c r="C681" t="s">
        <v>2464</v>
      </c>
      <c r="D681" t="s">
        <v>24</v>
      </c>
      <c r="G681">
        <f>ROUND((L681*P6)+M681, 2)</f>
        <v>0</v>
      </c>
      <c r="L681">
        <f>ROUND(0.0, 3)</f>
        <v>0</v>
      </c>
      <c r="M681">
        <f>ROUND(0.0, 3)</f>
        <v>0</v>
      </c>
      <c r="N681" t="s">
        <v>25</v>
      </c>
      <c r="Q681" t="s">
        <v>2465</v>
      </c>
    </row>
    <row r="682" spans="1:17">
      <c r="A682" t="s">
        <v>2466</v>
      </c>
      <c r="B682" t="s">
        <v>2467</v>
      </c>
      <c r="C682" t="s">
        <v>2468</v>
      </c>
      <c r="D682" t="s">
        <v>24</v>
      </c>
      <c r="G682">
        <f>ROUND((L682*P6)+M682, 2)</f>
        <v>0</v>
      </c>
      <c r="L682">
        <f>ROUND(0.0, 3)</f>
        <v>0</v>
      </c>
      <c r="M682">
        <f>ROUND(0.306629545, 3)</f>
        <v>0</v>
      </c>
      <c r="N682" t="s">
        <v>25</v>
      </c>
      <c r="Q682" t="s">
        <v>2469</v>
      </c>
    </row>
    <row r="683" spans="1:17">
      <c r="A683" t="s">
        <v>2470</v>
      </c>
      <c r="B683" t="s">
        <v>2471</v>
      </c>
      <c r="C683" t="s">
        <v>2472</v>
      </c>
      <c r="D683" t="s">
        <v>24</v>
      </c>
      <c r="G683">
        <f>ROUND((L683*P6)+M683, 2)</f>
        <v>0</v>
      </c>
      <c r="L683">
        <f>ROUND(0.0, 3)</f>
        <v>0</v>
      </c>
      <c r="M683">
        <f>ROUND(0.0, 3)</f>
        <v>0</v>
      </c>
      <c r="N683" t="s">
        <v>25</v>
      </c>
      <c r="Q683" t="s">
        <v>2473</v>
      </c>
    </row>
    <row r="684" spans="1:17">
      <c r="A684" t="s">
        <v>2474</v>
      </c>
      <c r="B684" t="s">
        <v>2235</v>
      </c>
      <c r="C684" t="s">
        <v>1542</v>
      </c>
      <c r="D684" t="s">
        <v>24</v>
      </c>
      <c r="G684">
        <f>ROUND((L684*P6)+M684, 2)</f>
        <v>0</v>
      </c>
      <c r="L684">
        <f>ROUND(0.0, 3)</f>
        <v>0</v>
      </c>
      <c r="M684">
        <f>ROUND(0.0, 3)</f>
        <v>0</v>
      </c>
      <c r="N684" t="s">
        <v>25</v>
      </c>
      <c r="Q684" t="s">
        <v>2475</v>
      </c>
    </row>
    <row r="685" spans="1:17">
      <c r="A685" t="s">
        <v>2476</v>
      </c>
      <c r="B685" t="s">
        <v>2477</v>
      </c>
      <c r="C685" t="s">
        <v>1668</v>
      </c>
      <c r="D685" t="s">
        <v>24</v>
      </c>
      <c r="G685">
        <f>ROUND((L685*P6)+M685, 2)</f>
        <v>0</v>
      </c>
      <c r="L685">
        <f>ROUND(0.0, 3)</f>
        <v>0</v>
      </c>
      <c r="M685">
        <f>ROUND(0.0, 3)</f>
        <v>0</v>
      </c>
      <c r="N685" t="s">
        <v>25</v>
      </c>
      <c r="Q685" t="s">
        <v>2478</v>
      </c>
    </row>
    <row r="686" spans="1:17">
      <c r="A686" t="s">
        <v>2479</v>
      </c>
      <c r="B686" t="s">
        <v>2480</v>
      </c>
      <c r="C686" t="s">
        <v>2188</v>
      </c>
      <c r="D686" t="s">
        <v>24</v>
      </c>
      <c r="G686">
        <f>ROUND((L686*P6)+M686, 2)</f>
        <v>0</v>
      </c>
      <c r="L686">
        <f>ROUND(0.0, 3)</f>
        <v>0</v>
      </c>
      <c r="M686">
        <f>ROUND(0.0, 3)</f>
        <v>0</v>
      </c>
      <c r="N686" t="s">
        <v>25</v>
      </c>
      <c r="Q686" t="s">
        <v>2481</v>
      </c>
    </row>
    <row r="687" spans="1:17">
      <c r="A687" t="s">
        <v>2482</v>
      </c>
      <c r="B687" t="s">
        <v>2483</v>
      </c>
      <c r="C687" t="s">
        <v>2188</v>
      </c>
      <c r="D687" t="s">
        <v>24</v>
      </c>
      <c r="G687">
        <f>ROUND((L687*P6)+M687, 2)</f>
        <v>0</v>
      </c>
      <c r="L687">
        <f>ROUND(0.0, 3)</f>
        <v>0</v>
      </c>
      <c r="M687">
        <f>ROUND(0.0, 3)</f>
        <v>0</v>
      </c>
      <c r="N687" t="s">
        <v>25</v>
      </c>
      <c r="Q687" t="s">
        <v>2484</v>
      </c>
    </row>
    <row r="688" spans="1:17">
      <c r="A688" t="s">
        <v>2485</v>
      </c>
      <c r="B688" t="s">
        <v>2486</v>
      </c>
      <c r="C688" t="s">
        <v>2188</v>
      </c>
      <c r="D688" t="s">
        <v>24</v>
      </c>
      <c r="G688">
        <f>ROUND((L688*P6)+M688, 2)</f>
        <v>0</v>
      </c>
      <c r="L688">
        <f>ROUND(0.0, 3)</f>
        <v>0</v>
      </c>
      <c r="M688">
        <f>ROUND(0.0, 3)</f>
        <v>0</v>
      </c>
      <c r="N688" t="s">
        <v>25</v>
      </c>
      <c r="Q688" t="s">
        <v>2487</v>
      </c>
    </row>
    <row r="689" spans="1:17">
      <c r="A689" t="s">
        <v>2488</v>
      </c>
      <c r="B689" t="s">
        <v>2489</v>
      </c>
      <c r="C689" t="s">
        <v>2188</v>
      </c>
      <c r="D689" t="s">
        <v>24</v>
      </c>
      <c r="G689">
        <f>ROUND((L689*P6)+M689, 2)</f>
        <v>0</v>
      </c>
      <c r="L689">
        <f>ROUND(0.0, 3)</f>
        <v>0</v>
      </c>
      <c r="M689">
        <f>ROUND(0.25205259, 3)</f>
        <v>0</v>
      </c>
      <c r="N689" t="s">
        <v>25</v>
      </c>
      <c r="Q689" t="s">
        <v>2490</v>
      </c>
    </row>
    <row r="690" spans="1:17">
      <c r="A690" t="s">
        <v>2491</v>
      </c>
      <c r="B690" t="s">
        <v>2492</v>
      </c>
      <c r="C690" t="s">
        <v>2188</v>
      </c>
      <c r="D690" t="s">
        <v>24</v>
      </c>
      <c r="G690">
        <f>ROUND((L690*P6)+M690, 2)</f>
        <v>0</v>
      </c>
      <c r="L690">
        <f>ROUND(0.0, 3)</f>
        <v>0</v>
      </c>
      <c r="M690">
        <f>ROUND(0.61279372, 3)</f>
        <v>0</v>
      </c>
      <c r="N690" t="s">
        <v>25</v>
      </c>
      <c r="Q690" t="s">
        <v>2493</v>
      </c>
    </row>
    <row r="691" spans="1:17">
      <c r="A691" t="s">
        <v>2494</v>
      </c>
      <c r="B691" t="s">
        <v>2495</v>
      </c>
      <c r="C691" t="s">
        <v>2188</v>
      </c>
      <c r="D691" t="s">
        <v>24</v>
      </c>
      <c r="G691">
        <f>ROUND((L691*P6)+M691, 2)</f>
        <v>0</v>
      </c>
      <c r="L691">
        <f>ROUND(0.0, 3)</f>
        <v>0</v>
      </c>
      <c r="M691">
        <f>ROUND(0.0, 3)</f>
        <v>0</v>
      </c>
      <c r="N691" t="s">
        <v>25</v>
      </c>
      <c r="Q691" t="s">
        <v>2496</v>
      </c>
    </row>
    <row r="692" spans="1:17">
      <c r="A692" t="s">
        <v>2497</v>
      </c>
      <c r="B692" t="s">
        <v>2498</v>
      </c>
      <c r="C692" t="s">
        <v>2188</v>
      </c>
      <c r="D692" t="s">
        <v>24</v>
      </c>
      <c r="G692">
        <f>ROUND((L692*P6)+M692, 2)</f>
        <v>0</v>
      </c>
      <c r="L692">
        <f>ROUND(0.0, 3)</f>
        <v>0</v>
      </c>
      <c r="M692">
        <f>ROUND(0.0, 3)</f>
        <v>0</v>
      </c>
      <c r="N692" t="s">
        <v>25</v>
      </c>
      <c r="Q692" t="s">
        <v>2499</v>
      </c>
    </row>
    <row r="693" spans="1:17">
      <c r="A693" t="s">
        <v>2500</v>
      </c>
      <c r="B693" t="s">
        <v>2501</v>
      </c>
      <c r="C693" t="s">
        <v>2502</v>
      </c>
      <c r="D693" t="s">
        <v>24</v>
      </c>
      <c r="G693">
        <f>ROUND((L693*P6)+M693, 2)</f>
        <v>0</v>
      </c>
      <c r="L693">
        <f>ROUND(0.0, 3)</f>
        <v>0</v>
      </c>
      <c r="M693">
        <f>ROUND(0.0, 3)</f>
        <v>0</v>
      </c>
      <c r="N693" t="s">
        <v>25</v>
      </c>
      <c r="Q693" t="s">
        <v>2503</v>
      </c>
    </row>
    <row r="694" spans="1:17">
      <c r="A694" t="s">
        <v>2504</v>
      </c>
      <c r="B694" t="s">
        <v>2505</v>
      </c>
      <c r="C694" t="s">
        <v>2506</v>
      </c>
      <c r="D694" t="s">
        <v>24</v>
      </c>
      <c r="G694">
        <f>ROUND((L694*P6)+M694, 2)</f>
        <v>0</v>
      </c>
      <c r="L694">
        <f>ROUND(0.0, 3)</f>
        <v>0</v>
      </c>
      <c r="M694">
        <f>ROUND(0.0, 3)</f>
        <v>0</v>
      </c>
      <c r="N694" t="s">
        <v>25</v>
      </c>
      <c r="Q694" t="s">
        <v>2507</v>
      </c>
    </row>
    <row r="695" spans="1:17">
      <c r="A695" t="s">
        <v>2508</v>
      </c>
      <c r="B695" t="s">
        <v>2509</v>
      </c>
      <c r="C695" t="s">
        <v>2510</v>
      </c>
      <c r="D695" t="s">
        <v>24</v>
      </c>
      <c r="G695">
        <f>ROUND((L695*P6)+M695, 2)</f>
        <v>0</v>
      </c>
      <c r="L695">
        <f>ROUND(0.0, 3)</f>
        <v>0</v>
      </c>
      <c r="M695">
        <f>ROUND(0.0, 3)</f>
        <v>0</v>
      </c>
      <c r="N695" t="s">
        <v>25</v>
      </c>
      <c r="Q695" t="s">
        <v>2511</v>
      </c>
    </row>
    <row r="696" spans="1:17">
      <c r="A696" t="s">
        <v>2512</v>
      </c>
      <c r="B696" t="s">
        <v>2513</v>
      </c>
      <c r="C696" t="s">
        <v>2514</v>
      </c>
      <c r="D696" t="s">
        <v>24</v>
      </c>
      <c r="G696">
        <f>ROUND((L696*P6)+M696, 2)</f>
        <v>0</v>
      </c>
      <c r="L696">
        <f>ROUND(0.0, 3)</f>
        <v>0</v>
      </c>
      <c r="M696">
        <f>ROUND(2.2059000699999998, 3)</f>
        <v>0</v>
      </c>
      <c r="N696" t="s">
        <v>25</v>
      </c>
      <c r="Q696" t="s">
        <v>2515</v>
      </c>
    </row>
    <row r="697" spans="1:17">
      <c r="A697" t="s">
        <v>2516</v>
      </c>
      <c r="B697" t="s">
        <v>2517</v>
      </c>
      <c r="C697" t="s">
        <v>2518</v>
      </c>
      <c r="D697" t="s">
        <v>24</v>
      </c>
      <c r="G697">
        <f>ROUND((L697*P6)+M697, 2)</f>
        <v>0</v>
      </c>
      <c r="L697">
        <f>ROUND(0.0, 3)</f>
        <v>0</v>
      </c>
      <c r="M697">
        <f>ROUND(0.24353444, 3)</f>
        <v>0</v>
      </c>
      <c r="N697" t="s">
        <v>25</v>
      </c>
      <c r="Q697" t="s">
        <v>2519</v>
      </c>
    </row>
    <row r="698" spans="1:17">
      <c r="A698" t="s">
        <v>2520</v>
      </c>
      <c r="B698" t="s">
        <v>2521</v>
      </c>
      <c r="C698" t="s">
        <v>2522</v>
      </c>
      <c r="D698" t="s">
        <v>24</v>
      </c>
      <c r="G698">
        <f>ROUND((L698*P6)+M698, 2)</f>
        <v>0</v>
      </c>
      <c r="L698">
        <f>ROUND(0.0, 3)</f>
        <v>0</v>
      </c>
      <c r="M698">
        <f>ROUND(0.0, 3)</f>
        <v>0</v>
      </c>
      <c r="N698" t="s">
        <v>25</v>
      </c>
      <c r="Q698" t="s">
        <v>2523</v>
      </c>
    </row>
    <row r="699" spans="1:17">
      <c r="A699" t="s">
        <v>2524</v>
      </c>
      <c r="B699" t="s">
        <v>2525</v>
      </c>
      <c r="C699" t="s">
        <v>2526</v>
      </c>
      <c r="D699" t="s">
        <v>24</v>
      </c>
      <c r="G699">
        <f>ROUND((L699*P6)+M699, 2)</f>
        <v>0</v>
      </c>
      <c r="L699">
        <f>ROUND(0.0, 3)</f>
        <v>0</v>
      </c>
      <c r="M699">
        <f>ROUND(0.0, 3)</f>
        <v>0</v>
      </c>
      <c r="N699" t="s">
        <v>25</v>
      </c>
      <c r="Q699" t="s">
        <v>2527</v>
      </c>
    </row>
    <row r="700" spans="1:17">
      <c r="A700" t="s">
        <v>2528</v>
      </c>
      <c r="B700" t="s">
        <v>2529</v>
      </c>
      <c r="C700" t="s">
        <v>2530</v>
      </c>
      <c r="D700" t="s">
        <v>24</v>
      </c>
      <c r="G700">
        <f>ROUND((L700*P6)+M700, 2)</f>
        <v>0</v>
      </c>
      <c r="L700">
        <f>ROUND(0.0, 3)</f>
        <v>0</v>
      </c>
      <c r="M700">
        <f>ROUND(0.0, 3)</f>
        <v>0</v>
      </c>
      <c r="N700" t="s">
        <v>25</v>
      </c>
      <c r="Q700" t="s">
        <v>2531</v>
      </c>
    </row>
    <row r="701" spans="1:17">
      <c r="A701" t="s">
        <v>2532</v>
      </c>
      <c r="B701" t="s">
        <v>2533</v>
      </c>
      <c r="C701" t="s">
        <v>2534</v>
      </c>
      <c r="D701" t="s">
        <v>24</v>
      </c>
      <c r="G701">
        <f>ROUND((L701*P6)+M701, 2)</f>
        <v>0</v>
      </c>
      <c r="L701">
        <f>ROUND(0.00508327, 3)</f>
        <v>0</v>
      </c>
      <c r="M701">
        <f>ROUND(0.0, 3)</f>
        <v>0</v>
      </c>
      <c r="N701" t="s">
        <v>25</v>
      </c>
      <c r="Q701" t="s">
        <v>2535</v>
      </c>
    </row>
    <row r="702" spans="1:17">
      <c r="A702" t="s">
        <v>2536</v>
      </c>
      <c r="B702" t="s">
        <v>2537</v>
      </c>
      <c r="C702" t="s">
        <v>1066</v>
      </c>
      <c r="D702" t="s">
        <v>24</v>
      </c>
      <c r="G702">
        <f>ROUND((L702*P6)+M702, 2)</f>
        <v>0</v>
      </c>
      <c r="L702">
        <f>ROUND(0.0, 3)</f>
        <v>0</v>
      </c>
      <c r="M702">
        <f>ROUND(0.0, 3)</f>
        <v>0</v>
      </c>
      <c r="N702" t="s">
        <v>25</v>
      </c>
      <c r="Q702" t="s">
        <v>2538</v>
      </c>
    </row>
    <row r="703" spans="1:17">
      <c r="A703" t="s">
        <v>2539</v>
      </c>
      <c r="B703" t="s">
        <v>2540</v>
      </c>
      <c r="C703" t="s">
        <v>1066</v>
      </c>
      <c r="D703" t="s">
        <v>24</v>
      </c>
      <c r="G703">
        <f>ROUND((L703*P6)+M703, 2)</f>
        <v>0</v>
      </c>
      <c r="L703">
        <f>ROUND(0.0, 3)</f>
        <v>0</v>
      </c>
      <c r="M703">
        <f>ROUND(0.0, 3)</f>
        <v>0</v>
      </c>
      <c r="N703" t="s">
        <v>25</v>
      </c>
      <c r="Q703" t="s">
        <v>2541</v>
      </c>
    </row>
    <row r="704" spans="1:17">
      <c r="A704" t="s">
        <v>2542</v>
      </c>
      <c r="B704" t="s">
        <v>2543</v>
      </c>
      <c r="C704" t="s">
        <v>1066</v>
      </c>
      <c r="D704" t="s">
        <v>24</v>
      </c>
      <c r="G704">
        <f>ROUND((L704*P6)+M704, 2)</f>
        <v>0</v>
      </c>
      <c r="L704">
        <f>ROUND(0.0, 3)</f>
        <v>0</v>
      </c>
      <c r="M704">
        <f>ROUND(0.0, 3)</f>
        <v>0</v>
      </c>
      <c r="N704" t="s">
        <v>25</v>
      </c>
      <c r="Q704" t="s">
        <v>2544</v>
      </c>
    </row>
    <row r="705" spans="1:17">
      <c r="A705" t="s">
        <v>2545</v>
      </c>
      <c r="B705" t="s">
        <v>2546</v>
      </c>
      <c r="C705" t="s">
        <v>1607</v>
      </c>
      <c r="D705" t="s">
        <v>24</v>
      </c>
      <c r="G705">
        <f>ROUND((L705*P6)+M705, 2)</f>
        <v>0</v>
      </c>
      <c r="L705">
        <f>ROUND(0.0, 3)</f>
        <v>0</v>
      </c>
      <c r="M705">
        <f>ROUND(0.0, 3)</f>
        <v>0</v>
      </c>
      <c r="N705" t="s">
        <v>25</v>
      </c>
      <c r="Q705" t="s">
        <v>2547</v>
      </c>
    </row>
    <row r="706" spans="1:17">
      <c r="A706" t="s">
        <v>2548</v>
      </c>
      <c r="B706" t="s">
        <v>2549</v>
      </c>
      <c r="C706" t="s">
        <v>2550</v>
      </c>
      <c r="D706" t="s">
        <v>24</v>
      </c>
      <c r="G706">
        <f>ROUND((L706*P6)+M706, 2)</f>
        <v>0</v>
      </c>
      <c r="L706">
        <f>ROUND(0.0, 3)</f>
        <v>0</v>
      </c>
      <c r="M706">
        <f>ROUND(16.28040706, 3)</f>
        <v>0</v>
      </c>
      <c r="N706" t="s">
        <v>25</v>
      </c>
      <c r="Q706" t="s">
        <v>2551</v>
      </c>
    </row>
    <row r="707" spans="1:17">
      <c r="A707" t="s">
        <v>2552</v>
      </c>
      <c r="B707" t="s">
        <v>2553</v>
      </c>
      <c r="C707" t="s">
        <v>2554</v>
      </c>
      <c r="D707" t="s">
        <v>24</v>
      </c>
      <c r="G707">
        <f>ROUND((L707*P6)+M707, 2)</f>
        <v>0</v>
      </c>
      <c r="L707">
        <f>ROUND(0.796415585, 3)</f>
        <v>0</v>
      </c>
      <c r="M707">
        <f>ROUND(58.260489575, 3)</f>
        <v>0</v>
      </c>
      <c r="N707" t="s">
        <v>25</v>
      </c>
      <c r="Q707" t="s">
        <v>2555</v>
      </c>
    </row>
    <row r="708" spans="1:17">
      <c r="A708" t="s">
        <v>2556</v>
      </c>
      <c r="B708" t="s">
        <v>2557</v>
      </c>
      <c r="C708" t="s">
        <v>2558</v>
      </c>
      <c r="D708" t="s">
        <v>24</v>
      </c>
      <c r="G708">
        <f>ROUND((L708*P6)+M708, 2)</f>
        <v>0</v>
      </c>
      <c r="L708">
        <f>ROUND(0.0, 3)</f>
        <v>0</v>
      </c>
      <c r="M708">
        <f>ROUND(97.7653812, 3)</f>
        <v>0</v>
      </c>
      <c r="N708" t="s">
        <v>25</v>
      </c>
      <c r="Q708" t="s">
        <v>2559</v>
      </c>
    </row>
    <row r="709" spans="1:17">
      <c r="A709" t="s">
        <v>2560</v>
      </c>
      <c r="B709" t="s">
        <v>2561</v>
      </c>
      <c r="C709" t="s">
        <v>2562</v>
      </c>
      <c r="D709" t="s">
        <v>24</v>
      </c>
      <c r="G709">
        <f>ROUND((L709*P6)+M709, 2)</f>
        <v>0</v>
      </c>
      <c r="L709">
        <f>ROUND(0.0, 3)</f>
        <v>0</v>
      </c>
      <c r="M709">
        <f>ROUND(0.0, 3)</f>
        <v>0</v>
      </c>
      <c r="N709" t="s">
        <v>25</v>
      </c>
      <c r="Q709" t="s">
        <v>2563</v>
      </c>
    </row>
    <row r="710" spans="1:17">
      <c r="A710" t="s">
        <v>2564</v>
      </c>
      <c r="B710" t="s">
        <v>2565</v>
      </c>
      <c r="C710" t="s">
        <v>1981</v>
      </c>
      <c r="D710" t="s">
        <v>24</v>
      </c>
      <c r="G710">
        <f>ROUND((L710*P6)+M710, 2)</f>
        <v>0</v>
      </c>
      <c r="L710">
        <f>ROUND(0.0, 3)</f>
        <v>0</v>
      </c>
      <c r="M710">
        <f>ROUND(0.0, 3)</f>
        <v>0</v>
      </c>
      <c r="N710" t="s">
        <v>25</v>
      </c>
      <c r="Q710" t="s">
        <v>2566</v>
      </c>
    </row>
    <row r="711" spans="1:17">
      <c r="A711" t="s">
        <v>2567</v>
      </c>
      <c r="B711" t="s">
        <v>2568</v>
      </c>
      <c r="C711" t="s">
        <v>2063</v>
      </c>
      <c r="D711" t="s">
        <v>24</v>
      </c>
      <c r="G711">
        <f>ROUND((L711*P6)+M711, 2)</f>
        <v>0</v>
      </c>
      <c r="L711">
        <f>ROUND(0.010807655000000001, 3)</f>
        <v>0</v>
      </c>
      <c r="M711">
        <f>ROUND(0.0, 3)</f>
        <v>0</v>
      </c>
      <c r="N711" t="s">
        <v>25</v>
      </c>
      <c r="Q711" t="s">
        <v>2569</v>
      </c>
    </row>
    <row r="712" spans="1:17">
      <c r="A712" t="s">
        <v>2570</v>
      </c>
      <c r="B712" t="s">
        <v>2571</v>
      </c>
      <c r="C712" t="s">
        <v>1297</v>
      </c>
      <c r="D712" t="s">
        <v>24</v>
      </c>
      <c r="G712">
        <f>ROUND((L712*P6)+M712, 2)</f>
        <v>0</v>
      </c>
      <c r="L712">
        <f>ROUND(0.0, 3)</f>
        <v>0</v>
      </c>
      <c r="M712">
        <f>ROUND(0.0, 3)</f>
        <v>0</v>
      </c>
      <c r="N712" t="s">
        <v>25</v>
      </c>
      <c r="Q712" t="s">
        <v>2572</v>
      </c>
    </row>
    <row r="713" spans="1:17">
      <c r="A713" t="s">
        <v>2573</v>
      </c>
      <c r="B713" t="s">
        <v>2574</v>
      </c>
      <c r="C713" t="s">
        <v>2575</v>
      </c>
      <c r="D713" t="s">
        <v>24</v>
      </c>
      <c r="G713">
        <f>ROUND((L713*P6)+M713, 2)</f>
        <v>0</v>
      </c>
      <c r="L713">
        <f>ROUND(0.0, 3)</f>
        <v>0</v>
      </c>
      <c r="M713">
        <f>ROUND(0.0, 3)</f>
        <v>0</v>
      </c>
      <c r="N713" t="s">
        <v>25</v>
      </c>
      <c r="Q713" t="s">
        <v>2576</v>
      </c>
    </row>
    <row r="714" spans="1:17">
      <c r="A714" t="s">
        <v>2577</v>
      </c>
      <c r="B714" t="s">
        <v>2578</v>
      </c>
      <c r="C714" t="s">
        <v>2579</v>
      </c>
      <c r="D714" t="s">
        <v>24</v>
      </c>
      <c r="G714">
        <f>ROUND((L714*P6)+M714, 2)</f>
        <v>0</v>
      </c>
      <c r="L714">
        <f>ROUND(0.0, 3)</f>
        <v>0</v>
      </c>
      <c r="M714">
        <f>ROUND(0.0, 3)</f>
        <v>0</v>
      </c>
      <c r="N714" t="s">
        <v>25</v>
      </c>
      <c r="Q714" t="s">
        <v>2580</v>
      </c>
    </row>
    <row r="715" spans="1:17">
      <c r="A715" t="s">
        <v>2581</v>
      </c>
      <c r="B715" t="s">
        <v>2582</v>
      </c>
      <c r="C715" t="s">
        <v>2583</v>
      </c>
      <c r="D715" t="s">
        <v>24</v>
      </c>
      <c r="G715">
        <f>ROUND((L715*P6)+M715, 2)</f>
        <v>0</v>
      </c>
      <c r="L715">
        <f>ROUND(0.0, 3)</f>
        <v>0</v>
      </c>
      <c r="M715">
        <f>ROUND(0.0, 3)</f>
        <v>0</v>
      </c>
      <c r="N715" t="s">
        <v>25</v>
      </c>
      <c r="Q715" t="s">
        <v>2584</v>
      </c>
    </row>
    <row r="716" spans="1:17">
      <c r="A716" t="s">
        <v>2585</v>
      </c>
      <c r="B716" t="s">
        <v>2586</v>
      </c>
      <c r="C716" t="s">
        <v>2257</v>
      </c>
      <c r="D716" t="s">
        <v>24</v>
      </c>
      <c r="G716">
        <f>ROUND((L716*P6)+M716, 2)</f>
        <v>0</v>
      </c>
      <c r="L716">
        <f>ROUND(0.08305474, 3)</f>
        <v>0</v>
      </c>
      <c r="M716">
        <f>ROUND(0.0, 3)</f>
        <v>0</v>
      </c>
      <c r="N716" t="s">
        <v>25</v>
      </c>
      <c r="Q716" t="s">
        <v>2587</v>
      </c>
    </row>
    <row r="717" spans="1:17">
      <c r="A717" t="s">
        <v>2588</v>
      </c>
      <c r="B717" t="s">
        <v>2589</v>
      </c>
      <c r="C717" t="s">
        <v>835</v>
      </c>
      <c r="D717" t="s">
        <v>24</v>
      </c>
      <c r="G717">
        <f>ROUND((L717*P6)+M717, 2)</f>
        <v>0</v>
      </c>
      <c r="L717">
        <f>ROUND(0.0, 3)</f>
        <v>0</v>
      </c>
      <c r="M717">
        <f>ROUND(0.0, 3)</f>
        <v>0</v>
      </c>
      <c r="N717" t="s">
        <v>25</v>
      </c>
      <c r="Q717" t="s">
        <v>2590</v>
      </c>
    </row>
    <row r="718" spans="1:17">
      <c r="A718" t="s">
        <v>2591</v>
      </c>
      <c r="B718" t="s">
        <v>2592</v>
      </c>
      <c r="C718" t="s">
        <v>835</v>
      </c>
      <c r="D718" t="s">
        <v>24</v>
      </c>
      <c r="G718">
        <f>ROUND((L718*P6)+M718, 2)</f>
        <v>0</v>
      </c>
      <c r="L718">
        <f>ROUND(0.0, 3)</f>
        <v>0</v>
      </c>
      <c r="M718">
        <f>ROUND(0.0, 3)</f>
        <v>0</v>
      </c>
      <c r="N718" t="s">
        <v>25</v>
      </c>
      <c r="Q718" t="s">
        <v>2593</v>
      </c>
    </row>
    <row r="719" spans="1:17">
      <c r="A719" t="s">
        <v>2594</v>
      </c>
      <c r="B719" t="s">
        <v>2595</v>
      </c>
      <c r="C719" t="s">
        <v>835</v>
      </c>
      <c r="D719" t="s">
        <v>24</v>
      </c>
      <c r="G719">
        <f>ROUND((L719*P6)+M719, 2)</f>
        <v>0</v>
      </c>
      <c r="L719">
        <f>ROUND(0.0, 3)</f>
        <v>0</v>
      </c>
      <c r="M719">
        <f>ROUND(0.0, 3)</f>
        <v>0</v>
      </c>
      <c r="N719" t="s">
        <v>25</v>
      </c>
      <c r="Q719" t="s">
        <v>2596</v>
      </c>
    </row>
    <row r="720" spans="1:17">
      <c r="A720" t="s">
        <v>2597</v>
      </c>
      <c r="B720" t="s">
        <v>2598</v>
      </c>
      <c r="C720" t="s">
        <v>1857</v>
      </c>
      <c r="D720" t="s">
        <v>24</v>
      </c>
      <c r="G720">
        <f>ROUND((L720*P6)+M720, 2)</f>
        <v>0</v>
      </c>
      <c r="L720">
        <f>ROUND(0.0, 3)</f>
        <v>0</v>
      </c>
      <c r="M720">
        <f>ROUND(0.0, 3)</f>
        <v>0</v>
      </c>
      <c r="N720" t="s">
        <v>25</v>
      </c>
      <c r="Q720" t="s">
        <v>2599</v>
      </c>
    </row>
    <row r="721" spans="1:17">
      <c r="A721" t="s">
        <v>2600</v>
      </c>
      <c r="B721" t="s">
        <v>2601</v>
      </c>
      <c r="C721" t="s">
        <v>2602</v>
      </c>
      <c r="D721" t="s">
        <v>24</v>
      </c>
      <c r="G721">
        <f>ROUND((L721*P6)+M721, 2)</f>
        <v>0</v>
      </c>
      <c r="L721">
        <f>ROUND(0.00501836, 3)</f>
        <v>0</v>
      </c>
      <c r="M721">
        <f>ROUND(0.0, 3)</f>
        <v>0</v>
      </c>
      <c r="N721" t="s">
        <v>25</v>
      </c>
      <c r="Q721" t="s">
        <v>2603</v>
      </c>
    </row>
    <row r="722" spans="1:17">
      <c r="A722" t="s">
        <v>2604</v>
      </c>
      <c r="B722" t="s">
        <v>2605</v>
      </c>
      <c r="C722" t="s">
        <v>2606</v>
      </c>
      <c r="D722" t="s">
        <v>24</v>
      </c>
      <c r="G722">
        <f>ROUND((L722*P6)+M722, 2)</f>
        <v>0</v>
      </c>
      <c r="L722">
        <f>ROUND(0.014637155, 3)</f>
        <v>0</v>
      </c>
      <c r="M722">
        <f>ROUND(0.0, 3)</f>
        <v>0</v>
      </c>
      <c r="N722" t="s">
        <v>25</v>
      </c>
      <c r="Q722" t="s">
        <v>2607</v>
      </c>
    </row>
    <row r="723" spans="1:17">
      <c r="A723" t="s">
        <v>2608</v>
      </c>
      <c r="B723" t="s">
        <v>2609</v>
      </c>
      <c r="C723" t="s">
        <v>1772</v>
      </c>
      <c r="D723" t="s">
        <v>24</v>
      </c>
      <c r="G723">
        <f>ROUND((L723*P6)+M723, 2)</f>
        <v>0</v>
      </c>
      <c r="L723">
        <f>ROUND(0.0, 3)</f>
        <v>0</v>
      </c>
      <c r="M723">
        <f>ROUND(64.53196693, 3)</f>
        <v>0</v>
      </c>
      <c r="N723" t="s">
        <v>25</v>
      </c>
      <c r="Q723" t="s">
        <v>2610</v>
      </c>
    </row>
    <row r="724" spans="1:17">
      <c r="A724" t="s">
        <v>2611</v>
      </c>
      <c r="B724" t="s">
        <v>2612</v>
      </c>
      <c r="C724" t="s">
        <v>2613</v>
      </c>
      <c r="D724" t="s">
        <v>24</v>
      </c>
      <c r="G724">
        <f>ROUND((L724*P6)+M724, 2)</f>
        <v>0</v>
      </c>
      <c r="L724">
        <f>ROUND(0.0, 3)</f>
        <v>0</v>
      </c>
      <c r="M724">
        <f>ROUND(0.0, 3)</f>
        <v>0</v>
      </c>
      <c r="N724" t="s">
        <v>25</v>
      </c>
      <c r="Q724" t="s">
        <v>2614</v>
      </c>
    </row>
    <row r="725" spans="1:17">
      <c r="A725" t="s">
        <v>2615</v>
      </c>
      <c r="B725" t="s">
        <v>2616</v>
      </c>
      <c r="C725" t="s">
        <v>1919</v>
      </c>
      <c r="D725" t="s">
        <v>24</v>
      </c>
      <c r="G725">
        <f>ROUND((L725*P6)+M725, 2)</f>
        <v>0</v>
      </c>
      <c r="L725">
        <f>ROUND(0.0, 3)</f>
        <v>0</v>
      </c>
      <c r="M725">
        <f>ROUND(0.0, 3)</f>
        <v>0</v>
      </c>
      <c r="N725" t="s">
        <v>25</v>
      </c>
      <c r="Q725" t="s">
        <v>2617</v>
      </c>
    </row>
    <row r="726" spans="1:17">
      <c r="A726" t="s">
        <v>2618</v>
      </c>
      <c r="B726" t="s">
        <v>2619</v>
      </c>
      <c r="C726" t="s">
        <v>2620</v>
      </c>
      <c r="D726" t="s">
        <v>24</v>
      </c>
      <c r="G726">
        <f>ROUND((L726*P6)+M726, 2)</f>
        <v>0</v>
      </c>
      <c r="L726">
        <f>ROUND(0.0, 3)</f>
        <v>0</v>
      </c>
      <c r="M726">
        <f>ROUND(0.0, 3)</f>
        <v>0</v>
      </c>
      <c r="N726" t="s">
        <v>25</v>
      </c>
      <c r="Q726" t="s">
        <v>2621</v>
      </c>
    </row>
    <row r="727" spans="1:17">
      <c r="A727" t="s">
        <v>2622</v>
      </c>
      <c r="B727" t="s">
        <v>2521</v>
      </c>
      <c r="C727" t="s">
        <v>2522</v>
      </c>
      <c r="D727" t="s">
        <v>24</v>
      </c>
      <c r="G727">
        <f>ROUND((L727*P6)+M727, 2)</f>
        <v>0</v>
      </c>
      <c r="L727">
        <f>ROUND(0.0, 3)</f>
        <v>0</v>
      </c>
      <c r="M727">
        <f>ROUND(2.234148655, 3)</f>
        <v>0</v>
      </c>
      <c r="N727" t="s">
        <v>25</v>
      </c>
      <c r="Q727" t="s">
        <v>2623</v>
      </c>
    </row>
    <row r="728" spans="1:17">
      <c r="A728" t="s">
        <v>2624</v>
      </c>
      <c r="B728" t="s">
        <v>2625</v>
      </c>
      <c r="C728" t="s">
        <v>835</v>
      </c>
      <c r="D728" t="s">
        <v>24</v>
      </c>
      <c r="G728">
        <f>ROUND((L728*P6)+M728, 2)</f>
        <v>0</v>
      </c>
      <c r="L728">
        <f>ROUND(0.0, 3)</f>
        <v>0</v>
      </c>
      <c r="M728">
        <f>ROUND(0.0, 3)</f>
        <v>0</v>
      </c>
      <c r="N728" t="s">
        <v>25</v>
      </c>
      <c r="Q728" t="s">
        <v>2626</v>
      </c>
    </row>
    <row r="729" spans="1:17">
      <c r="A729" t="s">
        <v>2627</v>
      </c>
      <c r="B729" t="s">
        <v>2628</v>
      </c>
      <c r="C729" t="s">
        <v>835</v>
      </c>
      <c r="D729" t="s">
        <v>24</v>
      </c>
      <c r="G729">
        <f>ROUND((L729*P6)+M729, 2)</f>
        <v>0</v>
      </c>
      <c r="L729">
        <f>ROUND(0.0, 3)</f>
        <v>0</v>
      </c>
      <c r="M729">
        <f>ROUND(0.0, 3)</f>
        <v>0</v>
      </c>
      <c r="N729" t="s">
        <v>25</v>
      </c>
      <c r="Q729" t="s">
        <v>2629</v>
      </c>
    </row>
    <row r="730" spans="1:17">
      <c r="A730" t="s">
        <v>2630</v>
      </c>
      <c r="B730" t="s">
        <v>2631</v>
      </c>
      <c r="C730" t="s">
        <v>835</v>
      </c>
      <c r="D730" t="s">
        <v>24</v>
      </c>
      <c r="G730">
        <f>ROUND((L730*P6)+M730, 2)</f>
        <v>0</v>
      </c>
      <c r="L730">
        <f>ROUND(0.0, 3)</f>
        <v>0</v>
      </c>
      <c r="M730">
        <f>ROUND(0.0, 3)</f>
        <v>0</v>
      </c>
      <c r="N730" t="s">
        <v>25</v>
      </c>
      <c r="Q730" t="s">
        <v>2632</v>
      </c>
    </row>
    <row r="731" spans="1:17">
      <c r="A731" t="s">
        <v>2633</v>
      </c>
      <c r="B731" t="s">
        <v>2634</v>
      </c>
      <c r="C731" t="s">
        <v>2635</v>
      </c>
      <c r="D731" t="s">
        <v>24</v>
      </c>
      <c r="G731">
        <f>ROUND((L731*P6)+M731, 2)</f>
        <v>0</v>
      </c>
      <c r="L731">
        <f>ROUND(0.00563265, 3)</f>
        <v>0</v>
      </c>
      <c r="M731">
        <f>ROUND(0.0, 3)</f>
        <v>0</v>
      </c>
      <c r="N731" t="s">
        <v>25</v>
      </c>
      <c r="Q731" t="s">
        <v>2636</v>
      </c>
    </row>
    <row r="732" spans="1:17">
      <c r="A732" t="s">
        <v>2637</v>
      </c>
      <c r="B732" t="s">
        <v>2638</v>
      </c>
      <c r="C732" t="s">
        <v>143</v>
      </c>
      <c r="D732" t="s">
        <v>24</v>
      </c>
      <c r="G732">
        <f>ROUND((L732*P6)+M732, 2)</f>
        <v>0</v>
      </c>
      <c r="L732">
        <f>ROUND(0.0, 3)</f>
        <v>0</v>
      </c>
      <c r="M732">
        <f>ROUND(0.0, 3)</f>
        <v>0</v>
      </c>
      <c r="N732" t="s">
        <v>25</v>
      </c>
      <c r="Q732" t="s">
        <v>2639</v>
      </c>
    </row>
    <row r="733" spans="1:17">
      <c r="A733" t="s">
        <v>2640</v>
      </c>
      <c r="B733" t="s">
        <v>2641</v>
      </c>
      <c r="C733" t="s">
        <v>2642</v>
      </c>
      <c r="D733" t="s">
        <v>24</v>
      </c>
      <c r="G733">
        <f>ROUND((L733*P6)+M733, 2)</f>
        <v>0</v>
      </c>
      <c r="L733">
        <f>ROUND(0.0, 3)</f>
        <v>0</v>
      </c>
      <c r="M733">
        <f>ROUND(0.0, 3)</f>
        <v>0</v>
      </c>
      <c r="N733" t="s">
        <v>25</v>
      </c>
      <c r="Q733" t="s">
        <v>2643</v>
      </c>
    </row>
    <row r="734" spans="1:17">
      <c r="A734" t="s">
        <v>2644</v>
      </c>
      <c r="B734" t="s">
        <v>2645</v>
      </c>
      <c r="C734" t="s">
        <v>2646</v>
      </c>
      <c r="D734" t="s">
        <v>24</v>
      </c>
      <c r="G734">
        <f>ROUND((L734*P6)+M734, 2)</f>
        <v>0</v>
      </c>
      <c r="L734">
        <f>ROUND(0.0, 3)</f>
        <v>0</v>
      </c>
      <c r="M734">
        <f>ROUND(0.0, 3)</f>
        <v>0</v>
      </c>
      <c r="N734" t="s">
        <v>25</v>
      </c>
      <c r="Q734" t="s">
        <v>2647</v>
      </c>
    </row>
    <row r="735" spans="1:17">
      <c r="A735" t="s">
        <v>2648</v>
      </c>
      <c r="B735" t="s">
        <v>2649</v>
      </c>
      <c r="C735" t="s">
        <v>2650</v>
      </c>
      <c r="D735" t="s">
        <v>24</v>
      </c>
      <c r="G735">
        <f>ROUND((L735*P6)+M735, 2)</f>
        <v>0</v>
      </c>
      <c r="L735">
        <f>ROUND(0.0, 3)</f>
        <v>0</v>
      </c>
      <c r="M735">
        <f>ROUND(0.0, 3)</f>
        <v>0</v>
      </c>
      <c r="N735" t="s">
        <v>25</v>
      </c>
      <c r="Q735" t="s">
        <v>2651</v>
      </c>
    </row>
    <row r="736" spans="1:17">
      <c r="A736" t="s">
        <v>2652</v>
      </c>
      <c r="B736" t="s">
        <v>2653</v>
      </c>
      <c r="C736" t="s">
        <v>1184</v>
      </c>
      <c r="D736" t="s">
        <v>24</v>
      </c>
      <c r="G736">
        <f>ROUND((L736*P6)+M736, 2)</f>
        <v>0</v>
      </c>
      <c r="L736">
        <f>ROUND(0.0, 3)</f>
        <v>0</v>
      </c>
      <c r="M736">
        <f>ROUND(12.66691976, 3)</f>
        <v>0</v>
      </c>
      <c r="N736" t="s">
        <v>25</v>
      </c>
      <c r="Q736" t="s">
        <v>2654</v>
      </c>
    </row>
    <row r="737" spans="1:17">
      <c r="A737" t="s">
        <v>2655</v>
      </c>
      <c r="B737" t="s">
        <v>2656</v>
      </c>
      <c r="C737" t="s">
        <v>1184</v>
      </c>
      <c r="D737" t="s">
        <v>24</v>
      </c>
      <c r="G737">
        <f>ROUND((L737*P6)+M737, 2)</f>
        <v>0</v>
      </c>
      <c r="L737">
        <f>ROUND(0.0, 3)</f>
        <v>0</v>
      </c>
      <c r="M737">
        <f>ROUND(0.0, 3)</f>
        <v>0</v>
      </c>
      <c r="N737" t="s">
        <v>25</v>
      </c>
      <c r="Q737" t="s">
        <v>2657</v>
      </c>
    </row>
    <row r="738" spans="1:17">
      <c r="A738" t="s">
        <v>2658</v>
      </c>
      <c r="B738" t="s">
        <v>2659</v>
      </c>
      <c r="C738" t="s">
        <v>1184</v>
      </c>
      <c r="D738" t="s">
        <v>24</v>
      </c>
      <c r="G738">
        <f>ROUND((L738*P6)+M738, 2)</f>
        <v>0</v>
      </c>
      <c r="L738">
        <f>ROUND(0.0, 3)</f>
        <v>0</v>
      </c>
      <c r="M738">
        <f>ROUND(0.0, 3)</f>
        <v>0</v>
      </c>
      <c r="N738" t="s">
        <v>25</v>
      </c>
      <c r="Q738" t="s">
        <v>2660</v>
      </c>
    </row>
    <row r="739" spans="1:17">
      <c r="A739" t="s">
        <v>2661</v>
      </c>
      <c r="B739" t="s">
        <v>2662</v>
      </c>
      <c r="C739" t="s">
        <v>2257</v>
      </c>
      <c r="D739" t="s">
        <v>24</v>
      </c>
      <c r="G739">
        <f>ROUND((L739*P6)+M739, 2)</f>
        <v>0</v>
      </c>
      <c r="L739">
        <f>ROUND(0.055019185, 3)</f>
        <v>0</v>
      </c>
      <c r="M739">
        <f>ROUND(0.0, 3)</f>
        <v>0</v>
      </c>
      <c r="N739" t="s">
        <v>25</v>
      </c>
      <c r="Q739" t="s">
        <v>2663</v>
      </c>
    </row>
    <row r="740" spans="1:17">
      <c r="A740" t="s">
        <v>2664</v>
      </c>
      <c r="B740" t="s">
        <v>2665</v>
      </c>
      <c r="C740" t="s">
        <v>2666</v>
      </c>
      <c r="D740" t="s">
        <v>24</v>
      </c>
      <c r="G740">
        <f>ROUND((L740*P6)+M740, 2)</f>
        <v>0</v>
      </c>
      <c r="L740">
        <f>ROUND(0.0, 3)</f>
        <v>0</v>
      </c>
      <c r="M740">
        <f>ROUND(0.0, 3)</f>
        <v>0</v>
      </c>
      <c r="N740" t="s">
        <v>25</v>
      </c>
      <c r="Q740" t="s">
        <v>2667</v>
      </c>
    </row>
    <row r="741" spans="1:17">
      <c r="A741" t="s">
        <v>2668</v>
      </c>
      <c r="B741" t="s">
        <v>2669</v>
      </c>
      <c r="C741" t="s">
        <v>804</v>
      </c>
      <c r="D741" t="s">
        <v>24</v>
      </c>
      <c r="G741">
        <f>ROUND((L741*P6)+M741, 2)</f>
        <v>0</v>
      </c>
      <c r="L741">
        <f>ROUND(0.0, 3)</f>
        <v>0</v>
      </c>
      <c r="M741">
        <f>ROUND(2.157580185, 3)</f>
        <v>0</v>
      </c>
      <c r="N741" t="s">
        <v>25</v>
      </c>
      <c r="Q741" t="s">
        <v>2670</v>
      </c>
    </row>
    <row r="742" spans="1:17">
      <c r="A742" t="s">
        <v>2671</v>
      </c>
      <c r="B742" t="s">
        <v>2605</v>
      </c>
      <c r="C742" t="s">
        <v>804</v>
      </c>
      <c r="D742" t="s">
        <v>24</v>
      </c>
      <c r="G742">
        <f>ROUND((L742*P6)+M742, 2)</f>
        <v>0</v>
      </c>
      <c r="L742">
        <f>ROUND(0.0, 3)</f>
        <v>0</v>
      </c>
      <c r="M742">
        <f>ROUND(1.435319765, 3)</f>
        <v>0</v>
      </c>
      <c r="N742" t="s">
        <v>25</v>
      </c>
      <c r="Q742" t="s">
        <v>2672</v>
      </c>
    </row>
    <row r="743" spans="1:17">
      <c r="A743" t="s">
        <v>2673</v>
      </c>
      <c r="B743" t="s">
        <v>2674</v>
      </c>
      <c r="C743" t="s">
        <v>2368</v>
      </c>
      <c r="D743" t="s">
        <v>24</v>
      </c>
      <c r="G743">
        <f>ROUND((L743*P6)+M743, 2)</f>
        <v>0</v>
      </c>
      <c r="L743">
        <f>ROUND(0.0, 3)</f>
        <v>0</v>
      </c>
      <c r="M743">
        <f>ROUND(0.0, 3)</f>
        <v>0</v>
      </c>
      <c r="N743" t="s">
        <v>25</v>
      </c>
      <c r="Q743" t="s">
        <v>2675</v>
      </c>
    </row>
    <row r="744" spans="1:17">
      <c r="A744" t="s">
        <v>2676</v>
      </c>
      <c r="B744" t="s">
        <v>2677</v>
      </c>
      <c r="C744" t="s">
        <v>2368</v>
      </c>
      <c r="D744" t="s">
        <v>24</v>
      </c>
      <c r="G744">
        <f>ROUND((L744*P6)+M744, 2)</f>
        <v>0</v>
      </c>
      <c r="L744">
        <f>ROUND(0.0, 3)</f>
        <v>0</v>
      </c>
      <c r="M744">
        <f>ROUND(0.136101525, 3)</f>
        <v>0</v>
      </c>
      <c r="N744" t="s">
        <v>25</v>
      </c>
      <c r="Q744" t="s">
        <v>2678</v>
      </c>
    </row>
    <row r="745" spans="1:17">
      <c r="A745" t="s">
        <v>2679</v>
      </c>
      <c r="B745" t="s">
        <v>2680</v>
      </c>
      <c r="C745" t="s">
        <v>2368</v>
      </c>
      <c r="D745" t="s">
        <v>24</v>
      </c>
      <c r="G745">
        <f>ROUND((L745*P6)+M745, 2)</f>
        <v>0</v>
      </c>
      <c r="L745">
        <f>ROUND(0.0, 3)</f>
        <v>0</v>
      </c>
      <c r="M745">
        <f>ROUND(0.0, 3)</f>
        <v>0</v>
      </c>
      <c r="N745" t="s">
        <v>25</v>
      </c>
      <c r="Q745" t="s">
        <v>2681</v>
      </c>
    </row>
    <row r="746" spans="1:17">
      <c r="A746" t="s">
        <v>2682</v>
      </c>
      <c r="B746" t="s">
        <v>2683</v>
      </c>
      <c r="C746" t="s">
        <v>2368</v>
      </c>
      <c r="D746" t="s">
        <v>24</v>
      </c>
      <c r="G746">
        <f>ROUND((L746*P6)+M746, 2)</f>
        <v>0</v>
      </c>
      <c r="L746">
        <f>ROUND(0.0, 3)</f>
        <v>0</v>
      </c>
      <c r="M746">
        <f>ROUND(0.0, 3)</f>
        <v>0</v>
      </c>
      <c r="N746" t="s">
        <v>25</v>
      </c>
      <c r="Q746" t="s">
        <v>2684</v>
      </c>
    </row>
    <row r="747" spans="1:17">
      <c r="A747" t="s">
        <v>2685</v>
      </c>
      <c r="B747" t="s">
        <v>2686</v>
      </c>
      <c r="C747" t="s">
        <v>2368</v>
      </c>
      <c r="D747" t="s">
        <v>24</v>
      </c>
      <c r="G747">
        <f>ROUND((L747*P6)+M747, 2)</f>
        <v>0</v>
      </c>
      <c r="L747">
        <f>ROUND(0.0, 3)</f>
        <v>0</v>
      </c>
      <c r="M747">
        <f>ROUND(0.0, 3)</f>
        <v>0</v>
      </c>
      <c r="N747" t="s">
        <v>25</v>
      </c>
      <c r="Q747" t="s">
        <v>2687</v>
      </c>
    </row>
    <row r="748" spans="1:17">
      <c r="A748" t="s">
        <v>2688</v>
      </c>
      <c r="B748" t="s">
        <v>2689</v>
      </c>
      <c r="C748" t="s">
        <v>2403</v>
      </c>
      <c r="D748" t="s">
        <v>24</v>
      </c>
      <c r="G748">
        <f>ROUND((L748*P6)+M748, 2)</f>
        <v>0</v>
      </c>
      <c r="L748">
        <f>ROUND(0.0, 3)</f>
        <v>0</v>
      </c>
      <c r="M748">
        <f>ROUND(0.0, 3)</f>
        <v>0</v>
      </c>
      <c r="N748" t="s">
        <v>25</v>
      </c>
      <c r="Q748" t="s">
        <v>2690</v>
      </c>
    </row>
    <row r="749" spans="1:17">
      <c r="A749" t="s">
        <v>2691</v>
      </c>
      <c r="B749" t="s">
        <v>2692</v>
      </c>
      <c r="C749" t="s">
        <v>1582</v>
      </c>
      <c r="D749" t="s">
        <v>24</v>
      </c>
      <c r="G749">
        <f>ROUND((L749*P6)+M749, 2)</f>
        <v>0</v>
      </c>
      <c r="L749">
        <f>ROUND(0.0, 3)</f>
        <v>0</v>
      </c>
      <c r="M749">
        <f>ROUND(0.0, 3)</f>
        <v>0</v>
      </c>
      <c r="N749" t="s">
        <v>25</v>
      </c>
      <c r="Q749" t="s">
        <v>2693</v>
      </c>
    </row>
    <row r="750" spans="1:17">
      <c r="A750" t="s">
        <v>2694</v>
      </c>
      <c r="B750" t="s">
        <v>2695</v>
      </c>
      <c r="C750" t="s">
        <v>1443</v>
      </c>
      <c r="D750" t="s">
        <v>24</v>
      </c>
      <c r="G750">
        <f>ROUND((L750*P6)+M750, 2)</f>
        <v>0</v>
      </c>
      <c r="L750">
        <f>ROUND(0.0, 3)</f>
        <v>0</v>
      </c>
      <c r="M750">
        <f>ROUND(0.0, 3)</f>
        <v>0</v>
      </c>
      <c r="N750" t="s">
        <v>25</v>
      </c>
      <c r="Q750" t="s">
        <v>2696</v>
      </c>
    </row>
    <row r="751" spans="1:17">
      <c r="A751" t="s">
        <v>2697</v>
      </c>
      <c r="B751" t="s">
        <v>2695</v>
      </c>
      <c r="C751" t="s">
        <v>1443</v>
      </c>
      <c r="D751" t="s">
        <v>24</v>
      </c>
      <c r="G751">
        <f>ROUND((L751*P6)+M751, 2)</f>
        <v>0</v>
      </c>
      <c r="L751">
        <f>ROUND(0.0, 3)</f>
        <v>0</v>
      </c>
      <c r="M751">
        <f>ROUND(0.0, 3)</f>
        <v>0</v>
      </c>
      <c r="N751" t="s">
        <v>25</v>
      </c>
      <c r="Q751" t="s">
        <v>2698</v>
      </c>
    </row>
    <row r="752" spans="1:17">
      <c r="A752" t="s">
        <v>2699</v>
      </c>
      <c r="B752" t="s">
        <v>2695</v>
      </c>
      <c r="C752" t="s">
        <v>1443</v>
      </c>
      <c r="D752" t="s">
        <v>24</v>
      </c>
      <c r="G752">
        <f>ROUND((L752*P6)+M752, 2)</f>
        <v>0</v>
      </c>
      <c r="L752">
        <f>ROUND(0.019010595, 3)</f>
        <v>0</v>
      </c>
      <c r="M752">
        <f>ROUND(0.4557696, 3)</f>
        <v>0</v>
      </c>
      <c r="N752" t="s">
        <v>25</v>
      </c>
      <c r="Q752" t="s">
        <v>2700</v>
      </c>
    </row>
    <row r="753" spans="1:17">
      <c r="A753" t="s">
        <v>2701</v>
      </c>
      <c r="B753" t="s">
        <v>2702</v>
      </c>
      <c r="C753" t="s">
        <v>2703</v>
      </c>
      <c r="D753" t="s">
        <v>24</v>
      </c>
      <c r="G753">
        <f>ROUND((L753*P6)+M753, 2)</f>
        <v>0</v>
      </c>
      <c r="L753">
        <f>ROUND(0.0, 3)</f>
        <v>0</v>
      </c>
      <c r="M753">
        <f>ROUND(0.145257435, 3)</f>
        <v>0</v>
      </c>
      <c r="N753" t="s">
        <v>25</v>
      </c>
      <c r="Q753" t="s">
        <v>2704</v>
      </c>
    </row>
    <row r="754" spans="1:17">
      <c r="A754" t="s">
        <v>2705</v>
      </c>
      <c r="B754" t="s">
        <v>2706</v>
      </c>
      <c r="C754" t="s">
        <v>1725</v>
      </c>
      <c r="D754" t="s">
        <v>24</v>
      </c>
      <c r="G754">
        <f>ROUND((L754*P6)+M754, 2)</f>
        <v>0</v>
      </c>
      <c r="L754">
        <f>ROUND(0.0, 3)</f>
        <v>0</v>
      </c>
      <c r="M754">
        <f>ROUND(1.9016468, 3)</f>
        <v>0</v>
      </c>
      <c r="N754" t="s">
        <v>25</v>
      </c>
      <c r="Q754" t="s">
        <v>2707</v>
      </c>
    </row>
    <row r="755" spans="1:17">
      <c r="A755" t="s">
        <v>2708</v>
      </c>
      <c r="B755" t="s">
        <v>2709</v>
      </c>
      <c r="C755" t="s">
        <v>1725</v>
      </c>
      <c r="D755" t="s">
        <v>24</v>
      </c>
      <c r="G755">
        <f>ROUND((L755*P6)+M755, 2)</f>
        <v>0</v>
      </c>
      <c r="L755">
        <f>ROUND(0.001423855, 3)</f>
        <v>0</v>
      </c>
      <c r="M755">
        <f>ROUND(0.0, 3)</f>
        <v>0</v>
      </c>
      <c r="N755" t="s">
        <v>25</v>
      </c>
      <c r="Q755" t="s">
        <v>2710</v>
      </c>
    </row>
    <row r="756" spans="1:17">
      <c r="A756" t="s">
        <v>2711</v>
      </c>
      <c r="B756" t="s">
        <v>2712</v>
      </c>
      <c r="C756" t="s">
        <v>1725</v>
      </c>
      <c r="D756" t="s">
        <v>24</v>
      </c>
      <c r="G756">
        <f>ROUND((L756*P6)+M756, 2)</f>
        <v>0</v>
      </c>
      <c r="L756">
        <f>ROUND(0.009213765, 3)</f>
        <v>0</v>
      </c>
      <c r="M756">
        <f>ROUND(0.0, 3)</f>
        <v>0</v>
      </c>
      <c r="N756" t="s">
        <v>25</v>
      </c>
      <c r="Q756" t="s">
        <v>2713</v>
      </c>
    </row>
    <row r="757" spans="1:17">
      <c r="A757" t="s">
        <v>2714</v>
      </c>
      <c r="B757" t="s">
        <v>2715</v>
      </c>
      <c r="C757" t="s">
        <v>2387</v>
      </c>
      <c r="D757" t="s">
        <v>24</v>
      </c>
      <c r="G757">
        <f>ROUND((L757*P6)+M757, 2)</f>
        <v>0</v>
      </c>
      <c r="L757">
        <f>ROUND(0.0, 3)</f>
        <v>0</v>
      </c>
      <c r="M757">
        <f>ROUND(0.0, 3)</f>
        <v>0</v>
      </c>
      <c r="N757" t="s">
        <v>25</v>
      </c>
      <c r="Q757" t="s">
        <v>2716</v>
      </c>
    </row>
    <row r="758" spans="1:17">
      <c r="A758" t="s">
        <v>2717</v>
      </c>
      <c r="B758" t="s">
        <v>2718</v>
      </c>
      <c r="C758" t="s">
        <v>2719</v>
      </c>
      <c r="D758" t="s">
        <v>24</v>
      </c>
      <c r="G758">
        <f>ROUND((L758*P6)+M758, 2)</f>
        <v>0</v>
      </c>
      <c r="L758">
        <f>ROUND(0.0, 3)</f>
        <v>0</v>
      </c>
      <c r="M758">
        <f>ROUND(0.0, 3)</f>
        <v>0</v>
      </c>
      <c r="N758" t="s">
        <v>25</v>
      </c>
      <c r="Q758" t="s">
        <v>2720</v>
      </c>
    </row>
    <row r="759" spans="1:17">
      <c r="A759" t="s">
        <v>2721</v>
      </c>
      <c r="B759" t="s">
        <v>2722</v>
      </c>
      <c r="C759" t="s">
        <v>406</v>
      </c>
      <c r="D759" t="s">
        <v>24</v>
      </c>
      <c r="G759">
        <f>ROUND((L759*P6)+M759, 2)</f>
        <v>0</v>
      </c>
      <c r="L759">
        <f>ROUND(0.0, 3)</f>
        <v>0</v>
      </c>
      <c r="M759">
        <f>ROUND(0.0, 3)</f>
        <v>0</v>
      </c>
      <c r="N759" t="s">
        <v>25</v>
      </c>
      <c r="Q759" t="s">
        <v>2723</v>
      </c>
    </row>
    <row r="760" spans="1:17">
      <c r="A760" t="s">
        <v>2724</v>
      </c>
      <c r="B760" t="s">
        <v>2598</v>
      </c>
      <c r="C760" t="s">
        <v>1857</v>
      </c>
      <c r="D760" t="s">
        <v>24</v>
      </c>
      <c r="G760">
        <f>ROUND((L760*P6)+M760, 2)</f>
        <v>0</v>
      </c>
      <c r="L760">
        <f>ROUND(0.0, 3)</f>
        <v>0</v>
      </c>
      <c r="M760">
        <f>ROUND(0.0, 3)</f>
        <v>0</v>
      </c>
      <c r="N760" t="s">
        <v>25</v>
      </c>
      <c r="Q760" t="s">
        <v>2725</v>
      </c>
    </row>
    <row r="761" spans="1:17">
      <c r="A761" t="s">
        <v>2726</v>
      </c>
      <c r="B761" t="s">
        <v>2727</v>
      </c>
      <c r="C761" t="s">
        <v>2522</v>
      </c>
      <c r="D761" t="s">
        <v>24</v>
      </c>
      <c r="G761">
        <f>ROUND((L761*P6)+M761, 2)</f>
        <v>0</v>
      </c>
      <c r="L761">
        <f>ROUND(0.0, 3)</f>
        <v>0</v>
      </c>
      <c r="M761">
        <f>ROUND(0.364884525, 3)</f>
        <v>0</v>
      </c>
      <c r="N761" t="s">
        <v>25</v>
      </c>
      <c r="Q761" t="s">
        <v>2728</v>
      </c>
    </row>
    <row r="762" spans="1:17">
      <c r="A762" t="s">
        <v>2729</v>
      </c>
      <c r="B762" t="s">
        <v>2727</v>
      </c>
      <c r="C762" t="s">
        <v>2522</v>
      </c>
      <c r="D762" t="s">
        <v>24</v>
      </c>
      <c r="G762">
        <f>ROUND((L762*P6)+M762, 2)</f>
        <v>0</v>
      </c>
      <c r="L762">
        <f>ROUND(0.0, 3)</f>
        <v>0</v>
      </c>
      <c r="M762">
        <f>ROUND(11.23451076, 3)</f>
        <v>0</v>
      </c>
      <c r="N762" t="s">
        <v>25</v>
      </c>
      <c r="Q762" t="s">
        <v>2730</v>
      </c>
    </row>
    <row r="763" spans="1:17">
      <c r="A763" t="s">
        <v>2731</v>
      </c>
      <c r="B763" t="s">
        <v>2727</v>
      </c>
      <c r="C763" t="s">
        <v>2522</v>
      </c>
      <c r="D763" t="s">
        <v>24</v>
      </c>
      <c r="G763">
        <f>ROUND((L763*P6)+M763, 2)</f>
        <v>0</v>
      </c>
      <c r="L763">
        <f>ROUND(0.0, 3)</f>
        <v>0</v>
      </c>
      <c r="M763">
        <f>ROUND(0.0, 3)</f>
        <v>0</v>
      </c>
      <c r="N763" t="s">
        <v>25</v>
      </c>
      <c r="Q763" t="s">
        <v>2732</v>
      </c>
    </row>
    <row r="764" spans="1:17">
      <c r="A764" t="s">
        <v>2733</v>
      </c>
      <c r="B764" t="s">
        <v>2727</v>
      </c>
      <c r="C764" t="s">
        <v>2522</v>
      </c>
      <c r="D764" t="s">
        <v>24</v>
      </c>
      <c r="G764">
        <f>ROUND((L764*P6)+M764, 2)</f>
        <v>0</v>
      </c>
      <c r="L764">
        <f>ROUND(0.0, 3)</f>
        <v>0</v>
      </c>
      <c r="M764">
        <f>ROUND(8.46771825, 3)</f>
        <v>0</v>
      </c>
      <c r="N764" t="s">
        <v>25</v>
      </c>
      <c r="Q764" t="s">
        <v>2734</v>
      </c>
    </row>
    <row r="765" spans="1:17">
      <c r="A765" t="s">
        <v>2735</v>
      </c>
      <c r="B765" t="s">
        <v>2727</v>
      </c>
      <c r="C765" t="s">
        <v>2522</v>
      </c>
      <c r="D765" t="s">
        <v>24</v>
      </c>
      <c r="G765">
        <f>ROUND((L765*P6)+M765, 2)</f>
        <v>0</v>
      </c>
      <c r="L765">
        <f>ROUND(0.0, 3)</f>
        <v>0</v>
      </c>
      <c r="M765">
        <f>ROUND(2.71872002, 3)</f>
        <v>0</v>
      </c>
      <c r="N765" t="s">
        <v>25</v>
      </c>
      <c r="Q765" t="s">
        <v>2736</v>
      </c>
    </row>
    <row r="766" spans="1:17">
      <c r="A766" t="s">
        <v>2737</v>
      </c>
      <c r="B766" t="s">
        <v>2727</v>
      </c>
      <c r="C766" t="s">
        <v>2522</v>
      </c>
      <c r="D766" t="s">
        <v>24</v>
      </c>
      <c r="G766">
        <f>ROUND((L766*P6)+M766, 2)</f>
        <v>0</v>
      </c>
      <c r="L766">
        <f>ROUND(0.0, 3)</f>
        <v>0</v>
      </c>
      <c r="M766">
        <f>ROUND(0.0, 3)</f>
        <v>0</v>
      </c>
      <c r="N766" t="s">
        <v>25</v>
      </c>
      <c r="Q766" t="s">
        <v>2738</v>
      </c>
    </row>
    <row r="767" spans="1:17">
      <c r="A767" t="s">
        <v>2739</v>
      </c>
      <c r="B767" t="s">
        <v>2740</v>
      </c>
      <c r="C767" t="s">
        <v>1857</v>
      </c>
      <c r="D767" t="s">
        <v>24</v>
      </c>
      <c r="G767">
        <f>ROUND((L767*P6)+M767, 2)</f>
        <v>0</v>
      </c>
      <c r="L767">
        <f>ROUND(0.0, 3)</f>
        <v>0</v>
      </c>
      <c r="M767">
        <f>ROUND(0.0, 3)</f>
        <v>0</v>
      </c>
      <c r="N767" t="s">
        <v>25</v>
      </c>
      <c r="Q767" t="s">
        <v>2741</v>
      </c>
    </row>
    <row r="768" spans="1:17">
      <c r="A768" t="s">
        <v>2742</v>
      </c>
      <c r="B768" t="s">
        <v>2743</v>
      </c>
      <c r="C768" t="s">
        <v>2364</v>
      </c>
      <c r="D768" t="s">
        <v>24</v>
      </c>
      <c r="G768">
        <f>ROUND((L768*P6)+M768, 2)</f>
        <v>0</v>
      </c>
      <c r="L768">
        <f>ROUND(0.0, 3)</f>
        <v>0</v>
      </c>
      <c r="M768">
        <f>ROUND(0.0, 3)</f>
        <v>0</v>
      </c>
      <c r="N768" t="s">
        <v>25</v>
      </c>
      <c r="Q768" t="s">
        <v>2744</v>
      </c>
    </row>
    <row r="769" spans="1:17">
      <c r="A769" t="s">
        <v>2745</v>
      </c>
      <c r="B769" t="s">
        <v>2746</v>
      </c>
      <c r="C769" t="s">
        <v>2364</v>
      </c>
      <c r="D769" t="s">
        <v>24</v>
      </c>
      <c r="G769">
        <f>ROUND((L769*P6)+M769, 2)</f>
        <v>0</v>
      </c>
      <c r="L769">
        <f>ROUND(0.0, 3)</f>
        <v>0</v>
      </c>
      <c r="M769">
        <f>ROUND(0.0, 3)</f>
        <v>0</v>
      </c>
      <c r="N769" t="s">
        <v>25</v>
      </c>
      <c r="Q769" t="s">
        <v>2747</v>
      </c>
    </row>
    <row r="770" spans="1:17">
      <c r="A770" t="s">
        <v>2748</v>
      </c>
      <c r="B770" t="s">
        <v>2641</v>
      </c>
      <c r="C770" t="s">
        <v>2642</v>
      </c>
      <c r="D770" t="s">
        <v>24</v>
      </c>
      <c r="G770">
        <f>ROUND((L770*P6)+M770, 2)</f>
        <v>0</v>
      </c>
      <c r="L770">
        <f>ROUND(0.0, 3)</f>
        <v>0</v>
      </c>
      <c r="M770">
        <f>ROUND(6.5601107800000005, 3)</f>
        <v>0</v>
      </c>
      <c r="N770" t="s">
        <v>25</v>
      </c>
      <c r="Q770" t="s">
        <v>2749</v>
      </c>
    </row>
    <row r="771" spans="1:17">
      <c r="A771" t="s">
        <v>2750</v>
      </c>
      <c r="B771" t="s">
        <v>2751</v>
      </c>
      <c r="C771" t="s">
        <v>2642</v>
      </c>
      <c r="D771" t="s">
        <v>24</v>
      </c>
      <c r="G771">
        <f>ROUND((L771*P6)+M771, 2)</f>
        <v>0</v>
      </c>
      <c r="L771">
        <f>ROUND(0.0, 3)</f>
        <v>0</v>
      </c>
      <c r="M771">
        <f>ROUND(0.2060813, 3)</f>
        <v>0</v>
      </c>
      <c r="N771" t="s">
        <v>25</v>
      </c>
      <c r="Q771" t="s">
        <v>2752</v>
      </c>
    </row>
    <row r="772" spans="1:17">
      <c r="A772" t="s">
        <v>2753</v>
      </c>
      <c r="B772" t="s">
        <v>2754</v>
      </c>
      <c r="C772" t="s">
        <v>2387</v>
      </c>
      <c r="D772" t="s">
        <v>24</v>
      </c>
      <c r="G772">
        <f>ROUND((L772*P6)+M772, 2)</f>
        <v>0</v>
      </c>
      <c r="L772">
        <f>ROUND(0.0, 3)</f>
        <v>0</v>
      </c>
      <c r="M772">
        <f>ROUND(0.0, 3)</f>
        <v>0</v>
      </c>
      <c r="N772" t="s">
        <v>25</v>
      </c>
      <c r="Q772" t="s">
        <v>2755</v>
      </c>
    </row>
    <row r="773" spans="1:17">
      <c r="A773" t="s">
        <v>2756</v>
      </c>
      <c r="B773" t="s">
        <v>2757</v>
      </c>
      <c r="C773" t="s">
        <v>2758</v>
      </c>
      <c r="D773" t="s">
        <v>24</v>
      </c>
      <c r="G773">
        <f>ROUND((L773*P6)+M773, 2)</f>
        <v>0</v>
      </c>
      <c r="L773">
        <f>ROUND(0.0, 3)</f>
        <v>0</v>
      </c>
      <c r="M773">
        <f>ROUND(0.0, 3)</f>
        <v>0</v>
      </c>
      <c r="N773" t="s">
        <v>25</v>
      </c>
      <c r="Q773" t="s">
        <v>2759</v>
      </c>
    </row>
    <row r="774" spans="1:17">
      <c r="A774" t="s">
        <v>2760</v>
      </c>
      <c r="B774" t="s">
        <v>2761</v>
      </c>
      <c r="C774" t="s">
        <v>2762</v>
      </c>
      <c r="D774" t="s">
        <v>24</v>
      </c>
      <c r="G774">
        <f>ROUND((L774*P6)+M774, 2)</f>
        <v>0</v>
      </c>
      <c r="L774">
        <f>ROUND(0.0, 3)</f>
        <v>0</v>
      </c>
      <c r="M774">
        <f>ROUND(0.0, 3)</f>
        <v>0</v>
      </c>
      <c r="N774" t="s">
        <v>25</v>
      </c>
      <c r="Q774" t="s">
        <v>2763</v>
      </c>
    </row>
    <row r="775" spans="1:17">
      <c r="A775" t="s">
        <v>2764</v>
      </c>
      <c r="B775" t="s">
        <v>2765</v>
      </c>
      <c r="C775" t="s">
        <v>2766</v>
      </c>
      <c r="D775" t="s">
        <v>24</v>
      </c>
      <c r="G775">
        <f>ROUND((L775*P6)+M775, 2)</f>
        <v>0</v>
      </c>
      <c r="L775">
        <f>ROUND(0.0, 3)</f>
        <v>0</v>
      </c>
      <c r="M775">
        <f>ROUND(0.0, 3)</f>
        <v>0</v>
      </c>
      <c r="N775" t="s">
        <v>25</v>
      </c>
      <c r="Q775" t="s">
        <v>2767</v>
      </c>
    </row>
    <row r="776" spans="1:17">
      <c r="A776" t="s">
        <v>2768</v>
      </c>
      <c r="B776" t="s">
        <v>2769</v>
      </c>
      <c r="C776" t="s">
        <v>2770</v>
      </c>
      <c r="D776" t="s">
        <v>24</v>
      </c>
      <c r="G776">
        <f>ROUND((L776*P6)+M776, 2)</f>
        <v>0</v>
      </c>
      <c r="L776">
        <f>ROUND(0.0, 3)</f>
        <v>0</v>
      </c>
      <c r="M776">
        <f>ROUND(0.0, 3)</f>
        <v>0</v>
      </c>
      <c r="N776" t="s">
        <v>25</v>
      </c>
      <c r="Q776" t="s">
        <v>2771</v>
      </c>
    </row>
    <row r="777" spans="1:17">
      <c r="A777" t="s">
        <v>2772</v>
      </c>
      <c r="B777" t="s">
        <v>2773</v>
      </c>
      <c r="C777" t="s">
        <v>2774</v>
      </c>
      <c r="D777" t="s">
        <v>24</v>
      </c>
      <c r="G777">
        <f>ROUND((L777*P6)+M777, 2)</f>
        <v>0</v>
      </c>
      <c r="L777">
        <f>ROUND(0.0, 3)</f>
        <v>0</v>
      </c>
      <c r="M777">
        <f>ROUND(0.0, 3)</f>
        <v>0</v>
      </c>
      <c r="N777" t="s">
        <v>25</v>
      </c>
      <c r="Q777" t="s">
        <v>2775</v>
      </c>
    </row>
    <row r="778" spans="1:17">
      <c r="A778" t="s">
        <v>2776</v>
      </c>
      <c r="B778" t="s">
        <v>2777</v>
      </c>
      <c r="C778" t="s">
        <v>835</v>
      </c>
      <c r="D778" t="s">
        <v>24</v>
      </c>
      <c r="G778">
        <f>ROUND((L778*P6)+M778, 2)</f>
        <v>0</v>
      </c>
      <c r="L778">
        <f>ROUND(0.0, 3)</f>
        <v>0</v>
      </c>
      <c r="M778">
        <f>ROUND(0.0, 3)</f>
        <v>0</v>
      </c>
      <c r="N778" t="s">
        <v>25</v>
      </c>
      <c r="Q778" t="s">
        <v>2778</v>
      </c>
    </row>
    <row r="779" spans="1:17">
      <c r="A779" t="s">
        <v>2779</v>
      </c>
      <c r="B779" t="s">
        <v>2780</v>
      </c>
      <c r="C779" t="s">
        <v>835</v>
      </c>
      <c r="D779" t="s">
        <v>24</v>
      </c>
      <c r="G779">
        <f>ROUND((L779*P6)+M779, 2)</f>
        <v>0</v>
      </c>
      <c r="L779">
        <f>ROUND(0.0, 3)</f>
        <v>0</v>
      </c>
      <c r="M779">
        <f>ROUND(0.0, 3)</f>
        <v>0</v>
      </c>
      <c r="N779" t="s">
        <v>25</v>
      </c>
      <c r="Q779" t="s">
        <v>2781</v>
      </c>
    </row>
    <row r="780" spans="1:17">
      <c r="A780" t="s">
        <v>2782</v>
      </c>
      <c r="B780" t="s">
        <v>2783</v>
      </c>
      <c r="C780" t="s">
        <v>835</v>
      </c>
      <c r="D780" t="s">
        <v>24</v>
      </c>
      <c r="G780">
        <f>ROUND((L780*P6)+M780, 2)</f>
        <v>0</v>
      </c>
      <c r="L780">
        <f>ROUND(0.0, 3)</f>
        <v>0</v>
      </c>
      <c r="M780">
        <f>ROUND(0.0, 3)</f>
        <v>0</v>
      </c>
      <c r="N780" t="s">
        <v>25</v>
      </c>
      <c r="Q780" t="s">
        <v>2784</v>
      </c>
    </row>
    <row r="781" spans="1:17">
      <c r="A781" t="s">
        <v>2785</v>
      </c>
      <c r="B781" t="s">
        <v>2786</v>
      </c>
      <c r="C781" t="s">
        <v>2787</v>
      </c>
      <c r="D781" t="s">
        <v>24</v>
      </c>
      <c r="G781">
        <f>ROUND((L781*P6)+M781, 2)</f>
        <v>0</v>
      </c>
      <c r="L781">
        <f>ROUND(0.0, 3)</f>
        <v>0</v>
      </c>
      <c r="M781">
        <f>ROUND(1.002473195, 3)</f>
        <v>0</v>
      </c>
      <c r="N781" t="s">
        <v>25</v>
      </c>
      <c r="Q781" t="s">
        <v>2788</v>
      </c>
    </row>
    <row r="782" spans="1:17">
      <c r="A782" t="s">
        <v>2789</v>
      </c>
      <c r="B782" t="s">
        <v>2790</v>
      </c>
      <c r="C782" t="s">
        <v>2791</v>
      </c>
      <c r="D782" t="s">
        <v>24</v>
      </c>
      <c r="G782">
        <f>ROUND((L782*P6)+M782, 2)</f>
        <v>0</v>
      </c>
      <c r="L782">
        <f>ROUND(0.04063714, 3)</f>
        <v>0</v>
      </c>
      <c r="M782">
        <f>ROUND(0.0, 3)</f>
        <v>0</v>
      </c>
      <c r="N782" t="s">
        <v>25</v>
      </c>
      <c r="Q782" t="s">
        <v>2792</v>
      </c>
    </row>
    <row r="783" spans="1:17">
      <c r="A783" t="s">
        <v>2793</v>
      </c>
      <c r="B783" t="s">
        <v>2794</v>
      </c>
      <c r="C783" t="s">
        <v>740</v>
      </c>
      <c r="D783" t="s">
        <v>24</v>
      </c>
      <c r="G783">
        <f>ROUND((L783*P6)+M783, 2)</f>
        <v>0</v>
      </c>
      <c r="L783">
        <f>ROUND(0.00277289, 3)</f>
        <v>0</v>
      </c>
      <c r="M783">
        <f>ROUND(0.0, 3)</f>
        <v>0</v>
      </c>
      <c r="N783" t="s">
        <v>25</v>
      </c>
      <c r="Q783" t="s">
        <v>2795</v>
      </c>
    </row>
    <row r="784" spans="1:17">
      <c r="A784" t="s">
        <v>2796</v>
      </c>
      <c r="B784" t="s">
        <v>2794</v>
      </c>
      <c r="C784" t="s">
        <v>740</v>
      </c>
      <c r="D784" t="s">
        <v>24</v>
      </c>
      <c r="G784">
        <f>ROUND((L784*P6)+M784, 2)</f>
        <v>0</v>
      </c>
      <c r="L784">
        <f>ROUND(0.0, 3)</f>
        <v>0</v>
      </c>
      <c r="M784">
        <f>ROUND(0.0, 3)</f>
        <v>0</v>
      </c>
      <c r="N784" t="s">
        <v>25</v>
      </c>
      <c r="Q784" t="s">
        <v>2797</v>
      </c>
    </row>
    <row r="785" spans="1:17">
      <c r="A785" t="s">
        <v>2798</v>
      </c>
      <c r="B785" t="s">
        <v>2794</v>
      </c>
      <c r="C785" t="s">
        <v>740</v>
      </c>
      <c r="D785" t="s">
        <v>24</v>
      </c>
      <c r="G785">
        <f>ROUND((L785*P6)+M785, 2)</f>
        <v>0</v>
      </c>
      <c r="L785">
        <f>ROUND(0.0, 3)</f>
        <v>0</v>
      </c>
      <c r="M785">
        <f>ROUND(0.0, 3)</f>
        <v>0</v>
      </c>
      <c r="N785" t="s">
        <v>25</v>
      </c>
      <c r="Q785" t="s">
        <v>2799</v>
      </c>
    </row>
    <row r="786" spans="1:17">
      <c r="A786" t="s">
        <v>2800</v>
      </c>
      <c r="B786" t="s">
        <v>2794</v>
      </c>
      <c r="C786" t="s">
        <v>1158</v>
      </c>
      <c r="D786" t="s">
        <v>24</v>
      </c>
      <c r="G786">
        <f>ROUND((L786*P6)+M786, 2)</f>
        <v>0</v>
      </c>
      <c r="L786">
        <f>ROUND(0.0, 3)</f>
        <v>0</v>
      </c>
      <c r="M786">
        <f>ROUND(0.0, 3)</f>
        <v>0</v>
      </c>
      <c r="N786" t="s">
        <v>25</v>
      </c>
      <c r="Q786" t="s">
        <v>2801</v>
      </c>
    </row>
    <row r="787" spans="1:17">
      <c r="A787" t="s">
        <v>2802</v>
      </c>
      <c r="B787" t="s">
        <v>2794</v>
      </c>
      <c r="C787" t="s">
        <v>1857</v>
      </c>
      <c r="D787" t="s">
        <v>24</v>
      </c>
      <c r="G787">
        <f>ROUND((L787*P6)+M787, 2)</f>
        <v>0</v>
      </c>
      <c r="L787">
        <f>ROUND(0.0, 3)</f>
        <v>0</v>
      </c>
      <c r="M787">
        <f>ROUND(0.0, 3)</f>
        <v>0</v>
      </c>
      <c r="N787" t="s">
        <v>25</v>
      </c>
      <c r="Q787" t="s">
        <v>2803</v>
      </c>
    </row>
    <row r="788" spans="1:17">
      <c r="A788" t="s">
        <v>2804</v>
      </c>
      <c r="B788" t="s">
        <v>2805</v>
      </c>
      <c r="C788" t="s">
        <v>2387</v>
      </c>
      <c r="D788" t="s">
        <v>24</v>
      </c>
      <c r="G788">
        <f>ROUND((L788*P6)+M788, 2)</f>
        <v>0</v>
      </c>
      <c r="L788">
        <f>ROUND(0.0, 3)</f>
        <v>0</v>
      </c>
      <c r="M788">
        <f>ROUND(0.0, 3)</f>
        <v>0</v>
      </c>
      <c r="N788" t="s">
        <v>25</v>
      </c>
      <c r="Q788" t="s">
        <v>2806</v>
      </c>
    </row>
    <row r="789" spans="1:17">
      <c r="A789" t="s">
        <v>2807</v>
      </c>
      <c r="B789" t="s">
        <v>2808</v>
      </c>
      <c r="C789" t="s">
        <v>2387</v>
      </c>
      <c r="D789" t="s">
        <v>24</v>
      </c>
      <c r="G789">
        <f>ROUND((L789*P6)+M789, 2)</f>
        <v>0</v>
      </c>
      <c r="L789">
        <f>ROUND(0.0, 3)</f>
        <v>0</v>
      </c>
      <c r="M789">
        <f>ROUND(0.0, 3)</f>
        <v>0</v>
      </c>
      <c r="N789" t="s">
        <v>25</v>
      </c>
      <c r="Q789" t="s">
        <v>2809</v>
      </c>
    </row>
    <row r="790" spans="1:17">
      <c r="A790" t="s">
        <v>2810</v>
      </c>
      <c r="B790" t="s">
        <v>2811</v>
      </c>
      <c r="C790" t="s">
        <v>2387</v>
      </c>
      <c r="D790" t="s">
        <v>24</v>
      </c>
      <c r="G790">
        <f>ROUND((L790*P6)+M790, 2)</f>
        <v>0</v>
      </c>
      <c r="L790">
        <f>ROUND(0.0, 3)</f>
        <v>0</v>
      </c>
      <c r="M790">
        <f>ROUND(0.0, 3)</f>
        <v>0</v>
      </c>
      <c r="N790" t="s">
        <v>25</v>
      </c>
      <c r="Q790" t="s">
        <v>2812</v>
      </c>
    </row>
    <row r="791" spans="1:17">
      <c r="A791" t="s">
        <v>2813</v>
      </c>
      <c r="B791" t="s">
        <v>2814</v>
      </c>
      <c r="C791" t="s">
        <v>2387</v>
      </c>
      <c r="D791" t="s">
        <v>24</v>
      </c>
      <c r="G791">
        <f>ROUND((L791*P6)+M791, 2)</f>
        <v>0</v>
      </c>
      <c r="L791">
        <f>ROUND(0.0, 3)</f>
        <v>0</v>
      </c>
      <c r="M791">
        <f>ROUND(0.0, 3)</f>
        <v>0</v>
      </c>
      <c r="N791" t="s">
        <v>25</v>
      </c>
      <c r="Q791" t="s">
        <v>2815</v>
      </c>
    </row>
    <row r="792" spans="1:17">
      <c r="A792" t="s">
        <v>2816</v>
      </c>
      <c r="B792" t="s">
        <v>2817</v>
      </c>
      <c r="C792" t="s">
        <v>2387</v>
      </c>
      <c r="D792" t="s">
        <v>24</v>
      </c>
      <c r="G792">
        <f>ROUND((L792*P6)+M792, 2)</f>
        <v>0</v>
      </c>
      <c r="L792">
        <f>ROUND(0.0, 3)</f>
        <v>0</v>
      </c>
      <c r="M792">
        <f>ROUND(0.0, 3)</f>
        <v>0</v>
      </c>
      <c r="N792" t="s">
        <v>25</v>
      </c>
      <c r="Q792" t="s">
        <v>2818</v>
      </c>
    </row>
    <row r="793" spans="1:17">
      <c r="A793" t="s">
        <v>2819</v>
      </c>
      <c r="B793" t="s">
        <v>2820</v>
      </c>
      <c r="C793" t="s">
        <v>2387</v>
      </c>
      <c r="D793" t="s">
        <v>24</v>
      </c>
      <c r="G793">
        <f>ROUND((L793*P6)+M793, 2)</f>
        <v>0</v>
      </c>
      <c r="L793">
        <f>ROUND(0.0, 3)</f>
        <v>0</v>
      </c>
      <c r="M793">
        <f>ROUND(0.0, 3)</f>
        <v>0</v>
      </c>
      <c r="N793" t="s">
        <v>25</v>
      </c>
      <c r="Q793" t="s">
        <v>2821</v>
      </c>
    </row>
    <row r="794" spans="1:17">
      <c r="A794" t="s">
        <v>2822</v>
      </c>
      <c r="B794" t="s">
        <v>2823</v>
      </c>
      <c r="C794" t="s">
        <v>2387</v>
      </c>
      <c r="D794" t="s">
        <v>24</v>
      </c>
      <c r="G794">
        <f>ROUND((L794*P6)+M794, 2)</f>
        <v>0</v>
      </c>
      <c r="L794">
        <f>ROUND(0.0, 3)</f>
        <v>0</v>
      </c>
      <c r="M794">
        <f>ROUND(0.0, 3)</f>
        <v>0</v>
      </c>
      <c r="N794" t="s">
        <v>25</v>
      </c>
      <c r="Q794" t="s">
        <v>2824</v>
      </c>
    </row>
    <row r="795" spans="1:17">
      <c r="A795" t="s">
        <v>2825</v>
      </c>
      <c r="B795" t="s">
        <v>2826</v>
      </c>
      <c r="C795" t="s">
        <v>2387</v>
      </c>
      <c r="D795" t="s">
        <v>24</v>
      </c>
      <c r="G795">
        <f>ROUND((L795*P6)+M795, 2)</f>
        <v>0</v>
      </c>
      <c r="L795">
        <f>ROUND(0.0, 3)</f>
        <v>0</v>
      </c>
      <c r="M795">
        <f>ROUND(0.0, 3)</f>
        <v>0</v>
      </c>
      <c r="N795" t="s">
        <v>25</v>
      </c>
      <c r="Q795" t="s">
        <v>2827</v>
      </c>
    </row>
    <row r="796" spans="1:17">
      <c r="A796" t="s">
        <v>2828</v>
      </c>
      <c r="B796" t="s">
        <v>2829</v>
      </c>
      <c r="C796" t="s">
        <v>2387</v>
      </c>
      <c r="D796" t="s">
        <v>24</v>
      </c>
      <c r="G796">
        <f>ROUND((L796*P6)+M796, 2)</f>
        <v>0</v>
      </c>
      <c r="L796">
        <f>ROUND(0.0, 3)</f>
        <v>0</v>
      </c>
      <c r="M796">
        <f>ROUND(0.0, 3)</f>
        <v>0</v>
      </c>
      <c r="N796" t="s">
        <v>25</v>
      </c>
      <c r="Q796" t="s">
        <v>2830</v>
      </c>
    </row>
    <row r="797" spans="1:17">
      <c r="A797" t="s">
        <v>2831</v>
      </c>
      <c r="B797" t="s">
        <v>2832</v>
      </c>
      <c r="C797" t="s">
        <v>2833</v>
      </c>
      <c r="D797" t="s">
        <v>24</v>
      </c>
      <c r="G797">
        <f>ROUND((L797*P6)+M797, 2)</f>
        <v>0</v>
      </c>
      <c r="L797">
        <f>ROUND(0.0, 3)</f>
        <v>0</v>
      </c>
      <c r="M797">
        <f>ROUND(3.85746155, 3)</f>
        <v>0</v>
      </c>
      <c r="N797" t="s">
        <v>25</v>
      </c>
      <c r="Q797" t="s">
        <v>2834</v>
      </c>
    </row>
    <row r="798" spans="1:17">
      <c r="A798" t="s">
        <v>2835</v>
      </c>
      <c r="B798" t="s">
        <v>2836</v>
      </c>
      <c r="C798" t="s">
        <v>2833</v>
      </c>
      <c r="D798" t="s">
        <v>24</v>
      </c>
      <c r="G798">
        <f>ROUND((L798*P6)+M798, 2)</f>
        <v>0</v>
      </c>
      <c r="L798">
        <f>ROUND(0.0, 3)</f>
        <v>0</v>
      </c>
      <c r="M798">
        <f>ROUND(0.0, 3)</f>
        <v>0</v>
      </c>
      <c r="N798" t="s">
        <v>25</v>
      </c>
      <c r="Q798" t="s">
        <v>2837</v>
      </c>
    </row>
    <row r="799" spans="1:17">
      <c r="A799" t="s">
        <v>2838</v>
      </c>
      <c r="B799" t="s">
        <v>2839</v>
      </c>
      <c r="C799" t="s">
        <v>373</v>
      </c>
      <c r="D799" t="s">
        <v>24</v>
      </c>
      <c r="G799">
        <f>ROUND((L799*P6)+M799, 2)</f>
        <v>0</v>
      </c>
      <c r="L799">
        <f>ROUND(0.076615045, 3)</f>
        <v>0</v>
      </c>
      <c r="M799">
        <f>ROUND(0.0, 3)</f>
        <v>0</v>
      </c>
      <c r="N799" t="s">
        <v>25</v>
      </c>
      <c r="Q799" t="s">
        <v>2840</v>
      </c>
    </row>
    <row r="800" spans="1:17">
      <c r="A800" t="s">
        <v>2841</v>
      </c>
      <c r="B800" t="s">
        <v>2842</v>
      </c>
      <c r="C800" t="s">
        <v>373</v>
      </c>
      <c r="D800" t="s">
        <v>24</v>
      </c>
      <c r="G800">
        <f>ROUND((L800*P6)+M800, 2)</f>
        <v>0</v>
      </c>
      <c r="L800">
        <f>ROUND(0.034973605, 3)</f>
        <v>0</v>
      </c>
      <c r="M800">
        <f>ROUND(0.0, 3)</f>
        <v>0</v>
      </c>
      <c r="N800" t="s">
        <v>25</v>
      </c>
      <c r="Q800" t="s">
        <v>2843</v>
      </c>
    </row>
    <row r="801" spans="1:17">
      <c r="A801" t="s">
        <v>2844</v>
      </c>
      <c r="B801" t="s">
        <v>2845</v>
      </c>
      <c r="C801" t="s">
        <v>2846</v>
      </c>
      <c r="D801" t="s">
        <v>24</v>
      </c>
      <c r="G801">
        <f>ROUND((L801*P6)+M801, 2)</f>
        <v>0</v>
      </c>
      <c r="L801">
        <f>ROUND(0.0, 3)</f>
        <v>0</v>
      </c>
      <c r="M801">
        <f>ROUND(0.0, 3)</f>
        <v>0</v>
      </c>
      <c r="N801" t="s">
        <v>25</v>
      </c>
      <c r="Q801" t="s">
        <v>2847</v>
      </c>
    </row>
    <row r="802" spans="1:17">
      <c r="A802" t="s">
        <v>2848</v>
      </c>
      <c r="B802" t="s">
        <v>2849</v>
      </c>
      <c r="C802" t="s">
        <v>1651</v>
      </c>
      <c r="D802" t="s">
        <v>24</v>
      </c>
      <c r="G802">
        <f>ROUND((L802*P6)+M802, 2)</f>
        <v>0</v>
      </c>
      <c r="L802">
        <f>ROUND(0.0, 3)</f>
        <v>0</v>
      </c>
      <c r="M802">
        <f>ROUND(0.0, 3)</f>
        <v>0</v>
      </c>
      <c r="N802" t="s">
        <v>25</v>
      </c>
      <c r="Q802" t="s">
        <v>2850</v>
      </c>
    </row>
    <row r="803" spans="1:17">
      <c r="A803" t="s">
        <v>2851</v>
      </c>
      <c r="B803" t="s">
        <v>2852</v>
      </c>
      <c r="C803" t="s">
        <v>1066</v>
      </c>
      <c r="D803" t="s">
        <v>24</v>
      </c>
      <c r="G803">
        <f>ROUND((L803*P6)+M803, 2)</f>
        <v>0</v>
      </c>
      <c r="L803">
        <f>ROUND(0.0, 3)</f>
        <v>0</v>
      </c>
      <c r="M803">
        <f>ROUND(0.0, 3)</f>
        <v>0</v>
      </c>
      <c r="N803" t="s">
        <v>25</v>
      </c>
      <c r="Q803" t="s">
        <v>2853</v>
      </c>
    </row>
    <row r="804" spans="1:17">
      <c r="A804" t="s">
        <v>2854</v>
      </c>
      <c r="B804" t="s">
        <v>2852</v>
      </c>
      <c r="C804" t="s">
        <v>1066</v>
      </c>
      <c r="D804" t="s">
        <v>24</v>
      </c>
      <c r="G804">
        <f>ROUND((L804*P6)+M804, 2)</f>
        <v>0</v>
      </c>
      <c r="L804">
        <f>ROUND(0.0, 3)</f>
        <v>0</v>
      </c>
      <c r="M804">
        <f>ROUND(0.0, 3)</f>
        <v>0</v>
      </c>
      <c r="N804" t="s">
        <v>25</v>
      </c>
      <c r="Q804" t="s">
        <v>2855</v>
      </c>
    </row>
    <row r="805" spans="1:17">
      <c r="A805" t="s">
        <v>2856</v>
      </c>
      <c r="B805" t="s">
        <v>2852</v>
      </c>
      <c r="C805" t="s">
        <v>1066</v>
      </c>
      <c r="D805" t="s">
        <v>24</v>
      </c>
      <c r="G805">
        <f>ROUND((L805*P6)+M805, 2)</f>
        <v>0</v>
      </c>
      <c r="L805">
        <f>ROUND(0.0, 3)</f>
        <v>0</v>
      </c>
      <c r="M805">
        <f>ROUND(0.0, 3)</f>
        <v>0</v>
      </c>
      <c r="N805" t="s">
        <v>25</v>
      </c>
      <c r="Q805" t="s">
        <v>2857</v>
      </c>
    </row>
    <row r="806" spans="1:17">
      <c r="A806" t="s">
        <v>2858</v>
      </c>
      <c r="B806" t="s">
        <v>2859</v>
      </c>
      <c r="C806" t="s">
        <v>1126</v>
      </c>
      <c r="D806" t="s">
        <v>24</v>
      </c>
      <c r="G806">
        <f>ROUND((L806*P6)+M806, 2)</f>
        <v>0</v>
      </c>
      <c r="L806">
        <f>ROUND(0.0, 3)</f>
        <v>0</v>
      </c>
      <c r="M806">
        <f>ROUND(0.0, 3)</f>
        <v>0</v>
      </c>
      <c r="N806" t="s">
        <v>25</v>
      </c>
      <c r="Q806" t="s">
        <v>2860</v>
      </c>
    </row>
    <row r="807" spans="1:17">
      <c r="A807" t="s">
        <v>2861</v>
      </c>
      <c r="B807" t="s">
        <v>2862</v>
      </c>
      <c r="C807" t="s">
        <v>1725</v>
      </c>
      <c r="D807" t="s">
        <v>24</v>
      </c>
      <c r="G807">
        <f>ROUND((L807*P6)+M807, 2)</f>
        <v>0</v>
      </c>
      <c r="L807">
        <f>ROUND(0.008174755, 3)</f>
        <v>0</v>
      </c>
      <c r="M807">
        <f>ROUND(0.0, 3)</f>
        <v>0</v>
      </c>
      <c r="N807" t="s">
        <v>25</v>
      </c>
      <c r="Q807" t="s">
        <v>2863</v>
      </c>
    </row>
    <row r="808" spans="1:17">
      <c r="A808" t="s">
        <v>2864</v>
      </c>
      <c r="B808" t="s">
        <v>2865</v>
      </c>
      <c r="C808" t="s">
        <v>2866</v>
      </c>
      <c r="D808" t="s">
        <v>24</v>
      </c>
      <c r="G808">
        <f>ROUND((L808*P6)+M808, 2)</f>
        <v>0</v>
      </c>
      <c r="L808">
        <f>ROUND(0.0, 3)</f>
        <v>0</v>
      </c>
      <c r="M808">
        <f>ROUND(0.0, 3)</f>
        <v>0</v>
      </c>
      <c r="N808" t="s">
        <v>25</v>
      </c>
      <c r="Q808" t="s">
        <v>2867</v>
      </c>
    </row>
    <row r="809" spans="1:17">
      <c r="A809" t="s">
        <v>2868</v>
      </c>
      <c r="B809" t="s">
        <v>2869</v>
      </c>
      <c r="C809" t="s">
        <v>2870</v>
      </c>
      <c r="D809" t="s">
        <v>24</v>
      </c>
      <c r="G809">
        <f>ROUND((L809*P6)+M809, 2)</f>
        <v>0</v>
      </c>
      <c r="L809">
        <f>ROUND(0.0, 3)</f>
        <v>0</v>
      </c>
      <c r="M809">
        <f>ROUND(0.0, 3)</f>
        <v>0</v>
      </c>
      <c r="N809" t="s">
        <v>25</v>
      </c>
      <c r="Q809" t="s">
        <v>2871</v>
      </c>
    </row>
    <row r="810" spans="1:17">
      <c r="A810" t="s">
        <v>2872</v>
      </c>
      <c r="B810" t="s">
        <v>2873</v>
      </c>
      <c r="C810" t="s">
        <v>2646</v>
      </c>
      <c r="D810" t="s">
        <v>24</v>
      </c>
      <c r="G810">
        <f>ROUND((L810*P6)+M810, 2)</f>
        <v>0</v>
      </c>
      <c r="L810">
        <f>ROUND(0.0, 3)</f>
        <v>0</v>
      </c>
      <c r="M810">
        <f>ROUND(102.96375836, 3)</f>
        <v>0</v>
      </c>
      <c r="N810" t="s">
        <v>25</v>
      </c>
      <c r="Q810" t="s">
        <v>2874</v>
      </c>
    </row>
    <row r="811" spans="1:17">
      <c r="A811" t="s">
        <v>2875</v>
      </c>
      <c r="B811" t="s">
        <v>2876</v>
      </c>
      <c r="C811" t="s">
        <v>1857</v>
      </c>
      <c r="D811" t="s">
        <v>24</v>
      </c>
      <c r="G811">
        <f>ROUND((L811*P6)+M811, 2)</f>
        <v>0</v>
      </c>
      <c r="L811">
        <f>ROUND(0.0, 3)</f>
        <v>0</v>
      </c>
      <c r="M811">
        <f>ROUND(0.0, 3)</f>
        <v>0</v>
      </c>
      <c r="N811" t="s">
        <v>25</v>
      </c>
      <c r="Q811" t="s">
        <v>2877</v>
      </c>
    </row>
    <row r="812" spans="1:17">
      <c r="A812" t="s">
        <v>2878</v>
      </c>
      <c r="B812" t="s">
        <v>2879</v>
      </c>
      <c r="C812" t="s">
        <v>835</v>
      </c>
      <c r="D812" t="s">
        <v>24</v>
      </c>
      <c r="G812">
        <f>ROUND((L812*P6)+M812, 2)</f>
        <v>0</v>
      </c>
      <c r="L812">
        <f>ROUND(0.0, 3)</f>
        <v>0</v>
      </c>
      <c r="M812">
        <f>ROUND(0.0, 3)</f>
        <v>0</v>
      </c>
      <c r="N812" t="s">
        <v>25</v>
      </c>
      <c r="Q812" t="s">
        <v>2880</v>
      </c>
    </row>
    <row r="813" spans="1:17">
      <c r="A813" t="s">
        <v>2881</v>
      </c>
      <c r="B813" t="s">
        <v>2882</v>
      </c>
      <c r="C813" t="s">
        <v>2883</v>
      </c>
      <c r="D813" t="s">
        <v>24</v>
      </c>
      <c r="G813">
        <f>ROUND((L813*P6)+M813, 2)</f>
        <v>0</v>
      </c>
      <c r="L813">
        <f>ROUND(0.01597489, 3)</f>
        <v>0</v>
      </c>
      <c r="M813">
        <f>ROUND(0.0, 3)</f>
        <v>0</v>
      </c>
      <c r="N813" t="s">
        <v>25</v>
      </c>
      <c r="Q813" t="s">
        <v>2884</v>
      </c>
    </row>
    <row r="814" spans="1:17">
      <c r="A814" t="s">
        <v>2885</v>
      </c>
      <c r="B814" t="s">
        <v>2886</v>
      </c>
      <c r="C814" t="s">
        <v>2887</v>
      </c>
      <c r="D814" t="s">
        <v>24</v>
      </c>
      <c r="G814">
        <f>ROUND((L814*P6)+M814, 2)</f>
        <v>0</v>
      </c>
      <c r="L814">
        <f>ROUND(0.0, 3)</f>
        <v>0</v>
      </c>
      <c r="M814">
        <f>ROUND(8.61474457, 3)</f>
        <v>0</v>
      </c>
      <c r="N814" t="s">
        <v>25</v>
      </c>
      <c r="Q814" t="s">
        <v>2888</v>
      </c>
    </row>
    <row r="815" spans="1:17">
      <c r="A815" t="s">
        <v>2889</v>
      </c>
      <c r="B815" t="s">
        <v>2890</v>
      </c>
      <c r="C815" t="s">
        <v>115</v>
      </c>
      <c r="D815" t="s">
        <v>24</v>
      </c>
      <c r="G815">
        <f>ROUND((L815*P6)+M815, 2)</f>
        <v>0</v>
      </c>
      <c r="L815">
        <f>ROUND(0.0, 3)</f>
        <v>0</v>
      </c>
      <c r="M815">
        <f>ROUND(0.0, 3)</f>
        <v>0</v>
      </c>
      <c r="N815" t="s">
        <v>25</v>
      </c>
      <c r="Q815" t="s">
        <v>2891</v>
      </c>
    </row>
    <row r="816" spans="1:17">
      <c r="A816" t="s">
        <v>2892</v>
      </c>
      <c r="B816" t="s">
        <v>2893</v>
      </c>
      <c r="C816" t="s">
        <v>1857</v>
      </c>
      <c r="D816" t="s">
        <v>24</v>
      </c>
      <c r="G816">
        <f>ROUND((L816*P6)+M816, 2)</f>
        <v>0</v>
      </c>
      <c r="L816">
        <f>ROUND(0.0, 3)</f>
        <v>0</v>
      </c>
      <c r="M816">
        <f>ROUND(0.0, 3)</f>
        <v>0</v>
      </c>
      <c r="N816" t="s">
        <v>25</v>
      </c>
      <c r="Q816" t="s">
        <v>2894</v>
      </c>
    </row>
    <row r="817" spans="1:17">
      <c r="A817" t="s">
        <v>2895</v>
      </c>
      <c r="B817" t="s">
        <v>2896</v>
      </c>
      <c r="C817" t="s">
        <v>1857</v>
      </c>
      <c r="D817" t="s">
        <v>24</v>
      </c>
      <c r="G817">
        <f>ROUND((L817*P6)+M817, 2)</f>
        <v>0</v>
      </c>
      <c r="L817">
        <f>ROUND(0.0, 3)</f>
        <v>0</v>
      </c>
      <c r="M817">
        <f>ROUND(0.0, 3)</f>
        <v>0</v>
      </c>
      <c r="N817" t="s">
        <v>25</v>
      </c>
      <c r="Q817" t="s">
        <v>2897</v>
      </c>
    </row>
    <row r="818" spans="1:17">
      <c r="A818" t="s">
        <v>2898</v>
      </c>
      <c r="B818" t="s">
        <v>2899</v>
      </c>
      <c r="C818" t="s">
        <v>1857</v>
      </c>
      <c r="D818" t="s">
        <v>24</v>
      </c>
      <c r="G818">
        <f>ROUND((L818*P6)+M818, 2)</f>
        <v>0</v>
      </c>
      <c r="L818">
        <f>ROUND(0.0, 3)</f>
        <v>0</v>
      </c>
      <c r="M818">
        <f>ROUND(0.0, 3)</f>
        <v>0</v>
      </c>
      <c r="N818" t="s">
        <v>25</v>
      </c>
      <c r="Q818" t="s">
        <v>2900</v>
      </c>
    </row>
    <row r="819" spans="1:17">
      <c r="A819" t="s">
        <v>2901</v>
      </c>
      <c r="B819" t="s">
        <v>2902</v>
      </c>
      <c r="C819" t="s">
        <v>2903</v>
      </c>
      <c r="D819" t="s">
        <v>24</v>
      </c>
      <c r="G819">
        <f>ROUND((L819*P6)+M819, 2)</f>
        <v>0</v>
      </c>
      <c r="L819">
        <f>ROUND(0.09119506, 3)</f>
        <v>0</v>
      </c>
      <c r="M819">
        <f>ROUND(0.15410704, 3)</f>
        <v>0</v>
      </c>
      <c r="N819" t="s">
        <v>25</v>
      </c>
      <c r="Q819" t="s">
        <v>2904</v>
      </c>
    </row>
    <row r="820" spans="1:17">
      <c r="A820" t="s">
        <v>2905</v>
      </c>
      <c r="B820" t="s">
        <v>2906</v>
      </c>
      <c r="C820" t="s">
        <v>2415</v>
      </c>
      <c r="D820" t="s">
        <v>24</v>
      </c>
      <c r="G820">
        <f>ROUND((L820*P6)+M820, 2)</f>
        <v>0</v>
      </c>
      <c r="L820">
        <f>ROUND(0.0, 3)</f>
        <v>0</v>
      </c>
      <c r="M820">
        <f>ROUND(0.0, 3)</f>
        <v>0</v>
      </c>
      <c r="N820" t="s">
        <v>25</v>
      </c>
      <c r="Q820" t="s">
        <v>2907</v>
      </c>
    </row>
    <row r="821" spans="1:17">
      <c r="A821" t="s">
        <v>2908</v>
      </c>
      <c r="B821" t="s">
        <v>2909</v>
      </c>
      <c r="C821" t="s">
        <v>2415</v>
      </c>
      <c r="D821" t="s">
        <v>24</v>
      </c>
      <c r="G821">
        <f>ROUND((L821*P6)+M821, 2)</f>
        <v>0</v>
      </c>
      <c r="L821">
        <f>ROUND(0.0, 3)</f>
        <v>0</v>
      </c>
      <c r="M821">
        <f>ROUND(0.0, 3)</f>
        <v>0</v>
      </c>
      <c r="N821" t="s">
        <v>25</v>
      </c>
      <c r="Q821" t="s">
        <v>2910</v>
      </c>
    </row>
    <row r="822" spans="1:17">
      <c r="A822" t="s">
        <v>2911</v>
      </c>
      <c r="B822" t="s">
        <v>2912</v>
      </c>
      <c r="C822" t="s">
        <v>2415</v>
      </c>
      <c r="D822" t="s">
        <v>24</v>
      </c>
      <c r="G822">
        <f>ROUND((L822*P6)+M822, 2)</f>
        <v>0</v>
      </c>
      <c r="L822">
        <f>ROUND(0.0, 3)</f>
        <v>0</v>
      </c>
      <c r="M822">
        <f>ROUND(0.0, 3)</f>
        <v>0</v>
      </c>
      <c r="N822" t="s">
        <v>25</v>
      </c>
      <c r="Q822" t="s">
        <v>2913</v>
      </c>
    </row>
    <row r="823" spans="1:17">
      <c r="A823" t="s">
        <v>2914</v>
      </c>
      <c r="B823" t="s">
        <v>2915</v>
      </c>
      <c r="C823" t="s">
        <v>2415</v>
      </c>
      <c r="D823" t="s">
        <v>24</v>
      </c>
      <c r="G823">
        <f>ROUND((L823*P6)+M823, 2)</f>
        <v>0</v>
      </c>
      <c r="L823">
        <f>ROUND(0.0, 3)</f>
        <v>0</v>
      </c>
      <c r="M823">
        <f>ROUND(0.0, 3)</f>
        <v>0</v>
      </c>
      <c r="N823" t="s">
        <v>25</v>
      </c>
      <c r="Q823" t="s">
        <v>2916</v>
      </c>
    </row>
    <row r="824" spans="1:17">
      <c r="A824" t="s">
        <v>2917</v>
      </c>
      <c r="B824" t="s">
        <v>2918</v>
      </c>
      <c r="C824" t="s">
        <v>2919</v>
      </c>
      <c r="D824" t="s">
        <v>24</v>
      </c>
      <c r="G824">
        <f>ROUND((L824*P6)+M824, 2)</f>
        <v>0</v>
      </c>
      <c r="L824">
        <f>ROUND(0.0, 3)</f>
        <v>0</v>
      </c>
      <c r="M824">
        <f>ROUND(0.07824145, 3)</f>
        <v>0</v>
      </c>
      <c r="N824" t="s">
        <v>25</v>
      </c>
      <c r="Q824" t="s">
        <v>2920</v>
      </c>
    </row>
    <row r="825" spans="1:17">
      <c r="A825" t="s">
        <v>2921</v>
      </c>
      <c r="B825" t="s">
        <v>2922</v>
      </c>
      <c r="C825" t="s">
        <v>2923</v>
      </c>
      <c r="D825" t="s">
        <v>24</v>
      </c>
      <c r="G825">
        <f>ROUND((L825*P6)+M825, 2)</f>
        <v>0</v>
      </c>
      <c r="L825">
        <f>ROUND(0.0, 3)</f>
        <v>0</v>
      </c>
      <c r="M825">
        <f>ROUND(0.0, 3)</f>
        <v>0</v>
      </c>
      <c r="N825" t="s">
        <v>25</v>
      </c>
      <c r="Q825" t="s">
        <v>2924</v>
      </c>
    </row>
    <row r="826" spans="1:17">
      <c r="A826" t="s">
        <v>2925</v>
      </c>
      <c r="B826" t="s">
        <v>2926</v>
      </c>
      <c r="C826" t="s">
        <v>29</v>
      </c>
      <c r="D826" t="s">
        <v>24</v>
      </c>
      <c r="G826">
        <f>ROUND((L826*P6)+M826, 2)</f>
        <v>0</v>
      </c>
      <c r="L826">
        <f>ROUND(0.0, 3)</f>
        <v>0</v>
      </c>
      <c r="M826">
        <f>ROUND(0.0, 3)</f>
        <v>0</v>
      </c>
      <c r="N826" t="s">
        <v>25</v>
      </c>
      <c r="Q826" t="s">
        <v>2927</v>
      </c>
    </row>
    <row r="827" spans="1:17">
      <c r="A827" t="s">
        <v>2928</v>
      </c>
      <c r="B827" t="s">
        <v>2929</v>
      </c>
      <c r="C827" t="s">
        <v>2833</v>
      </c>
      <c r="D827" t="s">
        <v>24</v>
      </c>
      <c r="G827">
        <f>ROUND((L827*P6)+M827, 2)</f>
        <v>0</v>
      </c>
      <c r="L827">
        <f>ROUND(0.0, 3)</f>
        <v>0</v>
      </c>
      <c r="M827">
        <f>ROUND(0.0, 3)</f>
        <v>0</v>
      </c>
      <c r="N827" t="s">
        <v>25</v>
      </c>
      <c r="Q827" t="s">
        <v>2930</v>
      </c>
    </row>
    <row r="828" spans="1:17">
      <c r="A828" t="s">
        <v>2931</v>
      </c>
      <c r="B828" t="s">
        <v>2932</v>
      </c>
      <c r="C828" t="s">
        <v>2833</v>
      </c>
      <c r="D828" t="s">
        <v>24</v>
      </c>
      <c r="G828">
        <f>ROUND((L828*P6)+M828, 2)</f>
        <v>0</v>
      </c>
      <c r="L828">
        <f>ROUND(0.0, 3)</f>
        <v>0</v>
      </c>
      <c r="M828">
        <f>ROUND(0.0, 3)</f>
        <v>0</v>
      </c>
      <c r="N828" t="s">
        <v>25</v>
      </c>
      <c r="Q828" t="s">
        <v>2933</v>
      </c>
    </row>
    <row r="829" spans="1:17">
      <c r="A829" t="s">
        <v>2934</v>
      </c>
      <c r="B829" t="s">
        <v>2935</v>
      </c>
      <c r="C829" t="s">
        <v>2833</v>
      </c>
      <c r="D829" t="s">
        <v>24</v>
      </c>
      <c r="G829">
        <f>ROUND((L829*P6)+M829, 2)</f>
        <v>0</v>
      </c>
      <c r="L829">
        <f>ROUND(0.0, 3)</f>
        <v>0</v>
      </c>
      <c r="M829">
        <f>ROUND(0.0, 3)</f>
        <v>0</v>
      </c>
      <c r="N829" t="s">
        <v>25</v>
      </c>
      <c r="Q829" t="s">
        <v>2936</v>
      </c>
    </row>
    <row r="830" spans="1:17">
      <c r="A830" t="s">
        <v>2937</v>
      </c>
      <c r="B830" t="s">
        <v>2938</v>
      </c>
      <c r="C830" t="s">
        <v>2387</v>
      </c>
      <c r="D830" t="s">
        <v>24</v>
      </c>
      <c r="G830">
        <f>ROUND((L830*P6)+M830, 2)</f>
        <v>0</v>
      </c>
      <c r="L830">
        <f>ROUND(0.0, 3)</f>
        <v>0</v>
      </c>
      <c r="M830">
        <f>ROUND(0.0, 3)</f>
        <v>0</v>
      </c>
      <c r="N830" t="s">
        <v>25</v>
      </c>
      <c r="Q830" t="s">
        <v>2939</v>
      </c>
    </row>
    <row r="831" spans="1:17">
      <c r="A831" t="s">
        <v>2940</v>
      </c>
      <c r="B831" t="s">
        <v>2941</v>
      </c>
      <c r="C831" t="s">
        <v>2942</v>
      </c>
      <c r="D831" t="s">
        <v>24</v>
      </c>
      <c r="G831">
        <f>ROUND((L831*P6)+M831, 2)</f>
        <v>0</v>
      </c>
      <c r="L831">
        <f>ROUND(0.0, 3)</f>
        <v>0</v>
      </c>
      <c r="M831">
        <f>ROUND(1.604117005, 3)</f>
        <v>0</v>
      </c>
      <c r="N831" t="s">
        <v>25</v>
      </c>
      <c r="Q831" t="s">
        <v>2943</v>
      </c>
    </row>
    <row r="832" spans="1:17">
      <c r="A832" t="s">
        <v>2944</v>
      </c>
      <c r="B832" t="s">
        <v>2945</v>
      </c>
      <c r="C832" t="s">
        <v>342</v>
      </c>
      <c r="D832" t="s">
        <v>24</v>
      </c>
      <c r="G832">
        <f>ROUND((L832*P6)+M832, 2)</f>
        <v>0</v>
      </c>
      <c r="L832">
        <f>ROUND(0.0, 3)</f>
        <v>0</v>
      </c>
      <c r="M832">
        <f>ROUND(102.72503997, 3)</f>
        <v>0</v>
      </c>
      <c r="N832" t="s">
        <v>25</v>
      </c>
      <c r="Q832" t="s">
        <v>2946</v>
      </c>
    </row>
    <row r="833" spans="1:17">
      <c r="A833" t="s">
        <v>2947</v>
      </c>
      <c r="B833" t="s">
        <v>2948</v>
      </c>
      <c r="C833" t="s">
        <v>342</v>
      </c>
      <c r="D833" t="s">
        <v>24</v>
      </c>
      <c r="G833">
        <f>ROUND((L833*P6)+M833, 2)</f>
        <v>0</v>
      </c>
      <c r="L833">
        <f>ROUND(0.312723805, 3)</f>
        <v>0</v>
      </c>
      <c r="M833">
        <f>ROUND(0.0, 3)</f>
        <v>0</v>
      </c>
      <c r="N833" t="s">
        <v>25</v>
      </c>
      <c r="Q833" t="s">
        <v>2949</v>
      </c>
    </row>
    <row r="834" spans="1:17">
      <c r="A834" t="s">
        <v>2950</v>
      </c>
      <c r="B834" t="s">
        <v>2951</v>
      </c>
      <c r="C834" t="s">
        <v>143</v>
      </c>
      <c r="D834" t="s">
        <v>24</v>
      </c>
      <c r="G834">
        <f>ROUND((L834*P6)+M834, 2)</f>
        <v>0</v>
      </c>
      <c r="L834">
        <f>ROUND(0.0, 3)</f>
        <v>0</v>
      </c>
      <c r="M834">
        <f>ROUND(0.0, 3)</f>
        <v>0</v>
      </c>
      <c r="N834" t="s">
        <v>25</v>
      </c>
      <c r="Q834" t="s">
        <v>2952</v>
      </c>
    </row>
    <row r="835" spans="1:17">
      <c r="A835" t="s">
        <v>2953</v>
      </c>
      <c r="B835" t="s">
        <v>2954</v>
      </c>
      <c r="C835" t="s">
        <v>170</v>
      </c>
      <c r="D835" t="s">
        <v>24</v>
      </c>
      <c r="G835">
        <f>ROUND((L835*P6)+M835, 2)</f>
        <v>0</v>
      </c>
      <c r="L835">
        <f>ROUND(0.0, 3)</f>
        <v>0</v>
      </c>
      <c r="M835">
        <f>ROUND(0.0, 3)</f>
        <v>0</v>
      </c>
      <c r="N835" t="s">
        <v>25</v>
      </c>
      <c r="Q835" t="s">
        <v>2955</v>
      </c>
    </row>
    <row r="836" spans="1:17">
      <c r="A836" t="s">
        <v>2956</v>
      </c>
      <c r="B836" t="s">
        <v>2957</v>
      </c>
      <c r="C836" t="s">
        <v>2833</v>
      </c>
      <c r="D836" t="s">
        <v>24</v>
      </c>
      <c r="G836">
        <f>ROUND((L836*P6)+M836, 2)</f>
        <v>0</v>
      </c>
      <c r="L836">
        <f>ROUND(0.0, 3)</f>
        <v>0</v>
      </c>
      <c r="M836">
        <f>ROUND(0.0, 3)</f>
        <v>0</v>
      </c>
      <c r="N836" t="s">
        <v>25</v>
      </c>
      <c r="Q836" t="s">
        <v>2958</v>
      </c>
    </row>
    <row r="837" spans="1:17">
      <c r="A837" t="s">
        <v>2959</v>
      </c>
      <c r="B837" t="s">
        <v>2960</v>
      </c>
      <c r="C837" t="s">
        <v>2833</v>
      </c>
      <c r="D837" t="s">
        <v>24</v>
      </c>
      <c r="G837">
        <f>ROUND((L837*P6)+M837, 2)</f>
        <v>0</v>
      </c>
      <c r="L837">
        <f>ROUND(0.0, 3)</f>
        <v>0</v>
      </c>
      <c r="M837">
        <f>ROUND(0.0, 3)</f>
        <v>0</v>
      </c>
      <c r="N837" t="s">
        <v>25</v>
      </c>
      <c r="Q837" t="s">
        <v>2961</v>
      </c>
    </row>
    <row r="838" spans="1:17">
      <c r="A838" t="s">
        <v>2962</v>
      </c>
      <c r="B838" t="s">
        <v>2963</v>
      </c>
      <c r="C838" t="s">
        <v>1565</v>
      </c>
      <c r="D838" t="s">
        <v>24</v>
      </c>
      <c r="G838">
        <f>ROUND((L838*P6)+M838, 2)</f>
        <v>0</v>
      </c>
      <c r="L838">
        <f>ROUND(0.202244975, 3)</f>
        <v>0</v>
      </c>
      <c r="M838">
        <f>ROUND(0.0, 3)</f>
        <v>0</v>
      </c>
      <c r="N838" t="s">
        <v>25</v>
      </c>
      <c r="Q838" t="s">
        <v>2964</v>
      </c>
    </row>
    <row r="839" spans="1:17">
      <c r="A839" t="s">
        <v>2965</v>
      </c>
      <c r="B839" t="s">
        <v>2966</v>
      </c>
      <c r="C839" t="s">
        <v>2364</v>
      </c>
      <c r="D839" t="s">
        <v>24</v>
      </c>
      <c r="G839">
        <f>ROUND((L839*P6)+M839, 2)</f>
        <v>0</v>
      </c>
      <c r="L839">
        <f>ROUND(0.0, 3)</f>
        <v>0</v>
      </c>
      <c r="M839">
        <f>ROUND(0.0, 3)</f>
        <v>0</v>
      </c>
      <c r="N839" t="s">
        <v>25</v>
      </c>
      <c r="Q839" t="s">
        <v>2967</v>
      </c>
    </row>
    <row r="840" spans="1:17">
      <c r="A840" t="s">
        <v>2968</v>
      </c>
      <c r="B840" t="s">
        <v>2969</v>
      </c>
      <c r="C840" t="s">
        <v>2364</v>
      </c>
      <c r="D840" t="s">
        <v>24</v>
      </c>
      <c r="G840">
        <f>ROUND((L840*P6)+M840, 2)</f>
        <v>0</v>
      </c>
      <c r="L840">
        <f>ROUND(0.0, 3)</f>
        <v>0</v>
      </c>
      <c r="M840">
        <f>ROUND(0.0, 3)</f>
        <v>0</v>
      </c>
      <c r="N840" t="s">
        <v>25</v>
      </c>
      <c r="Q840" t="s">
        <v>2970</v>
      </c>
    </row>
    <row r="841" spans="1:17">
      <c r="A841" t="s">
        <v>2971</v>
      </c>
      <c r="B841" t="s">
        <v>2972</v>
      </c>
      <c r="C841" t="s">
        <v>2973</v>
      </c>
      <c r="D841" t="s">
        <v>24</v>
      </c>
      <c r="G841">
        <f>ROUND((L841*P6)+M841, 2)</f>
        <v>0</v>
      </c>
      <c r="L841">
        <f>ROUND(0.0, 3)</f>
        <v>0</v>
      </c>
      <c r="M841">
        <f>ROUND(0.0, 3)</f>
        <v>0</v>
      </c>
      <c r="N841" t="s">
        <v>25</v>
      </c>
      <c r="Q841" t="s">
        <v>2974</v>
      </c>
    </row>
    <row r="842" spans="1:17">
      <c r="A842" t="s">
        <v>2975</v>
      </c>
      <c r="B842" t="s">
        <v>2976</v>
      </c>
      <c r="C842" t="s">
        <v>2977</v>
      </c>
      <c r="D842" t="s">
        <v>24</v>
      </c>
      <c r="G842">
        <f>ROUND((L842*P6)+M842, 2)</f>
        <v>0</v>
      </c>
      <c r="L842">
        <f>ROUND(0.070057385, 3)</f>
        <v>0</v>
      </c>
      <c r="M842">
        <f>ROUND(0.0, 3)</f>
        <v>0</v>
      </c>
      <c r="N842" t="s">
        <v>25</v>
      </c>
      <c r="Q842" t="s">
        <v>2978</v>
      </c>
    </row>
    <row r="843" spans="1:17">
      <c r="A843" t="s">
        <v>2979</v>
      </c>
      <c r="B843" t="s">
        <v>2980</v>
      </c>
      <c r="C843" t="s">
        <v>2981</v>
      </c>
      <c r="D843" t="s">
        <v>24</v>
      </c>
      <c r="G843">
        <f>ROUND((L843*P6)+M843, 2)</f>
        <v>0</v>
      </c>
      <c r="L843">
        <f>ROUND(0.0, 3)</f>
        <v>0</v>
      </c>
      <c r="M843">
        <f>ROUND(0.0, 3)</f>
        <v>0</v>
      </c>
      <c r="N843" t="s">
        <v>25</v>
      </c>
      <c r="Q843" t="s">
        <v>2982</v>
      </c>
    </row>
    <row r="844" spans="1:17">
      <c r="A844" t="s">
        <v>2983</v>
      </c>
      <c r="B844" t="s">
        <v>2984</v>
      </c>
      <c r="C844" t="s">
        <v>2985</v>
      </c>
      <c r="D844" t="s">
        <v>24</v>
      </c>
      <c r="G844">
        <f>ROUND((L844*P6)+M844, 2)</f>
        <v>0</v>
      </c>
      <c r="L844">
        <f>ROUND(0.0, 3)</f>
        <v>0</v>
      </c>
      <c r="M844">
        <f>ROUND(0.0, 3)</f>
        <v>0</v>
      </c>
      <c r="N844" t="s">
        <v>25</v>
      </c>
      <c r="Q844" t="s">
        <v>2986</v>
      </c>
    </row>
    <row r="845" spans="1:17">
      <c r="A845" t="s">
        <v>2987</v>
      </c>
      <c r="B845" t="s">
        <v>2988</v>
      </c>
      <c r="C845" t="s">
        <v>1725</v>
      </c>
      <c r="D845" t="s">
        <v>24</v>
      </c>
      <c r="G845">
        <f>ROUND((L845*P6)+M845, 2)</f>
        <v>0</v>
      </c>
      <c r="L845">
        <f>ROUND(0.0002131, 3)</f>
        <v>0</v>
      </c>
      <c r="M845">
        <f>ROUND(0.0, 3)</f>
        <v>0</v>
      </c>
      <c r="N845" t="s">
        <v>25</v>
      </c>
      <c r="Q845" t="s">
        <v>2989</v>
      </c>
    </row>
    <row r="846" spans="1:17">
      <c r="A846" t="s">
        <v>2990</v>
      </c>
      <c r="B846" t="s">
        <v>2991</v>
      </c>
      <c r="C846" t="s">
        <v>1725</v>
      </c>
      <c r="D846" t="s">
        <v>24</v>
      </c>
      <c r="G846">
        <f>ROUND((L846*P6)+M846, 2)</f>
        <v>0</v>
      </c>
      <c r="L846">
        <f>ROUND(0.008583015, 3)</f>
        <v>0</v>
      </c>
      <c r="M846">
        <f>ROUND(0.0, 3)</f>
        <v>0</v>
      </c>
      <c r="N846" t="s">
        <v>25</v>
      </c>
      <c r="Q846" t="s">
        <v>2992</v>
      </c>
    </row>
    <row r="847" spans="1:17">
      <c r="A847" t="s">
        <v>2993</v>
      </c>
      <c r="B847" t="s">
        <v>2994</v>
      </c>
      <c r="C847" t="s">
        <v>1751</v>
      </c>
      <c r="D847" t="s">
        <v>24</v>
      </c>
      <c r="G847">
        <f>ROUND((L847*P6)+M847, 2)</f>
        <v>0</v>
      </c>
      <c r="L847">
        <f>ROUND(0.0, 3)</f>
        <v>0</v>
      </c>
      <c r="M847">
        <f>ROUND(0.74375826, 3)</f>
        <v>0</v>
      </c>
      <c r="N847" t="s">
        <v>25</v>
      </c>
      <c r="Q847" t="s">
        <v>2995</v>
      </c>
    </row>
    <row r="848" spans="1:17">
      <c r="A848" t="s">
        <v>2996</v>
      </c>
      <c r="B848" t="s">
        <v>2997</v>
      </c>
      <c r="C848" t="s">
        <v>2998</v>
      </c>
      <c r="D848" t="s">
        <v>24</v>
      </c>
      <c r="G848">
        <f>ROUND((L848*P6)+M848, 2)</f>
        <v>0</v>
      </c>
      <c r="L848">
        <f>ROUND(0.0, 3)</f>
        <v>0</v>
      </c>
      <c r="M848">
        <f>ROUND(0.0, 3)</f>
        <v>0</v>
      </c>
      <c r="N848" t="s">
        <v>25</v>
      </c>
      <c r="Q848" t="s">
        <v>2999</v>
      </c>
    </row>
    <row r="849" spans="1:17">
      <c r="A849" t="s">
        <v>3000</v>
      </c>
      <c r="B849" t="s">
        <v>3001</v>
      </c>
      <c r="C849" t="s">
        <v>835</v>
      </c>
      <c r="D849" t="s">
        <v>24</v>
      </c>
      <c r="G849">
        <f>ROUND((L849*P6)+M849, 2)</f>
        <v>0</v>
      </c>
      <c r="L849">
        <f>ROUND(0.0, 3)</f>
        <v>0</v>
      </c>
      <c r="M849">
        <f>ROUND(0.0, 3)</f>
        <v>0</v>
      </c>
      <c r="N849" t="s">
        <v>25</v>
      </c>
      <c r="Q849" t="s">
        <v>3002</v>
      </c>
    </row>
    <row r="850" spans="1:17">
      <c r="A850" t="s">
        <v>3003</v>
      </c>
      <c r="B850" t="s">
        <v>3004</v>
      </c>
      <c r="C850" t="s">
        <v>835</v>
      </c>
      <c r="D850" t="s">
        <v>24</v>
      </c>
      <c r="G850">
        <f>ROUND((L850*P6)+M850, 2)</f>
        <v>0</v>
      </c>
      <c r="L850">
        <f>ROUND(0.0, 3)</f>
        <v>0</v>
      </c>
      <c r="M850">
        <f>ROUND(0.0, 3)</f>
        <v>0</v>
      </c>
      <c r="N850" t="s">
        <v>25</v>
      </c>
      <c r="Q850" t="s">
        <v>3005</v>
      </c>
    </row>
    <row r="851" spans="1:17">
      <c r="A851" t="s">
        <v>3006</v>
      </c>
      <c r="B851" t="s">
        <v>3007</v>
      </c>
      <c r="C851" t="s">
        <v>835</v>
      </c>
      <c r="D851" t="s">
        <v>24</v>
      </c>
      <c r="G851">
        <f>ROUND((L851*P6)+M851, 2)</f>
        <v>0</v>
      </c>
      <c r="L851">
        <f>ROUND(0.0, 3)</f>
        <v>0</v>
      </c>
      <c r="M851">
        <f>ROUND(0.0, 3)</f>
        <v>0</v>
      </c>
      <c r="N851" t="s">
        <v>25</v>
      </c>
      <c r="Q851" t="s">
        <v>3008</v>
      </c>
    </row>
    <row r="852" spans="1:17">
      <c r="A852" t="s">
        <v>3009</v>
      </c>
      <c r="B852" t="s">
        <v>3010</v>
      </c>
      <c r="C852" t="s">
        <v>835</v>
      </c>
      <c r="D852" t="s">
        <v>24</v>
      </c>
      <c r="G852">
        <f>ROUND((L852*P6)+M852, 2)</f>
        <v>0</v>
      </c>
      <c r="L852">
        <f>ROUND(0.0, 3)</f>
        <v>0</v>
      </c>
      <c r="M852">
        <f>ROUND(0.0, 3)</f>
        <v>0</v>
      </c>
      <c r="N852" t="s">
        <v>25</v>
      </c>
      <c r="Q852" t="s">
        <v>3011</v>
      </c>
    </row>
    <row r="853" spans="1:17">
      <c r="A853" t="s">
        <v>3012</v>
      </c>
      <c r="B853" t="s">
        <v>3013</v>
      </c>
      <c r="C853" t="s">
        <v>835</v>
      </c>
      <c r="D853" t="s">
        <v>24</v>
      </c>
      <c r="G853">
        <f>ROUND((L853*P6)+M853, 2)</f>
        <v>0</v>
      </c>
      <c r="L853">
        <f>ROUND(0.0, 3)</f>
        <v>0</v>
      </c>
      <c r="M853">
        <f>ROUND(0.0, 3)</f>
        <v>0</v>
      </c>
      <c r="N853" t="s">
        <v>25</v>
      </c>
      <c r="Q853" t="s">
        <v>3014</v>
      </c>
    </row>
    <row r="854" spans="1:17">
      <c r="A854" t="s">
        <v>3015</v>
      </c>
      <c r="B854" t="s">
        <v>3016</v>
      </c>
      <c r="C854" t="s">
        <v>835</v>
      </c>
      <c r="D854" t="s">
        <v>24</v>
      </c>
      <c r="G854">
        <f>ROUND((L854*P6)+M854, 2)</f>
        <v>0</v>
      </c>
      <c r="L854">
        <f>ROUND(0.0, 3)</f>
        <v>0</v>
      </c>
      <c r="M854">
        <f>ROUND(0.0, 3)</f>
        <v>0</v>
      </c>
      <c r="N854" t="s">
        <v>25</v>
      </c>
      <c r="Q854" t="s">
        <v>3017</v>
      </c>
    </row>
    <row r="855" spans="1:17">
      <c r="A855" t="s">
        <v>3018</v>
      </c>
      <c r="B855" t="s">
        <v>3019</v>
      </c>
      <c r="C855" t="s">
        <v>3020</v>
      </c>
      <c r="D855" t="s">
        <v>24</v>
      </c>
      <c r="G855">
        <f>ROUND((L855*P6)+M855, 2)</f>
        <v>0</v>
      </c>
      <c r="L855">
        <f>ROUND(0.0, 3)</f>
        <v>0</v>
      </c>
      <c r="M855">
        <f>ROUND(0.0, 3)</f>
        <v>0</v>
      </c>
      <c r="N855" t="s">
        <v>25</v>
      </c>
      <c r="Q855" t="s">
        <v>3021</v>
      </c>
    </row>
    <row r="856" spans="1:17">
      <c r="A856" t="s">
        <v>3022</v>
      </c>
      <c r="B856" t="s">
        <v>3023</v>
      </c>
      <c r="C856" t="s">
        <v>3024</v>
      </c>
      <c r="D856" t="s">
        <v>24</v>
      </c>
      <c r="G856">
        <f>ROUND((L856*P6)+M856, 2)</f>
        <v>0</v>
      </c>
      <c r="L856">
        <f>ROUND(0.0, 3)</f>
        <v>0</v>
      </c>
      <c r="M856">
        <f>ROUND(8.06124072, 3)</f>
        <v>0</v>
      </c>
      <c r="N856" t="s">
        <v>25</v>
      </c>
      <c r="Q856" t="s">
        <v>3025</v>
      </c>
    </row>
    <row r="857" spans="1:17">
      <c r="A857" t="s">
        <v>3026</v>
      </c>
      <c r="B857" t="s">
        <v>3027</v>
      </c>
      <c r="C857" t="s">
        <v>3028</v>
      </c>
      <c r="D857" t="s">
        <v>24</v>
      </c>
      <c r="G857">
        <f>ROUND((L857*P6)+M857, 2)</f>
        <v>0</v>
      </c>
      <c r="L857">
        <f>ROUND(0.0, 3)</f>
        <v>0</v>
      </c>
      <c r="M857">
        <f>ROUND(0.0, 3)</f>
        <v>0</v>
      </c>
      <c r="N857" t="s">
        <v>25</v>
      </c>
      <c r="Q857" t="s">
        <v>3029</v>
      </c>
    </row>
    <row r="858" spans="1:17">
      <c r="A858" t="s">
        <v>3030</v>
      </c>
      <c r="B858" t="s">
        <v>3031</v>
      </c>
      <c r="C858" t="s">
        <v>3032</v>
      </c>
      <c r="D858" t="s">
        <v>24</v>
      </c>
      <c r="G858">
        <f>ROUND((L858*P6)+M858, 2)</f>
        <v>0</v>
      </c>
      <c r="L858">
        <f>ROUND(0.0, 3)</f>
        <v>0</v>
      </c>
      <c r="M858">
        <f>ROUND(0.0, 3)</f>
        <v>0</v>
      </c>
      <c r="N858" t="s">
        <v>25</v>
      </c>
      <c r="Q858" t="s">
        <v>3033</v>
      </c>
    </row>
    <row r="859" spans="1:17">
      <c r="A859" t="s">
        <v>3034</v>
      </c>
      <c r="B859" t="s">
        <v>3035</v>
      </c>
      <c r="C859" t="s">
        <v>2063</v>
      </c>
      <c r="D859" t="s">
        <v>24</v>
      </c>
      <c r="G859">
        <f>ROUND((L859*P6)+M859, 2)</f>
        <v>0</v>
      </c>
      <c r="L859">
        <f>ROUND(0.009607925, 3)</f>
        <v>0</v>
      </c>
      <c r="M859">
        <f>ROUND(0.0, 3)</f>
        <v>0</v>
      </c>
      <c r="N859" t="s">
        <v>25</v>
      </c>
      <c r="Q859" t="s">
        <v>3036</v>
      </c>
    </row>
    <row r="860" spans="1:17">
      <c r="A860" t="s">
        <v>3037</v>
      </c>
      <c r="B860" t="s">
        <v>3038</v>
      </c>
      <c r="C860" t="s">
        <v>98</v>
      </c>
      <c r="D860" t="s">
        <v>24</v>
      </c>
      <c r="G860">
        <f>ROUND((L860*P6)+M860, 2)</f>
        <v>0</v>
      </c>
      <c r="L860">
        <f>ROUND(0.0, 3)</f>
        <v>0</v>
      </c>
      <c r="M860">
        <f>ROUND(0.0, 3)</f>
        <v>0</v>
      </c>
      <c r="N860" t="s">
        <v>25</v>
      </c>
      <c r="Q860" t="s">
        <v>3039</v>
      </c>
    </row>
    <row r="861" spans="1:17">
      <c r="A861" t="s">
        <v>3040</v>
      </c>
      <c r="B861" t="s">
        <v>3041</v>
      </c>
      <c r="C861" t="s">
        <v>2364</v>
      </c>
      <c r="D861" t="s">
        <v>24</v>
      </c>
      <c r="G861">
        <f>ROUND((L861*P6)+M861, 2)</f>
        <v>0</v>
      </c>
      <c r="L861">
        <f>ROUND(0.0, 3)</f>
        <v>0</v>
      </c>
      <c r="M861">
        <f>ROUND(0.0, 3)</f>
        <v>0</v>
      </c>
      <c r="N861" t="s">
        <v>25</v>
      </c>
      <c r="Q861" t="s">
        <v>3042</v>
      </c>
    </row>
    <row r="862" spans="1:17">
      <c r="A862" t="s">
        <v>3043</v>
      </c>
      <c r="B862" t="s">
        <v>3044</v>
      </c>
      <c r="C862" t="s">
        <v>1725</v>
      </c>
      <c r="D862" t="s">
        <v>24</v>
      </c>
      <c r="G862">
        <f>ROUND((L862*P6)+M862, 2)</f>
        <v>0</v>
      </c>
      <c r="L862">
        <f>ROUND(0.000513175, 3)</f>
        <v>0</v>
      </c>
      <c r="M862">
        <f>ROUND(0.0, 3)</f>
        <v>0</v>
      </c>
      <c r="N862" t="s">
        <v>25</v>
      </c>
      <c r="Q862" t="s">
        <v>3045</v>
      </c>
    </row>
    <row r="863" spans="1:17">
      <c r="A863" t="s">
        <v>3046</v>
      </c>
      <c r="B863" t="s">
        <v>3047</v>
      </c>
      <c r="C863" t="s">
        <v>3048</v>
      </c>
      <c r="D863" t="s">
        <v>24</v>
      </c>
      <c r="G863">
        <f>ROUND((L863*P6)+M863, 2)</f>
        <v>0</v>
      </c>
      <c r="L863">
        <f>ROUND(0.0, 3)</f>
        <v>0</v>
      </c>
      <c r="M863">
        <f>ROUND(0.0, 3)</f>
        <v>0</v>
      </c>
      <c r="N863" t="s">
        <v>25</v>
      </c>
      <c r="Q863" t="s">
        <v>3049</v>
      </c>
    </row>
    <row r="864" spans="1:17">
      <c r="A864" t="s">
        <v>3050</v>
      </c>
      <c r="B864" t="s">
        <v>3051</v>
      </c>
      <c r="C864" t="s">
        <v>3052</v>
      </c>
      <c r="D864" t="s">
        <v>24</v>
      </c>
      <c r="G864">
        <f>ROUND((L864*P6)+M864, 2)</f>
        <v>0</v>
      </c>
      <c r="L864">
        <f>ROUND(0.0, 3)</f>
        <v>0</v>
      </c>
      <c r="M864">
        <f>ROUND(1.66019708, 3)</f>
        <v>0</v>
      </c>
      <c r="N864" t="s">
        <v>25</v>
      </c>
      <c r="Q864" t="s">
        <v>3053</v>
      </c>
    </row>
    <row r="865" spans="1:17">
      <c r="A865" t="s">
        <v>3054</v>
      </c>
      <c r="B865" t="s">
        <v>3055</v>
      </c>
      <c r="C865" t="s">
        <v>3052</v>
      </c>
      <c r="D865" t="s">
        <v>24</v>
      </c>
      <c r="G865">
        <f>ROUND((L865*P6)+M865, 2)</f>
        <v>0</v>
      </c>
      <c r="L865">
        <f>ROUND(0.0, 3)</f>
        <v>0</v>
      </c>
      <c r="M865">
        <f>ROUND(0.0, 3)</f>
        <v>0</v>
      </c>
      <c r="N865" t="s">
        <v>25</v>
      </c>
      <c r="Q865" t="s">
        <v>3056</v>
      </c>
    </row>
    <row r="866" spans="1:17">
      <c r="A866" t="s">
        <v>3057</v>
      </c>
      <c r="B866" t="s">
        <v>3058</v>
      </c>
      <c r="C866" t="s">
        <v>3052</v>
      </c>
      <c r="D866" t="s">
        <v>24</v>
      </c>
      <c r="G866">
        <f>ROUND((L866*P6)+M866, 2)</f>
        <v>0</v>
      </c>
      <c r="L866">
        <f>ROUND(0.0, 3)</f>
        <v>0</v>
      </c>
      <c r="M866">
        <f>ROUND(1.66038756, 3)</f>
        <v>0</v>
      </c>
      <c r="N866" t="s">
        <v>25</v>
      </c>
      <c r="Q866" t="s">
        <v>3059</v>
      </c>
    </row>
    <row r="867" spans="1:17">
      <c r="A867" t="s">
        <v>3060</v>
      </c>
      <c r="B867" t="s">
        <v>3061</v>
      </c>
      <c r="C867" t="s">
        <v>3052</v>
      </c>
      <c r="D867" t="s">
        <v>24</v>
      </c>
      <c r="G867">
        <f>ROUND((L867*P6)+M867, 2)</f>
        <v>0</v>
      </c>
      <c r="L867">
        <f>ROUND(0.0, 3)</f>
        <v>0</v>
      </c>
      <c r="M867">
        <f>ROUND(0.0, 3)</f>
        <v>0</v>
      </c>
      <c r="N867" t="s">
        <v>25</v>
      </c>
      <c r="Q867" t="s">
        <v>3062</v>
      </c>
    </row>
    <row r="868" spans="1:17">
      <c r="A868" t="s">
        <v>3063</v>
      </c>
      <c r="B868" t="s">
        <v>3064</v>
      </c>
      <c r="C868" t="s">
        <v>3052</v>
      </c>
      <c r="D868" t="s">
        <v>24</v>
      </c>
      <c r="G868">
        <f>ROUND((L868*P6)+M868, 2)</f>
        <v>0</v>
      </c>
      <c r="L868">
        <f>ROUND(0.0, 3)</f>
        <v>0</v>
      </c>
      <c r="M868">
        <f>ROUND(0.0, 3)</f>
        <v>0</v>
      </c>
      <c r="N868" t="s">
        <v>25</v>
      </c>
      <c r="Q868" t="s">
        <v>3065</v>
      </c>
    </row>
    <row r="869" spans="1:17">
      <c r="A869" t="s">
        <v>3066</v>
      </c>
      <c r="B869" t="s">
        <v>3067</v>
      </c>
      <c r="C869" t="s">
        <v>3052</v>
      </c>
      <c r="D869" t="s">
        <v>24</v>
      </c>
      <c r="G869">
        <f>ROUND((L869*P6)+M869, 2)</f>
        <v>0</v>
      </c>
      <c r="L869">
        <f>ROUND(0.0, 3)</f>
        <v>0</v>
      </c>
      <c r="M869">
        <f>ROUND(0.0, 3)</f>
        <v>0</v>
      </c>
      <c r="N869" t="s">
        <v>25</v>
      </c>
      <c r="Q869" t="s">
        <v>3068</v>
      </c>
    </row>
    <row r="870" spans="1:17">
      <c r="A870" t="s">
        <v>3069</v>
      </c>
      <c r="B870" t="s">
        <v>3070</v>
      </c>
      <c r="C870" t="s">
        <v>3052</v>
      </c>
      <c r="D870" t="s">
        <v>24</v>
      </c>
      <c r="G870">
        <f>ROUND((L870*P6)+M870, 2)</f>
        <v>0</v>
      </c>
      <c r="L870">
        <f>ROUND(0.0, 3)</f>
        <v>0</v>
      </c>
      <c r="M870">
        <f>ROUND(1.6701226599999999, 3)</f>
        <v>0</v>
      </c>
      <c r="N870" t="s">
        <v>25</v>
      </c>
      <c r="Q870" t="s">
        <v>3071</v>
      </c>
    </row>
    <row r="871" spans="1:17">
      <c r="A871" t="s">
        <v>3072</v>
      </c>
      <c r="B871" t="s">
        <v>3073</v>
      </c>
      <c r="C871" t="s">
        <v>3052</v>
      </c>
      <c r="D871" t="s">
        <v>24</v>
      </c>
      <c r="G871">
        <f>ROUND((L871*P6)+M871, 2)</f>
        <v>0</v>
      </c>
      <c r="L871">
        <f>ROUND(0.0, 3)</f>
        <v>0</v>
      </c>
      <c r="M871">
        <f>ROUND(1.6658744150000002, 3)</f>
        <v>0</v>
      </c>
      <c r="N871" t="s">
        <v>25</v>
      </c>
      <c r="Q871" t="s">
        <v>3074</v>
      </c>
    </row>
    <row r="872" spans="1:17">
      <c r="A872" t="s">
        <v>3075</v>
      </c>
      <c r="B872" t="s">
        <v>3076</v>
      </c>
      <c r="C872" t="s">
        <v>3052</v>
      </c>
      <c r="D872" t="s">
        <v>24</v>
      </c>
      <c r="G872">
        <f>ROUND((L872*P6)+M872, 2)</f>
        <v>0</v>
      </c>
      <c r="L872">
        <f>ROUND(0.0, 3)</f>
        <v>0</v>
      </c>
      <c r="M872">
        <f>ROUND(1.6698926200000002, 3)</f>
        <v>0</v>
      </c>
      <c r="N872" t="s">
        <v>25</v>
      </c>
      <c r="Q872" t="s">
        <v>3077</v>
      </c>
    </row>
    <row r="873" spans="1:17">
      <c r="A873" t="s">
        <v>3078</v>
      </c>
      <c r="B873" t="s">
        <v>3079</v>
      </c>
      <c r="C873" t="s">
        <v>3052</v>
      </c>
      <c r="D873" t="s">
        <v>24</v>
      </c>
      <c r="G873">
        <f>ROUND((L873*P6)+M873, 2)</f>
        <v>0</v>
      </c>
      <c r="L873">
        <f>ROUND(0.0, 3)</f>
        <v>0</v>
      </c>
      <c r="M873">
        <f>ROUND(0.948519785, 3)</f>
        <v>0</v>
      </c>
      <c r="N873" t="s">
        <v>25</v>
      </c>
      <c r="Q873" t="s">
        <v>3080</v>
      </c>
    </row>
    <row r="874" spans="1:17">
      <c r="A874" t="s">
        <v>3081</v>
      </c>
      <c r="B874" t="s">
        <v>3082</v>
      </c>
      <c r="C874" t="s">
        <v>3052</v>
      </c>
      <c r="D874" t="s">
        <v>24</v>
      </c>
      <c r="G874">
        <f>ROUND((L874*P6)+M874, 2)</f>
        <v>0</v>
      </c>
      <c r="L874">
        <f>ROUND(0.0, 3)</f>
        <v>0</v>
      </c>
      <c r="M874">
        <f>ROUND(3.946191565, 3)</f>
        <v>0</v>
      </c>
      <c r="N874" t="s">
        <v>25</v>
      </c>
      <c r="Q874" t="s">
        <v>3083</v>
      </c>
    </row>
    <row r="875" spans="1:17">
      <c r="A875" t="s">
        <v>3084</v>
      </c>
      <c r="B875" t="s">
        <v>3085</v>
      </c>
      <c r="C875" t="s">
        <v>3052</v>
      </c>
      <c r="D875" t="s">
        <v>24</v>
      </c>
      <c r="G875">
        <f>ROUND((L875*P6)+M875, 2)</f>
        <v>0</v>
      </c>
      <c r="L875">
        <f>ROUND(0.0, 3)</f>
        <v>0</v>
      </c>
      <c r="M875">
        <f>ROUND(6.77699152, 3)</f>
        <v>0</v>
      </c>
      <c r="N875" t="s">
        <v>25</v>
      </c>
      <c r="Q875" t="s">
        <v>3086</v>
      </c>
    </row>
    <row r="876" spans="1:17">
      <c r="A876" t="s">
        <v>3087</v>
      </c>
      <c r="B876" t="s">
        <v>3088</v>
      </c>
      <c r="C876" t="s">
        <v>3052</v>
      </c>
      <c r="D876" t="s">
        <v>24</v>
      </c>
      <c r="G876">
        <f>ROUND((L876*P6)+M876, 2)</f>
        <v>0</v>
      </c>
      <c r="L876">
        <f>ROUND(0.0, 3)</f>
        <v>0</v>
      </c>
      <c r="M876">
        <f>ROUND(6.7760553450000005, 3)</f>
        <v>0</v>
      </c>
      <c r="N876" t="s">
        <v>25</v>
      </c>
      <c r="Q876" t="s">
        <v>3089</v>
      </c>
    </row>
    <row r="877" spans="1:17">
      <c r="A877" t="s">
        <v>3090</v>
      </c>
      <c r="B877" t="s">
        <v>3091</v>
      </c>
      <c r="C877" t="s">
        <v>3052</v>
      </c>
      <c r="D877" t="s">
        <v>24</v>
      </c>
      <c r="G877">
        <f>ROUND((L877*P6)+M877, 2)</f>
        <v>0</v>
      </c>
      <c r="L877">
        <f>ROUND(0.0, 3)</f>
        <v>0</v>
      </c>
      <c r="M877">
        <f>ROUND(9.26486748, 3)</f>
        <v>0</v>
      </c>
      <c r="N877" t="s">
        <v>25</v>
      </c>
      <c r="Q877" t="s">
        <v>3092</v>
      </c>
    </row>
    <row r="878" spans="1:17">
      <c r="A878" t="s">
        <v>3093</v>
      </c>
      <c r="B878" t="s">
        <v>3094</v>
      </c>
      <c r="C878" t="s">
        <v>3052</v>
      </c>
      <c r="D878" t="s">
        <v>24</v>
      </c>
      <c r="G878">
        <f>ROUND((L878*P6)+M878, 2)</f>
        <v>0</v>
      </c>
      <c r="L878">
        <f>ROUND(0.0, 3)</f>
        <v>0</v>
      </c>
      <c r="M878">
        <f>ROUND(6.77881939, 3)</f>
        <v>0</v>
      </c>
      <c r="N878" t="s">
        <v>25</v>
      </c>
      <c r="Q878" t="s">
        <v>3095</v>
      </c>
    </row>
    <row r="879" spans="1:17">
      <c r="A879" t="s">
        <v>3096</v>
      </c>
      <c r="B879" t="s">
        <v>3097</v>
      </c>
      <c r="C879" t="s">
        <v>3052</v>
      </c>
      <c r="D879" t="s">
        <v>24</v>
      </c>
      <c r="G879">
        <f>ROUND((L879*P6)+M879, 2)</f>
        <v>0</v>
      </c>
      <c r="L879">
        <f>ROUND(0.0, 3)</f>
        <v>0</v>
      </c>
      <c r="M879">
        <f>ROUND(9.27754498, 3)</f>
        <v>0</v>
      </c>
      <c r="N879" t="s">
        <v>25</v>
      </c>
      <c r="Q879" t="s">
        <v>3098</v>
      </c>
    </row>
    <row r="880" spans="1:17">
      <c r="A880" t="s">
        <v>3099</v>
      </c>
      <c r="B880" t="s">
        <v>3100</v>
      </c>
      <c r="C880" t="s">
        <v>3052</v>
      </c>
      <c r="D880" t="s">
        <v>24</v>
      </c>
      <c r="G880">
        <f>ROUND((L880*P6)+M880, 2)</f>
        <v>0</v>
      </c>
      <c r="L880">
        <f>ROUND(0.0, 3)</f>
        <v>0</v>
      </c>
      <c r="M880">
        <f>ROUND(0.0, 3)</f>
        <v>0</v>
      </c>
      <c r="N880" t="s">
        <v>25</v>
      </c>
      <c r="Q880" t="s">
        <v>3101</v>
      </c>
    </row>
    <row r="881" spans="1:17">
      <c r="A881" t="s">
        <v>3102</v>
      </c>
      <c r="B881" t="s">
        <v>3103</v>
      </c>
      <c r="C881" t="s">
        <v>3052</v>
      </c>
      <c r="D881" t="s">
        <v>24</v>
      </c>
      <c r="G881">
        <f>ROUND((L881*P6)+M881, 2)</f>
        <v>0</v>
      </c>
      <c r="L881">
        <f>ROUND(0.0, 3)</f>
        <v>0</v>
      </c>
      <c r="M881">
        <f>ROUND(0.0, 3)</f>
        <v>0</v>
      </c>
      <c r="N881" t="s">
        <v>25</v>
      </c>
      <c r="Q881" t="s">
        <v>3104</v>
      </c>
    </row>
    <row r="882" spans="1:17">
      <c r="A882" t="s">
        <v>3105</v>
      </c>
      <c r="B882" t="s">
        <v>3106</v>
      </c>
      <c r="C882" t="s">
        <v>3052</v>
      </c>
      <c r="D882" t="s">
        <v>24</v>
      </c>
      <c r="G882">
        <f>ROUND((L882*P6)+M882, 2)</f>
        <v>0</v>
      </c>
      <c r="L882">
        <f>ROUND(0.0, 3)</f>
        <v>0</v>
      </c>
      <c r="M882">
        <f>ROUND(7.69156588, 3)</f>
        <v>0</v>
      </c>
      <c r="N882" t="s">
        <v>25</v>
      </c>
      <c r="Q882" t="s">
        <v>3107</v>
      </c>
    </row>
    <row r="883" spans="1:17">
      <c r="A883" t="s">
        <v>3108</v>
      </c>
      <c r="B883" t="s">
        <v>3109</v>
      </c>
      <c r="C883" t="s">
        <v>3052</v>
      </c>
      <c r="D883" t="s">
        <v>24</v>
      </c>
      <c r="G883">
        <f>ROUND((L883*P6)+M883, 2)</f>
        <v>0</v>
      </c>
      <c r="L883">
        <f>ROUND(0.0, 3)</f>
        <v>0</v>
      </c>
      <c r="M883">
        <f>ROUND(0.0, 3)</f>
        <v>0</v>
      </c>
      <c r="N883" t="s">
        <v>25</v>
      </c>
      <c r="Q883" t="s">
        <v>3110</v>
      </c>
    </row>
    <row r="884" spans="1:17">
      <c r="A884" t="s">
        <v>3111</v>
      </c>
      <c r="B884" t="s">
        <v>3112</v>
      </c>
      <c r="C884" t="s">
        <v>3113</v>
      </c>
      <c r="D884" t="s">
        <v>24</v>
      </c>
      <c r="G884">
        <f>ROUND((L884*P6)+M884, 2)</f>
        <v>0</v>
      </c>
      <c r="L884">
        <f>ROUND(0.010212615, 3)</f>
        <v>0</v>
      </c>
      <c r="M884">
        <f>ROUND(0.0, 3)</f>
        <v>0</v>
      </c>
      <c r="N884" t="s">
        <v>25</v>
      </c>
      <c r="Q884" t="s">
        <v>3114</v>
      </c>
    </row>
    <row r="885" spans="1:17">
      <c r="A885" t="s">
        <v>3115</v>
      </c>
      <c r="B885" t="s">
        <v>3116</v>
      </c>
      <c r="C885" t="s">
        <v>3117</v>
      </c>
      <c r="D885" t="s">
        <v>24</v>
      </c>
      <c r="G885">
        <f>ROUND((L885*P6)+M885, 2)</f>
        <v>0</v>
      </c>
      <c r="L885">
        <f>ROUND(0.0, 3)</f>
        <v>0</v>
      </c>
      <c r="M885">
        <f>ROUND(0.0, 3)</f>
        <v>0</v>
      </c>
      <c r="N885" t="s">
        <v>25</v>
      </c>
      <c r="Q885" t="s">
        <v>3118</v>
      </c>
    </row>
    <row r="886" spans="1:17">
      <c r="A886" t="s">
        <v>3119</v>
      </c>
      <c r="B886" t="s">
        <v>3120</v>
      </c>
      <c r="C886" t="s">
        <v>1443</v>
      </c>
      <c r="D886" t="s">
        <v>24</v>
      </c>
      <c r="G886">
        <f>ROUND((L886*P6)+M886, 2)</f>
        <v>0</v>
      </c>
      <c r="L886">
        <f>ROUND(0.12580647, 3)</f>
        <v>0</v>
      </c>
      <c r="M886">
        <f>ROUND(0.0, 3)</f>
        <v>0</v>
      </c>
      <c r="N886" t="s">
        <v>25</v>
      </c>
      <c r="Q886" t="s">
        <v>3121</v>
      </c>
    </row>
    <row r="887" spans="1:17">
      <c r="A887" t="s">
        <v>3122</v>
      </c>
      <c r="B887" t="s">
        <v>3123</v>
      </c>
      <c r="C887" t="s">
        <v>1443</v>
      </c>
      <c r="D887" t="s">
        <v>24</v>
      </c>
      <c r="G887">
        <f>ROUND((L887*P6)+M887, 2)</f>
        <v>0</v>
      </c>
      <c r="L887">
        <f>ROUND(1.12672876, 3)</f>
        <v>0</v>
      </c>
      <c r="M887">
        <f>ROUND(2.68887856, 3)</f>
        <v>0</v>
      </c>
      <c r="N887" t="s">
        <v>25</v>
      </c>
      <c r="Q887" t="s">
        <v>3124</v>
      </c>
    </row>
    <row r="888" spans="1:17">
      <c r="A888" t="s">
        <v>3125</v>
      </c>
      <c r="B888" t="s">
        <v>3126</v>
      </c>
      <c r="C888" t="s">
        <v>1443</v>
      </c>
      <c r="D888" t="s">
        <v>24</v>
      </c>
      <c r="G888">
        <f>ROUND((L888*P6)+M888, 2)</f>
        <v>0</v>
      </c>
      <c r="L888">
        <f>ROUND(0.875753625, 3)</f>
        <v>0</v>
      </c>
      <c r="M888">
        <f>ROUND(0.0, 3)</f>
        <v>0</v>
      </c>
      <c r="N888" t="s">
        <v>25</v>
      </c>
      <c r="Q888" t="s">
        <v>3127</v>
      </c>
    </row>
    <row r="889" spans="1:17">
      <c r="A889" t="s">
        <v>3128</v>
      </c>
      <c r="B889" t="s">
        <v>3129</v>
      </c>
      <c r="C889" t="s">
        <v>1443</v>
      </c>
      <c r="D889" t="s">
        <v>24</v>
      </c>
      <c r="G889">
        <f>ROUND((L889*P6)+M889, 2)</f>
        <v>0</v>
      </c>
      <c r="L889">
        <f>ROUND(0.0, 3)</f>
        <v>0</v>
      </c>
      <c r="M889">
        <f>ROUND(0.0, 3)</f>
        <v>0</v>
      </c>
      <c r="N889" t="s">
        <v>25</v>
      </c>
      <c r="Q889" t="s">
        <v>3130</v>
      </c>
    </row>
    <row r="890" spans="1:17">
      <c r="A890" t="s">
        <v>3131</v>
      </c>
      <c r="B890" t="s">
        <v>3132</v>
      </c>
      <c r="C890" t="s">
        <v>3133</v>
      </c>
      <c r="D890" t="s">
        <v>24</v>
      </c>
      <c r="G890">
        <f>ROUND((L890*P6)+M890, 2)</f>
        <v>0</v>
      </c>
      <c r="L890">
        <f>ROUND(0.0, 3)</f>
        <v>0</v>
      </c>
      <c r="M890">
        <f>ROUND(0.0, 3)</f>
        <v>0</v>
      </c>
      <c r="N890" t="s">
        <v>25</v>
      </c>
      <c r="Q890" t="s">
        <v>3134</v>
      </c>
    </row>
    <row r="891" spans="1:17">
      <c r="A891" t="s">
        <v>3135</v>
      </c>
      <c r="B891" t="s">
        <v>3136</v>
      </c>
      <c r="C891" t="s">
        <v>3137</v>
      </c>
      <c r="D891" t="s">
        <v>24</v>
      </c>
      <c r="G891">
        <f>ROUND((L891*P6)+M891, 2)</f>
        <v>0</v>
      </c>
      <c r="L891">
        <f>ROUND(0.0, 3)</f>
        <v>0</v>
      </c>
      <c r="M891">
        <f>ROUND(0.0, 3)</f>
        <v>0</v>
      </c>
      <c r="N891" t="s">
        <v>25</v>
      </c>
      <c r="Q891" t="s">
        <v>3138</v>
      </c>
    </row>
    <row r="892" spans="1:17">
      <c r="A892" t="s">
        <v>3139</v>
      </c>
      <c r="B892" t="s">
        <v>3140</v>
      </c>
      <c r="C892" t="s">
        <v>3141</v>
      </c>
      <c r="D892" t="s">
        <v>24</v>
      </c>
      <c r="G892">
        <f>ROUND((L892*P6)+M892, 2)</f>
        <v>0</v>
      </c>
      <c r="L892">
        <f>ROUND(0.0, 3)</f>
        <v>0</v>
      </c>
      <c r="M892">
        <f>ROUND(0.0, 3)</f>
        <v>0</v>
      </c>
      <c r="N892" t="s">
        <v>25</v>
      </c>
      <c r="Q892" t="s">
        <v>3142</v>
      </c>
    </row>
    <row r="893" spans="1:17">
      <c r="A893" t="s">
        <v>3143</v>
      </c>
      <c r="B893" t="s">
        <v>3144</v>
      </c>
      <c r="C893" t="s">
        <v>1725</v>
      </c>
      <c r="D893" t="s">
        <v>24</v>
      </c>
      <c r="G893">
        <f>ROUND((L893*P6)+M893, 2)</f>
        <v>0</v>
      </c>
      <c r="L893">
        <f>ROUND(0.00425903, 3)</f>
        <v>0</v>
      </c>
      <c r="M893">
        <f>ROUND(0.0, 3)</f>
        <v>0</v>
      </c>
      <c r="N893" t="s">
        <v>25</v>
      </c>
      <c r="Q893" t="s">
        <v>3145</v>
      </c>
    </row>
    <row r="894" spans="1:17">
      <c r="A894" t="s">
        <v>3146</v>
      </c>
      <c r="B894" t="s">
        <v>3147</v>
      </c>
      <c r="C894" t="s">
        <v>2973</v>
      </c>
      <c r="D894" t="s">
        <v>24</v>
      </c>
      <c r="G894">
        <f>ROUND((L894*P6)+M894, 2)</f>
        <v>0</v>
      </c>
      <c r="L894">
        <f>ROUND(0.0, 3)</f>
        <v>0</v>
      </c>
      <c r="M894">
        <f>ROUND(0.0, 3)</f>
        <v>0</v>
      </c>
      <c r="N894" t="s">
        <v>25</v>
      </c>
      <c r="Q894" t="s">
        <v>3148</v>
      </c>
    </row>
    <row r="895" spans="1:17">
      <c r="A895" t="s">
        <v>3149</v>
      </c>
      <c r="B895" t="s">
        <v>3150</v>
      </c>
      <c r="C895" t="s">
        <v>2973</v>
      </c>
      <c r="D895" t="s">
        <v>24</v>
      </c>
      <c r="G895">
        <f>ROUND((L895*P6)+M895, 2)</f>
        <v>0</v>
      </c>
      <c r="L895">
        <f>ROUND(0.0, 3)</f>
        <v>0</v>
      </c>
      <c r="M895">
        <f>ROUND(0.0, 3)</f>
        <v>0</v>
      </c>
      <c r="N895" t="s">
        <v>25</v>
      </c>
      <c r="Q895" t="s">
        <v>3151</v>
      </c>
    </row>
    <row r="896" spans="1:17">
      <c r="A896" t="s">
        <v>3152</v>
      </c>
      <c r="B896" t="s">
        <v>3153</v>
      </c>
      <c r="C896" t="s">
        <v>1772</v>
      </c>
      <c r="D896" t="s">
        <v>24</v>
      </c>
      <c r="G896">
        <f>ROUND((L896*P6)+M896, 2)</f>
        <v>0</v>
      </c>
      <c r="L896">
        <f>ROUND(0.0, 3)</f>
        <v>0</v>
      </c>
      <c r="M896">
        <f>ROUND(0.0, 3)</f>
        <v>0</v>
      </c>
      <c r="N896" t="s">
        <v>25</v>
      </c>
      <c r="Q896" t="s">
        <v>3154</v>
      </c>
    </row>
    <row r="897" spans="1:17">
      <c r="A897" t="s">
        <v>3155</v>
      </c>
      <c r="B897" t="s">
        <v>3156</v>
      </c>
      <c r="C897" t="s">
        <v>1772</v>
      </c>
      <c r="D897" t="s">
        <v>24</v>
      </c>
      <c r="G897">
        <f>ROUND((L897*P6)+M897, 2)</f>
        <v>0</v>
      </c>
      <c r="L897">
        <f>ROUND(0.0, 3)</f>
        <v>0</v>
      </c>
      <c r="M897">
        <f>ROUND(0.0, 3)</f>
        <v>0</v>
      </c>
      <c r="N897" t="s">
        <v>25</v>
      </c>
      <c r="Q897" t="s">
        <v>3157</v>
      </c>
    </row>
    <row r="898" spans="1:17">
      <c r="A898" t="s">
        <v>3158</v>
      </c>
      <c r="B898" t="s">
        <v>3159</v>
      </c>
      <c r="C898" t="s">
        <v>3160</v>
      </c>
      <c r="D898" t="s">
        <v>24</v>
      </c>
      <c r="G898">
        <f>ROUND((L898*P6)+M898, 2)</f>
        <v>0</v>
      </c>
      <c r="L898">
        <f>ROUND(0.0, 3)</f>
        <v>0</v>
      </c>
      <c r="M898">
        <f>ROUND(0.0, 3)</f>
        <v>0</v>
      </c>
      <c r="N898" t="s">
        <v>25</v>
      </c>
      <c r="Q898" t="s">
        <v>3161</v>
      </c>
    </row>
    <row r="899" spans="1:17">
      <c r="A899" t="s">
        <v>3162</v>
      </c>
      <c r="B899" t="s">
        <v>3163</v>
      </c>
      <c r="C899" t="s">
        <v>3164</v>
      </c>
      <c r="D899" t="s">
        <v>24</v>
      </c>
      <c r="G899">
        <f>ROUND((L899*P6)+M899, 2)</f>
        <v>0</v>
      </c>
      <c r="L899">
        <f>ROUND(0.0, 3)</f>
        <v>0</v>
      </c>
      <c r="M899">
        <f>ROUND(0.0, 3)</f>
        <v>0</v>
      </c>
      <c r="N899" t="s">
        <v>25</v>
      </c>
      <c r="Q899" t="s">
        <v>3165</v>
      </c>
    </row>
    <row r="900" spans="1:17">
      <c r="A900" t="s">
        <v>3166</v>
      </c>
      <c r="B900" t="s">
        <v>3167</v>
      </c>
      <c r="C900" t="s">
        <v>3168</v>
      </c>
      <c r="D900" t="s">
        <v>24</v>
      </c>
      <c r="G900">
        <f>ROUND((L900*P6)+M900, 2)</f>
        <v>0</v>
      </c>
      <c r="L900">
        <f>ROUND(0.0, 3)</f>
        <v>0</v>
      </c>
      <c r="M900">
        <f>ROUND(0.0, 3)</f>
        <v>0</v>
      </c>
      <c r="N900" t="s">
        <v>25</v>
      </c>
      <c r="Q900" t="s">
        <v>3169</v>
      </c>
    </row>
    <row r="901" spans="1:17">
      <c r="A901" t="s">
        <v>3170</v>
      </c>
      <c r="B901" t="s">
        <v>3159</v>
      </c>
      <c r="C901" t="s">
        <v>3160</v>
      </c>
      <c r="D901" t="s">
        <v>24</v>
      </c>
      <c r="G901">
        <f>ROUND((L901*P6)+M901, 2)</f>
        <v>0</v>
      </c>
      <c r="L901">
        <f>ROUND(0.0, 3)</f>
        <v>0</v>
      </c>
      <c r="M901">
        <f>ROUND(0.0, 3)</f>
        <v>0</v>
      </c>
      <c r="N901" t="s">
        <v>25</v>
      </c>
      <c r="Q901" t="s">
        <v>3171</v>
      </c>
    </row>
    <row r="902" spans="1:17">
      <c r="A902" t="s">
        <v>3172</v>
      </c>
      <c r="B902" t="s">
        <v>3173</v>
      </c>
      <c r="C902" t="s">
        <v>29</v>
      </c>
      <c r="D902" t="s">
        <v>24</v>
      </c>
      <c r="G902">
        <f>ROUND((L902*P6)+M902, 2)</f>
        <v>0</v>
      </c>
      <c r="L902">
        <f>ROUND(0.0, 3)</f>
        <v>0</v>
      </c>
      <c r="M902">
        <f>ROUND(0.0, 3)</f>
        <v>0</v>
      </c>
      <c r="N902" t="s">
        <v>25</v>
      </c>
      <c r="Q902" t="s">
        <v>3174</v>
      </c>
    </row>
    <row r="903" spans="1:17">
      <c r="A903" t="s">
        <v>3175</v>
      </c>
      <c r="B903" t="s">
        <v>3176</v>
      </c>
      <c r="C903" t="s">
        <v>3177</v>
      </c>
      <c r="D903" t="s">
        <v>24</v>
      </c>
      <c r="G903">
        <f>ROUND((L903*P6)+M903, 2)</f>
        <v>0</v>
      </c>
      <c r="L903">
        <f>ROUND(0.0, 3)</f>
        <v>0</v>
      </c>
      <c r="M903">
        <f>ROUND(0.0, 3)</f>
        <v>0</v>
      </c>
      <c r="N903" t="s">
        <v>25</v>
      </c>
      <c r="Q903" t="s">
        <v>3178</v>
      </c>
    </row>
    <row r="904" spans="1:17">
      <c r="A904" t="s">
        <v>3179</v>
      </c>
      <c r="B904" t="s">
        <v>3180</v>
      </c>
      <c r="C904" t="s">
        <v>3181</v>
      </c>
      <c r="D904" t="s">
        <v>24</v>
      </c>
      <c r="G904">
        <f>ROUND((L904*P6)+M904, 2)</f>
        <v>0</v>
      </c>
      <c r="L904">
        <f>ROUND(0.0, 3)</f>
        <v>0</v>
      </c>
      <c r="M904">
        <f>ROUND(0.0, 3)</f>
        <v>0</v>
      </c>
      <c r="N904" t="s">
        <v>25</v>
      </c>
      <c r="Q904" t="s">
        <v>3182</v>
      </c>
    </row>
    <row r="905" spans="1:17">
      <c r="A905" t="s">
        <v>3183</v>
      </c>
      <c r="B905" t="s">
        <v>3184</v>
      </c>
      <c r="C905" t="s">
        <v>1651</v>
      </c>
      <c r="D905" t="s">
        <v>24</v>
      </c>
      <c r="G905">
        <f>ROUND((L905*P6)+M905, 2)</f>
        <v>0</v>
      </c>
      <c r="L905">
        <f>ROUND(0.0, 3)</f>
        <v>0</v>
      </c>
      <c r="M905">
        <f>ROUND(0.0, 3)</f>
        <v>0</v>
      </c>
      <c r="N905" t="s">
        <v>25</v>
      </c>
      <c r="Q905" t="s">
        <v>3185</v>
      </c>
    </row>
    <row r="906" spans="1:17">
      <c r="A906" t="s">
        <v>3186</v>
      </c>
      <c r="B906" t="s">
        <v>3159</v>
      </c>
      <c r="C906" t="s">
        <v>3160</v>
      </c>
      <c r="D906" t="s">
        <v>24</v>
      </c>
      <c r="G906">
        <f>ROUND((L906*P6)+M906, 2)</f>
        <v>0</v>
      </c>
      <c r="L906">
        <f>ROUND(0.0, 3)</f>
        <v>0</v>
      </c>
      <c r="M906">
        <f>ROUND(0.0, 3)</f>
        <v>0</v>
      </c>
      <c r="N906" t="s">
        <v>25</v>
      </c>
      <c r="Q906" t="s">
        <v>3187</v>
      </c>
    </row>
    <row r="907" spans="1:17">
      <c r="A907" t="s">
        <v>3188</v>
      </c>
      <c r="B907" t="s">
        <v>3189</v>
      </c>
      <c r="C907" t="s">
        <v>3190</v>
      </c>
      <c r="D907" t="s">
        <v>24</v>
      </c>
      <c r="G907">
        <f>ROUND((L907*P6)+M907, 2)</f>
        <v>0</v>
      </c>
      <c r="L907">
        <f>ROUND(0.0, 3)</f>
        <v>0</v>
      </c>
      <c r="M907">
        <f>ROUND(1.72003482, 3)</f>
        <v>0</v>
      </c>
      <c r="N907" t="s">
        <v>25</v>
      </c>
      <c r="Q907" t="s">
        <v>3191</v>
      </c>
    </row>
    <row r="908" spans="1:17">
      <c r="A908" t="s">
        <v>3192</v>
      </c>
      <c r="B908" t="s">
        <v>3193</v>
      </c>
      <c r="C908" t="s">
        <v>3194</v>
      </c>
      <c r="D908" t="s">
        <v>24</v>
      </c>
      <c r="G908">
        <f>ROUND((L908*P6)+M908, 2)</f>
        <v>0</v>
      </c>
      <c r="L908">
        <f>ROUND(0.0, 3)</f>
        <v>0</v>
      </c>
      <c r="M908">
        <f>ROUND(0.05103713, 3)</f>
        <v>0</v>
      </c>
      <c r="N908" t="s">
        <v>25</v>
      </c>
      <c r="Q908" t="s">
        <v>3195</v>
      </c>
    </row>
    <row r="909" spans="1:17">
      <c r="A909" t="s">
        <v>3196</v>
      </c>
      <c r="B909" t="s">
        <v>3197</v>
      </c>
      <c r="C909" t="s">
        <v>3198</v>
      </c>
      <c r="D909" t="s">
        <v>24</v>
      </c>
      <c r="G909">
        <f>ROUND((L909*P6)+M909, 2)</f>
        <v>0</v>
      </c>
      <c r="L909">
        <f>ROUND(0.0, 3)</f>
        <v>0</v>
      </c>
      <c r="M909">
        <f>ROUND(0.0, 3)</f>
        <v>0</v>
      </c>
      <c r="N909" t="s">
        <v>25</v>
      </c>
      <c r="Q909" t="s">
        <v>3199</v>
      </c>
    </row>
    <row r="910" spans="1:17">
      <c r="A910" t="s">
        <v>3200</v>
      </c>
      <c r="B910" t="s">
        <v>3201</v>
      </c>
      <c r="C910" t="s">
        <v>3202</v>
      </c>
      <c r="D910" t="s">
        <v>24</v>
      </c>
      <c r="G910">
        <f>ROUND((L910*P6)+M910, 2)</f>
        <v>0</v>
      </c>
      <c r="L910">
        <f>ROUND(0.0, 3)</f>
        <v>0</v>
      </c>
      <c r="M910">
        <f>ROUND(5.411511595, 3)</f>
        <v>0</v>
      </c>
      <c r="N910" t="s">
        <v>25</v>
      </c>
      <c r="Q910" t="s">
        <v>3203</v>
      </c>
    </row>
    <row r="911" spans="1:17">
      <c r="A911" t="s">
        <v>3204</v>
      </c>
      <c r="B911" t="s">
        <v>3205</v>
      </c>
      <c r="C911" t="s">
        <v>3206</v>
      </c>
      <c r="D911" t="s">
        <v>24</v>
      </c>
      <c r="G911">
        <f>ROUND((L911*P6)+M911, 2)</f>
        <v>0</v>
      </c>
      <c r="L911">
        <f>ROUND(0.0, 3)</f>
        <v>0</v>
      </c>
      <c r="M911">
        <f>ROUND(0.0, 3)</f>
        <v>0</v>
      </c>
      <c r="N911" t="s">
        <v>25</v>
      </c>
      <c r="Q911" t="s">
        <v>3207</v>
      </c>
    </row>
    <row r="912" spans="1:17">
      <c r="A912" t="s">
        <v>3208</v>
      </c>
      <c r="B912" t="s">
        <v>3209</v>
      </c>
      <c r="C912" t="s">
        <v>2137</v>
      </c>
      <c r="D912" t="s">
        <v>24</v>
      </c>
      <c r="G912">
        <f>ROUND((L912*P6)+M912, 2)</f>
        <v>0</v>
      </c>
      <c r="L912">
        <f>ROUND(0.0, 3)</f>
        <v>0</v>
      </c>
      <c r="M912">
        <f>ROUND(0.0, 3)</f>
        <v>0</v>
      </c>
      <c r="N912" t="s">
        <v>25</v>
      </c>
      <c r="Q912" t="s">
        <v>3210</v>
      </c>
    </row>
    <row r="913" spans="1:17">
      <c r="A913" t="s">
        <v>3211</v>
      </c>
      <c r="B913" t="s">
        <v>3212</v>
      </c>
      <c r="C913" t="s">
        <v>3213</v>
      </c>
      <c r="D913" t="s">
        <v>24</v>
      </c>
      <c r="G913">
        <f>ROUND((L913*P6)+M913, 2)</f>
        <v>0</v>
      </c>
      <c r="L913">
        <f>ROUND(0.0, 3)</f>
        <v>0</v>
      </c>
      <c r="M913">
        <f>ROUND(379.28008744, 3)</f>
        <v>0</v>
      </c>
      <c r="N913" t="s">
        <v>25</v>
      </c>
      <c r="Q913" t="s">
        <v>3214</v>
      </c>
    </row>
    <row r="914" spans="1:17">
      <c r="A914" t="s">
        <v>3215</v>
      </c>
      <c r="B914" t="s">
        <v>2509</v>
      </c>
      <c r="C914" t="s">
        <v>3216</v>
      </c>
      <c r="D914" t="s">
        <v>24</v>
      </c>
      <c r="G914">
        <f>ROUND((L914*P6)+M914, 2)</f>
        <v>0</v>
      </c>
      <c r="L914">
        <f>ROUND(0.0, 3)</f>
        <v>0</v>
      </c>
      <c r="M914">
        <f>ROUND(0.0, 3)</f>
        <v>0</v>
      </c>
      <c r="N914" t="s">
        <v>25</v>
      </c>
      <c r="Q914" t="s">
        <v>3217</v>
      </c>
    </row>
    <row r="915" spans="1:17">
      <c r="A915" t="s">
        <v>3218</v>
      </c>
      <c r="B915" t="s">
        <v>3219</v>
      </c>
      <c r="C915" t="s">
        <v>3220</v>
      </c>
      <c r="D915" t="s">
        <v>24</v>
      </c>
      <c r="G915">
        <f>ROUND((L915*P6)+M915, 2)</f>
        <v>0</v>
      </c>
      <c r="L915">
        <f>ROUND(0.0, 3)</f>
        <v>0</v>
      </c>
      <c r="M915">
        <f>ROUND(1.98390562, 3)</f>
        <v>0</v>
      </c>
      <c r="N915" t="s">
        <v>25</v>
      </c>
      <c r="Q915" t="s">
        <v>3221</v>
      </c>
    </row>
    <row r="916" spans="1:17">
      <c r="A916" t="s">
        <v>3222</v>
      </c>
      <c r="B916" t="s">
        <v>3223</v>
      </c>
      <c r="C916" t="s">
        <v>365</v>
      </c>
      <c r="D916" t="s">
        <v>24</v>
      </c>
      <c r="G916">
        <f>ROUND((L916*P6)+M916, 2)</f>
        <v>0</v>
      </c>
      <c r="L916">
        <f>ROUND(0.0, 3)</f>
        <v>0</v>
      </c>
      <c r="M916">
        <f>ROUND(0.102755535, 3)</f>
        <v>0</v>
      </c>
      <c r="N916" t="s">
        <v>25</v>
      </c>
      <c r="Q916" t="s">
        <v>3224</v>
      </c>
    </row>
    <row r="917" spans="1:17">
      <c r="A917" t="s">
        <v>3225</v>
      </c>
      <c r="B917" t="s">
        <v>3226</v>
      </c>
      <c r="C917" t="s">
        <v>2364</v>
      </c>
      <c r="D917" t="s">
        <v>24</v>
      </c>
      <c r="G917">
        <f>ROUND((L917*P6)+M917, 2)</f>
        <v>0</v>
      </c>
      <c r="L917">
        <f>ROUND(0.0, 3)</f>
        <v>0</v>
      </c>
      <c r="M917">
        <f>ROUND(0.0, 3)</f>
        <v>0</v>
      </c>
      <c r="N917" t="s">
        <v>25</v>
      </c>
      <c r="Q917" t="s">
        <v>3227</v>
      </c>
    </row>
    <row r="918" spans="1:17">
      <c r="A918" t="s">
        <v>3228</v>
      </c>
      <c r="B918" t="s">
        <v>3229</v>
      </c>
      <c r="C918" t="s">
        <v>2646</v>
      </c>
      <c r="D918" t="s">
        <v>24</v>
      </c>
      <c r="G918">
        <f>ROUND((L918*P6)+M918, 2)</f>
        <v>0</v>
      </c>
      <c r="L918">
        <f>ROUND(0.0, 3)</f>
        <v>0</v>
      </c>
      <c r="M918">
        <f>ROUND(0.0, 3)</f>
        <v>0</v>
      </c>
      <c r="N918" t="s">
        <v>25</v>
      </c>
      <c r="Q918" t="s">
        <v>3230</v>
      </c>
    </row>
    <row r="919" spans="1:17">
      <c r="A919" t="s">
        <v>3231</v>
      </c>
      <c r="B919" t="s">
        <v>3232</v>
      </c>
      <c r="C919" t="s">
        <v>2646</v>
      </c>
      <c r="D919" t="s">
        <v>24</v>
      </c>
      <c r="G919">
        <f>ROUND((L919*P6)+M919, 2)</f>
        <v>0</v>
      </c>
      <c r="L919">
        <f>ROUND(0.0, 3)</f>
        <v>0</v>
      </c>
      <c r="M919">
        <f>ROUND(74.84339951, 3)</f>
        <v>0</v>
      </c>
      <c r="N919" t="s">
        <v>25</v>
      </c>
      <c r="Q919" t="s">
        <v>3233</v>
      </c>
    </row>
    <row r="920" spans="1:17">
      <c r="A920" t="s">
        <v>3234</v>
      </c>
      <c r="B920" t="s">
        <v>3235</v>
      </c>
      <c r="C920" t="s">
        <v>2646</v>
      </c>
      <c r="D920" t="s">
        <v>24</v>
      </c>
      <c r="G920">
        <f>ROUND((L920*P6)+M920, 2)</f>
        <v>0</v>
      </c>
      <c r="L920">
        <f>ROUND(0.0, 3)</f>
        <v>0</v>
      </c>
      <c r="M920">
        <f>ROUND(0.0, 3)</f>
        <v>0</v>
      </c>
      <c r="N920" t="s">
        <v>25</v>
      </c>
      <c r="Q920" t="s">
        <v>3236</v>
      </c>
    </row>
    <row r="921" spans="1:17">
      <c r="A921" t="s">
        <v>3237</v>
      </c>
      <c r="B921" t="s">
        <v>3238</v>
      </c>
      <c r="C921" t="s">
        <v>2646</v>
      </c>
      <c r="D921" t="s">
        <v>24</v>
      </c>
      <c r="G921">
        <f>ROUND((L921*P6)+M921, 2)</f>
        <v>0</v>
      </c>
      <c r="L921">
        <f>ROUND(0.0, 3)</f>
        <v>0</v>
      </c>
      <c r="M921">
        <f>ROUND(2.596212345, 3)</f>
        <v>0</v>
      </c>
      <c r="N921" t="s">
        <v>25</v>
      </c>
      <c r="Q921" t="s">
        <v>3239</v>
      </c>
    </row>
    <row r="922" spans="1:17">
      <c r="A922" t="s">
        <v>3240</v>
      </c>
      <c r="B922" t="s">
        <v>3241</v>
      </c>
      <c r="C922" t="s">
        <v>2646</v>
      </c>
      <c r="D922" t="s">
        <v>24</v>
      </c>
      <c r="G922">
        <f>ROUND((L922*P6)+M922, 2)</f>
        <v>0</v>
      </c>
      <c r="L922">
        <f>ROUND(0.0, 3)</f>
        <v>0</v>
      </c>
      <c r="M922">
        <f>ROUND(455.356779975, 3)</f>
        <v>0</v>
      </c>
      <c r="N922" t="s">
        <v>25</v>
      </c>
      <c r="Q922" t="s">
        <v>3242</v>
      </c>
    </row>
    <row r="923" spans="1:17">
      <c r="A923" t="s">
        <v>3243</v>
      </c>
      <c r="B923" t="s">
        <v>3244</v>
      </c>
      <c r="C923" t="s">
        <v>2646</v>
      </c>
      <c r="D923" t="s">
        <v>24</v>
      </c>
      <c r="G923">
        <f>ROUND((L923*P6)+M923, 2)</f>
        <v>0</v>
      </c>
      <c r="L923">
        <f>ROUND(0.0, 3)</f>
        <v>0</v>
      </c>
      <c r="M923">
        <f>ROUND(1.087885065, 3)</f>
        <v>0</v>
      </c>
      <c r="N923" t="s">
        <v>25</v>
      </c>
      <c r="Q923" t="s">
        <v>3245</v>
      </c>
    </row>
    <row r="924" spans="1:17">
      <c r="A924" t="s">
        <v>3246</v>
      </c>
      <c r="B924" t="s">
        <v>3247</v>
      </c>
      <c r="C924" t="s">
        <v>2646</v>
      </c>
      <c r="D924" t="s">
        <v>24</v>
      </c>
      <c r="G924">
        <f>ROUND((L924*P6)+M924, 2)</f>
        <v>0</v>
      </c>
      <c r="L924">
        <f>ROUND(0.0, 3)</f>
        <v>0</v>
      </c>
      <c r="M924">
        <f>ROUND(54.403689345, 3)</f>
        <v>0</v>
      </c>
      <c r="N924" t="s">
        <v>25</v>
      </c>
      <c r="Q924" t="s">
        <v>3248</v>
      </c>
    </row>
    <row r="925" spans="1:17">
      <c r="A925" t="s">
        <v>3249</v>
      </c>
      <c r="B925" t="s">
        <v>3250</v>
      </c>
      <c r="C925" t="s">
        <v>2646</v>
      </c>
      <c r="D925" t="s">
        <v>24</v>
      </c>
      <c r="G925">
        <f>ROUND((L925*P6)+M925, 2)</f>
        <v>0</v>
      </c>
      <c r="L925">
        <f>ROUND(0.0, 3)</f>
        <v>0</v>
      </c>
      <c r="M925">
        <f>ROUND(162.68947986, 3)</f>
        <v>0</v>
      </c>
      <c r="N925" t="s">
        <v>25</v>
      </c>
      <c r="Q925" t="s">
        <v>3251</v>
      </c>
    </row>
    <row r="926" spans="1:17">
      <c r="A926" t="s">
        <v>3252</v>
      </c>
      <c r="B926" t="s">
        <v>3253</v>
      </c>
      <c r="C926" t="s">
        <v>2646</v>
      </c>
      <c r="D926" t="s">
        <v>24</v>
      </c>
      <c r="G926">
        <f>ROUND((L926*P6)+M926, 2)</f>
        <v>0</v>
      </c>
      <c r="L926">
        <f>ROUND(0.0, 3)</f>
        <v>0</v>
      </c>
      <c r="M926">
        <f>ROUND(4.97456308, 3)</f>
        <v>0</v>
      </c>
      <c r="N926" t="s">
        <v>25</v>
      </c>
      <c r="Q926" t="s">
        <v>3254</v>
      </c>
    </row>
    <row r="927" spans="1:17">
      <c r="A927" t="s">
        <v>3255</v>
      </c>
      <c r="B927" t="s">
        <v>3256</v>
      </c>
      <c r="C927" t="s">
        <v>2646</v>
      </c>
      <c r="D927" t="s">
        <v>24</v>
      </c>
      <c r="G927">
        <f>ROUND((L927*P6)+M927, 2)</f>
        <v>0</v>
      </c>
      <c r="L927">
        <f>ROUND(0.0, 3)</f>
        <v>0</v>
      </c>
      <c r="M927">
        <f>ROUND(6.16019827, 3)</f>
        <v>0</v>
      </c>
      <c r="N927" t="s">
        <v>25</v>
      </c>
      <c r="Q927" t="s">
        <v>3257</v>
      </c>
    </row>
    <row r="928" spans="1:17">
      <c r="A928" t="s">
        <v>3258</v>
      </c>
      <c r="B928" t="s">
        <v>3259</v>
      </c>
      <c r="C928" t="s">
        <v>2646</v>
      </c>
      <c r="D928" t="s">
        <v>24</v>
      </c>
      <c r="G928">
        <f>ROUND((L928*P6)+M928, 2)</f>
        <v>0</v>
      </c>
      <c r="L928">
        <f>ROUND(0.0, 3)</f>
        <v>0</v>
      </c>
      <c r="M928">
        <f>ROUND(23.636385415, 3)</f>
        <v>0</v>
      </c>
      <c r="N928" t="s">
        <v>25</v>
      </c>
      <c r="Q928" t="s">
        <v>3260</v>
      </c>
    </row>
    <row r="929" spans="1:17">
      <c r="A929" t="s">
        <v>3261</v>
      </c>
      <c r="B929" t="s">
        <v>3262</v>
      </c>
      <c r="C929" t="s">
        <v>2646</v>
      </c>
      <c r="D929" t="s">
        <v>24</v>
      </c>
      <c r="G929">
        <f>ROUND((L929*P6)+M929, 2)</f>
        <v>0</v>
      </c>
      <c r="L929">
        <f>ROUND(0.0, 3)</f>
        <v>0</v>
      </c>
      <c r="M929">
        <f>ROUND(7.958601575, 3)</f>
        <v>0</v>
      </c>
      <c r="N929" t="s">
        <v>25</v>
      </c>
      <c r="Q929" t="s">
        <v>3263</v>
      </c>
    </row>
    <row r="930" spans="1:17">
      <c r="A930" t="s">
        <v>3264</v>
      </c>
      <c r="B930" t="s">
        <v>3265</v>
      </c>
      <c r="C930" t="s">
        <v>2646</v>
      </c>
      <c r="D930" t="s">
        <v>24</v>
      </c>
      <c r="G930">
        <f>ROUND((L930*P6)+M930, 2)</f>
        <v>0</v>
      </c>
      <c r="L930">
        <f>ROUND(0.0, 3)</f>
        <v>0</v>
      </c>
      <c r="M930">
        <f>ROUND(0.0, 3)</f>
        <v>0</v>
      </c>
      <c r="N930" t="s">
        <v>25</v>
      </c>
      <c r="Q930" t="s">
        <v>3266</v>
      </c>
    </row>
    <row r="931" spans="1:17">
      <c r="A931" t="s">
        <v>3267</v>
      </c>
      <c r="B931" t="s">
        <v>3268</v>
      </c>
      <c r="C931" t="s">
        <v>2646</v>
      </c>
      <c r="D931" t="s">
        <v>24</v>
      </c>
      <c r="G931">
        <f>ROUND((L931*P6)+M931, 2)</f>
        <v>0</v>
      </c>
      <c r="L931">
        <f>ROUND(0.0, 3)</f>
        <v>0</v>
      </c>
      <c r="M931">
        <f>ROUND(13.703799605, 3)</f>
        <v>0</v>
      </c>
      <c r="N931" t="s">
        <v>25</v>
      </c>
      <c r="Q931" t="s">
        <v>3269</v>
      </c>
    </row>
    <row r="932" spans="1:17">
      <c r="A932" t="s">
        <v>3270</v>
      </c>
      <c r="B932" t="s">
        <v>3271</v>
      </c>
      <c r="C932" t="s">
        <v>2646</v>
      </c>
      <c r="D932" t="s">
        <v>24</v>
      </c>
      <c r="G932">
        <f>ROUND((L932*P6)+M932, 2)</f>
        <v>0</v>
      </c>
      <c r="L932">
        <f>ROUND(0.0, 3)</f>
        <v>0</v>
      </c>
      <c r="M932">
        <f>ROUND(7.065413075, 3)</f>
        <v>0</v>
      </c>
      <c r="N932" t="s">
        <v>25</v>
      </c>
      <c r="Q932" t="s">
        <v>3272</v>
      </c>
    </row>
    <row r="933" spans="1:17">
      <c r="A933" t="s">
        <v>3273</v>
      </c>
      <c r="B933" t="s">
        <v>3274</v>
      </c>
      <c r="C933" t="s">
        <v>2646</v>
      </c>
      <c r="D933" t="s">
        <v>24</v>
      </c>
      <c r="G933">
        <f>ROUND((L933*P6)+M933, 2)</f>
        <v>0</v>
      </c>
      <c r="L933">
        <f>ROUND(0.0, 3)</f>
        <v>0</v>
      </c>
      <c r="M933">
        <f>ROUND(6.87034156, 3)</f>
        <v>0</v>
      </c>
      <c r="N933" t="s">
        <v>25</v>
      </c>
      <c r="Q933" t="s">
        <v>3275</v>
      </c>
    </row>
    <row r="934" spans="1:17">
      <c r="A934" t="s">
        <v>3276</v>
      </c>
      <c r="B934" t="s">
        <v>3277</v>
      </c>
      <c r="C934" t="s">
        <v>2646</v>
      </c>
      <c r="D934" t="s">
        <v>24</v>
      </c>
      <c r="G934">
        <f>ROUND((L934*P6)+M934, 2)</f>
        <v>0</v>
      </c>
      <c r="L934">
        <f>ROUND(0.0, 3)</f>
        <v>0</v>
      </c>
      <c r="M934">
        <f>ROUND(24.51890761, 3)</f>
        <v>0</v>
      </c>
      <c r="N934" t="s">
        <v>25</v>
      </c>
      <c r="Q934" t="s">
        <v>3278</v>
      </c>
    </row>
    <row r="935" spans="1:17">
      <c r="A935" t="s">
        <v>3279</v>
      </c>
      <c r="B935" t="s">
        <v>3280</v>
      </c>
      <c r="C935" t="s">
        <v>2646</v>
      </c>
      <c r="D935" t="s">
        <v>24</v>
      </c>
      <c r="G935">
        <f>ROUND((L935*P6)+M935, 2)</f>
        <v>0</v>
      </c>
      <c r="L935">
        <f>ROUND(0.0, 3)</f>
        <v>0</v>
      </c>
      <c r="M935">
        <f>ROUND(0.0, 3)</f>
        <v>0</v>
      </c>
      <c r="N935" t="s">
        <v>25</v>
      </c>
      <c r="Q935" t="s">
        <v>3281</v>
      </c>
    </row>
    <row r="936" spans="1:17">
      <c r="A936" t="s">
        <v>3282</v>
      </c>
      <c r="B936" t="s">
        <v>3283</v>
      </c>
      <c r="C936" t="s">
        <v>2646</v>
      </c>
      <c r="D936" t="s">
        <v>24</v>
      </c>
      <c r="G936">
        <f>ROUND((L936*P6)+M936, 2)</f>
        <v>0</v>
      </c>
      <c r="L936">
        <f>ROUND(0.0, 3)</f>
        <v>0</v>
      </c>
      <c r="M936">
        <f>ROUND(0.0, 3)</f>
        <v>0</v>
      </c>
      <c r="N936" t="s">
        <v>25</v>
      </c>
      <c r="Q936" t="s">
        <v>3284</v>
      </c>
    </row>
    <row r="937" spans="1:17">
      <c r="A937" t="s">
        <v>3285</v>
      </c>
      <c r="B937" t="s">
        <v>3286</v>
      </c>
      <c r="C937" t="s">
        <v>2646</v>
      </c>
      <c r="D937" t="s">
        <v>24</v>
      </c>
      <c r="G937">
        <f>ROUND((L937*P6)+M937, 2)</f>
        <v>0</v>
      </c>
      <c r="L937">
        <f>ROUND(0.0, 3)</f>
        <v>0</v>
      </c>
      <c r="M937">
        <f>ROUND(14.589339695, 3)</f>
        <v>0</v>
      </c>
      <c r="N937" t="s">
        <v>25</v>
      </c>
      <c r="Q937" t="s">
        <v>3287</v>
      </c>
    </row>
    <row r="938" spans="1:17">
      <c r="A938" t="s">
        <v>3288</v>
      </c>
      <c r="B938" t="s">
        <v>3289</v>
      </c>
      <c r="C938" t="s">
        <v>2646</v>
      </c>
      <c r="D938" t="s">
        <v>24</v>
      </c>
      <c r="G938">
        <f>ROUND((L938*P6)+M938, 2)</f>
        <v>0</v>
      </c>
      <c r="L938">
        <f>ROUND(0.0, 3)</f>
        <v>0</v>
      </c>
      <c r="M938">
        <f>ROUND(93.614967365, 3)</f>
        <v>0</v>
      </c>
      <c r="N938" t="s">
        <v>25</v>
      </c>
      <c r="Q938" t="s">
        <v>3290</v>
      </c>
    </row>
    <row r="939" spans="1:17">
      <c r="A939" t="s">
        <v>3291</v>
      </c>
      <c r="B939" t="s">
        <v>3292</v>
      </c>
      <c r="C939" t="s">
        <v>3293</v>
      </c>
      <c r="D939" t="s">
        <v>24</v>
      </c>
      <c r="G939">
        <f>ROUND((L939*P6)+M939, 2)</f>
        <v>0</v>
      </c>
      <c r="L939">
        <f>ROUND(0.0, 3)</f>
        <v>0</v>
      </c>
      <c r="M939">
        <f>ROUND(0.0, 3)</f>
        <v>0</v>
      </c>
      <c r="N939" t="s">
        <v>25</v>
      </c>
      <c r="Q939" t="s">
        <v>3294</v>
      </c>
    </row>
    <row r="940" spans="1:17">
      <c r="A940" t="s">
        <v>3295</v>
      </c>
      <c r="B940" t="s">
        <v>3296</v>
      </c>
      <c r="C940" t="s">
        <v>3297</v>
      </c>
      <c r="D940" t="s">
        <v>24</v>
      </c>
      <c r="G940">
        <f>ROUND((L940*P6)+M940, 2)</f>
        <v>0</v>
      </c>
      <c r="L940">
        <f>ROUND(0.0, 3)</f>
        <v>0</v>
      </c>
      <c r="M940">
        <f>ROUND(0.0, 3)</f>
        <v>0</v>
      </c>
      <c r="N940" t="s">
        <v>25</v>
      </c>
      <c r="Q940" t="s">
        <v>3298</v>
      </c>
    </row>
    <row r="941" spans="1:17">
      <c r="A941" t="s">
        <v>3299</v>
      </c>
      <c r="B941" t="s">
        <v>3300</v>
      </c>
      <c r="C941" t="s">
        <v>1900</v>
      </c>
      <c r="D941" t="s">
        <v>24</v>
      </c>
      <c r="G941">
        <f>ROUND((L941*P6)+M941, 2)</f>
        <v>0</v>
      </c>
      <c r="L941">
        <f>ROUND(0.0, 3)</f>
        <v>0</v>
      </c>
      <c r="M941">
        <f>ROUND(0.0, 3)</f>
        <v>0</v>
      </c>
      <c r="N941" t="s">
        <v>25</v>
      </c>
      <c r="Q941" t="s">
        <v>3301</v>
      </c>
    </row>
    <row r="942" spans="1:17">
      <c r="A942" t="s">
        <v>3302</v>
      </c>
      <c r="B942" t="s">
        <v>3303</v>
      </c>
      <c r="C942" t="s">
        <v>373</v>
      </c>
      <c r="D942" t="s">
        <v>24</v>
      </c>
      <c r="G942">
        <f>ROUND((L942*P6)+M942, 2)</f>
        <v>0</v>
      </c>
      <c r="L942">
        <f>ROUND(0.010945345, 3)</f>
        <v>0</v>
      </c>
      <c r="M942">
        <f>ROUND(0.0, 3)</f>
        <v>0</v>
      </c>
      <c r="N942" t="s">
        <v>25</v>
      </c>
      <c r="Q942" t="s">
        <v>3304</v>
      </c>
    </row>
    <row r="943" spans="1:17">
      <c r="A943" t="s">
        <v>3305</v>
      </c>
      <c r="B943" t="s">
        <v>3306</v>
      </c>
      <c r="C943" t="s">
        <v>3307</v>
      </c>
      <c r="D943" t="s">
        <v>24</v>
      </c>
      <c r="G943">
        <f>ROUND((L943*P6)+M943, 2)</f>
        <v>0</v>
      </c>
      <c r="L943">
        <f>ROUND(0.0, 3)</f>
        <v>0</v>
      </c>
      <c r="M943">
        <f>ROUND(0.2164778, 3)</f>
        <v>0</v>
      </c>
      <c r="N943" t="s">
        <v>25</v>
      </c>
      <c r="Q943" t="s">
        <v>3308</v>
      </c>
    </row>
    <row r="944" spans="1:17">
      <c r="A944" t="s">
        <v>3309</v>
      </c>
      <c r="B944" t="s">
        <v>3310</v>
      </c>
      <c r="C944" t="s">
        <v>3311</v>
      </c>
      <c r="D944" t="s">
        <v>24</v>
      </c>
      <c r="G944">
        <f>ROUND((L944*P6)+M944, 2)</f>
        <v>0</v>
      </c>
      <c r="L944">
        <f>ROUND(0.0, 3)</f>
        <v>0</v>
      </c>
      <c r="M944">
        <f>ROUND(0.0, 3)</f>
        <v>0</v>
      </c>
      <c r="N944" t="s">
        <v>25</v>
      </c>
      <c r="Q944" t="s">
        <v>3312</v>
      </c>
    </row>
    <row r="945" spans="1:17">
      <c r="A945" t="s">
        <v>3313</v>
      </c>
      <c r="B945" t="s">
        <v>2926</v>
      </c>
      <c r="C945" t="s">
        <v>29</v>
      </c>
      <c r="D945" t="s">
        <v>24</v>
      </c>
      <c r="G945">
        <f>ROUND((L945*P6)+M945, 2)</f>
        <v>0</v>
      </c>
      <c r="L945">
        <f>ROUND(0.0, 3)</f>
        <v>0</v>
      </c>
      <c r="M945">
        <f>ROUND(0.0, 3)</f>
        <v>0</v>
      </c>
      <c r="N945" t="s">
        <v>25</v>
      </c>
      <c r="Q945" t="s">
        <v>3314</v>
      </c>
    </row>
    <row r="946" spans="1:17">
      <c r="A946" t="s">
        <v>3315</v>
      </c>
      <c r="B946" t="s">
        <v>3316</v>
      </c>
      <c r="C946" t="s">
        <v>711</v>
      </c>
      <c r="D946" t="s">
        <v>24</v>
      </c>
      <c r="G946">
        <f>ROUND((L946*P6)+M946, 2)</f>
        <v>0</v>
      </c>
      <c r="L946">
        <f>ROUND(0.246722175, 3)</f>
        <v>0</v>
      </c>
      <c r="M946">
        <f>ROUND(33.362244295, 3)</f>
        <v>0</v>
      </c>
      <c r="N946" t="s">
        <v>25</v>
      </c>
      <c r="Q946" t="s">
        <v>3317</v>
      </c>
    </row>
    <row r="947" spans="1:17">
      <c r="A947" t="s">
        <v>3318</v>
      </c>
      <c r="B947" t="s">
        <v>3319</v>
      </c>
      <c r="C947" t="s">
        <v>919</v>
      </c>
      <c r="D947" t="s">
        <v>24</v>
      </c>
      <c r="G947">
        <f>ROUND((L947*P6)+M947, 2)</f>
        <v>0</v>
      </c>
      <c r="L947">
        <f>ROUND(0.0, 3)</f>
        <v>0</v>
      </c>
      <c r="M947">
        <f>ROUND(2.7849412, 3)</f>
        <v>0</v>
      </c>
      <c r="N947" t="s">
        <v>25</v>
      </c>
      <c r="Q947" t="s">
        <v>3320</v>
      </c>
    </row>
    <row r="948" spans="1:17">
      <c r="A948" t="s">
        <v>3321</v>
      </c>
      <c r="B948" t="s">
        <v>3322</v>
      </c>
      <c r="C948" t="s">
        <v>3323</v>
      </c>
      <c r="D948" t="s">
        <v>24</v>
      </c>
      <c r="G948">
        <f>ROUND((L948*P6)+M948, 2)</f>
        <v>0</v>
      </c>
      <c r="L948">
        <f>ROUND(0.0, 3)</f>
        <v>0</v>
      </c>
      <c r="M948">
        <f>ROUND(0.0, 3)</f>
        <v>0</v>
      </c>
      <c r="N948" t="s">
        <v>25</v>
      </c>
      <c r="Q948" t="s">
        <v>3324</v>
      </c>
    </row>
    <row r="949" spans="1:17">
      <c r="A949" t="s">
        <v>3325</v>
      </c>
      <c r="B949" t="s">
        <v>3326</v>
      </c>
      <c r="C949" t="s">
        <v>3297</v>
      </c>
      <c r="D949" t="s">
        <v>24</v>
      </c>
      <c r="G949">
        <f>ROUND((L949*P6)+M949, 2)</f>
        <v>0</v>
      </c>
      <c r="L949">
        <f>ROUND(0.0, 3)</f>
        <v>0</v>
      </c>
      <c r="M949">
        <f>ROUND(0.0, 3)</f>
        <v>0</v>
      </c>
      <c r="N949" t="s">
        <v>25</v>
      </c>
      <c r="Q949" t="s">
        <v>3327</v>
      </c>
    </row>
    <row r="950" spans="1:17">
      <c r="A950" t="s">
        <v>3328</v>
      </c>
      <c r="B950" t="s">
        <v>3329</v>
      </c>
      <c r="C950" t="s">
        <v>3330</v>
      </c>
      <c r="D950" t="s">
        <v>24</v>
      </c>
      <c r="G950">
        <f>ROUND((L950*P6)+M950, 2)</f>
        <v>0</v>
      </c>
      <c r="L950">
        <f>ROUND(0.0, 3)</f>
        <v>0</v>
      </c>
      <c r="M950">
        <f>ROUND(0.0, 3)</f>
        <v>0</v>
      </c>
      <c r="N950" t="s">
        <v>25</v>
      </c>
      <c r="Q950" t="s">
        <v>3331</v>
      </c>
    </row>
    <row r="951" spans="1:17">
      <c r="A951" t="s">
        <v>3332</v>
      </c>
      <c r="B951" t="s">
        <v>3333</v>
      </c>
      <c r="C951" t="s">
        <v>2360</v>
      </c>
      <c r="D951" t="s">
        <v>24</v>
      </c>
      <c r="G951">
        <f>ROUND((L951*P6)+M951, 2)</f>
        <v>0</v>
      </c>
      <c r="L951">
        <f>ROUND(0.0, 3)</f>
        <v>0</v>
      </c>
      <c r="M951">
        <f>ROUND(0.0, 3)</f>
        <v>0</v>
      </c>
      <c r="N951" t="s">
        <v>25</v>
      </c>
      <c r="Q951" t="s">
        <v>3334</v>
      </c>
    </row>
    <row r="952" spans="1:17">
      <c r="A952" t="s">
        <v>3335</v>
      </c>
      <c r="B952" t="s">
        <v>3336</v>
      </c>
      <c r="C952" t="s">
        <v>2360</v>
      </c>
      <c r="D952" t="s">
        <v>24</v>
      </c>
      <c r="G952">
        <f>ROUND((L952*P6)+M952, 2)</f>
        <v>0</v>
      </c>
      <c r="L952">
        <f>ROUND(0.0, 3)</f>
        <v>0</v>
      </c>
      <c r="M952">
        <f>ROUND(0.0, 3)</f>
        <v>0</v>
      </c>
      <c r="N952" t="s">
        <v>25</v>
      </c>
      <c r="Q952" t="s">
        <v>3337</v>
      </c>
    </row>
    <row r="953" spans="1:17">
      <c r="A953" t="s">
        <v>3338</v>
      </c>
      <c r="B953" t="s">
        <v>3339</v>
      </c>
      <c r="C953" t="s">
        <v>2360</v>
      </c>
      <c r="D953" t="s">
        <v>24</v>
      </c>
      <c r="G953">
        <f>ROUND((L953*P6)+M953, 2)</f>
        <v>0</v>
      </c>
      <c r="L953">
        <f>ROUND(0.0, 3)</f>
        <v>0</v>
      </c>
      <c r="M953">
        <f>ROUND(0.0, 3)</f>
        <v>0</v>
      </c>
      <c r="N953" t="s">
        <v>25</v>
      </c>
      <c r="Q953" t="s">
        <v>3340</v>
      </c>
    </row>
    <row r="954" spans="1:17">
      <c r="A954" t="s">
        <v>3341</v>
      </c>
      <c r="B954" t="s">
        <v>3342</v>
      </c>
      <c r="C954" t="s">
        <v>2360</v>
      </c>
      <c r="D954" t="s">
        <v>24</v>
      </c>
      <c r="G954">
        <f>ROUND((L954*P6)+M954, 2)</f>
        <v>0</v>
      </c>
      <c r="L954">
        <f>ROUND(0.0, 3)</f>
        <v>0</v>
      </c>
      <c r="M954">
        <f>ROUND(0.0, 3)</f>
        <v>0</v>
      </c>
      <c r="N954" t="s">
        <v>25</v>
      </c>
      <c r="Q954" t="s">
        <v>3343</v>
      </c>
    </row>
    <row r="955" spans="1:17">
      <c r="A955" t="s">
        <v>3344</v>
      </c>
      <c r="B955" t="s">
        <v>3345</v>
      </c>
      <c r="C955" t="s">
        <v>2360</v>
      </c>
      <c r="D955" t="s">
        <v>24</v>
      </c>
      <c r="G955">
        <f>ROUND((L955*P6)+M955, 2)</f>
        <v>0</v>
      </c>
      <c r="L955">
        <f>ROUND(0.0, 3)</f>
        <v>0</v>
      </c>
      <c r="M955">
        <f>ROUND(0.0, 3)</f>
        <v>0</v>
      </c>
      <c r="N955" t="s">
        <v>25</v>
      </c>
      <c r="Q955" t="s">
        <v>3346</v>
      </c>
    </row>
    <row r="956" spans="1:17">
      <c r="A956" t="s">
        <v>3347</v>
      </c>
      <c r="B956" t="s">
        <v>3348</v>
      </c>
      <c r="C956" t="s">
        <v>3220</v>
      </c>
      <c r="D956" t="s">
        <v>24</v>
      </c>
      <c r="G956">
        <f>ROUND((L956*P6)+M956, 2)</f>
        <v>0</v>
      </c>
      <c r="L956">
        <f>ROUND(0.0, 3)</f>
        <v>0</v>
      </c>
      <c r="M956">
        <f>ROUND(0.0, 3)</f>
        <v>0</v>
      </c>
      <c r="N956" t="s">
        <v>25</v>
      </c>
      <c r="Q956" t="s">
        <v>3349</v>
      </c>
    </row>
    <row r="957" spans="1:17">
      <c r="A957" t="s">
        <v>3350</v>
      </c>
      <c r="B957" t="s">
        <v>3351</v>
      </c>
      <c r="C957" t="s">
        <v>3352</v>
      </c>
      <c r="D957" t="s">
        <v>24</v>
      </c>
      <c r="G957">
        <f>ROUND((L957*P6)+M957, 2)</f>
        <v>0</v>
      </c>
      <c r="L957">
        <f>ROUND(0.0, 3)</f>
        <v>0</v>
      </c>
      <c r="M957">
        <f>ROUND(0.0, 3)</f>
        <v>0</v>
      </c>
      <c r="N957" t="s">
        <v>25</v>
      </c>
      <c r="Q957" t="s">
        <v>3353</v>
      </c>
    </row>
    <row r="958" spans="1:17">
      <c r="A958" t="s">
        <v>3354</v>
      </c>
      <c r="B958" t="s">
        <v>3355</v>
      </c>
      <c r="C958" t="s">
        <v>597</v>
      </c>
      <c r="D958" t="s">
        <v>24</v>
      </c>
      <c r="G958">
        <f>ROUND((L958*P6)+M958, 2)</f>
        <v>0</v>
      </c>
      <c r="L958">
        <f>ROUND(0.0, 3)</f>
        <v>0</v>
      </c>
      <c r="M958">
        <f>ROUND(4.654437395, 3)</f>
        <v>0</v>
      </c>
      <c r="N958" t="s">
        <v>25</v>
      </c>
      <c r="Q958" t="s">
        <v>3356</v>
      </c>
    </row>
    <row r="959" spans="1:17">
      <c r="A959" t="s">
        <v>3357</v>
      </c>
      <c r="B959" t="s">
        <v>3358</v>
      </c>
      <c r="C959" t="s">
        <v>3359</v>
      </c>
      <c r="D959" t="s">
        <v>24</v>
      </c>
      <c r="G959">
        <f>ROUND((L959*P6)+M959, 2)</f>
        <v>0</v>
      </c>
      <c r="L959">
        <f>ROUND(0.0, 3)</f>
        <v>0</v>
      </c>
      <c r="M959">
        <f>ROUND(0.0, 3)</f>
        <v>0</v>
      </c>
      <c r="N959" t="s">
        <v>25</v>
      </c>
      <c r="Q959" t="s">
        <v>3360</v>
      </c>
    </row>
    <row r="960" spans="1:17">
      <c r="A960" t="s">
        <v>3361</v>
      </c>
      <c r="B960" t="s">
        <v>3362</v>
      </c>
      <c r="C960" t="s">
        <v>770</v>
      </c>
      <c r="D960" t="s">
        <v>24</v>
      </c>
      <c r="G960">
        <f>ROUND((L960*P6)+M960, 2)</f>
        <v>0</v>
      </c>
      <c r="L960">
        <f>ROUND(0.0, 3)</f>
        <v>0</v>
      </c>
      <c r="M960">
        <f>ROUND(0.0060215600000000005, 3)</f>
        <v>0</v>
      </c>
      <c r="N960" t="s">
        <v>25</v>
      </c>
      <c r="Q960" t="s">
        <v>3363</v>
      </c>
    </row>
    <row r="961" spans="1:17">
      <c r="A961" t="s">
        <v>3364</v>
      </c>
      <c r="B961" t="s">
        <v>3365</v>
      </c>
      <c r="C961" t="s">
        <v>3297</v>
      </c>
      <c r="D961" t="s">
        <v>24</v>
      </c>
      <c r="G961">
        <f>ROUND((L961*P6)+M961, 2)</f>
        <v>0</v>
      </c>
      <c r="L961">
        <f>ROUND(0.0, 3)</f>
        <v>0</v>
      </c>
      <c r="M961">
        <f>ROUND(0.197327965, 3)</f>
        <v>0</v>
      </c>
      <c r="N961" t="s">
        <v>25</v>
      </c>
      <c r="Q961" t="s">
        <v>3366</v>
      </c>
    </row>
    <row r="962" spans="1:17">
      <c r="A962" t="s">
        <v>3367</v>
      </c>
      <c r="B962" t="s">
        <v>3368</v>
      </c>
      <c r="C962" t="s">
        <v>3369</v>
      </c>
      <c r="D962" t="s">
        <v>24</v>
      </c>
      <c r="G962">
        <f>ROUND((L962*P6)+M962, 2)</f>
        <v>0</v>
      </c>
      <c r="L962">
        <f>ROUND(0.0, 3)</f>
        <v>0</v>
      </c>
      <c r="M962">
        <f>ROUND(0.0, 3)</f>
        <v>0</v>
      </c>
      <c r="N962" t="s">
        <v>25</v>
      </c>
      <c r="Q962" t="s">
        <v>3370</v>
      </c>
    </row>
    <row r="963" spans="1:17">
      <c r="A963" t="s">
        <v>3371</v>
      </c>
      <c r="B963" t="s">
        <v>3372</v>
      </c>
      <c r="C963" t="s">
        <v>1066</v>
      </c>
      <c r="D963" t="s">
        <v>24</v>
      </c>
      <c r="G963">
        <f>ROUND((L963*P6)+M963, 2)</f>
        <v>0</v>
      </c>
      <c r="L963">
        <f>ROUND(0.0, 3)</f>
        <v>0</v>
      </c>
      <c r="M963">
        <f>ROUND(0.0, 3)</f>
        <v>0</v>
      </c>
      <c r="N963" t="s">
        <v>25</v>
      </c>
      <c r="Q963" t="s">
        <v>3373</v>
      </c>
    </row>
    <row r="964" spans="1:17">
      <c r="A964" t="s">
        <v>3374</v>
      </c>
      <c r="B964" t="s">
        <v>3375</v>
      </c>
      <c r="C964" t="s">
        <v>3213</v>
      </c>
      <c r="D964" t="s">
        <v>24</v>
      </c>
      <c r="G964">
        <f>ROUND((L964*P6)+M964, 2)</f>
        <v>0</v>
      </c>
      <c r="L964">
        <f>ROUND(0.0, 3)</f>
        <v>0</v>
      </c>
      <c r="M964">
        <f>ROUND(372.136893345, 3)</f>
        <v>0</v>
      </c>
      <c r="N964" t="s">
        <v>25</v>
      </c>
      <c r="Q964" t="s">
        <v>3376</v>
      </c>
    </row>
    <row r="965" spans="1:17">
      <c r="A965" t="s">
        <v>3377</v>
      </c>
      <c r="B965" t="s">
        <v>3378</v>
      </c>
      <c r="C965" t="s">
        <v>3379</v>
      </c>
      <c r="D965" t="s">
        <v>24</v>
      </c>
      <c r="G965">
        <f>ROUND((L965*P6)+M965, 2)</f>
        <v>0</v>
      </c>
      <c r="L965">
        <f>ROUND(0.0, 3)</f>
        <v>0</v>
      </c>
      <c r="M965">
        <f>ROUND(0.0, 3)</f>
        <v>0</v>
      </c>
      <c r="N965" t="s">
        <v>25</v>
      </c>
      <c r="Q965" t="s">
        <v>3380</v>
      </c>
    </row>
    <row r="966" spans="1:17">
      <c r="A966" t="s">
        <v>3381</v>
      </c>
      <c r="B966" t="s">
        <v>3382</v>
      </c>
      <c r="C966" t="s">
        <v>740</v>
      </c>
      <c r="D966" t="s">
        <v>24</v>
      </c>
      <c r="G966">
        <f>ROUND((L966*P6)+M966, 2)</f>
        <v>0</v>
      </c>
      <c r="L966">
        <f>ROUND(0.00014264, 3)</f>
        <v>0</v>
      </c>
      <c r="M966">
        <f>ROUND(0.0, 3)</f>
        <v>0</v>
      </c>
      <c r="N966" t="s">
        <v>25</v>
      </c>
      <c r="Q966" t="s">
        <v>3383</v>
      </c>
    </row>
    <row r="967" spans="1:17">
      <c r="A967" t="s">
        <v>3384</v>
      </c>
      <c r="B967" t="s">
        <v>3385</v>
      </c>
      <c r="C967" t="s">
        <v>740</v>
      </c>
      <c r="D967" t="s">
        <v>24</v>
      </c>
      <c r="G967">
        <f>ROUND((L967*P6)+M967, 2)</f>
        <v>0</v>
      </c>
      <c r="L967">
        <f>ROUND(0.00151589, 3)</f>
        <v>0</v>
      </c>
      <c r="M967">
        <f>ROUND(0.0, 3)</f>
        <v>0</v>
      </c>
      <c r="N967" t="s">
        <v>25</v>
      </c>
      <c r="Q967" t="s">
        <v>3386</v>
      </c>
    </row>
    <row r="968" spans="1:17">
      <c r="A968" t="s">
        <v>3387</v>
      </c>
      <c r="B968" t="s">
        <v>3388</v>
      </c>
      <c r="C968" t="s">
        <v>3389</v>
      </c>
      <c r="D968" t="s">
        <v>24</v>
      </c>
      <c r="G968">
        <f>ROUND((L968*P6)+M968, 2)</f>
        <v>0</v>
      </c>
      <c r="L968">
        <f>ROUND(0.0, 3)</f>
        <v>0</v>
      </c>
      <c r="M968">
        <f>ROUND(0.0, 3)</f>
        <v>0</v>
      </c>
      <c r="N968" t="s">
        <v>25</v>
      </c>
      <c r="Q968" t="s">
        <v>3390</v>
      </c>
    </row>
    <row r="969" spans="1:17">
      <c r="A969" t="s">
        <v>3391</v>
      </c>
      <c r="B969" t="s">
        <v>3392</v>
      </c>
      <c r="C969" t="s">
        <v>3393</v>
      </c>
      <c r="D969" t="s">
        <v>24</v>
      </c>
      <c r="G969">
        <f>ROUND((L969*P6)+M969, 2)</f>
        <v>0</v>
      </c>
      <c r="L969">
        <f>ROUND(0.01251002, 3)</f>
        <v>0</v>
      </c>
      <c r="M969">
        <f>ROUND(0.0, 3)</f>
        <v>0</v>
      </c>
      <c r="N969" t="s">
        <v>25</v>
      </c>
      <c r="Q969" t="s">
        <v>3394</v>
      </c>
    </row>
    <row r="970" spans="1:17">
      <c r="A970" t="s">
        <v>3395</v>
      </c>
      <c r="B970" t="s">
        <v>3396</v>
      </c>
      <c r="C970" t="s">
        <v>3397</v>
      </c>
      <c r="D970" t="s">
        <v>24</v>
      </c>
      <c r="G970">
        <f>ROUND((L970*P6)+M970, 2)</f>
        <v>0</v>
      </c>
      <c r="L970">
        <f>ROUND(0.0, 3)</f>
        <v>0</v>
      </c>
      <c r="M970">
        <f>ROUND(0.0, 3)</f>
        <v>0</v>
      </c>
      <c r="N970" t="s">
        <v>25</v>
      </c>
      <c r="Q970" t="s">
        <v>3398</v>
      </c>
    </row>
    <row r="971" spans="1:17">
      <c r="A971" t="s">
        <v>3399</v>
      </c>
      <c r="B971" t="s">
        <v>3400</v>
      </c>
      <c r="C971" t="s">
        <v>711</v>
      </c>
      <c r="D971" t="s">
        <v>24</v>
      </c>
      <c r="G971">
        <f>ROUND((L971*P6)+M971, 2)</f>
        <v>0</v>
      </c>
      <c r="L971">
        <f>ROUND(0.31350948, 3)</f>
        <v>0</v>
      </c>
      <c r="M971">
        <f>ROUND(36.26194025, 3)</f>
        <v>0</v>
      </c>
      <c r="N971" t="s">
        <v>25</v>
      </c>
      <c r="Q971" t="s">
        <v>3401</v>
      </c>
    </row>
    <row r="972" spans="1:17">
      <c r="A972" t="s">
        <v>3402</v>
      </c>
      <c r="B972" t="s">
        <v>3403</v>
      </c>
      <c r="C972" t="s">
        <v>3404</v>
      </c>
      <c r="D972" t="s">
        <v>24</v>
      </c>
      <c r="G972">
        <f>ROUND((L972*P6)+M972, 2)</f>
        <v>0</v>
      </c>
      <c r="L972">
        <f>ROUND(0.0, 3)</f>
        <v>0</v>
      </c>
      <c r="M972">
        <f>ROUND(0.0, 3)</f>
        <v>0</v>
      </c>
      <c r="N972" t="s">
        <v>25</v>
      </c>
      <c r="Q972" t="s">
        <v>3405</v>
      </c>
    </row>
    <row r="973" spans="1:17">
      <c r="A973" t="s">
        <v>3406</v>
      </c>
      <c r="B973" t="s">
        <v>3407</v>
      </c>
      <c r="C973" t="s">
        <v>3408</v>
      </c>
      <c r="D973" t="s">
        <v>24</v>
      </c>
      <c r="G973">
        <f>ROUND((L973*P6)+M973, 2)</f>
        <v>0</v>
      </c>
      <c r="L973">
        <f>ROUND(0.00415817, 3)</f>
        <v>0</v>
      </c>
      <c r="M973">
        <f>ROUND(0.0, 3)</f>
        <v>0</v>
      </c>
      <c r="N973" t="s">
        <v>25</v>
      </c>
      <c r="Q973" t="s">
        <v>3409</v>
      </c>
    </row>
    <row r="974" spans="1:17">
      <c r="A974" t="s">
        <v>3410</v>
      </c>
      <c r="B974" t="s">
        <v>3411</v>
      </c>
      <c r="C974" t="s">
        <v>766</v>
      </c>
      <c r="D974" t="s">
        <v>24</v>
      </c>
      <c r="G974">
        <f>ROUND((L974*P6)+M974, 2)</f>
        <v>0</v>
      </c>
      <c r="L974">
        <f>ROUND(0.0, 3)</f>
        <v>0</v>
      </c>
      <c r="M974">
        <f>ROUND(2.625894655, 3)</f>
        <v>0</v>
      </c>
      <c r="N974" t="s">
        <v>25</v>
      </c>
      <c r="Q974" t="s">
        <v>3412</v>
      </c>
    </row>
    <row r="975" spans="1:17">
      <c r="A975" t="s">
        <v>3413</v>
      </c>
      <c r="B975" t="s">
        <v>3414</v>
      </c>
      <c r="C975" t="s">
        <v>766</v>
      </c>
      <c r="D975" t="s">
        <v>24</v>
      </c>
      <c r="G975">
        <f>ROUND((L975*P6)+M975, 2)</f>
        <v>0</v>
      </c>
      <c r="L975">
        <f>ROUND(0.0, 3)</f>
        <v>0</v>
      </c>
      <c r="M975">
        <f>ROUND(2.12589643, 3)</f>
        <v>0</v>
      </c>
      <c r="N975" t="s">
        <v>25</v>
      </c>
      <c r="Q975" t="s">
        <v>3415</v>
      </c>
    </row>
    <row r="976" spans="1:17">
      <c r="A976" t="s">
        <v>3416</v>
      </c>
      <c r="B976" t="s">
        <v>3417</v>
      </c>
      <c r="C976" t="s">
        <v>3418</v>
      </c>
      <c r="D976" t="s">
        <v>24</v>
      </c>
      <c r="G976">
        <f>ROUND((L976*P6)+M976, 2)</f>
        <v>0</v>
      </c>
      <c r="L976">
        <f>ROUND(0.0, 3)</f>
        <v>0</v>
      </c>
      <c r="M976">
        <f>ROUND(0.0, 3)</f>
        <v>0</v>
      </c>
      <c r="N976" t="s">
        <v>25</v>
      </c>
      <c r="Q976" t="s">
        <v>3419</v>
      </c>
    </row>
    <row r="977" spans="1:17">
      <c r="A977" t="s">
        <v>3420</v>
      </c>
      <c r="B977" t="s">
        <v>3421</v>
      </c>
      <c r="C977" t="s">
        <v>2360</v>
      </c>
      <c r="D977" t="s">
        <v>24</v>
      </c>
      <c r="G977">
        <f>ROUND((L977*P6)+M977, 2)</f>
        <v>0</v>
      </c>
      <c r="L977">
        <f>ROUND(0.0, 3)</f>
        <v>0</v>
      </c>
      <c r="M977">
        <f>ROUND(0.0, 3)</f>
        <v>0</v>
      </c>
      <c r="N977" t="s">
        <v>25</v>
      </c>
      <c r="Q977" t="s">
        <v>3422</v>
      </c>
    </row>
    <row r="978" spans="1:17">
      <c r="A978" t="s">
        <v>3423</v>
      </c>
      <c r="B978" t="s">
        <v>3424</v>
      </c>
      <c r="C978" t="s">
        <v>3389</v>
      </c>
      <c r="D978" t="s">
        <v>24</v>
      </c>
      <c r="G978">
        <f>ROUND((L978*P6)+M978, 2)</f>
        <v>0</v>
      </c>
      <c r="L978">
        <f>ROUND(0.0, 3)</f>
        <v>0</v>
      </c>
      <c r="M978">
        <f>ROUND(0.0, 3)</f>
        <v>0</v>
      </c>
      <c r="N978" t="s">
        <v>25</v>
      </c>
      <c r="Q978" t="s">
        <v>3425</v>
      </c>
    </row>
    <row r="979" spans="1:17">
      <c r="A979" t="s">
        <v>3426</v>
      </c>
      <c r="B979" t="s">
        <v>3427</v>
      </c>
      <c r="C979" t="s">
        <v>3220</v>
      </c>
      <c r="D979" t="s">
        <v>24</v>
      </c>
      <c r="G979">
        <f>ROUND((L979*P6)+M979, 2)</f>
        <v>0</v>
      </c>
      <c r="L979">
        <f>ROUND(0.0, 3)</f>
        <v>0</v>
      </c>
      <c r="M979">
        <f>ROUND(0.0, 3)</f>
        <v>0</v>
      </c>
      <c r="N979" t="s">
        <v>25</v>
      </c>
      <c r="Q979" t="s">
        <v>3428</v>
      </c>
    </row>
    <row r="980" spans="1:17">
      <c r="A980" t="s">
        <v>3429</v>
      </c>
      <c r="B980" t="s">
        <v>3430</v>
      </c>
      <c r="C980" t="s">
        <v>3220</v>
      </c>
      <c r="D980" t="s">
        <v>24</v>
      </c>
      <c r="G980">
        <f>ROUND((L980*P6)+M980, 2)</f>
        <v>0</v>
      </c>
      <c r="L980">
        <f>ROUND(0.0, 3)</f>
        <v>0</v>
      </c>
      <c r="M980">
        <f>ROUND(0.0, 3)</f>
        <v>0</v>
      </c>
      <c r="N980" t="s">
        <v>25</v>
      </c>
      <c r="Q980" t="s">
        <v>3431</v>
      </c>
    </row>
    <row r="981" spans="1:17">
      <c r="A981" t="s">
        <v>3432</v>
      </c>
      <c r="B981" t="s">
        <v>3433</v>
      </c>
      <c r="C981" t="s">
        <v>711</v>
      </c>
      <c r="D981" t="s">
        <v>24</v>
      </c>
      <c r="G981">
        <f>ROUND((L981*P6)+M981, 2)</f>
        <v>0</v>
      </c>
      <c r="L981">
        <f>ROUND(0.27168134, 3)</f>
        <v>0</v>
      </c>
      <c r="M981">
        <f>ROUND(24.88804791, 3)</f>
        <v>0</v>
      </c>
      <c r="N981" t="s">
        <v>25</v>
      </c>
      <c r="Q981" t="s">
        <v>3434</v>
      </c>
    </row>
    <row r="982" spans="1:17">
      <c r="A982" t="s">
        <v>3435</v>
      </c>
      <c r="B982" t="s">
        <v>3436</v>
      </c>
      <c r="C982" t="s">
        <v>3437</v>
      </c>
      <c r="D982" t="s">
        <v>24</v>
      </c>
      <c r="G982">
        <f>ROUND((L982*P6)+M982, 2)</f>
        <v>0</v>
      </c>
      <c r="L982">
        <f>ROUND(0.0, 3)</f>
        <v>0</v>
      </c>
      <c r="M982">
        <f>ROUND(0.0, 3)</f>
        <v>0</v>
      </c>
      <c r="N982" t="s">
        <v>25</v>
      </c>
      <c r="Q982" t="s">
        <v>3438</v>
      </c>
    </row>
    <row r="983" spans="1:17">
      <c r="A983" t="s">
        <v>3439</v>
      </c>
      <c r="B983" t="s">
        <v>3440</v>
      </c>
      <c r="C983" t="s">
        <v>804</v>
      </c>
      <c r="D983" t="s">
        <v>24</v>
      </c>
      <c r="G983">
        <f>ROUND((L983*P6)+M983, 2)</f>
        <v>0</v>
      </c>
      <c r="L983">
        <f>ROUND(0.0, 3)</f>
        <v>0</v>
      </c>
      <c r="M983">
        <f>ROUND(0.0, 3)</f>
        <v>0</v>
      </c>
      <c r="N983" t="s">
        <v>25</v>
      </c>
      <c r="Q983" t="s">
        <v>3441</v>
      </c>
    </row>
    <row r="984" spans="1:17">
      <c r="A984" t="s">
        <v>3442</v>
      </c>
      <c r="B984" t="s">
        <v>3443</v>
      </c>
      <c r="C984" t="s">
        <v>804</v>
      </c>
      <c r="D984" t="s">
        <v>24</v>
      </c>
      <c r="G984">
        <f>ROUND((L984*P6)+M984, 2)</f>
        <v>0</v>
      </c>
      <c r="L984">
        <f>ROUND(0.0, 3)</f>
        <v>0</v>
      </c>
      <c r="M984">
        <f>ROUND(1.1683199850000001, 3)</f>
        <v>0</v>
      </c>
      <c r="N984" t="s">
        <v>25</v>
      </c>
      <c r="Q984" t="s">
        <v>3444</v>
      </c>
    </row>
    <row r="985" spans="1:17">
      <c r="A985" t="s">
        <v>3445</v>
      </c>
      <c r="B985" t="s">
        <v>3446</v>
      </c>
      <c r="C985" t="s">
        <v>804</v>
      </c>
      <c r="D985" t="s">
        <v>24</v>
      </c>
      <c r="G985">
        <f>ROUND((L985*P6)+M985, 2)</f>
        <v>0</v>
      </c>
      <c r="L985">
        <f>ROUND(0.0, 3)</f>
        <v>0</v>
      </c>
      <c r="M985">
        <f>ROUND(1.32671446, 3)</f>
        <v>0</v>
      </c>
      <c r="N985" t="s">
        <v>25</v>
      </c>
      <c r="Q985" t="s">
        <v>3447</v>
      </c>
    </row>
    <row r="986" spans="1:17">
      <c r="A986" t="s">
        <v>3448</v>
      </c>
      <c r="B986" t="s">
        <v>3449</v>
      </c>
      <c r="C986" t="s">
        <v>3450</v>
      </c>
      <c r="D986" t="s">
        <v>24</v>
      </c>
      <c r="G986">
        <f>ROUND((L986*P6)+M986, 2)</f>
        <v>0</v>
      </c>
      <c r="L986">
        <f>ROUND(0.0, 3)</f>
        <v>0</v>
      </c>
      <c r="M986">
        <f>ROUND(1.004081475, 3)</f>
        <v>0</v>
      </c>
      <c r="N986" t="s">
        <v>25</v>
      </c>
      <c r="Q986" t="s">
        <v>3451</v>
      </c>
    </row>
    <row r="987" spans="1:17">
      <c r="A987" t="s">
        <v>3452</v>
      </c>
      <c r="B987" t="s">
        <v>3453</v>
      </c>
      <c r="C987" t="s">
        <v>3454</v>
      </c>
      <c r="D987" t="s">
        <v>24</v>
      </c>
      <c r="G987">
        <f>ROUND((L987*P6)+M987, 2)</f>
        <v>0</v>
      </c>
      <c r="L987">
        <f>ROUND(0.0, 3)</f>
        <v>0</v>
      </c>
      <c r="M987">
        <f>ROUND(4.574001555, 3)</f>
        <v>0</v>
      </c>
      <c r="N987" t="s">
        <v>25</v>
      </c>
      <c r="Q987" t="s">
        <v>3455</v>
      </c>
    </row>
    <row r="988" spans="1:17">
      <c r="A988" t="s">
        <v>3456</v>
      </c>
      <c r="B988" t="s">
        <v>3457</v>
      </c>
      <c r="C988" t="s">
        <v>1725</v>
      </c>
      <c r="D988" t="s">
        <v>24</v>
      </c>
      <c r="G988">
        <f>ROUND((L988*P6)+M988, 2)</f>
        <v>0</v>
      </c>
      <c r="L988">
        <f>ROUND(0.009172905, 3)</f>
        <v>0</v>
      </c>
      <c r="M988">
        <f>ROUND(0.0, 3)</f>
        <v>0</v>
      </c>
      <c r="N988" t="s">
        <v>25</v>
      </c>
      <c r="Q988" t="s">
        <v>3458</v>
      </c>
    </row>
    <row r="989" spans="1:17">
      <c r="A989" t="s">
        <v>3459</v>
      </c>
      <c r="B989" t="s">
        <v>3460</v>
      </c>
      <c r="C989" t="s">
        <v>1725</v>
      </c>
      <c r="D989" t="s">
        <v>24</v>
      </c>
      <c r="G989">
        <f>ROUND((L989*P6)+M989, 2)</f>
        <v>0</v>
      </c>
      <c r="L989">
        <f>ROUND(0.005617615, 3)</f>
        <v>0</v>
      </c>
      <c r="M989">
        <f>ROUND(0.0, 3)</f>
        <v>0</v>
      </c>
      <c r="N989" t="s">
        <v>25</v>
      </c>
      <c r="Q989" t="s">
        <v>3461</v>
      </c>
    </row>
    <row r="990" spans="1:17">
      <c r="A990" t="s">
        <v>3462</v>
      </c>
      <c r="B990" t="s">
        <v>3463</v>
      </c>
      <c r="C990" t="s">
        <v>1725</v>
      </c>
      <c r="D990" t="s">
        <v>24</v>
      </c>
      <c r="G990">
        <f>ROUND((L990*P6)+M990, 2)</f>
        <v>0</v>
      </c>
      <c r="L990">
        <f>ROUND(0.0, 3)</f>
        <v>0</v>
      </c>
      <c r="M990">
        <f>ROUND(0.0, 3)</f>
        <v>0</v>
      </c>
      <c r="N990" t="s">
        <v>25</v>
      </c>
      <c r="Q990" t="s">
        <v>3464</v>
      </c>
    </row>
    <row r="991" spans="1:17">
      <c r="A991" t="s">
        <v>3465</v>
      </c>
      <c r="B991" t="s">
        <v>3466</v>
      </c>
      <c r="C991" t="s">
        <v>1725</v>
      </c>
      <c r="D991" t="s">
        <v>24</v>
      </c>
      <c r="G991">
        <f>ROUND((L991*P6)+M991, 2)</f>
        <v>0</v>
      </c>
      <c r="L991">
        <f>ROUND(0.0, 3)</f>
        <v>0</v>
      </c>
      <c r="M991">
        <f>ROUND(0.0, 3)</f>
        <v>0</v>
      </c>
      <c r="N991" t="s">
        <v>25</v>
      </c>
      <c r="Q991" t="s">
        <v>3467</v>
      </c>
    </row>
    <row r="992" spans="1:17">
      <c r="A992" t="s">
        <v>3468</v>
      </c>
      <c r="B992" t="s">
        <v>3469</v>
      </c>
      <c r="C992" t="s">
        <v>1725</v>
      </c>
      <c r="D992" t="s">
        <v>24</v>
      </c>
      <c r="G992">
        <f>ROUND((L992*P6)+M992, 2)</f>
        <v>0</v>
      </c>
      <c r="L992">
        <f>ROUND(0.0, 3)</f>
        <v>0</v>
      </c>
      <c r="M992">
        <f>ROUND(0.0, 3)</f>
        <v>0</v>
      </c>
      <c r="N992" t="s">
        <v>25</v>
      </c>
      <c r="Q992" t="s">
        <v>3470</v>
      </c>
    </row>
    <row r="993" spans="1:17">
      <c r="A993" t="s">
        <v>3471</v>
      </c>
      <c r="B993" t="s">
        <v>3472</v>
      </c>
      <c r="C993" t="s">
        <v>1725</v>
      </c>
      <c r="D993" t="s">
        <v>24</v>
      </c>
      <c r="G993">
        <f>ROUND((L993*P6)+M993, 2)</f>
        <v>0</v>
      </c>
      <c r="L993">
        <f>ROUND(0.0, 3)</f>
        <v>0</v>
      </c>
      <c r="M993">
        <f>ROUND(0.0, 3)</f>
        <v>0</v>
      </c>
      <c r="N993" t="s">
        <v>25</v>
      </c>
      <c r="Q993" t="s">
        <v>3473</v>
      </c>
    </row>
    <row r="994" spans="1:17">
      <c r="A994" t="s">
        <v>3474</v>
      </c>
      <c r="B994" t="s">
        <v>3475</v>
      </c>
      <c r="C994" t="s">
        <v>3476</v>
      </c>
      <c r="D994" t="s">
        <v>24</v>
      </c>
      <c r="G994">
        <f>ROUND((L994*P6)+M994, 2)</f>
        <v>0</v>
      </c>
      <c r="L994">
        <f>ROUND(0.0, 3)</f>
        <v>0</v>
      </c>
      <c r="M994">
        <f>ROUND(0.0, 3)</f>
        <v>0</v>
      </c>
      <c r="N994" t="s">
        <v>25</v>
      </c>
      <c r="Q994" t="s">
        <v>3477</v>
      </c>
    </row>
    <row r="995" spans="1:17">
      <c r="A995" t="s">
        <v>3478</v>
      </c>
      <c r="B995" t="s">
        <v>3479</v>
      </c>
      <c r="C995" t="s">
        <v>1927</v>
      </c>
      <c r="D995" t="s">
        <v>24</v>
      </c>
      <c r="G995">
        <f>ROUND((L995*P6)+M995, 2)</f>
        <v>0</v>
      </c>
      <c r="L995">
        <f>ROUND(0.0, 3)</f>
        <v>0</v>
      </c>
      <c r="M995">
        <f>ROUND(11.60477593, 3)</f>
        <v>0</v>
      </c>
      <c r="N995" t="s">
        <v>25</v>
      </c>
      <c r="Q995" t="s">
        <v>3480</v>
      </c>
    </row>
    <row r="996" spans="1:17">
      <c r="A996" t="s">
        <v>3481</v>
      </c>
      <c r="B996" t="s">
        <v>3482</v>
      </c>
      <c r="C996" t="s">
        <v>3483</v>
      </c>
      <c r="D996" t="s">
        <v>24</v>
      </c>
      <c r="G996">
        <f>ROUND((L996*P6)+M996, 2)</f>
        <v>0</v>
      </c>
      <c r="L996">
        <f>ROUND(0.0, 3)</f>
        <v>0</v>
      </c>
      <c r="M996">
        <f>ROUND(0.0, 3)</f>
        <v>0</v>
      </c>
      <c r="N996" t="s">
        <v>25</v>
      </c>
      <c r="Q996" t="s">
        <v>3484</v>
      </c>
    </row>
    <row r="997" spans="1:17">
      <c r="A997" t="s">
        <v>3485</v>
      </c>
      <c r="B997" t="s">
        <v>2926</v>
      </c>
      <c r="C997" t="s">
        <v>3486</v>
      </c>
      <c r="D997" t="s">
        <v>24</v>
      </c>
      <c r="G997">
        <f>ROUND((L997*P6)+M997, 2)</f>
        <v>0</v>
      </c>
      <c r="L997">
        <f>ROUND(0.0, 3)</f>
        <v>0</v>
      </c>
      <c r="M997">
        <f>ROUND(0.0, 3)</f>
        <v>0</v>
      </c>
      <c r="N997" t="s">
        <v>25</v>
      </c>
      <c r="Q997" t="s">
        <v>3487</v>
      </c>
    </row>
    <row r="998" spans="1:17">
      <c r="A998" t="s">
        <v>3488</v>
      </c>
      <c r="B998" t="s">
        <v>3489</v>
      </c>
      <c r="C998" t="s">
        <v>3490</v>
      </c>
      <c r="D998" t="s">
        <v>24</v>
      </c>
      <c r="G998">
        <f>ROUND((L998*P6)+M998, 2)</f>
        <v>0</v>
      </c>
      <c r="L998">
        <f>ROUND(0.0, 3)</f>
        <v>0</v>
      </c>
      <c r="M998">
        <f>ROUND(8.56375487, 3)</f>
        <v>0</v>
      </c>
      <c r="N998" t="s">
        <v>25</v>
      </c>
      <c r="Q998" t="s">
        <v>3491</v>
      </c>
    </row>
    <row r="999" spans="1:17">
      <c r="A999" t="s">
        <v>3492</v>
      </c>
      <c r="B999" t="s">
        <v>3493</v>
      </c>
      <c r="C999" t="s">
        <v>2360</v>
      </c>
      <c r="D999" t="s">
        <v>24</v>
      </c>
      <c r="G999">
        <f>ROUND((L999*P6)+M999, 2)</f>
        <v>0</v>
      </c>
      <c r="L999">
        <f>ROUND(0.0, 3)</f>
        <v>0</v>
      </c>
      <c r="M999">
        <f>ROUND(0.0, 3)</f>
        <v>0</v>
      </c>
      <c r="N999" t="s">
        <v>25</v>
      </c>
      <c r="Q999" t="s">
        <v>3494</v>
      </c>
    </row>
    <row r="1000" spans="1:17">
      <c r="A1000" t="s">
        <v>3495</v>
      </c>
      <c r="B1000" t="s">
        <v>3496</v>
      </c>
      <c r="C1000" t="s">
        <v>3497</v>
      </c>
      <c r="D1000" t="s">
        <v>24</v>
      </c>
      <c r="G1000">
        <f>ROUND((L1000*P6)+M1000, 2)</f>
        <v>0</v>
      </c>
      <c r="L1000">
        <f>ROUND(0.0, 3)</f>
        <v>0</v>
      </c>
      <c r="M1000">
        <f>ROUND(1.170113745, 3)</f>
        <v>0</v>
      </c>
      <c r="N1000" t="s">
        <v>25</v>
      </c>
      <c r="Q1000" t="s">
        <v>3498</v>
      </c>
    </row>
    <row r="1001" spans="1:17">
      <c r="A1001" t="s">
        <v>3499</v>
      </c>
      <c r="B1001" t="s">
        <v>3500</v>
      </c>
      <c r="C1001" t="s">
        <v>3497</v>
      </c>
      <c r="D1001" t="s">
        <v>24</v>
      </c>
      <c r="G1001">
        <f>ROUND((L1001*P6)+M1001, 2)</f>
        <v>0</v>
      </c>
      <c r="L1001">
        <f>ROUND(0.0, 3)</f>
        <v>0</v>
      </c>
      <c r="M1001">
        <f>ROUND(2.1502362749999997, 3)</f>
        <v>0</v>
      </c>
      <c r="N1001" t="s">
        <v>25</v>
      </c>
      <c r="Q1001" t="s">
        <v>3501</v>
      </c>
    </row>
    <row r="1002" spans="1:17">
      <c r="A1002" t="s">
        <v>3502</v>
      </c>
      <c r="B1002" t="s">
        <v>3503</v>
      </c>
      <c r="C1002" t="s">
        <v>3497</v>
      </c>
      <c r="D1002" t="s">
        <v>24</v>
      </c>
      <c r="G1002">
        <f>ROUND((L1002*P6)+M1002, 2)</f>
        <v>0</v>
      </c>
      <c r="L1002">
        <f>ROUND(0.0, 3)</f>
        <v>0</v>
      </c>
      <c r="M1002">
        <f>ROUND(9.344327655, 3)</f>
        <v>0</v>
      </c>
      <c r="N1002" t="s">
        <v>25</v>
      </c>
      <c r="Q1002" t="s">
        <v>3504</v>
      </c>
    </row>
    <row r="1003" spans="1:17">
      <c r="A1003" t="s">
        <v>3505</v>
      </c>
      <c r="B1003" t="s">
        <v>3506</v>
      </c>
      <c r="C1003" t="s">
        <v>3497</v>
      </c>
      <c r="D1003" t="s">
        <v>24</v>
      </c>
      <c r="G1003">
        <f>ROUND((L1003*P6)+M1003, 2)</f>
        <v>0</v>
      </c>
      <c r="L1003">
        <f>ROUND(0.0, 3)</f>
        <v>0</v>
      </c>
      <c r="M1003">
        <f>ROUND(1.424229265, 3)</f>
        <v>0</v>
      </c>
      <c r="N1003" t="s">
        <v>25</v>
      </c>
      <c r="Q1003" t="s">
        <v>3507</v>
      </c>
    </row>
    <row r="1004" spans="1:17">
      <c r="A1004" t="s">
        <v>3508</v>
      </c>
      <c r="B1004" t="s">
        <v>3509</v>
      </c>
      <c r="C1004" t="s">
        <v>3497</v>
      </c>
      <c r="D1004" t="s">
        <v>24</v>
      </c>
      <c r="G1004">
        <f>ROUND((L1004*P6)+M1004, 2)</f>
        <v>0</v>
      </c>
      <c r="L1004">
        <f>ROUND(0.0, 3)</f>
        <v>0</v>
      </c>
      <c r="M1004">
        <f>ROUND(2.148161215, 3)</f>
        <v>0</v>
      </c>
      <c r="N1004" t="s">
        <v>25</v>
      </c>
      <c r="Q1004" t="s">
        <v>3510</v>
      </c>
    </row>
    <row r="1005" spans="1:17">
      <c r="A1005" t="s">
        <v>3511</v>
      </c>
      <c r="B1005" t="s">
        <v>3512</v>
      </c>
      <c r="C1005" t="s">
        <v>3497</v>
      </c>
      <c r="D1005" t="s">
        <v>24</v>
      </c>
      <c r="G1005">
        <f>ROUND((L1005*P6)+M1005, 2)</f>
        <v>0</v>
      </c>
      <c r="L1005">
        <f>ROUND(0.0, 3)</f>
        <v>0</v>
      </c>
      <c r="M1005">
        <f>ROUND(7.125751915, 3)</f>
        <v>0</v>
      </c>
      <c r="N1005" t="s">
        <v>25</v>
      </c>
      <c r="Q1005" t="s">
        <v>3513</v>
      </c>
    </row>
    <row r="1006" spans="1:17">
      <c r="A1006" t="s">
        <v>3514</v>
      </c>
      <c r="B1006" t="s">
        <v>3515</v>
      </c>
      <c r="C1006" t="s">
        <v>3497</v>
      </c>
      <c r="D1006" t="s">
        <v>24</v>
      </c>
      <c r="G1006">
        <f>ROUND((L1006*P6)+M1006, 2)</f>
        <v>0</v>
      </c>
      <c r="L1006">
        <f>ROUND(0.0, 3)</f>
        <v>0</v>
      </c>
      <c r="M1006">
        <f>ROUND(4.28099845, 3)</f>
        <v>0</v>
      </c>
      <c r="N1006" t="s">
        <v>25</v>
      </c>
      <c r="Q1006" t="s">
        <v>3516</v>
      </c>
    </row>
    <row r="1007" spans="1:17">
      <c r="A1007" t="s">
        <v>3517</v>
      </c>
      <c r="B1007" t="s">
        <v>3518</v>
      </c>
      <c r="C1007" t="s">
        <v>3497</v>
      </c>
      <c r="D1007" t="s">
        <v>24</v>
      </c>
      <c r="G1007">
        <f>ROUND((L1007*P6)+M1007, 2)</f>
        <v>0</v>
      </c>
      <c r="L1007">
        <f>ROUND(0.0, 3)</f>
        <v>0</v>
      </c>
      <c r="M1007">
        <f>ROUND(1.424199795, 3)</f>
        <v>0</v>
      </c>
      <c r="N1007" t="s">
        <v>25</v>
      </c>
      <c r="Q1007" t="s">
        <v>3519</v>
      </c>
    </row>
    <row r="1008" spans="1:17">
      <c r="A1008" t="s">
        <v>3520</v>
      </c>
      <c r="B1008" t="s">
        <v>3521</v>
      </c>
      <c r="C1008" t="s">
        <v>3497</v>
      </c>
      <c r="D1008" t="s">
        <v>24</v>
      </c>
      <c r="G1008">
        <f>ROUND((L1008*P6)+M1008, 2)</f>
        <v>0</v>
      </c>
      <c r="L1008">
        <f>ROUND(0.0, 3)</f>
        <v>0</v>
      </c>
      <c r="M1008">
        <f>ROUND(10.849771610000001, 3)</f>
        <v>0</v>
      </c>
      <c r="N1008" t="s">
        <v>25</v>
      </c>
      <c r="Q1008" t="s">
        <v>3522</v>
      </c>
    </row>
    <row r="1009" spans="1:17">
      <c r="A1009" t="s">
        <v>3523</v>
      </c>
      <c r="B1009" t="s">
        <v>3524</v>
      </c>
      <c r="C1009" t="s">
        <v>3497</v>
      </c>
      <c r="D1009" t="s">
        <v>24</v>
      </c>
      <c r="G1009">
        <f>ROUND((L1009*P6)+M1009, 2)</f>
        <v>0</v>
      </c>
      <c r="L1009">
        <f>ROUND(0.0, 3)</f>
        <v>0</v>
      </c>
      <c r="M1009">
        <f>ROUND(11.030659595, 3)</f>
        <v>0</v>
      </c>
      <c r="N1009" t="s">
        <v>25</v>
      </c>
      <c r="Q1009" t="s">
        <v>3525</v>
      </c>
    </row>
    <row r="1010" spans="1:17">
      <c r="A1010" t="s">
        <v>3526</v>
      </c>
      <c r="B1010" t="s">
        <v>3527</v>
      </c>
      <c r="C1010" t="s">
        <v>3497</v>
      </c>
      <c r="D1010" t="s">
        <v>24</v>
      </c>
      <c r="G1010">
        <f>ROUND((L1010*P6)+M1010, 2)</f>
        <v>0</v>
      </c>
      <c r="L1010">
        <f>ROUND(0.0, 3)</f>
        <v>0</v>
      </c>
      <c r="M1010">
        <f>ROUND(0.0893673, 3)</f>
        <v>0</v>
      </c>
      <c r="N1010" t="s">
        <v>25</v>
      </c>
      <c r="Q1010" t="s">
        <v>3528</v>
      </c>
    </row>
    <row r="1011" spans="1:17">
      <c r="A1011" t="s">
        <v>3529</v>
      </c>
      <c r="B1011" t="s">
        <v>3530</v>
      </c>
      <c r="C1011" t="s">
        <v>3497</v>
      </c>
      <c r="D1011" t="s">
        <v>24</v>
      </c>
      <c r="G1011">
        <f>ROUND((L1011*P6)+M1011, 2)</f>
        <v>0</v>
      </c>
      <c r="L1011">
        <f>ROUND(0.0, 3)</f>
        <v>0</v>
      </c>
      <c r="M1011">
        <f>ROUND(10.231233145000001, 3)</f>
        <v>0</v>
      </c>
      <c r="N1011" t="s">
        <v>25</v>
      </c>
      <c r="Q1011" t="s">
        <v>3531</v>
      </c>
    </row>
    <row r="1012" spans="1:17">
      <c r="A1012" t="s">
        <v>3532</v>
      </c>
      <c r="B1012" t="s">
        <v>3533</v>
      </c>
      <c r="C1012" t="s">
        <v>3497</v>
      </c>
      <c r="D1012" t="s">
        <v>24</v>
      </c>
      <c r="G1012">
        <f>ROUND((L1012*P6)+M1012, 2)</f>
        <v>0</v>
      </c>
      <c r="L1012">
        <f>ROUND(0.0, 3)</f>
        <v>0</v>
      </c>
      <c r="M1012">
        <f>ROUND(9.822895364999999, 3)</f>
        <v>0</v>
      </c>
      <c r="N1012" t="s">
        <v>25</v>
      </c>
      <c r="Q1012" t="s">
        <v>3534</v>
      </c>
    </row>
    <row r="1013" spans="1:17">
      <c r="A1013" t="s">
        <v>3535</v>
      </c>
      <c r="B1013" t="s">
        <v>3536</v>
      </c>
      <c r="C1013" t="s">
        <v>3497</v>
      </c>
      <c r="D1013" t="s">
        <v>24</v>
      </c>
      <c r="G1013">
        <f>ROUND((L1013*P6)+M1013, 2)</f>
        <v>0</v>
      </c>
      <c r="L1013">
        <f>ROUND(0.0, 3)</f>
        <v>0</v>
      </c>
      <c r="M1013">
        <f>ROUND(2.148244235, 3)</f>
        <v>0</v>
      </c>
      <c r="N1013" t="s">
        <v>25</v>
      </c>
      <c r="Q1013" t="s">
        <v>3537</v>
      </c>
    </row>
    <row r="1014" spans="1:17">
      <c r="A1014" t="s">
        <v>3538</v>
      </c>
      <c r="B1014" t="s">
        <v>3539</v>
      </c>
      <c r="C1014" t="s">
        <v>3497</v>
      </c>
      <c r="D1014" t="s">
        <v>24</v>
      </c>
      <c r="G1014">
        <f>ROUND((L1014*P6)+M1014, 2)</f>
        <v>0</v>
      </c>
      <c r="L1014">
        <f>ROUND(0.0, 3)</f>
        <v>0</v>
      </c>
      <c r="M1014">
        <f>ROUND(3.5713252549999996, 3)</f>
        <v>0</v>
      </c>
      <c r="N1014" t="s">
        <v>25</v>
      </c>
      <c r="Q1014" t="s">
        <v>3540</v>
      </c>
    </row>
    <row r="1015" spans="1:17">
      <c r="A1015" t="s">
        <v>3541</v>
      </c>
      <c r="B1015" t="s">
        <v>3542</v>
      </c>
      <c r="C1015" t="s">
        <v>3497</v>
      </c>
      <c r="D1015" t="s">
        <v>24</v>
      </c>
      <c r="G1015">
        <f>ROUND((L1015*P6)+M1015, 2)</f>
        <v>0</v>
      </c>
      <c r="L1015">
        <f>ROUND(0.0, 3)</f>
        <v>0</v>
      </c>
      <c r="M1015">
        <f>ROUND(3.56929341, 3)</f>
        <v>0</v>
      </c>
      <c r="N1015" t="s">
        <v>25</v>
      </c>
      <c r="Q1015" t="s">
        <v>3543</v>
      </c>
    </row>
    <row r="1016" spans="1:17">
      <c r="A1016" t="s">
        <v>3544</v>
      </c>
      <c r="B1016" t="s">
        <v>3545</v>
      </c>
      <c r="C1016" t="s">
        <v>3497</v>
      </c>
      <c r="D1016" t="s">
        <v>24</v>
      </c>
      <c r="G1016">
        <f>ROUND((L1016*P6)+M1016, 2)</f>
        <v>0</v>
      </c>
      <c r="L1016">
        <f>ROUND(0.0, 3)</f>
        <v>0</v>
      </c>
      <c r="M1016">
        <f>ROUND(2.148944955, 3)</f>
        <v>0</v>
      </c>
      <c r="N1016" t="s">
        <v>25</v>
      </c>
      <c r="Q1016" t="s">
        <v>3546</v>
      </c>
    </row>
    <row r="1017" spans="1:17">
      <c r="A1017" t="s">
        <v>3547</v>
      </c>
      <c r="B1017" t="s">
        <v>3548</v>
      </c>
      <c r="C1017" t="s">
        <v>3497</v>
      </c>
      <c r="D1017" t="s">
        <v>24</v>
      </c>
      <c r="G1017">
        <f>ROUND((L1017*P6)+M1017, 2)</f>
        <v>0</v>
      </c>
      <c r="L1017">
        <f>ROUND(0.0, 3)</f>
        <v>0</v>
      </c>
      <c r="M1017">
        <f>ROUND(2.8468845, 3)</f>
        <v>0</v>
      </c>
      <c r="N1017" t="s">
        <v>25</v>
      </c>
      <c r="Q1017" t="s">
        <v>3549</v>
      </c>
    </row>
    <row r="1018" spans="1:17">
      <c r="A1018" t="s">
        <v>3550</v>
      </c>
      <c r="B1018" t="s">
        <v>3551</v>
      </c>
      <c r="C1018" t="s">
        <v>3497</v>
      </c>
      <c r="D1018" t="s">
        <v>24</v>
      </c>
      <c r="G1018">
        <f>ROUND((L1018*P6)+M1018, 2)</f>
        <v>0</v>
      </c>
      <c r="L1018">
        <f>ROUND(0.0, 3)</f>
        <v>0</v>
      </c>
      <c r="M1018">
        <f>ROUND(3.569251725, 3)</f>
        <v>0</v>
      </c>
      <c r="N1018" t="s">
        <v>25</v>
      </c>
      <c r="Q1018" t="s">
        <v>3552</v>
      </c>
    </row>
    <row r="1019" spans="1:17">
      <c r="A1019" t="s">
        <v>3553</v>
      </c>
      <c r="B1019" t="s">
        <v>3554</v>
      </c>
      <c r="C1019" t="s">
        <v>3497</v>
      </c>
      <c r="D1019" t="s">
        <v>24</v>
      </c>
      <c r="G1019">
        <f>ROUND((L1019*P6)+M1019, 2)</f>
        <v>0</v>
      </c>
      <c r="L1019">
        <f>ROUND(0.0, 3)</f>
        <v>0</v>
      </c>
      <c r="M1019">
        <f>ROUND(1.42347945, 3)</f>
        <v>0</v>
      </c>
      <c r="N1019" t="s">
        <v>25</v>
      </c>
      <c r="Q1019" t="s">
        <v>3555</v>
      </c>
    </row>
    <row r="1020" spans="1:17">
      <c r="A1020" t="s">
        <v>3556</v>
      </c>
      <c r="B1020" t="s">
        <v>3557</v>
      </c>
      <c r="C1020" t="s">
        <v>3497</v>
      </c>
      <c r="D1020" t="s">
        <v>24</v>
      </c>
      <c r="G1020">
        <f>ROUND((L1020*P6)+M1020, 2)</f>
        <v>0</v>
      </c>
      <c r="L1020">
        <f>ROUND(0.0, 3)</f>
        <v>0</v>
      </c>
      <c r="M1020">
        <f>ROUND(10.2673184, 3)</f>
        <v>0</v>
      </c>
      <c r="N1020" t="s">
        <v>25</v>
      </c>
      <c r="Q1020" t="s">
        <v>3558</v>
      </c>
    </row>
    <row r="1021" spans="1:17">
      <c r="A1021" t="s">
        <v>3559</v>
      </c>
      <c r="B1021" t="s">
        <v>3560</v>
      </c>
      <c r="C1021" t="s">
        <v>597</v>
      </c>
      <c r="D1021" t="s">
        <v>24</v>
      </c>
      <c r="G1021">
        <f>ROUND((L1021*P6)+M1021, 2)</f>
        <v>0</v>
      </c>
      <c r="L1021">
        <f>ROUND(0.0, 3)</f>
        <v>0</v>
      </c>
      <c r="M1021">
        <f>ROUND(0.0, 3)</f>
        <v>0</v>
      </c>
      <c r="N1021" t="s">
        <v>25</v>
      </c>
      <c r="Q1021" t="s">
        <v>3561</v>
      </c>
    </row>
    <row r="1022" spans="1:17">
      <c r="A1022" t="s">
        <v>3562</v>
      </c>
      <c r="B1022" t="s">
        <v>3563</v>
      </c>
      <c r="C1022" t="s">
        <v>873</v>
      </c>
      <c r="D1022" t="s">
        <v>24</v>
      </c>
      <c r="G1022">
        <f>ROUND((L1022*P6)+M1022, 2)</f>
        <v>0</v>
      </c>
      <c r="L1022">
        <f>ROUND(0.0, 3)</f>
        <v>0</v>
      </c>
      <c r="M1022">
        <f>ROUND(0.0, 3)</f>
        <v>0</v>
      </c>
      <c r="N1022" t="s">
        <v>25</v>
      </c>
      <c r="Q1022" t="s">
        <v>3564</v>
      </c>
    </row>
    <row r="1023" spans="1:17">
      <c r="A1023" t="s">
        <v>3565</v>
      </c>
      <c r="B1023" t="s">
        <v>3566</v>
      </c>
      <c r="C1023" t="s">
        <v>3567</v>
      </c>
      <c r="D1023" t="s">
        <v>24</v>
      </c>
      <c r="G1023">
        <f>ROUND((L1023*P6)+M1023, 2)</f>
        <v>0</v>
      </c>
      <c r="L1023">
        <f>ROUND(0.0, 3)</f>
        <v>0</v>
      </c>
      <c r="M1023">
        <f>ROUND(0.0, 3)</f>
        <v>0</v>
      </c>
      <c r="N1023" t="s">
        <v>25</v>
      </c>
      <c r="Q1023" t="s">
        <v>3568</v>
      </c>
    </row>
    <row r="1024" spans="1:17">
      <c r="A1024" t="s">
        <v>3569</v>
      </c>
      <c r="B1024" t="s">
        <v>3570</v>
      </c>
      <c r="C1024" t="s">
        <v>2460</v>
      </c>
      <c r="D1024" t="s">
        <v>24</v>
      </c>
      <c r="G1024">
        <f>ROUND((L1024*P6)+M1024, 2)</f>
        <v>0</v>
      </c>
      <c r="L1024">
        <f>ROUND(0.03121927, 3)</f>
        <v>0</v>
      </c>
      <c r="M1024">
        <f>ROUND(0.0, 3)</f>
        <v>0</v>
      </c>
      <c r="N1024" t="s">
        <v>25</v>
      </c>
      <c r="Q1024" t="s">
        <v>3571</v>
      </c>
    </row>
    <row r="1025" spans="1:17">
      <c r="A1025" t="s">
        <v>3572</v>
      </c>
      <c r="B1025" t="s">
        <v>2509</v>
      </c>
      <c r="C1025" t="s">
        <v>1018</v>
      </c>
      <c r="D1025" t="s">
        <v>24</v>
      </c>
      <c r="G1025">
        <f>ROUND((L1025*P6)+M1025, 2)</f>
        <v>0</v>
      </c>
      <c r="L1025">
        <f>ROUND(0.0, 3)</f>
        <v>0</v>
      </c>
      <c r="M1025">
        <f>ROUND(0.0, 3)</f>
        <v>0</v>
      </c>
      <c r="N1025" t="s">
        <v>25</v>
      </c>
      <c r="Q1025" t="s">
        <v>3573</v>
      </c>
    </row>
    <row r="1026" spans="1:17">
      <c r="A1026" t="s">
        <v>3574</v>
      </c>
      <c r="B1026" t="s">
        <v>3575</v>
      </c>
      <c r="C1026" t="s">
        <v>342</v>
      </c>
      <c r="D1026" t="s">
        <v>24</v>
      </c>
      <c r="G1026">
        <f>ROUND((L1026*P6)+M1026, 2)</f>
        <v>0</v>
      </c>
      <c r="L1026">
        <f>ROUND(0.041552995, 3)</f>
        <v>0</v>
      </c>
      <c r="M1026">
        <f>ROUND(0.0, 3)</f>
        <v>0</v>
      </c>
      <c r="N1026" t="s">
        <v>25</v>
      </c>
      <c r="Q1026" t="s">
        <v>3576</v>
      </c>
    </row>
    <row r="1027" spans="1:17">
      <c r="A1027" t="s">
        <v>3577</v>
      </c>
      <c r="B1027" t="s">
        <v>3578</v>
      </c>
      <c r="C1027" t="s">
        <v>3579</v>
      </c>
      <c r="D1027" t="s">
        <v>24</v>
      </c>
      <c r="G1027">
        <f>ROUND((L1027*P6)+M1027, 2)</f>
        <v>0</v>
      </c>
      <c r="L1027">
        <f>ROUND(0.0, 3)</f>
        <v>0</v>
      </c>
      <c r="M1027">
        <f>ROUND(0.017840405, 3)</f>
        <v>0</v>
      </c>
      <c r="N1027" t="s">
        <v>25</v>
      </c>
      <c r="Q1027" t="s">
        <v>3580</v>
      </c>
    </row>
    <row r="1028" spans="1:17">
      <c r="A1028" t="s">
        <v>3581</v>
      </c>
      <c r="B1028" t="s">
        <v>3582</v>
      </c>
      <c r="C1028" t="s">
        <v>3583</v>
      </c>
      <c r="D1028" t="s">
        <v>24</v>
      </c>
      <c r="G1028">
        <f>ROUND((L1028*P6)+M1028, 2)</f>
        <v>0</v>
      </c>
      <c r="L1028">
        <f>ROUND(0.0, 3)</f>
        <v>0</v>
      </c>
      <c r="M1028">
        <f>ROUND(0.0, 3)</f>
        <v>0</v>
      </c>
      <c r="N1028" t="s">
        <v>25</v>
      </c>
      <c r="Q1028" t="s">
        <v>3584</v>
      </c>
    </row>
    <row r="1029" spans="1:17">
      <c r="A1029" t="s">
        <v>3585</v>
      </c>
      <c r="B1029" t="s">
        <v>3586</v>
      </c>
      <c r="C1029" t="s">
        <v>3587</v>
      </c>
      <c r="D1029" t="s">
        <v>24</v>
      </c>
      <c r="G1029">
        <f>ROUND((L1029*P6)+M1029, 2)</f>
        <v>0</v>
      </c>
      <c r="L1029">
        <f>ROUND(0.0, 3)</f>
        <v>0</v>
      </c>
      <c r="M1029">
        <f>ROUND(0.0, 3)</f>
        <v>0</v>
      </c>
      <c r="N1029" t="s">
        <v>25</v>
      </c>
      <c r="Q1029" t="s">
        <v>3588</v>
      </c>
    </row>
    <row r="1030" spans="1:17">
      <c r="A1030" t="s">
        <v>3589</v>
      </c>
      <c r="B1030" t="s">
        <v>3590</v>
      </c>
      <c r="C1030" t="s">
        <v>3591</v>
      </c>
      <c r="D1030" t="s">
        <v>24</v>
      </c>
      <c r="G1030">
        <f>ROUND((L1030*P6)+M1030, 2)</f>
        <v>0</v>
      </c>
      <c r="L1030">
        <f>ROUND(0.0, 3)</f>
        <v>0</v>
      </c>
      <c r="M1030">
        <f>ROUND(0.09898754, 3)</f>
        <v>0</v>
      </c>
      <c r="N1030" t="s">
        <v>25</v>
      </c>
      <c r="Q1030" t="s">
        <v>3592</v>
      </c>
    </row>
    <row r="1031" spans="1:17">
      <c r="A1031" t="s">
        <v>3593</v>
      </c>
      <c r="B1031" t="s">
        <v>3594</v>
      </c>
      <c r="C1031" t="s">
        <v>3595</v>
      </c>
      <c r="D1031" t="s">
        <v>24</v>
      </c>
      <c r="G1031">
        <f>ROUND((L1031*P6)+M1031, 2)</f>
        <v>0</v>
      </c>
      <c r="L1031">
        <f>ROUND(0.0, 3)</f>
        <v>0</v>
      </c>
      <c r="M1031">
        <f>ROUND(1.9941608849999999, 3)</f>
        <v>0</v>
      </c>
      <c r="N1031" t="s">
        <v>25</v>
      </c>
      <c r="Q1031" t="s">
        <v>3596</v>
      </c>
    </row>
    <row r="1032" spans="1:17">
      <c r="A1032" t="s">
        <v>3597</v>
      </c>
      <c r="B1032" t="s">
        <v>3598</v>
      </c>
      <c r="C1032" t="s">
        <v>3599</v>
      </c>
      <c r="D1032" t="s">
        <v>24</v>
      </c>
      <c r="G1032">
        <f>ROUND((L1032*P6)+M1032, 2)</f>
        <v>0</v>
      </c>
      <c r="L1032">
        <f>ROUND(0.0, 3)</f>
        <v>0</v>
      </c>
      <c r="M1032">
        <f>ROUND(0.0, 3)</f>
        <v>0</v>
      </c>
      <c r="N1032" t="s">
        <v>25</v>
      </c>
      <c r="Q1032" t="s">
        <v>3600</v>
      </c>
    </row>
    <row r="1033" spans="1:17">
      <c r="A1033" t="s">
        <v>3601</v>
      </c>
      <c r="B1033" t="s">
        <v>3602</v>
      </c>
      <c r="C1033" t="s">
        <v>597</v>
      </c>
      <c r="D1033" t="s">
        <v>24</v>
      </c>
      <c r="G1033">
        <f>ROUND((L1033*P6)+M1033, 2)</f>
        <v>0</v>
      </c>
      <c r="L1033">
        <f>ROUND(0.0, 3)</f>
        <v>0</v>
      </c>
      <c r="M1033">
        <f>ROUND(3.895879405, 3)</f>
        <v>0</v>
      </c>
      <c r="N1033" t="s">
        <v>25</v>
      </c>
      <c r="Q1033" t="s">
        <v>3603</v>
      </c>
    </row>
    <row r="1034" spans="1:17">
      <c r="A1034" t="s">
        <v>3604</v>
      </c>
      <c r="B1034" t="s">
        <v>3605</v>
      </c>
      <c r="C1034" t="s">
        <v>3606</v>
      </c>
      <c r="D1034" t="s">
        <v>24</v>
      </c>
      <c r="G1034">
        <f>ROUND((L1034*P6)+M1034, 2)</f>
        <v>0</v>
      </c>
      <c r="L1034">
        <f>ROUND(0.0, 3)</f>
        <v>0</v>
      </c>
      <c r="M1034">
        <f>ROUND(0.0, 3)</f>
        <v>0</v>
      </c>
      <c r="N1034" t="s">
        <v>25</v>
      </c>
      <c r="Q1034" t="s">
        <v>3607</v>
      </c>
    </row>
    <row r="1035" spans="1:17">
      <c r="A1035" t="s">
        <v>3608</v>
      </c>
      <c r="B1035" t="s">
        <v>3609</v>
      </c>
      <c r="C1035" t="s">
        <v>3610</v>
      </c>
      <c r="D1035" t="s">
        <v>24</v>
      </c>
      <c r="G1035">
        <f>ROUND((L1035*P6)+M1035, 2)</f>
        <v>0</v>
      </c>
      <c r="L1035">
        <f>ROUND(0.0, 3)</f>
        <v>0</v>
      </c>
      <c r="M1035">
        <f>ROUND(0.0, 3)</f>
        <v>0</v>
      </c>
      <c r="N1035" t="s">
        <v>25</v>
      </c>
      <c r="Q1035" t="s">
        <v>3611</v>
      </c>
    </row>
    <row r="1036" spans="1:17">
      <c r="A1036" t="s">
        <v>3612</v>
      </c>
      <c r="B1036" t="s">
        <v>3613</v>
      </c>
      <c r="C1036" t="s">
        <v>597</v>
      </c>
      <c r="D1036" t="s">
        <v>24</v>
      </c>
      <c r="G1036">
        <f>ROUND((L1036*P6)+M1036, 2)</f>
        <v>0</v>
      </c>
      <c r="L1036">
        <f>ROUND(0.0, 3)</f>
        <v>0</v>
      </c>
      <c r="M1036">
        <f>ROUND(4.93016086, 3)</f>
        <v>0</v>
      </c>
      <c r="N1036" t="s">
        <v>25</v>
      </c>
      <c r="Q1036" t="s">
        <v>3614</v>
      </c>
    </row>
    <row r="1037" spans="1:17">
      <c r="A1037" t="s">
        <v>3615</v>
      </c>
      <c r="B1037" t="s">
        <v>3616</v>
      </c>
      <c r="C1037" t="s">
        <v>3617</v>
      </c>
      <c r="D1037" t="s">
        <v>24</v>
      </c>
      <c r="G1037">
        <f>ROUND((L1037*P6)+M1037, 2)</f>
        <v>0</v>
      </c>
      <c r="L1037">
        <f>ROUND(0.0, 3)</f>
        <v>0</v>
      </c>
      <c r="M1037">
        <f>ROUND(0.681408445, 3)</f>
        <v>0</v>
      </c>
      <c r="N1037" t="s">
        <v>25</v>
      </c>
      <c r="Q1037" t="s">
        <v>3618</v>
      </c>
    </row>
    <row r="1038" spans="1:17">
      <c r="A1038" t="s">
        <v>3619</v>
      </c>
      <c r="B1038" t="s">
        <v>3620</v>
      </c>
      <c r="C1038" t="s">
        <v>3621</v>
      </c>
      <c r="D1038" t="s">
        <v>24</v>
      </c>
      <c r="G1038">
        <f>ROUND((L1038*P6)+M1038, 2)</f>
        <v>0</v>
      </c>
      <c r="L1038">
        <f>ROUND(5.809e-05, 3)</f>
        <v>0</v>
      </c>
      <c r="M1038">
        <f>ROUND(0.0, 3)</f>
        <v>0</v>
      </c>
      <c r="N1038" t="s">
        <v>25</v>
      </c>
      <c r="Q1038" t="s">
        <v>3622</v>
      </c>
    </row>
    <row r="1039" spans="1:17">
      <c r="A1039" t="s">
        <v>3623</v>
      </c>
      <c r="B1039" t="s">
        <v>3624</v>
      </c>
      <c r="C1039" t="s">
        <v>3625</v>
      </c>
      <c r="D1039" t="s">
        <v>24</v>
      </c>
      <c r="G1039">
        <f>ROUND((L1039*P6)+M1039, 2)</f>
        <v>0</v>
      </c>
      <c r="L1039">
        <f>ROUND(0.0, 3)</f>
        <v>0</v>
      </c>
      <c r="M1039">
        <f>ROUND(0.0, 3)</f>
        <v>0</v>
      </c>
      <c r="N1039" t="s">
        <v>25</v>
      </c>
      <c r="Q1039" t="s">
        <v>3626</v>
      </c>
    </row>
    <row r="1040" spans="1:17">
      <c r="A1040" t="s">
        <v>3627</v>
      </c>
      <c r="B1040" t="s">
        <v>3628</v>
      </c>
      <c r="C1040" t="s">
        <v>3629</v>
      </c>
      <c r="D1040" t="s">
        <v>24</v>
      </c>
      <c r="G1040">
        <f>ROUND((L1040*P6)+M1040, 2)</f>
        <v>0</v>
      </c>
      <c r="L1040">
        <f>ROUND(0.0, 3)</f>
        <v>0</v>
      </c>
      <c r="M1040">
        <f>ROUND(0.0, 3)</f>
        <v>0</v>
      </c>
      <c r="N1040" t="s">
        <v>25</v>
      </c>
      <c r="Q1040" t="s">
        <v>3630</v>
      </c>
    </row>
    <row r="1041" spans="1:17">
      <c r="A1041" t="s">
        <v>3631</v>
      </c>
      <c r="B1041" t="s">
        <v>3632</v>
      </c>
      <c r="C1041" t="s">
        <v>3633</v>
      </c>
      <c r="D1041" t="s">
        <v>24</v>
      </c>
      <c r="G1041">
        <f>ROUND((L1041*P6)+M1041, 2)</f>
        <v>0</v>
      </c>
      <c r="L1041">
        <f>ROUND(0.00705982, 3)</f>
        <v>0</v>
      </c>
      <c r="M1041">
        <f>ROUND(0.0, 3)</f>
        <v>0</v>
      </c>
      <c r="N1041" t="s">
        <v>25</v>
      </c>
      <c r="Q1041" t="s">
        <v>3634</v>
      </c>
    </row>
    <row r="1042" spans="1:17">
      <c r="A1042" t="s">
        <v>3635</v>
      </c>
      <c r="B1042" t="s">
        <v>3636</v>
      </c>
      <c r="C1042" t="s">
        <v>3637</v>
      </c>
      <c r="D1042" t="s">
        <v>24</v>
      </c>
      <c r="G1042">
        <f>ROUND((L1042*P6)+M1042, 2)</f>
        <v>0</v>
      </c>
      <c r="L1042">
        <f>ROUND(0.03388697, 3)</f>
        <v>0</v>
      </c>
      <c r="M1042">
        <f>ROUND(0.373109325, 3)</f>
        <v>0</v>
      </c>
      <c r="N1042" t="s">
        <v>25</v>
      </c>
      <c r="Q1042" t="s">
        <v>3638</v>
      </c>
    </row>
    <row r="1043" spans="1:17">
      <c r="A1043" t="s">
        <v>3639</v>
      </c>
      <c r="B1043" t="s">
        <v>3640</v>
      </c>
      <c r="C1043" t="s">
        <v>399</v>
      </c>
      <c r="D1043" t="s">
        <v>24</v>
      </c>
      <c r="G1043">
        <f>ROUND((L1043*P6)+M1043, 2)</f>
        <v>0</v>
      </c>
      <c r="L1043">
        <f>ROUND(0.0, 3)</f>
        <v>0</v>
      </c>
      <c r="M1043">
        <f>ROUND(0.0, 3)</f>
        <v>0</v>
      </c>
      <c r="N1043" t="s">
        <v>25</v>
      </c>
      <c r="Q1043" t="s">
        <v>3641</v>
      </c>
    </row>
    <row r="1044" spans="1:17">
      <c r="A1044" t="s">
        <v>3642</v>
      </c>
      <c r="B1044" t="s">
        <v>3643</v>
      </c>
      <c r="C1044" t="s">
        <v>3644</v>
      </c>
      <c r="D1044" t="s">
        <v>24</v>
      </c>
      <c r="G1044">
        <f>ROUND((L1044*P6)+M1044, 2)</f>
        <v>0</v>
      </c>
      <c r="L1044">
        <f>ROUND(0.0, 3)</f>
        <v>0</v>
      </c>
      <c r="M1044">
        <f>ROUND(0.0, 3)</f>
        <v>0</v>
      </c>
      <c r="N1044" t="s">
        <v>25</v>
      </c>
      <c r="Q1044" t="s">
        <v>3645</v>
      </c>
    </row>
    <row r="1045" spans="1:17">
      <c r="A1045" t="s">
        <v>3646</v>
      </c>
      <c r="B1045" t="s">
        <v>3647</v>
      </c>
      <c r="C1045" t="s">
        <v>1725</v>
      </c>
      <c r="D1045" t="s">
        <v>24</v>
      </c>
      <c r="G1045">
        <f>ROUND((L1045*P6)+M1045, 2)</f>
        <v>0</v>
      </c>
      <c r="L1045">
        <f>ROUND(0.03513861, 3)</f>
        <v>0</v>
      </c>
      <c r="M1045">
        <f>ROUND(0.110995615, 3)</f>
        <v>0</v>
      </c>
      <c r="N1045" t="s">
        <v>25</v>
      </c>
      <c r="Q1045" t="s">
        <v>3648</v>
      </c>
    </row>
    <row r="1046" spans="1:17">
      <c r="A1046" t="s">
        <v>3649</v>
      </c>
      <c r="B1046" t="s">
        <v>3650</v>
      </c>
      <c r="C1046" t="s">
        <v>1725</v>
      </c>
      <c r="D1046" t="s">
        <v>24</v>
      </c>
      <c r="G1046">
        <f>ROUND((L1046*P6)+M1046, 2)</f>
        <v>0</v>
      </c>
      <c r="L1046">
        <f>ROUND(0.00103507, 3)</f>
        <v>0</v>
      </c>
      <c r="M1046">
        <f>ROUND(0.036068755, 3)</f>
        <v>0</v>
      </c>
      <c r="N1046" t="s">
        <v>25</v>
      </c>
      <c r="Q1046" t="s">
        <v>3651</v>
      </c>
    </row>
    <row r="1047" spans="1:17">
      <c r="A1047" t="s">
        <v>3652</v>
      </c>
      <c r="B1047" t="s">
        <v>3653</v>
      </c>
      <c r="C1047" t="s">
        <v>3654</v>
      </c>
      <c r="D1047" t="s">
        <v>24</v>
      </c>
      <c r="G1047">
        <f>ROUND((L1047*P6)+M1047, 2)</f>
        <v>0</v>
      </c>
      <c r="L1047">
        <f>ROUND(0.0, 3)</f>
        <v>0</v>
      </c>
      <c r="M1047">
        <f>ROUND(0.0, 3)</f>
        <v>0</v>
      </c>
      <c r="N1047" t="s">
        <v>25</v>
      </c>
      <c r="Q1047" t="s">
        <v>3655</v>
      </c>
    </row>
    <row r="1048" spans="1:17">
      <c r="A1048" t="s">
        <v>3656</v>
      </c>
      <c r="B1048" t="s">
        <v>3657</v>
      </c>
      <c r="C1048" t="s">
        <v>522</v>
      </c>
      <c r="D1048" t="s">
        <v>24</v>
      </c>
      <c r="G1048">
        <f>ROUND((L1048*P6)+M1048, 2)</f>
        <v>0</v>
      </c>
      <c r="L1048">
        <f>ROUND(0.09176309, 3)</f>
        <v>0</v>
      </c>
      <c r="M1048">
        <f>ROUND(0.0, 3)</f>
        <v>0</v>
      </c>
      <c r="N1048" t="s">
        <v>25</v>
      </c>
      <c r="Q1048" t="s">
        <v>3658</v>
      </c>
    </row>
    <row r="1049" spans="1:17">
      <c r="A1049" t="s">
        <v>3659</v>
      </c>
      <c r="B1049" t="s">
        <v>3660</v>
      </c>
      <c r="C1049" t="s">
        <v>522</v>
      </c>
      <c r="D1049" t="s">
        <v>24</v>
      </c>
      <c r="G1049">
        <f>ROUND((L1049*P6)+M1049, 2)</f>
        <v>0</v>
      </c>
      <c r="L1049">
        <f>ROUND(0.03925359, 3)</f>
        <v>0</v>
      </c>
      <c r="M1049">
        <f>ROUND(0.0, 3)</f>
        <v>0</v>
      </c>
      <c r="N1049" t="s">
        <v>25</v>
      </c>
      <c r="Q1049" t="s">
        <v>3661</v>
      </c>
    </row>
    <row r="1050" spans="1:17">
      <c r="A1050" t="s">
        <v>3662</v>
      </c>
      <c r="B1050" t="s">
        <v>3663</v>
      </c>
      <c r="C1050" t="s">
        <v>3664</v>
      </c>
      <c r="D1050" t="s">
        <v>24</v>
      </c>
      <c r="G1050">
        <f>ROUND((L1050*P6)+M1050, 2)</f>
        <v>0</v>
      </c>
      <c r="L1050">
        <f>ROUND(0.0, 3)</f>
        <v>0</v>
      </c>
      <c r="M1050">
        <f>ROUND(0.0, 3)</f>
        <v>0</v>
      </c>
      <c r="N1050" t="s">
        <v>25</v>
      </c>
      <c r="Q1050" t="s">
        <v>3665</v>
      </c>
    </row>
    <row r="1051" spans="1:17">
      <c r="A1051" t="s">
        <v>3666</v>
      </c>
      <c r="B1051" t="s">
        <v>3667</v>
      </c>
      <c r="C1051" t="s">
        <v>1857</v>
      </c>
      <c r="D1051" t="s">
        <v>24</v>
      </c>
      <c r="G1051">
        <f>ROUND((L1051*P6)+M1051, 2)</f>
        <v>0</v>
      </c>
      <c r="L1051">
        <f>ROUND(0.0, 3)</f>
        <v>0</v>
      </c>
      <c r="M1051">
        <f>ROUND(0.0, 3)</f>
        <v>0</v>
      </c>
      <c r="N1051" t="s">
        <v>25</v>
      </c>
      <c r="Q1051" t="s">
        <v>3668</v>
      </c>
    </row>
    <row r="1052" spans="1:17">
      <c r="A1052" t="s">
        <v>3669</v>
      </c>
      <c r="B1052" t="s">
        <v>3670</v>
      </c>
      <c r="C1052" t="s">
        <v>2635</v>
      </c>
      <c r="D1052" t="s">
        <v>24</v>
      </c>
      <c r="G1052">
        <f>ROUND((L1052*P6)+M1052, 2)</f>
        <v>0</v>
      </c>
      <c r="L1052">
        <f>ROUND(0.037546885, 3)</f>
        <v>0</v>
      </c>
      <c r="M1052">
        <f>ROUND(0.0, 3)</f>
        <v>0</v>
      </c>
      <c r="N1052" t="s">
        <v>25</v>
      </c>
      <c r="Q1052" t="s">
        <v>3671</v>
      </c>
    </row>
    <row r="1053" spans="1:17">
      <c r="A1053" t="s">
        <v>3672</v>
      </c>
      <c r="B1053" t="s">
        <v>3673</v>
      </c>
      <c r="C1053" t="s">
        <v>2460</v>
      </c>
      <c r="D1053" t="s">
        <v>24</v>
      </c>
      <c r="G1053">
        <f>ROUND((L1053*P6)+M1053, 2)</f>
        <v>0</v>
      </c>
      <c r="L1053">
        <f>ROUND(0.0, 3)</f>
        <v>0</v>
      </c>
      <c r="M1053">
        <f>ROUND(0.0, 3)</f>
        <v>0</v>
      </c>
      <c r="N1053" t="s">
        <v>25</v>
      </c>
      <c r="Q1053" t="s">
        <v>3674</v>
      </c>
    </row>
    <row r="1054" spans="1:17">
      <c r="A1054" t="s">
        <v>3675</v>
      </c>
      <c r="B1054" t="s">
        <v>3676</v>
      </c>
      <c r="C1054" t="s">
        <v>2646</v>
      </c>
      <c r="D1054" t="s">
        <v>24</v>
      </c>
      <c r="G1054">
        <f>ROUND((L1054*P6)+M1054, 2)</f>
        <v>0</v>
      </c>
      <c r="L1054">
        <f>ROUND(0.0, 3)</f>
        <v>0</v>
      </c>
      <c r="M1054">
        <f>ROUND(77.038108385, 3)</f>
        <v>0</v>
      </c>
      <c r="N1054" t="s">
        <v>25</v>
      </c>
      <c r="Q1054" t="s">
        <v>3677</v>
      </c>
    </row>
    <row r="1055" spans="1:17">
      <c r="A1055" t="s">
        <v>3678</v>
      </c>
      <c r="B1055" t="s">
        <v>3679</v>
      </c>
      <c r="C1055" t="s">
        <v>2646</v>
      </c>
      <c r="D1055" t="s">
        <v>24</v>
      </c>
      <c r="G1055">
        <f>ROUND((L1055*P6)+M1055, 2)</f>
        <v>0</v>
      </c>
      <c r="L1055">
        <f>ROUND(0.0, 3)</f>
        <v>0</v>
      </c>
      <c r="M1055">
        <f>ROUND(10.488261015, 3)</f>
        <v>0</v>
      </c>
      <c r="N1055" t="s">
        <v>25</v>
      </c>
      <c r="Q1055" t="s">
        <v>3680</v>
      </c>
    </row>
    <row r="1056" spans="1:17">
      <c r="A1056" t="s">
        <v>3681</v>
      </c>
      <c r="B1056" t="s">
        <v>3682</v>
      </c>
      <c r="C1056" t="s">
        <v>2646</v>
      </c>
      <c r="D1056" t="s">
        <v>24</v>
      </c>
      <c r="G1056">
        <f>ROUND((L1056*P6)+M1056, 2)</f>
        <v>0</v>
      </c>
      <c r="L1056">
        <f>ROUND(0.0, 3)</f>
        <v>0</v>
      </c>
      <c r="M1056">
        <f>ROUND(108.15813042, 3)</f>
        <v>0</v>
      </c>
      <c r="N1056" t="s">
        <v>25</v>
      </c>
      <c r="Q1056" t="s">
        <v>3683</v>
      </c>
    </row>
    <row r="1057" spans="1:17">
      <c r="A1057" t="s">
        <v>3684</v>
      </c>
      <c r="B1057" t="s">
        <v>3685</v>
      </c>
      <c r="C1057" t="s">
        <v>2646</v>
      </c>
      <c r="D1057" t="s">
        <v>24</v>
      </c>
      <c r="G1057">
        <f>ROUND((L1057*P6)+M1057, 2)</f>
        <v>0</v>
      </c>
      <c r="L1057">
        <f>ROUND(0.0, 3)</f>
        <v>0</v>
      </c>
      <c r="M1057">
        <f>ROUND(56.099649025, 3)</f>
        <v>0</v>
      </c>
      <c r="N1057" t="s">
        <v>25</v>
      </c>
      <c r="Q1057" t="s">
        <v>3686</v>
      </c>
    </row>
    <row r="1058" spans="1:17">
      <c r="A1058" t="s">
        <v>3687</v>
      </c>
      <c r="B1058" t="s">
        <v>3688</v>
      </c>
      <c r="C1058" t="s">
        <v>2646</v>
      </c>
      <c r="D1058" t="s">
        <v>24</v>
      </c>
      <c r="G1058">
        <f>ROUND((L1058*P6)+M1058, 2)</f>
        <v>0</v>
      </c>
      <c r="L1058">
        <f>ROUND(0.0, 3)</f>
        <v>0</v>
      </c>
      <c r="M1058">
        <f>ROUND(21.114293255, 3)</f>
        <v>0</v>
      </c>
      <c r="N1058" t="s">
        <v>25</v>
      </c>
      <c r="Q1058" t="s">
        <v>3689</v>
      </c>
    </row>
    <row r="1059" spans="1:17">
      <c r="A1059" t="s">
        <v>3690</v>
      </c>
      <c r="B1059" t="s">
        <v>3691</v>
      </c>
      <c r="C1059" t="s">
        <v>2646</v>
      </c>
      <c r="D1059" t="s">
        <v>24</v>
      </c>
      <c r="G1059">
        <f>ROUND((L1059*P6)+M1059, 2)</f>
        <v>0</v>
      </c>
      <c r="L1059">
        <f>ROUND(0.0, 3)</f>
        <v>0</v>
      </c>
      <c r="M1059">
        <f>ROUND(23.736397835000002, 3)</f>
        <v>0</v>
      </c>
      <c r="N1059" t="s">
        <v>25</v>
      </c>
      <c r="Q1059" t="s">
        <v>3692</v>
      </c>
    </row>
    <row r="1060" spans="1:17">
      <c r="A1060" t="s">
        <v>3693</v>
      </c>
      <c r="B1060" t="s">
        <v>3694</v>
      </c>
      <c r="C1060" t="s">
        <v>2646</v>
      </c>
      <c r="D1060" t="s">
        <v>24</v>
      </c>
      <c r="G1060">
        <f>ROUND((L1060*P6)+M1060, 2)</f>
        <v>0</v>
      </c>
      <c r="L1060">
        <f>ROUND(0.0, 3)</f>
        <v>0</v>
      </c>
      <c r="M1060">
        <f>ROUND(6.20512015, 3)</f>
        <v>0</v>
      </c>
      <c r="N1060" t="s">
        <v>25</v>
      </c>
      <c r="Q1060" t="s">
        <v>3695</v>
      </c>
    </row>
    <row r="1061" spans="1:17">
      <c r="A1061" t="s">
        <v>3696</v>
      </c>
      <c r="B1061" t="s">
        <v>3697</v>
      </c>
      <c r="C1061" t="s">
        <v>2646</v>
      </c>
      <c r="D1061" t="s">
        <v>24</v>
      </c>
      <c r="G1061">
        <f>ROUND((L1061*P6)+M1061, 2)</f>
        <v>0</v>
      </c>
      <c r="L1061">
        <f>ROUND(0.0, 3)</f>
        <v>0</v>
      </c>
      <c r="M1061">
        <f>ROUND(1.98672633, 3)</f>
        <v>0</v>
      </c>
      <c r="N1061" t="s">
        <v>25</v>
      </c>
      <c r="Q1061" t="s">
        <v>3698</v>
      </c>
    </row>
    <row r="1062" spans="1:17">
      <c r="A1062" t="s">
        <v>3699</v>
      </c>
      <c r="B1062" t="s">
        <v>3700</v>
      </c>
      <c r="C1062" t="s">
        <v>2646</v>
      </c>
      <c r="D1062" t="s">
        <v>24</v>
      </c>
      <c r="G1062">
        <f>ROUND((L1062*P6)+M1062, 2)</f>
        <v>0</v>
      </c>
      <c r="L1062">
        <f>ROUND(0.0, 3)</f>
        <v>0</v>
      </c>
      <c r="M1062">
        <f>ROUND(0.0, 3)</f>
        <v>0</v>
      </c>
      <c r="N1062" t="s">
        <v>25</v>
      </c>
      <c r="Q1062" t="s">
        <v>3701</v>
      </c>
    </row>
    <row r="1063" spans="1:17">
      <c r="A1063" t="s">
        <v>3702</v>
      </c>
      <c r="B1063" t="s">
        <v>3703</v>
      </c>
      <c r="C1063" t="s">
        <v>2646</v>
      </c>
      <c r="D1063" t="s">
        <v>24</v>
      </c>
      <c r="G1063">
        <f>ROUND((L1063*P6)+M1063, 2)</f>
        <v>0</v>
      </c>
      <c r="L1063">
        <f>ROUND(0.0, 3)</f>
        <v>0</v>
      </c>
      <c r="M1063">
        <f>ROUND(15.50334396, 3)</f>
        <v>0</v>
      </c>
      <c r="N1063" t="s">
        <v>25</v>
      </c>
      <c r="Q1063" t="s">
        <v>3704</v>
      </c>
    </row>
    <row r="1064" spans="1:17">
      <c r="A1064" t="s">
        <v>3705</v>
      </c>
      <c r="B1064" t="s">
        <v>3706</v>
      </c>
      <c r="C1064" t="s">
        <v>2646</v>
      </c>
      <c r="D1064" t="s">
        <v>24</v>
      </c>
      <c r="G1064">
        <f>ROUND((L1064*P6)+M1064, 2)</f>
        <v>0</v>
      </c>
      <c r="L1064">
        <f>ROUND(0.0, 3)</f>
        <v>0</v>
      </c>
      <c r="M1064">
        <f>ROUND(124.920192065, 3)</f>
        <v>0</v>
      </c>
      <c r="N1064" t="s">
        <v>25</v>
      </c>
      <c r="Q1064" t="s">
        <v>3707</v>
      </c>
    </row>
    <row r="1065" spans="1:17">
      <c r="A1065" t="s">
        <v>3708</v>
      </c>
      <c r="B1065" t="s">
        <v>3709</v>
      </c>
      <c r="C1065" t="s">
        <v>2646</v>
      </c>
      <c r="D1065" t="s">
        <v>24</v>
      </c>
      <c r="G1065">
        <f>ROUND((L1065*P6)+M1065, 2)</f>
        <v>0</v>
      </c>
      <c r="L1065">
        <f>ROUND(0.0, 3)</f>
        <v>0</v>
      </c>
      <c r="M1065">
        <f>ROUND(24.211639515, 3)</f>
        <v>0</v>
      </c>
      <c r="N1065" t="s">
        <v>25</v>
      </c>
      <c r="Q1065" t="s">
        <v>3710</v>
      </c>
    </row>
    <row r="1066" spans="1:17">
      <c r="A1066" t="s">
        <v>3711</v>
      </c>
      <c r="B1066" t="s">
        <v>3712</v>
      </c>
      <c r="C1066" t="s">
        <v>2646</v>
      </c>
      <c r="D1066" t="s">
        <v>24</v>
      </c>
      <c r="G1066">
        <f>ROUND((L1066*P6)+M1066, 2)</f>
        <v>0</v>
      </c>
      <c r="L1066">
        <f>ROUND(0.0, 3)</f>
        <v>0</v>
      </c>
      <c r="M1066">
        <f>ROUND(6.685091135, 3)</f>
        <v>0</v>
      </c>
      <c r="N1066" t="s">
        <v>25</v>
      </c>
      <c r="Q1066" t="s">
        <v>3713</v>
      </c>
    </row>
    <row r="1067" spans="1:17">
      <c r="A1067" t="s">
        <v>3714</v>
      </c>
      <c r="B1067" t="s">
        <v>3715</v>
      </c>
      <c r="C1067" t="s">
        <v>2646</v>
      </c>
      <c r="D1067" t="s">
        <v>24</v>
      </c>
      <c r="G1067">
        <f>ROUND((L1067*P6)+M1067, 2)</f>
        <v>0</v>
      </c>
      <c r="L1067">
        <f>ROUND(0.0, 3)</f>
        <v>0</v>
      </c>
      <c r="M1067">
        <f>ROUND(22.922837015, 3)</f>
        <v>0</v>
      </c>
      <c r="N1067" t="s">
        <v>25</v>
      </c>
      <c r="Q1067" t="s">
        <v>3716</v>
      </c>
    </row>
    <row r="1068" spans="1:17">
      <c r="A1068" t="s">
        <v>3717</v>
      </c>
      <c r="B1068" t="s">
        <v>3718</v>
      </c>
      <c r="C1068" t="s">
        <v>2646</v>
      </c>
      <c r="D1068" t="s">
        <v>24</v>
      </c>
      <c r="G1068">
        <f>ROUND((L1068*P6)+M1068, 2)</f>
        <v>0</v>
      </c>
      <c r="L1068">
        <f>ROUND(0.0, 3)</f>
        <v>0</v>
      </c>
      <c r="M1068">
        <f>ROUND(167.970252225, 3)</f>
        <v>0</v>
      </c>
      <c r="N1068" t="s">
        <v>25</v>
      </c>
      <c r="Q1068" t="s">
        <v>3719</v>
      </c>
    </row>
    <row r="1069" spans="1:17">
      <c r="A1069" t="s">
        <v>3720</v>
      </c>
      <c r="B1069" t="s">
        <v>3721</v>
      </c>
      <c r="C1069" t="s">
        <v>2646</v>
      </c>
      <c r="D1069" t="s">
        <v>24</v>
      </c>
      <c r="G1069">
        <f>ROUND((L1069*P6)+M1069, 2)</f>
        <v>0</v>
      </c>
      <c r="L1069">
        <f>ROUND(0.0, 3)</f>
        <v>0</v>
      </c>
      <c r="M1069">
        <f>ROUND(336.077618365, 3)</f>
        <v>0</v>
      </c>
      <c r="N1069" t="s">
        <v>25</v>
      </c>
      <c r="Q1069" t="s">
        <v>3722</v>
      </c>
    </row>
    <row r="1070" spans="1:17">
      <c r="A1070" t="s">
        <v>3723</v>
      </c>
      <c r="B1070" t="s">
        <v>3724</v>
      </c>
      <c r="C1070" t="s">
        <v>2646</v>
      </c>
      <c r="D1070" t="s">
        <v>24</v>
      </c>
      <c r="G1070">
        <f>ROUND((L1070*P6)+M1070, 2)</f>
        <v>0</v>
      </c>
      <c r="L1070">
        <f>ROUND(0.0, 3)</f>
        <v>0</v>
      </c>
      <c r="M1070">
        <f>ROUND(26.44889538, 3)</f>
        <v>0</v>
      </c>
      <c r="N1070" t="s">
        <v>25</v>
      </c>
      <c r="Q1070" t="s">
        <v>3725</v>
      </c>
    </row>
    <row r="1071" spans="1:17">
      <c r="A1071" t="s">
        <v>3726</v>
      </c>
      <c r="B1071" t="s">
        <v>3727</v>
      </c>
      <c r="C1071" t="s">
        <v>2646</v>
      </c>
      <c r="D1071" t="s">
        <v>24</v>
      </c>
      <c r="G1071">
        <f>ROUND((L1071*P6)+M1071, 2)</f>
        <v>0</v>
      </c>
      <c r="L1071">
        <f>ROUND(0.0, 3)</f>
        <v>0</v>
      </c>
      <c r="M1071">
        <f>ROUND(35.94146107, 3)</f>
        <v>0</v>
      </c>
      <c r="N1071" t="s">
        <v>25</v>
      </c>
      <c r="Q1071" t="s">
        <v>3728</v>
      </c>
    </row>
    <row r="1072" spans="1:17">
      <c r="A1072" t="s">
        <v>3729</v>
      </c>
      <c r="B1072" t="s">
        <v>3730</v>
      </c>
      <c r="C1072" t="s">
        <v>2646</v>
      </c>
      <c r="D1072" t="s">
        <v>24</v>
      </c>
      <c r="G1072">
        <f>ROUND((L1072*P6)+M1072, 2)</f>
        <v>0</v>
      </c>
      <c r="L1072">
        <f>ROUND(0.0, 3)</f>
        <v>0</v>
      </c>
      <c r="M1072">
        <f>ROUND(108.292289645, 3)</f>
        <v>0</v>
      </c>
      <c r="N1072" t="s">
        <v>25</v>
      </c>
      <c r="Q1072" t="s">
        <v>3731</v>
      </c>
    </row>
    <row r="1073" spans="1:17">
      <c r="A1073" t="s">
        <v>3732</v>
      </c>
      <c r="B1073" t="s">
        <v>3733</v>
      </c>
      <c r="C1073" t="s">
        <v>2646</v>
      </c>
      <c r="D1073" t="s">
        <v>24</v>
      </c>
      <c r="G1073">
        <f>ROUND((L1073*P6)+M1073, 2)</f>
        <v>0</v>
      </c>
      <c r="L1073">
        <f>ROUND(0.0, 3)</f>
        <v>0</v>
      </c>
      <c r="M1073">
        <f>ROUND(0.0, 3)</f>
        <v>0</v>
      </c>
      <c r="N1073" t="s">
        <v>25</v>
      </c>
      <c r="Q1073" t="s">
        <v>3734</v>
      </c>
    </row>
    <row r="1074" spans="1:17">
      <c r="A1074" t="s">
        <v>3735</v>
      </c>
      <c r="B1074" t="s">
        <v>3736</v>
      </c>
      <c r="C1074" t="s">
        <v>3737</v>
      </c>
      <c r="D1074" t="s">
        <v>24</v>
      </c>
      <c r="G1074">
        <f>ROUND((L1074*P6)+M1074, 2)</f>
        <v>0</v>
      </c>
      <c r="L1074">
        <f>ROUND(0.0, 3)</f>
        <v>0</v>
      </c>
      <c r="M1074">
        <f>ROUND(0.0, 3)</f>
        <v>0</v>
      </c>
      <c r="N1074" t="s">
        <v>25</v>
      </c>
      <c r="Q1074" t="s">
        <v>3738</v>
      </c>
    </row>
    <row r="1075" spans="1:17">
      <c r="A1075" t="s">
        <v>3739</v>
      </c>
      <c r="B1075" t="s">
        <v>3740</v>
      </c>
      <c r="C1075" t="s">
        <v>3741</v>
      </c>
      <c r="D1075" t="s">
        <v>24</v>
      </c>
      <c r="G1075">
        <f>ROUND((L1075*P6)+M1075, 2)</f>
        <v>0</v>
      </c>
      <c r="L1075">
        <f>ROUND(0.0, 3)</f>
        <v>0</v>
      </c>
      <c r="M1075">
        <f>ROUND(0.0, 3)</f>
        <v>0</v>
      </c>
      <c r="N1075" t="s">
        <v>25</v>
      </c>
      <c r="Q1075" t="s">
        <v>3742</v>
      </c>
    </row>
    <row r="1076" spans="1:17">
      <c r="A1076" t="s">
        <v>3743</v>
      </c>
      <c r="B1076" t="s">
        <v>3744</v>
      </c>
      <c r="C1076" t="s">
        <v>1857</v>
      </c>
      <c r="D1076" t="s">
        <v>24</v>
      </c>
      <c r="G1076">
        <f>ROUND((L1076*P6)+M1076, 2)</f>
        <v>0</v>
      </c>
      <c r="L1076">
        <f>ROUND(0.0, 3)</f>
        <v>0</v>
      </c>
      <c r="M1076">
        <f>ROUND(0.0, 3)</f>
        <v>0</v>
      </c>
      <c r="N1076" t="s">
        <v>25</v>
      </c>
      <c r="Q1076" t="s">
        <v>3745</v>
      </c>
    </row>
    <row r="1077" spans="1:17">
      <c r="A1077" t="s">
        <v>3746</v>
      </c>
      <c r="B1077" t="s">
        <v>3747</v>
      </c>
      <c r="C1077" t="s">
        <v>1857</v>
      </c>
      <c r="D1077" t="s">
        <v>24</v>
      </c>
      <c r="G1077">
        <f>ROUND((L1077*P6)+M1077, 2)</f>
        <v>0</v>
      </c>
      <c r="L1077">
        <f>ROUND(0.0, 3)</f>
        <v>0</v>
      </c>
      <c r="M1077">
        <f>ROUND(0.0, 3)</f>
        <v>0</v>
      </c>
      <c r="N1077" t="s">
        <v>25</v>
      </c>
      <c r="Q1077" t="s">
        <v>3748</v>
      </c>
    </row>
    <row r="1078" spans="1:17">
      <c r="A1078" t="s">
        <v>3749</v>
      </c>
      <c r="B1078" t="s">
        <v>3750</v>
      </c>
      <c r="C1078" t="s">
        <v>597</v>
      </c>
      <c r="D1078" t="s">
        <v>24</v>
      </c>
      <c r="G1078">
        <f>ROUND((L1078*P6)+M1078, 2)</f>
        <v>0</v>
      </c>
      <c r="L1078">
        <f>ROUND(0.0, 3)</f>
        <v>0</v>
      </c>
      <c r="M1078">
        <f>ROUND(5.171623855, 3)</f>
        <v>0</v>
      </c>
      <c r="N1078" t="s">
        <v>25</v>
      </c>
      <c r="Q1078" t="s">
        <v>3751</v>
      </c>
    </row>
    <row r="1079" spans="1:17">
      <c r="A1079" t="s">
        <v>3752</v>
      </c>
      <c r="B1079" t="s">
        <v>3753</v>
      </c>
      <c r="C1079" t="s">
        <v>3737</v>
      </c>
      <c r="D1079" t="s">
        <v>24</v>
      </c>
      <c r="G1079">
        <f>ROUND((L1079*P6)+M1079, 2)</f>
        <v>0</v>
      </c>
      <c r="L1079">
        <f>ROUND(0.0, 3)</f>
        <v>0</v>
      </c>
      <c r="M1079">
        <f>ROUND(0.0, 3)</f>
        <v>0</v>
      </c>
      <c r="N1079" t="s">
        <v>25</v>
      </c>
      <c r="Q1079" t="s">
        <v>3754</v>
      </c>
    </row>
    <row r="1080" spans="1:17">
      <c r="A1080" t="s">
        <v>3755</v>
      </c>
      <c r="B1080" t="s">
        <v>3756</v>
      </c>
      <c r="C1080" t="s">
        <v>3737</v>
      </c>
      <c r="D1080" t="s">
        <v>24</v>
      </c>
      <c r="G1080">
        <f>ROUND((L1080*P6)+M1080, 2)</f>
        <v>0</v>
      </c>
      <c r="L1080">
        <f>ROUND(0.0, 3)</f>
        <v>0</v>
      </c>
      <c r="M1080">
        <f>ROUND(0.0, 3)</f>
        <v>0</v>
      </c>
      <c r="N1080" t="s">
        <v>25</v>
      </c>
      <c r="Q1080" t="s">
        <v>3757</v>
      </c>
    </row>
    <row r="1081" spans="1:17">
      <c r="A1081" t="s">
        <v>3758</v>
      </c>
      <c r="B1081" t="s">
        <v>3759</v>
      </c>
      <c r="C1081" t="s">
        <v>3737</v>
      </c>
      <c r="D1081" t="s">
        <v>24</v>
      </c>
      <c r="G1081">
        <f>ROUND((L1081*P6)+M1081, 2)</f>
        <v>0</v>
      </c>
      <c r="L1081">
        <f>ROUND(0.0, 3)</f>
        <v>0</v>
      </c>
      <c r="M1081">
        <f>ROUND(0.0, 3)</f>
        <v>0</v>
      </c>
      <c r="N1081" t="s">
        <v>25</v>
      </c>
      <c r="Q1081" t="s">
        <v>3760</v>
      </c>
    </row>
    <row r="1082" spans="1:17">
      <c r="A1082" t="s">
        <v>3761</v>
      </c>
      <c r="B1082" t="s">
        <v>3762</v>
      </c>
      <c r="C1082" t="s">
        <v>3737</v>
      </c>
      <c r="D1082" t="s">
        <v>24</v>
      </c>
      <c r="G1082">
        <f>ROUND((L1082*P6)+M1082, 2)</f>
        <v>0</v>
      </c>
      <c r="L1082">
        <f>ROUND(0.0, 3)</f>
        <v>0</v>
      </c>
      <c r="M1082">
        <f>ROUND(0.0, 3)</f>
        <v>0</v>
      </c>
      <c r="N1082" t="s">
        <v>25</v>
      </c>
      <c r="Q1082" t="s">
        <v>3763</v>
      </c>
    </row>
    <row r="1083" spans="1:17">
      <c r="A1083" t="s">
        <v>3764</v>
      </c>
      <c r="B1083" t="s">
        <v>3765</v>
      </c>
      <c r="C1083" t="s">
        <v>919</v>
      </c>
      <c r="D1083" t="s">
        <v>24</v>
      </c>
      <c r="G1083">
        <f>ROUND((L1083*P6)+M1083, 2)</f>
        <v>0</v>
      </c>
      <c r="L1083">
        <f>ROUND(0.0, 3)</f>
        <v>0</v>
      </c>
      <c r="M1083">
        <f>ROUND(2.365571015, 3)</f>
        <v>0</v>
      </c>
      <c r="N1083" t="s">
        <v>25</v>
      </c>
      <c r="Q1083" t="s">
        <v>3766</v>
      </c>
    </row>
    <row r="1084" spans="1:17">
      <c r="A1084" t="s">
        <v>3767</v>
      </c>
      <c r="B1084" t="s">
        <v>3768</v>
      </c>
      <c r="C1084" t="s">
        <v>247</v>
      </c>
      <c r="D1084" t="s">
        <v>24</v>
      </c>
      <c r="G1084">
        <f>ROUND((L1084*P6)+M1084, 2)</f>
        <v>0</v>
      </c>
      <c r="L1084">
        <f>ROUND(0.005803625, 3)</f>
        <v>0</v>
      </c>
      <c r="M1084">
        <f>ROUND(0.0, 3)</f>
        <v>0</v>
      </c>
      <c r="N1084" t="s">
        <v>25</v>
      </c>
      <c r="Q1084" t="s">
        <v>3769</v>
      </c>
    </row>
    <row r="1085" spans="1:17">
      <c r="A1085" t="s">
        <v>3770</v>
      </c>
      <c r="B1085" t="s">
        <v>3771</v>
      </c>
      <c r="C1085" t="s">
        <v>3772</v>
      </c>
      <c r="D1085" t="s">
        <v>24</v>
      </c>
      <c r="G1085">
        <f>ROUND((L1085*P6)+M1085, 2)</f>
        <v>0</v>
      </c>
      <c r="L1085">
        <f>ROUND(0.0, 3)</f>
        <v>0</v>
      </c>
      <c r="M1085">
        <f>ROUND(0.0, 3)</f>
        <v>0</v>
      </c>
      <c r="N1085" t="s">
        <v>25</v>
      </c>
      <c r="Q1085" t="s">
        <v>3773</v>
      </c>
    </row>
    <row r="1086" spans="1:17">
      <c r="A1086" t="s">
        <v>3774</v>
      </c>
      <c r="B1086" t="s">
        <v>3775</v>
      </c>
      <c r="C1086" t="s">
        <v>3776</v>
      </c>
      <c r="D1086" t="s">
        <v>24</v>
      </c>
      <c r="G1086">
        <f>ROUND((L1086*P6)+M1086, 2)</f>
        <v>0</v>
      </c>
      <c r="L1086">
        <f>ROUND(0.0, 3)</f>
        <v>0</v>
      </c>
      <c r="M1086">
        <f>ROUND(0.0, 3)</f>
        <v>0</v>
      </c>
      <c r="N1086" t="s">
        <v>25</v>
      </c>
      <c r="Q1086" t="s">
        <v>3777</v>
      </c>
    </row>
    <row r="1087" spans="1:17">
      <c r="A1087" t="s">
        <v>3778</v>
      </c>
      <c r="B1087" t="s">
        <v>3779</v>
      </c>
      <c r="C1087" t="s">
        <v>2026</v>
      </c>
      <c r="D1087" t="s">
        <v>24</v>
      </c>
      <c r="G1087">
        <f>ROUND((L1087*P6)+M1087, 2)</f>
        <v>0</v>
      </c>
      <c r="L1087">
        <f>ROUND(0.0, 3)</f>
        <v>0</v>
      </c>
      <c r="M1087">
        <f>ROUND(0.0, 3)</f>
        <v>0</v>
      </c>
      <c r="N1087" t="s">
        <v>25</v>
      </c>
      <c r="Q1087" t="s">
        <v>3780</v>
      </c>
    </row>
    <row r="1088" spans="1:17">
      <c r="A1088" t="s">
        <v>3781</v>
      </c>
      <c r="B1088" t="s">
        <v>3782</v>
      </c>
      <c r="C1088" t="s">
        <v>3783</v>
      </c>
      <c r="D1088" t="s">
        <v>24</v>
      </c>
      <c r="G1088">
        <f>ROUND((L1088*P6)+M1088, 2)</f>
        <v>0</v>
      </c>
      <c r="L1088">
        <f>ROUND(0.0, 3)</f>
        <v>0</v>
      </c>
      <c r="M1088">
        <f>ROUND(0.0, 3)</f>
        <v>0</v>
      </c>
      <c r="N1088" t="s">
        <v>25</v>
      </c>
      <c r="Q1088" t="s">
        <v>3784</v>
      </c>
    </row>
    <row r="1089" spans="1:17">
      <c r="A1089" t="s">
        <v>3785</v>
      </c>
      <c r="B1089" t="s">
        <v>3786</v>
      </c>
      <c r="C1089" t="s">
        <v>123</v>
      </c>
      <c r="D1089" t="s">
        <v>24</v>
      </c>
      <c r="G1089">
        <f>ROUND((L1089*P6)+M1089, 2)</f>
        <v>0</v>
      </c>
      <c r="L1089">
        <f>ROUND(0.0, 3)</f>
        <v>0</v>
      </c>
      <c r="M1089">
        <f>ROUND(0.0, 3)</f>
        <v>0</v>
      </c>
      <c r="N1089" t="s">
        <v>25</v>
      </c>
      <c r="Q1089" t="s">
        <v>3787</v>
      </c>
    </row>
    <row r="1090" spans="1:17">
      <c r="A1090" t="s">
        <v>3788</v>
      </c>
      <c r="B1090" t="s">
        <v>3789</v>
      </c>
      <c r="C1090" t="s">
        <v>1857</v>
      </c>
      <c r="D1090" t="s">
        <v>24</v>
      </c>
      <c r="G1090">
        <f>ROUND((L1090*P6)+M1090, 2)</f>
        <v>0</v>
      </c>
      <c r="L1090">
        <f>ROUND(0.0, 3)</f>
        <v>0</v>
      </c>
      <c r="M1090">
        <f>ROUND(0.0, 3)</f>
        <v>0</v>
      </c>
      <c r="N1090" t="s">
        <v>25</v>
      </c>
      <c r="Q1090" t="s">
        <v>3790</v>
      </c>
    </row>
    <row r="1091" spans="1:17">
      <c r="A1091" t="s">
        <v>3791</v>
      </c>
      <c r="B1091" t="s">
        <v>3792</v>
      </c>
      <c r="C1091" t="s">
        <v>3793</v>
      </c>
      <c r="D1091" t="s">
        <v>24</v>
      </c>
      <c r="G1091">
        <f>ROUND((L1091*P6)+M1091, 2)</f>
        <v>0</v>
      </c>
      <c r="L1091">
        <f>ROUND(0.0, 3)</f>
        <v>0</v>
      </c>
      <c r="M1091">
        <f>ROUND(0.0, 3)</f>
        <v>0</v>
      </c>
      <c r="N1091" t="s">
        <v>25</v>
      </c>
      <c r="Q1091" t="s">
        <v>3794</v>
      </c>
    </row>
    <row r="1092" spans="1:17">
      <c r="A1092" t="s">
        <v>3795</v>
      </c>
      <c r="B1092" t="s">
        <v>3796</v>
      </c>
      <c r="C1092" t="s">
        <v>1112</v>
      </c>
      <c r="D1092" t="s">
        <v>24</v>
      </c>
      <c r="G1092">
        <f>ROUND((L1092*P6)+M1092, 2)</f>
        <v>0</v>
      </c>
      <c r="L1092">
        <f>ROUND(0.0, 3)</f>
        <v>0</v>
      </c>
      <c r="M1092">
        <f>ROUND(0.0, 3)</f>
        <v>0</v>
      </c>
      <c r="N1092" t="s">
        <v>25</v>
      </c>
      <c r="Q1092" t="s">
        <v>3797</v>
      </c>
    </row>
    <row r="1093" spans="1:17">
      <c r="A1093" t="s">
        <v>3798</v>
      </c>
      <c r="B1093" t="s">
        <v>3799</v>
      </c>
      <c r="C1093" t="s">
        <v>1857</v>
      </c>
      <c r="D1093" t="s">
        <v>24</v>
      </c>
      <c r="G1093">
        <f>ROUND((L1093*P6)+M1093, 2)</f>
        <v>0</v>
      </c>
      <c r="L1093">
        <f>ROUND(0.0, 3)</f>
        <v>0</v>
      </c>
      <c r="M1093">
        <f>ROUND(0.0, 3)</f>
        <v>0</v>
      </c>
      <c r="N1093" t="s">
        <v>25</v>
      </c>
      <c r="Q1093" t="s">
        <v>3800</v>
      </c>
    </row>
    <row r="1094" spans="1:17">
      <c r="A1094" t="s">
        <v>3801</v>
      </c>
      <c r="B1094" t="s">
        <v>3802</v>
      </c>
      <c r="C1094" t="s">
        <v>1857</v>
      </c>
      <c r="D1094" t="s">
        <v>24</v>
      </c>
      <c r="G1094">
        <f>ROUND((L1094*P6)+M1094, 2)</f>
        <v>0</v>
      </c>
      <c r="L1094">
        <f>ROUND(0.0, 3)</f>
        <v>0</v>
      </c>
      <c r="M1094">
        <f>ROUND(0.0, 3)</f>
        <v>0</v>
      </c>
      <c r="N1094" t="s">
        <v>25</v>
      </c>
      <c r="Q1094" t="s">
        <v>3803</v>
      </c>
    </row>
    <row r="1095" spans="1:17">
      <c r="A1095" t="s">
        <v>3804</v>
      </c>
      <c r="B1095" t="s">
        <v>3805</v>
      </c>
      <c r="C1095" t="s">
        <v>3806</v>
      </c>
      <c r="D1095" t="s">
        <v>24</v>
      </c>
      <c r="G1095">
        <f>ROUND((L1095*P6)+M1095, 2)</f>
        <v>0</v>
      </c>
      <c r="L1095">
        <f>ROUND(0.00193599, 3)</f>
        <v>0</v>
      </c>
      <c r="M1095">
        <f>ROUND(1.35747289, 3)</f>
        <v>0</v>
      </c>
      <c r="N1095" t="s">
        <v>25</v>
      </c>
      <c r="Q1095" t="s">
        <v>3807</v>
      </c>
    </row>
    <row r="1096" spans="1:17">
      <c r="A1096" t="s">
        <v>3808</v>
      </c>
      <c r="B1096" t="s">
        <v>3809</v>
      </c>
      <c r="C1096" t="s">
        <v>3052</v>
      </c>
      <c r="D1096" t="s">
        <v>24</v>
      </c>
      <c r="G1096">
        <f>ROUND((L1096*P6)+M1096, 2)</f>
        <v>0</v>
      </c>
      <c r="L1096">
        <f>ROUND(0.0, 3)</f>
        <v>0</v>
      </c>
      <c r="M1096">
        <f>ROUND(0.0, 3)</f>
        <v>0</v>
      </c>
      <c r="N1096" t="s">
        <v>25</v>
      </c>
      <c r="Q1096" t="s">
        <v>3810</v>
      </c>
    </row>
    <row r="1097" spans="1:17">
      <c r="A1097" t="s">
        <v>3811</v>
      </c>
      <c r="B1097" t="s">
        <v>3812</v>
      </c>
      <c r="C1097" t="s">
        <v>3052</v>
      </c>
      <c r="D1097" t="s">
        <v>24</v>
      </c>
      <c r="G1097">
        <f>ROUND((L1097*P6)+M1097, 2)</f>
        <v>0</v>
      </c>
      <c r="L1097">
        <f>ROUND(0.0, 3)</f>
        <v>0</v>
      </c>
      <c r="M1097">
        <f>ROUND(0.0, 3)</f>
        <v>0</v>
      </c>
      <c r="N1097" t="s">
        <v>25</v>
      </c>
      <c r="Q1097" t="s">
        <v>3813</v>
      </c>
    </row>
    <row r="1098" spans="1:17">
      <c r="A1098" t="s">
        <v>3814</v>
      </c>
      <c r="B1098" t="s">
        <v>3815</v>
      </c>
      <c r="C1098" t="s">
        <v>3052</v>
      </c>
      <c r="D1098" t="s">
        <v>24</v>
      </c>
      <c r="G1098">
        <f>ROUND((L1098*P6)+M1098, 2)</f>
        <v>0</v>
      </c>
      <c r="L1098">
        <f>ROUND(0.0, 3)</f>
        <v>0</v>
      </c>
      <c r="M1098">
        <f>ROUND(0.0, 3)</f>
        <v>0</v>
      </c>
      <c r="N1098" t="s">
        <v>25</v>
      </c>
      <c r="Q1098" t="s">
        <v>3816</v>
      </c>
    </row>
    <row r="1099" spans="1:17">
      <c r="A1099" t="s">
        <v>3817</v>
      </c>
      <c r="B1099" t="s">
        <v>3818</v>
      </c>
      <c r="C1099" t="s">
        <v>3052</v>
      </c>
      <c r="D1099" t="s">
        <v>24</v>
      </c>
      <c r="G1099">
        <f>ROUND((L1099*P6)+M1099, 2)</f>
        <v>0</v>
      </c>
      <c r="L1099">
        <f>ROUND(0.0, 3)</f>
        <v>0</v>
      </c>
      <c r="M1099">
        <f>ROUND(0.0, 3)</f>
        <v>0</v>
      </c>
      <c r="N1099" t="s">
        <v>25</v>
      </c>
      <c r="Q1099" t="s">
        <v>3819</v>
      </c>
    </row>
    <row r="1100" spans="1:17">
      <c r="A1100" t="s">
        <v>3820</v>
      </c>
      <c r="B1100" t="s">
        <v>3821</v>
      </c>
      <c r="C1100" t="s">
        <v>3052</v>
      </c>
      <c r="D1100" t="s">
        <v>24</v>
      </c>
      <c r="G1100">
        <f>ROUND((L1100*P6)+M1100, 2)</f>
        <v>0</v>
      </c>
      <c r="L1100">
        <f>ROUND(0.0, 3)</f>
        <v>0</v>
      </c>
      <c r="M1100">
        <f>ROUND(0.0, 3)</f>
        <v>0</v>
      </c>
      <c r="N1100" t="s">
        <v>25</v>
      </c>
      <c r="Q1100" t="s">
        <v>3822</v>
      </c>
    </row>
    <row r="1101" spans="1:17">
      <c r="A1101" t="s">
        <v>3823</v>
      </c>
      <c r="B1101" t="s">
        <v>3824</v>
      </c>
      <c r="C1101" t="s">
        <v>3052</v>
      </c>
      <c r="D1101" t="s">
        <v>24</v>
      </c>
      <c r="G1101">
        <f>ROUND((L1101*P6)+M1101, 2)</f>
        <v>0</v>
      </c>
      <c r="L1101">
        <f>ROUND(0.0, 3)</f>
        <v>0</v>
      </c>
      <c r="M1101">
        <f>ROUND(0.0, 3)</f>
        <v>0</v>
      </c>
      <c r="N1101" t="s">
        <v>25</v>
      </c>
      <c r="Q1101" t="s">
        <v>3825</v>
      </c>
    </row>
    <row r="1102" spans="1:17">
      <c r="A1102" t="s">
        <v>3826</v>
      </c>
      <c r="B1102" t="s">
        <v>3827</v>
      </c>
      <c r="C1102" t="s">
        <v>3052</v>
      </c>
      <c r="D1102" t="s">
        <v>24</v>
      </c>
      <c r="G1102">
        <f>ROUND((L1102*P6)+M1102, 2)</f>
        <v>0</v>
      </c>
      <c r="L1102">
        <f>ROUND(0.0, 3)</f>
        <v>0</v>
      </c>
      <c r="M1102">
        <f>ROUND(0.0, 3)</f>
        <v>0</v>
      </c>
      <c r="N1102" t="s">
        <v>25</v>
      </c>
      <c r="Q1102" t="s">
        <v>3828</v>
      </c>
    </row>
    <row r="1103" spans="1:17">
      <c r="A1103" t="s">
        <v>3829</v>
      </c>
      <c r="B1103" t="s">
        <v>3830</v>
      </c>
      <c r="C1103" t="s">
        <v>3052</v>
      </c>
      <c r="D1103" t="s">
        <v>24</v>
      </c>
      <c r="G1103">
        <f>ROUND((L1103*P6)+M1103, 2)</f>
        <v>0</v>
      </c>
      <c r="L1103">
        <f>ROUND(0.0, 3)</f>
        <v>0</v>
      </c>
      <c r="M1103">
        <f>ROUND(0.0, 3)</f>
        <v>0</v>
      </c>
      <c r="N1103" t="s">
        <v>25</v>
      </c>
      <c r="Q1103" t="s">
        <v>3831</v>
      </c>
    </row>
    <row r="1104" spans="1:17">
      <c r="A1104" t="s">
        <v>3832</v>
      </c>
      <c r="B1104" t="s">
        <v>3833</v>
      </c>
      <c r="C1104" t="s">
        <v>3052</v>
      </c>
      <c r="D1104" t="s">
        <v>24</v>
      </c>
      <c r="G1104">
        <f>ROUND((L1104*P6)+M1104, 2)</f>
        <v>0</v>
      </c>
      <c r="L1104">
        <f>ROUND(0.0, 3)</f>
        <v>0</v>
      </c>
      <c r="M1104">
        <f>ROUND(0.0, 3)</f>
        <v>0</v>
      </c>
      <c r="N1104" t="s">
        <v>25</v>
      </c>
      <c r="Q1104" t="s">
        <v>3834</v>
      </c>
    </row>
    <row r="1105" spans="1:17">
      <c r="A1105" t="s">
        <v>3835</v>
      </c>
      <c r="B1105" t="s">
        <v>3836</v>
      </c>
      <c r="C1105" t="s">
        <v>3837</v>
      </c>
      <c r="D1105" t="s">
        <v>24</v>
      </c>
      <c r="G1105">
        <f>ROUND((L1105*P6)+M1105, 2)</f>
        <v>0</v>
      </c>
      <c r="L1105">
        <f>ROUND(0.0, 3)</f>
        <v>0</v>
      </c>
      <c r="M1105">
        <f>ROUND(0.0, 3)</f>
        <v>0</v>
      </c>
      <c r="N1105" t="s">
        <v>25</v>
      </c>
      <c r="Q1105" t="s">
        <v>3838</v>
      </c>
    </row>
    <row r="1106" spans="1:17">
      <c r="A1106" t="s">
        <v>3839</v>
      </c>
      <c r="B1106" t="s">
        <v>3840</v>
      </c>
      <c r="C1106" t="s">
        <v>3841</v>
      </c>
      <c r="D1106" t="s">
        <v>24</v>
      </c>
      <c r="G1106">
        <f>ROUND((L1106*P6)+M1106, 2)</f>
        <v>0</v>
      </c>
      <c r="L1106">
        <f>ROUND(0.0, 3)</f>
        <v>0</v>
      </c>
      <c r="M1106">
        <f>ROUND(0.0, 3)</f>
        <v>0</v>
      </c>
      <c r="N1106" t="s">
        <v>25</v>
      </c>
      <c r="Q1106" t="s">
        <v>3842</v>
      </c>
    </row>
    <row r="1107" spans="1:17">
      <c r="A1107" t="s">
        <v>3843</v>
      </c>
      <c r="B1107" t="s">
        <v>3844</v>
      </c>
      <c r="C1107" t="s">
        <v>3845</v>
      </c>
      <c r="D1107" t="s">
        <v>24</v>
      </c>
      <c r="G1107">
        <f>ROUND((L1107*P6)+M1107, 2)</f>
        <v>0</v>
      </c>
      <c r="L1107">
        <f>ROUND(0.01006382, 3)</f>
        <v>0</v>
      </c>
      <c r="M1107">
        <f>ROUND(6.63852328, 3)</f>
        <v>0</v>
      </c>
      <c r="N1107" t="s">
        <v>25</v>
      </c>
      <c r="Q1107" t="s">
        <v>3846</v>
      </c>
    </row>
    <row r="1108" spans="1:17">
      <c r="A1108" t="s">
        <v>3847</v>
      </c>
      <c r="B1108" t="s">
        <v>3848</v>
      </c>
      <c r="C1108" t="s">
        <v>1857</v>
      </c>
      <c r="D1108" t="s">
        <v>24</v>
      </c>
      <c r="G1108">
        <f>ROUND((L1108*P6)+M1108, 2)</f>
        <v>0</v>
      </c>
      <c r="L1108">
        <f>ROUND(0.0, 3)</f>
        <v>0</v>
      </c>
      <c r="M1108">
        <f>ROUND(0.0, 3)</f>
        <v>0</v>
      </c>
      <c r="N1108" t="s">
        <v>25</v>
      </c>
      <c r="Q1108" t="s">
        <v>3849</v>
      </c>
    </row>
    <row r="1109" spans="1:17">
      <c r="A1109" t="s">
        <v>3850</v>
      </c>
      <c r="B1109" t="s">
        <v>3851</v>
      </c>
      <c r="C1109" t="s">
        <v>1857</v>
      </c>
      <c r="D1109" t="s">
        <v>24</v>
      </c>
      <c r="G1109">
        <f>ROUND((L1109*P6)+M1109, 2)</f>
        <v>0</v>
      </c>
      <c r="L1109">
        <f>ROUND(0.0, 3)</f>
        <v>0</v>
      </c>
      <c r="M1109">
        <f>ROUND(0.0, 3)</f>
        <v>0</v>
      </c>
      <c r="N1109" t="s">
        <v>25</v>
      </c>
      <c r="Q1109" t="s">
        <v>3852</v>
      </c>
    </row>
    <row r="1110" spans="1:17">
      <c r="A1110" t="s">
        <v>3853</v>
      </c>
      <c r="B1110" t="s">
        <v>3854</v>
      </c>
      <c r="C1110" t="s">
        <v>1857</v>
      </c>
      <c r="D1110" t="s">
        <v>24</v>
      </c>
      <c r="G1110">
        <f>ROUND((L1110*P6)+M1110, 2)</f>
        <v>0</v>
      </c>
      <c r="L1110">
        <f>ROUND(0.0, 3)</f>
        <v>0</v>
      </c>
      <c r="M1110">
        <f>ROUND(0.0, 3)</f>
        <v>0</v>
      </c>
      <c r="N1110" t="s">
        <v>25</v>
      </c>
      <c r="Q1110" t="s">
        <v>3855</v>
      </c>
    </row>
    <row r="1111" spans="1:17">
      <c r="A1111" t="s">
        <v>3856</v>
      </c>
      <c r="B1111" t="s">
        <v>3857</v>
      </c>
      <c r="C1111" t="s">
        <v>1857</v>
      </c>
      <c r="D1111" t="s">
        <v>24</v>
      </c>
      <c r="G1111">
        <f>ROUND((L1111*P6)+M1111, 2)</f>
        <v>0</v>
      </c>
      <c r="L1111">
        <f>ROUND(0.0, 3)</f>
        <v>0</v>
      </c>
      <c r="M1111">
        <f>ROUND(0.0, 3)</f>
        <v>0</v>
      </c>
      <c r="N1111" t="s">
        <v>25</v>
      </c>
      <c r="Q1111" t="s">
        <v>3858</v>
      </c>
    </row>
    <row r="1112" spans="1:17">
      <c r="A1112" t="s">
        <v>3859</v>
      </c>
      <c r="B1112" t="s">
        <v>2727</v>
      </c>
      <c r="C1112" t="s">
        <v>2522</v>
      </c>
      <c r="D1112" t="s">
        <v>24</v>
      </c>
      <c r="G1112">
        <f>ROUND((L1112*P6)+M1112, 2)</f>
        <v>0</v>
      </c>
      <c r="L1112">
        <f>ROUND(0.0, 3)</f>
        <v>0</v>
      </c>
      <c r="M1112">
        <f>ROUND(2.324651985, 3)</f>
        <v>0</v>
      </c>
      <c r="N1112" t="s">
        <v>25</v>
      </c>
      <c r="Q1112" t="s">
        <v>3860</v>
      </c>
    </row>
    <row r="1113" spans="1:17">
      <c r="A1113" t="s">
        <v>3861</v>
      </c>
      <c r="B1113" t="s">
        <v>3862</v>
      </c>
      <c r="C1113" t="s">
        <v>2606</v>
      </c>
      <c r="D1113" t="s">
        <v>24</v>
      </c>
      <c r="G1113">
        <f>ROUND((L1113*P6)+M1113, 2)</f>
        <v>0</v>
      </c>
      <c r="L1113">
        <f>ROUND(0.02104729, 3)</f>
        <v>0</v>
      </c>
      <c r="M1113">
        <f>ROUND(0.0, 3)</f>
        <v>0</v>
      </c>
      <c r="N1113" t="s">
        <v>25</v>
      </c>
      <c r="Q1113" t="s">
        <v>3863</v>
      </c>
    </row>
    <row r="1114" spans="1:17">
      <c r="A1114" t="s">
        <v>3864</v>
      </c>
      <c r="B1114" t="s">
        <v>3865</v>
      </c>
      <c r="C1114" t="s">
        <v>2606</v>
      </c>
      <c r="D1114" t="s">
        <v>24</v>
      </c>
      <c r="G1114">
        <f>ROUND((L1114*P6)+M1114, 2)</f>
        <v>0</v>
      </c>
      <c r="L1114">
        <f>ROUND(0.008114025, 3)</f>
        <v>0</v>
      </c>
      <c r="M1114">
        <f>ROUND(0.0, 3)</f>
        <v>0</v>
      </c>
      <c r="N1114" t="s">
        <v>25</v>
      </c>
      <c r="Q1114" t="s">
        <v>3866</v>
      </c>
    </row>
    <row r="1115" spans="1:17">
      <c r="A1115" t="s">
        <v>3867</v>
      </c>
      <c r="B1115" t="s">
        <v>3868</v>
      </c>
      <c r="C1115" t="s">
        <v>2606</v>
      </c>
      <c r="D1115" t="s">
        <v>24</v>
      </c>
      <c r="G1115">
        <f>ROUND((L1115*P6)+M1115, 2)</f>
        <v>0</v>
      </c>
      <c r="L1115">
        <f>ROUND(0.000651945, 3)</f>
        <v>0</v>
      </c>
      <c r="M1115">
        <f>ROUND(0.0, 3)</f>
        <v>0</v>
      </c>
      <c r="N1115" t="s">
        <v>25</v>
      </c>
      <c r="Q1115" t="s">
        <v>3869</v>
      </c>
    </row>
    <row r="1116" spans="1:17">
      <c r="A1116" t="s">
        <v>3870</v>
      </c>
      <c r="B1116" t="s">
        <v>3871</v>
      </c>
      <c r="C1116" t="s">
        <v>1676</v>
      </c>
      <c r="D1116" t="s">
        <v>24</v>
      </c>
      <c r="G1116">
        <f>ROUND((L1116*P6)+M1116, 2)</f>
        <v>0</v>
      </c>
      <c r="L1116">
        <f>ROUND(0.0, 3)</f>
        <v>0</v>
      </c>
      <c r="M1116">
        <f>ROUND(0.0, 3)</f>
        <v>0</v>
      </c>
      <c r="N1116" t="s">
        <v>86</v>
      </c>
      <c r="Q1116" t="s">
        <v>3872</v>
      </c>
    </row>
    <row r="1117" spans="1:17">
      <c r="A1117" t="s">
        <v>3873</v>
      </c>
      <c r="B1117" t="s">
        <v>3874</v>
      </c>
      <c r="C1117" t="s">
        <v>3875</v>
      </c>
      <c r="D1117" t="s">
        <v>24</v>
      </c>
      <c r="G1117">
        <f>ROUND((L1117*P6)+M1117, 2)</f>
        <v>0</v>
      </c>
      <c r="L1117">
        <f>ROUND(0.0, 3)</f>
        <v>0</v>
      </c>
      <c r="M1117">
        <f>ROUND(0.0, 3)</f>
        <v>0</v>
      </c>
      <c r="N1117" t="s">
        <v>25</v>
      </c>
      <c r="Q1117" t="s">
        <v>3876</v>
      </c>
    </row>
    <row r="1118" spans="1:17">
      <c r="A1118" t="s">
        <v>3877</v>
      </c>
      <c r="B1118" t="s">
        <v>3878</v>
      </c>
      <c r="C1118" t="s">
        <v>2395</v>
      </c>
      <c r="D1118" t="s">
        <v>24</v>
      </c>
      <c r="G1118">
        <f>ROUND((L1118*P6)+M1118, 2)</f>
        <v>0</v>
      </c>
      <c r="L1118">
        <f>ROUND(0.0, 3)</f>
        <v>0</v>
      </c>
      <c r="M1118">
        <f>ROUND(0.0, 3)</f>
        <v>0</v>
      </c>
      <c r="N1118" t="s">
        <v>25</v>
      </c>
      <c r="Q1118" t="s">
        <v>3879</v>
      </c>
    </row>
    <row r="1119" spans="1:17">
      <c r="A1119" t="s">
        <v>3880</v>
      </c>
      <c r="B1119" t="s">
        <v>3881</v>
      </c>
      <c r="C1119" t="s">
        <v>247</v>
      </c>
      <c r="D1119" t="s">
        <v>24</v>
      </c>
      <c r="G1119">
        <f>ROUND((L1119*P6)+M1119, 2)</f>
        <v>0</v>
      </c>
      <c r="L1119">
        <f>ROUND(0.0, 3)</f>
        <v>0</v>
      </c>
      <c r="M1119">
        <f>ROUND(0.0, 3)</f>
        <v>0</v>
      </c>
      <c r="N1119" t="s">
        <v>25</v>
      </c>
      <c r="Q1119" t="s">
        <v>3882</v>
      </c>
    </row>
    <row r="1120" spans="1:17">
      <c r="A1120" t="s">
        <v>3883</v>
      </c>
      <c r="B1120" t="s">
        <v>3884</v>
      </c>
      <c r="C1120" t="s">
        <v>3885</v>
      </c>
      <c r="D1120" t="s">
        <v>24</v>
      </c>
      <c r="G1120">
        <f>ROUND((L1120*P6)+M1120, 2)</f>
        <v>0</v>
      </c>
      <c r="L1120">
        <f>ROUND(0.0, 3)</f>
        <v>0</v>
      </c>
      <c r="M1120">
        <f>ROUND(0.0, 3)</f>
        <v>0</v>
      </c>
      <c r="N1120" t="s">
        <v>25</v>
      </c>
      <c r="Q1120" t="s">
        <v>3886</v>
      </c>
    </row>
    <row r="1121" spans="1:17">
      <c r="A1121" t="s">
        <v>3887</v>
      </c>
      <c r="B1121" t="s">
        <v>3888</v>
      </c>
      <c r="C1121" t="s">
        <v>3408</v>
      </c>
      <c r="D1121" t="s">
        <v>24</v>
      </c>
      <c r="G1121">
        <f>ROUND((L1121*P6)+M1121, 2)</f>
        <v>0</v>
      </c>
      <c r="L1121">
        <f>ROUND(0.0002462, 3)</f>
        <v>0</v>
      </c>
      <c r="M1121">
        <f>ROUND(0.0, 3)</f>
        <v>0</v>
      </c>
      <c r="N1121" t="s">
        <v>25</v>
      </c>
      <c r="Q1121" t="s">
        <v>3889</v>
      </c>
    </row>
    <row r="1122" spans="1:17">
      <c r="A1122" t="s">
        <v>3890</v>
      </c>
      <c r="B1122" t="s">
        <v>3891</v>
      </c>
      <c r="C1122" t="s">
        <v>3408</v>
      </c>
      <c r="D1122" t="s">
        <v>24</v>
      </c>
      <c r="G1122">
        <f>ROUND((L1122*P6)+M1122, 2)</f>
        <v>0</v>
      </c>
      <c r="L1122">
        <f>ROUND(0.00017732, 3)</f>
        <v>0</v>
      </c>
      <c r="M1122">
        <f>ROUND(0.0, 3)</f>
        <v>0</v>
      </c>
      <c r="N1122" t="s">
        <v>25</v>
      </c>
      <c r="Q1122" t="s">
        <v>3892</v>
      </c>
    </row>
    <row r="1123" spans="1:17">
      <c r="A1123" t="s">
        <v>3893</v>
      </c>
      <c r="B1123" t="s">
        <v>3894</v>
      </c>
      <c r="C1123" t="s">
        <v>3408</v>
      </c>
      <c r="D1123" t="s">
        <v>24</v>
      </c>
      <c r="G1123">
        <f>ROUND((L1123*P6)+M1123, 2)</f>
        <v>0</v>
      </c>
      <c r="L1123">
        <f>ROUND(1.3955000000000001e-05, 3)</f>
        <v>0</v>
      </c>
      <c r="M1123">
        <f>ROUND(0.0, 3)</f>
        <v>0</v>
      </c>
      <c r="N1123" t="s">
        <v>25</v>
      </c>
      <c r="Q1123" t="s">
        <v>3895</v>
      </c>
    </row>
    <row r="1124" spans="1:17">
      <c r="A1124" t="s">
        <v>3896</v>
      </c>
      <c r="B1124" t="s">
        <v>3897</v>
      </c>
      <c r="C1124" t="s">
        <v>3408</v>
      </c>
      <c r="D1124" t="s">
        <v>24</v>
      </c>
      <c r="G1124">
        <f>ROUND((L1124*P6)+M1124, 2)</f>
        <v>0</v>
      </c>
      <c r="L1124">
        <f>ROUND(0.000424225, 3)</f>
        <v>0</v>
      </c>
      <c r="M1124">
        <f>ROUND(0.0, 3)</f>
        <v>0</v>
      </c>
      <c r="N1124" t="s">
        <v>25</v>
      </c>
      <c r="Q1124" t="s">
        <v>3898</v>
      </c>
    </row>
    <row r="1125" spans="1:17">
      <c r="A1125" t="s">
        <v>3899</v>
      </c>
      <c r="B1125" t="s">
        <v>3900</v>
      </c>
      <c r="C1125" t="s">
        <v>3408</v>
      </c>
      <c r="D1125" t="s">
        <v>24</v>
      </c>
      <c r="G1125">
        <f>ROUND((L1125*P6)+M1125, 2)</f>
        <v>0</v>
      </c>
      <c r="L1125">
        <f>ROUND(0.0, 3)</f>
        <v>0</v>
      </c>
      <c r="M1125">
        <f>ROUND(0.0, 3)</f>
        <v>0</v>
      </c>
      <c r="N1125" t="s">
        <v>25</v>
      </c>
      <c r="Q1125" t="s">
        <v>3901</v>
      </c>
    </row>
    <row r="1126" spans="1:17">
      <c r="A1126" s="1" t="s">
        <v>3902</v>
      </c>
      <c r="E1126" s="1">
        <f>SUM(E2:E1125)</f>
        <v>0</v>
      </c>
      <c r="F1126" s="1">
        <f>SUM(F2:F1125)</f>
        <v>0</v>
      </c>
      <c r="G1126" s="1">
        <f>SUM(G2:G1125)</f>
        <v>0</v>
      </c>
      <c r="H1126" s="1">
        <f>SUM(H2:H1125)</f>
        <v>0</v>
      </c>
      <c r="I1126" s="1">
        <f>SUM(I2:I1125)</f>
        <v>0</v>
      </c>
      <c r="J1126" s="1">
        <f>SUM(J2:J1125)</f>
        <v>0</v>
      </c>
      <c r="K1126" s="1">
        <f>SUM(K2:K1125)</f>
        <v>0</v>
      </c>
      <c r="L1126" s="1">
        <f>SUM(L2:L1125)</f>
        <v>0</v>
      </c>
      <c r="M1126" s="1">
        <f>SUM(M2:M1125)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2022-08-17T07:02:54Z</dcterms:created>
  <dcterms:modified xsi:type="dcterms:W3CDTF">2022-08-17T07:02:54Z</dcterms:modified>
</cp:coreProperties>
</file>