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Planetas e Sol" sheetId="1" state="visible" r:id="rId2"/>
    <sheet name="Info Luas" sheetId="2" state="visible" r:id="rId3"/>
    <sheet name="Mercurio" sheetId="3" state="visible" r:id="rId4"/>
    <sheet name="Venus" sheetId="4" state="visible" r:id="rId5"/>
    <sheet name="Terra" sheetId="5" state="visible" r:id="rId6"/>
    <sheet name="Marte" sheetId="6" state="visible" r:id="rId7"/>
    <sheet name="Jupiter" sheetId="7" state="visible" r:id="rId8"/>
    <sheet name="Saturno" sheetId="8" state="visible" r:id="rId9"/>
    <sheet name="Urano" sheetId="9" state="visible" r:id="rId10"/>
    <sheet name="Neptuno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<sst xmlns="http://schemas.openxmlformats.org/spreadsheetml/2006/main" count="152" uniqueCount="71">
  <si>
    <t xml:space="preserve">Nome</t>
  </si>
  <si>
    <t xml:space="preserve"> Raio (Km)</t>
  </si>
  <si>
    <t xml:space="preserve"> Raio (prop. Raio terra)</t>
  </si>
  <si>
    <t xml:space="preserve"> Descrição</t>
  </si>
  <si>
    <t xml:space="preserve">Aneis</t>
  </si>
  <si>
    <t xml:space="preserve"> Magnitude (Maior para mais pequeno)</t>
  </si>
  <si>
    <t xml:space="preserve">Ordem</t>
  </si>
  <si>
    <t xml:space="preserve">Tilt Eixo (deg)</t>
  </si>
  <si>
    <t xml:space="preserve">Tempo orbita à volta do sol (dias)</t>
  </si>
  <si>
    <t xml:space="preserve">Sun</t>
  </si>
  <si>
    <t xml:space="preserve"> star</t>
  </si>
  <si>
    <t xml:space="preserve">-</t>
  </si>
  <si>
    <t xml:space="preserve">Mercury </t>
  </si>
  <si>
    <t xml:space="preserve"> planet  (terrestrial)</t>
  </si>
  <si>
    <t xml:space="preserve">Venus </t>
  </si>
  <si>
    <t xml:space="preserve">Earth </t>
  </si>
  <si>
    <t xml:space="preserve">Mars </t>
  </si>
  <si>
    <t xml:space="preserve">Jupiter</t>
  </si>
  <si>
    <t xml:space="preserve"> planet  (gas giant)</t>
  </si>
  <si>
    <t xml:space="preserve">has rings</t>
  </si>
  <si>
    <t xml:space="preserve">Saturn </t>
  </si>
  <si>
    <t xml:space="preserve">Uranus </t>
  </si>
  <si>
    <t xml:space="preserve"> planet  (ice giant)</t>
  </si>
  <si>
    <t xml:space="preserve">Neptune </t>
  </si>
  <si>
    <t xml:space="preserve">Página com informação dos aneis</t>
  </si>
  <si>
    <t xml:space="preserve">http://www.astronomynotes.com/solarsys/s16.htm</t>
  </si>
  <si>
    <t xml:space="preserve"> Magnitude</t>
  </si>
  <si>
    <t xml:space="preserve">Dist. Planeta (Km)</t>
  </si>
  <si>
    <t xml:space="preserve">Dist. Planeta (prop. Raio terra)</t>
  </si>
  <si>
    <t xml:space="preserve">Período Orbital (dias)</t>
  </si>
  <si>
    <t xml:space="preserve">Axis Tilt</t>
  </si>
  <si>
    <t xml:space="preserve">Inclinação Orbita</t>
  </si>
  <si>
    <t xml:space="preserve">Titania</t>
  </si>
  <si>
    <t xml:space="preserve">Urano</t>
  </si>
  <si>
    <t xml:space="preserve">Oberon</t>
  </si>
  <si>
    <t xml:space="preserve">Umbriel</t>
  </si>
  <si>
    <t xml:space="preserve">Ariel</t>
  </si>
  <si>
    <t xml:space="preserve">Titan</t>
  </si>
  <si>
    <t xml:space="preserve">Saturno</t>
  </si>
  <si>
    <t xml:space="preserve">Rhea</t>
  </si>
  <si>
    <t xml:space="preserve">Iapetus</t>
  </si>
  <si>
    <t xml:space="preserve">Dione</t>
  </si>
  <si>
    <t xml:space="preserve">Tethys</t>
  </si>
  <si>
    <t xml:space="preserve">Triton</t>
  </si>
  <si>
    <t xml:space="preserve">Neptuno</t>
  </si>
  <si>
    <t xml:space="preserve">Ganymede</t>
  </si>
  <si>
    <t xml:space="preserve">Callisto</t>
  </si>
  <si>
    <t xml:space="preserve">Io</t>
  </si>
  <si>
    <t xml:space="preserve">Europa</t>
  </si>
  <si>
    <t xml:space="preserve">Lua</t>
  </si>
  <si>
    <t xml:space="preserve">Terra</t>
  </si>
  <si>
    <t xml:space="preserve">UA</t>
  </si>
  <si>
    <t xml:space="preserve">Raio Terra</t>
  </si>
  <si>
    <t xml:space="preserve">Name</t>
  </si>
  <si>
    <t xml:space="preserve">year
discovered</t>
  </si>
  <si>
    <t xml:space="preserve">discoverer</t>
  </si>
  <si>
    <t xml:space="preserve">distance from
planet (km)</t>
  </si>
  <si>
    <t xml:space="preserve">diameter
(km)</t>
  </si>
  <si>
    <t xml:space="preserve">orbital period
(days)</t>
  </si>
  <si>
    <t xml:space="preserve">Moon (or Luna)</t>
  </si>
  <si>
    <t xml:space="preserve">?</t>
  </si>
  <si>
    <t xml:space="preserve">27.322</t>
  </si>
  <si>
    <t xml:space="preserve">Deimos</t>
  </si>
  <si>
    <t xml:space="preserve">A. Hall</t>
  </si>
  <si>
    <t xml:space="preserve">Phobos</t>
  </si>
  <si>
    <t xml:space="preserve">Galileo</t>
  </si>
  <si>
    <t xml:space="preserve">C. Huygens</t>
  </si>
  <si>
    <t xml:space="preserve">G. Cassini</t>
  </si>
  <si>
    <t xml:space="preserve">W. Herschel</t>
  </si>
  <si>
    <t xml:space="preserve">W. Lassel</t>
  </si>
  <si>
    <t xml:space="preserve">W. Lassell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</si>
</sst>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I13" activeCellId="0" sqref="I13"/>
    </sheetView>
  </sheetViews>
  <sheetFormatPr defaultRowHeight="12.8"/>
  <cols>
    <col collapsed="false" hidden="false" max="1" min="1" style="0" width="9.71938775510204"/>
    <col collapsed="false" hidden="false" max="2" min="2" style="0" width="9.85204081632653"/>
    <col collapsed="false" hidden="false" max="3" min="3" style="0" width="19.1683673469388"/>
    <col collapsed="false" hidden="false" max="4" min="4" style="0" width="24.4336734693878"/>
    <col collapsed="false" hidden="false" max="6" min="6" style="0" width="31.9948979591837"/>
    <col collapsed="false" hidden="false" max="8" min="8" style="0" width="12.8265306122449"/>
    <col collapsed="false" hidden="false" max="10" min="9" style="0" width="27.94387755102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696342</v>
      </c>
      <c r="C2" s="0" t="n">
        <v>109.3</v>
      </c>
      <c r="D2" s="0" t="s">
        <v>10</v>
      </c>
      <c r="E2" s="0" t="s">
        <v>11</v>
      </c>
      <c r="F2" s="0" t="n">
        <v>1</v>
      </c>
      <c r="G2" s="0" t="n">
        <v>1</v>
      </c>
      <c r="H2" s="2" t="n">
        <v>7.25</v>
      </c>
      <c r="I2" s="0" t="n">
        <v>0</v>
      </c>
    </row>
    <row r="3" customFormat="false" ht="12.8" hidden="false" customHeight="false" outlineLevel="0" collapsed="false">
      <c r="A3" s="0" t="s">
        <v>12</v>
      </c>
      <c r="B3" s="0" t="n">
        <v>2439.7</v>
      </c>
      <c r="C3" s="0" t="n">
        <v>0.3829</v>
      </c>
      <c r="D3" s="0" t="s">
        <v>13</v>
      </c>
      <c r="E3" s="0" t="s">
        <v>11</v>
      </c>
      <c r="F3" s="0" t="n">
        <v>11</v>
      </c>
      <c r="G3" s="0" t="n">
        <v>2</v>
      </c>
      <c r="H3" s="2" t="n">
        <v>0.03</v>
      </c>
      <c r="I3" s="2" t="n">
        <v>88</v>
      </c>
      <c r="J3" s="0" t="n">
        <f aca="false">ROUND(LOG(I3,10), 1)</f>
        <v>1.9</v>
      </c>
      <c r="K3" s="0" t="n">
        <f aca="false">ROUND(EXP(J3),2)</f>
        <v>6.69</v>
      </c>
      <c r="L3" s="2" t="n">
        <v>58</v>
      </c>
      <c r="M3" s="0" t="n">
        <f aca="false">L3*10</f>
        <v>580</v>
      </c>
      <c r="N3" s="0" t="n">
        <f aca="false">LOG10(M3)</f>
        <v>2.76342799356294</v>
      </c>
      <c r="O3" s="0" t="n">
        <f aca="false">ROUND(EXP(N3),2)</f>
        <v>15.85</v>
      </c>
    </row>
    <row r="4" customFormat="false" ht="12.8" hidden="false" customHeight="false" outlineLevel="0" collapsed="false">
      <c r="A4" s="0" t="s">
        <v>14</v>
      </c>
      <c r="B4" s="0" t="n">
        <v>6051.8</v>
      </c>
      <c r="C4" s="0" t="n">
        <v>0.9499</v>
      </c>
      <c r="D4" s="0" t="s">
        <v>13</v>
      </c>
      <c r="E4" s="0" t="s">
        <v>11</v>
      </c>
      <c r="F4" s="0" t="n">
        <v>7</v>
      </c>
      <c r="G4" s="0" t="n">
        <v>3</v>
      </c>
      <c r="H4" s="2" t="n">
        <v>2.64</v>
      </c>
      <c r="I4" s="2" t="n">
        <v>224.7</v>
      </c>
      <c r="J4" s="0" t="n">
        <f aca="false">ROUND(LOG(I4,10), 1)</f>
        <v>2.4</v>
      </c>
      <c r="K4" s="0" t="n">
        <f aca="false">ROUND(EXP(J4),2)</f>
        <v>11.02</v>
      </c>
      <c r="L4" s="2" t="n">
        <v>243.025</v>
      </c>
      <c r="M4" s="0" t="n">
        <f aca="false">L4*10</f>
        <v>2430.25</v>
      </c>
      <c r="N4" s="0" t="n">
        <f aca="false">LOG10(M4)</f>
        <v>3.38565095180234</v>
      </c>
      <c r="O4" s="0" t="n">
        <f aca="false">ROUND(EXP(N4),2)</f>
        <v>29.54</v>
      </c>
    </row>
    <row r="5" customFormat="false" ht="12.8" hidden="false" customHeight="false" outlineLevel="0" collapsed="false">
      <c r="A5" s="0" t="s">
        <v>15</v>
      </c>
      <c r="B5" s="0" t="n">
        <v>6371</v>
      </c>
      <c r="C5" s="0" t="n">
        <v>1</v>
      </c>
      <c r="D5" s="0" t="s">
        <v>13</v>
      </c>
      <c r="E5" s="0" t="s">
        <v>11</v>
      </c>
      <c r="F5" s="0" t="n">
        <v>6</v>
      </c>
      <c r="G5" s="0" t="n">
        <v>4</v>
      </c>
      <c r="H5" s="2" t="n">
        <v>23.44</v>
      </c>
      <c r="I5" s="2" t="n">
        <v>365.2</v>
      </c>
      <c r="J5" s="0" t="n">
        <f aca="false">ROUND(LOG(I5,10), 1)</f>
        <v>2.6</v>
      </c>
      <c r="K5" s="0" t="n">
        <f aca="false">ROUND(EXP(J5),2)</f>
        <v>13.46</v>
      </c>
      <c r="L5" s="0" t="n">
        <v>1</v>
      </c>
      <c r="M5" s="0" t="n">
        <f aca="false">L5*10</f>
        <v>10</v>
      </c>
      <c r="N5" s="0" t="n">
        <f aca="false">LOG10(M5)</f>
        <v>1</v>
      </c>
      <c r="O5" s="0" t="n">
        <f aca="false">ROUND(EXP(N5),2)</f>
        <v>2.72</v>
      </c>
    </row>
    <row r="6" customFormat="false" ht="12.8" hidden="false" customHeight="false" outlineLevel="0" collapsed="false">
      <c r="A6" s="0" t="s">
        <v>16</v>
      </c>
      <c r="B6" s="0" t="n">
        <v>3389.5</v>
      </c>
      <c r="C6" s="0" t="n">
        <v>0.532</v>
      </c>
      <c r="D6" s="0" t="s">
        <v>13</v>
      </c>
      <c r="E6" s="0" t="s">
        <v>11</v>
      </c>
      <c r="F6" s="0" t="n">
        <v>8</v>
      </c>
      <c r="G6" s="0" t="n">
        <v>5</v>
      </c>
      <c r="H6" s="2" t="n">
        <v>25.19</v>
      </c>
      <c r="I6" s="2" t="n">
        <v>687</v>
      </c>
      <c r="J6" s="0" t="n">
        <f aca="false">ROUND(LOG(I6,10), 1)</f>
        <v>2.8</v>
      </c>
      <c r="K6" s="0" t="n">
        <f aca="false">ROUND(EXP(J6),2)</f>
        <v>16.44</v>
      </c>
      <c r="L6" s="0" t="n">
        <v>1</v>
      </c>
      <c r="M6" s="0" t="n">
        <f aca="false">L6*10</f>
        <v>10</v>
      </c>
      <c r="N6" s="0" t="n">
        <f aca="false">LOG10(M6)</f>
        <v>1</v>
      </c>
      <c r="O6" s="0" t="n">
        <f aca="false">ROUND(EXP(N6),2)</f>
        <v>2.72</v>
      </c>
    </row>
    <row r="7" customFormat="false" ht="12.8" hidden="false" customHeight="false" outlineLevel="0" collapsed="false">
      <c r="A7" s="0" t="s">
        <v>17</v>
      </c>
      <c r="B7" s="0" t="n">
        <v>69911</v>
      </c>
      <c r="C7" s="0" t="n">
        <v>10.97</v>
      </c>
      <c r="D7" s="0" t="s">
        <v>18</v>
      </c>
      <c r="E7" s="0" t="s">
        <v>19</v>
      </c>
      <c r="F7" s="0" t="n">
        <v>2</v>
      </c>
      <c r="G7" s="0" t="n">
        <v>6</v>
      </c>
      <c r="H7" s="2" t="n">
        <v>3.13</v>
      </c>
      <c r="I7" s="2" t="n">
        <v>4332</v>
      </c>
      <c r="J7" s="0" t="n">
        <f aca="false">ROUND(LOG(I7,10), 1)</f>
        <v>3.6</v>
      </c>
      <c r="K7" s="0" t="n">
        <f aca="false">ROUND(EXP(J7),2)</f>
        <v>36.6</v>
      </c>
      <c r="L7" s="0" t="n">
        <v>0.333</v>
      </c>
      <c r="M7" s="0" t="n">
        <f aca="false">L7*10</f>
        <v>3.33</v>
      </c>
      <c r="N7" s="0" t="n">
        <f aca="false">LOG10(M7)</f>
        <v>0.52244423350632</v>
      </c>
      <c r="O7" s="0" t="n">
        <f aca="false">ROUND(EXP(N7),2)</f>
        <v>1.69</v>
      </c>
    </row>
    <row r="8" customFormat="false" ht="12.8" hidden="false" customHeight="false" outlineLevel="0" collapsed="false">
      <c r="A8" s="0" t="s">
        <v>20</v>
      </c>
      <c r="B8" s="0" t="n">
        <v>58232</v>
      </c>
      <c r="C8" s="0" t="n">
        <v>9.14</v>
      </c>
      <c r="D8" s="0" t="s">
        <v>18</v>
      </c>
      <c r="E8" s="0" t="s">
        <v>19</v>
      </c>
      <c r="F8" s="0" t="n">
        <v>3</v>
      </c>
      <c r="G8" s="0" t="n">
        <v>7</v>
      </c>
      <c r="H8" s="2" t="n">
        <v>26.73</v>
      </c>
      <c r="I8" s="2" t="n">
        <v>10760</v>
      </c>
      <c r="J8" s="0" t="n">
        <f aca="false">ROUND(LOG(I8,10), 1)</f>
        <v>4</v>
      </c>
      <c r="K8" s="0" t="n">
        <f aca="false">ROUND(EXP(J8),2)</f>
        <v>54.6</v>
      </c>
      <c r="L8" s="0" t="n">
        <v>0.4</v>
      </c>
      <c r="M8" s="0" t="n">
        <f aca="false">L8*10</f>
        <v>4</v>
      </c>
      <c r="N8" s="0" t="n">
        <f aca="false">LOG10(M8)</f>
        <v>0.602059991327962</v>
      </c>
      <c r="O8" s="0" t="n">
        <f aca="false">ROUND(EXP(N8),2)</f>
        <v>1.83</v>
      </c>
    </row>
    <row r="9" customFormat="false" ht="12.8" hidden="false" customHeight="false" outlineLevel="0" collapsed="false">
      <c r="A9" s="0" t="s">
        <v>21</v>
      </c>
      <c r="B9" s="0" t="n">
        <v>25362</v>
      </c>
      <c r="C9" s="0" t="n">
        <v>3.981</v>
      </c>
      <c r="D9" s="0" t="s">
        <v>22</v>
      </c>
      <c r="E9" s="0" t="s">
        <v>19</v>
      </c>
      <c r="F9" s="0" t="n">
        <v>4</v>
      </c>
      <c r="G9" s="0" t="n">
        <v>8</v>
      </c>
      <c r="H9" s="2" t="n">
        <v>82.23</v>
      </c>
      <c r="I9" s="2" t="n">
        <v>30700</v>
      </c>
      <c r="J9" s="0" t="n">
        <f aca="false">ROUND(LOG(I9,10), 1)</f>
        <v>4.5</v>
      </c>
      <c r="K9" s="0" t="n">
        <f aca="false">ROUND(EXP(J9),2)</f>
        <v>90.02</v>
      </c>
      <c r="L9" s="0" t="n">
        <v>0.71</v>
      </c>
      <c r="M9" s="0" t="n">
        <f aca="false">L9*10</f>
        <v>7.1</v>
      </c>
      <c r="N9" s="0" t="n">
        <f aca="false">LOG10(M9)</f>
        <v>0.851258348719075</v>
      </c>
      <c r="O9" s="0" t="n">
        <f aca="false">ROUND(EXP(N9),2)</f>
        <v>2.34</v>
      </c>
    </row>
    <row r="10" customFormat="false" ht="12.8" hidden="false" customHeight="false" outlineLevel="0" collapsed="false">
      <c r="A10" s="0" t="s">
        <v>23</v>
      </c>
      <c r="B10" s="0" t="n">
        <v>24622</v>
      </c>
      <c r="C10" s="0" t="n">
        <v>3.865</v>
      </c>
      <c r="D10" s="0" t="s">
        <v>22</v>
      </c>
      <c r="E10" s="0" t="s">
        <v>19</v>
      </c>
      <c r="F10" s="0" t="n">
        <v>5</v>
      </c>
      <c r="G10" s="0" t="n">
        <v>9</v>
      </c>
      <c r="H10" s="2" t="n">
        <v>28.32</v>
      </c>
      <c r="I10" s="2" t="n">
        <v>60200</v>
      </c>
      <c r="J10" s="0" t="n">
        <f aca="false">ROUND(LOG(I10,10), 1)</f>
        <v>4.8</v>
      </c>
      <c r="K10" s="0" t="n">
        <f aca="false">ROUND(EXP(J10),2)</f>
        <v>121.51</v>
      </c>
      <c r="L10" s="2" t="n">
        <v>0.67</v>
      </c>
      <c r="M10" s="0" t="n">
        <f aca="false">L10*10</f>
        <v>6.7</v>
      </c>
      <c r="N10" s="0" t="n">
        <f aca="false">LOG10(M10)</f>
        <v>0.826074802700826</v>
      </c>
      <c r="O10" s="0" t="n">
        <f aca="false">ROUND(EXP(N10),2)</f>
        <v>2.28</v>
      </c>
    </row>
    <row r="11" customFormat="false" ht="12.8" hidden="false" customHeight="false" outlineLevel="0" collapsed="false">
      <c r="I11" s="0" t="n">
        <v>28</v>
      </c>
      <c r="J11" s="0" t="n">
        <f aca="false">ROUND(LOG(I11,10), 1)</f>
        <v>1.4</v>
      </c>
      <c r="K11" s="0" t="n">
        <f aca="false">ROUND(EXP(J11),2)</f>
        <v>4.06</v>
      </c>
    </row>
    <row r="12" customFormat="false" ht="12.8" hidden="false" customHeight="false" outlineLevel="0" collapsed="false">
      <c r="B12" s="3" t="s">
        <v>24</v>
      </c>
      <c r="C12" s="3"/>
      <c r="D12" s="3"/>
      <c r="I12" s="0" t="n">
        <f aca="false">75*365</f>
        <v>27375</v>
      </c>
      <c r="J12" s="0" t="n">
        <f aca="false">ROUND(LOG(I12,10), 1)</f>
        <v>4.4</v>
      </c>
      <c r="K12" s="0" t="n">
        <f aca="false">ROUND(EXP(J12),2)</f>
        <v>81.45</v>
      </c>
    </row>
    <row r="13" customFormat="false" ht="12.8" hidden="false" customHeight="false" outlineLevel="0" collapsed="false">
      <c r="B13" s="3" t="s">
        <v>25</v>
      </c>
      <c r="C13" s="3"/>
      <c r="D13" s="3"/>
    </row>
  </sheetData>
  <mergeCells count="2">
    <mergeCell ref="B12:D12"/>
    <mergeCell ref="B13:D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I13 F2"/>
    </sheetView>
  </sheetViews>
  <sheetFormatPr defaultRowHeight="12.8"/>
  <cols>
    <col collapsed="false" hidden="false" max="2" min="2" style="0" width="9.98979591836735"/>
    <col collapsed="false" hidden="false" max="3" min="3" style="0" width="28.8877551020408"/>
    <col collapsed="false" hidden="false" max="4" min="4" style="0" width="12.2857142857143"/>
  </cols>
  <sheetData>
    <row r="1" customFormat="false" ht="23.95" hidden="false" customHeight="false" outlineLevel="0" collapsed="false">
      <c r="A1" s="0" t="s">
        <v>53</v>
      </c>
      <c r="B1" s="2" t="s">
        <v>54</v>
      </c>
      <c r="C1" s="0" t="s">
        <v>55</v>
      </c>
      <c r="D1" s="2" t="s">
        <v>56</v>
      </c>
      <c r="E1" s="2" t="s">
        <v>57</v>
      </c>
      <c r="F1" s="2" t="s">
        <v>58</v>
      </c>
    </row>
    <row r="2" customFormat="false" ht="12.8" hidden="false" customHeight="false" outlineLevel="0" collapsed="false">
      <c r="A2" s="0" t="s">
        <v>43</v>
      </c>
      <c r="B2" s="0" t="n">
        <v>1846</v>
      </c>
      <c r="C2" s="0" t="s">
        <v>69</v>
      </c>
      <c r="D2" s="0" t="n">
        <v>354800</v>
      </c>
      <c r="E2" s="0" t="n">
        <v>2705</v>
      </c>
      <c r="F2" s="0" t="n">
        <v>5.877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1" sqref="I13 D17"/>
    </sheetView>
  </sheetViews>
  <sheetFormatPr defaultRowHeight="12.8"/>
  <cols>
    <col collapsed="false" hidden="false" max="3" min="3" style="0" width="19.1683673469388"/>
    <col collapsed="false" hidden="false" max="4" min="4" style="0" width="15.9285714285714"/>
    <col collapsed="false" hidden="false" max="6" min="6" style="0" width="15.9285714285714"/>
    <col collapsed="false" hidden="false" max="7" min="7" style="0" width="25.6479591836735"/>
    <col collapsed="false" hidden="false" max="8" min="8" style="0" width="18.2244897959184"/>
    <col collapsed="false" hidden="false" max="10" min="10" style="0" width="14.8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26</v>
      </c>
      <c r="F1" s="0" t="s">
        <v>27</v>
      </c>
      <c r="G1" s="0" t="s">
        <v>28</v>
      </c>
      <c r="H1" s="0" t="s">
        <v>29</v>
      </c>
      <c r="I1" s="0" t="s">
        <v>30</v>
      </c>
      <c r="J1" s="0" t="s">
        <v>31</v>
      </c>
    </row>
    <row r="2" customFormat="false" ht="12.8" hidden="false" customHeight="false" outlineLevel="0" collapsed="false">
      <c r="A2" s="0" t="s">
        <v>32</v>
      </c>
      <c r="B2" s="0" t="n">
        <v>788.4</v>
      </c>
      <c r="C2" s="0" t="n">
        <v>0.1237</v>
      </c>
      <c r="D2" s="0" t="s">
        <v>33</v>
      </c>
      <c r="E2" s="0" t="n">
        <v>19</v>
      </c>
      <c r="F2" s="0" t="n">
        <v>435840</v>
      </c>
      <c r="G2" s="0" t="n">
        <f aca="false">ROUND(F2/$C$22, 2)</f>
        <v>68.41</v>
      </c>
      <c r="H2" s="0" t="n">
        <v>8.706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34</v>
      </c>
      <c r="B3" s="0" t="n">
        <v>761.4</v>
      </c>
      <c r="C3" s="0" t="n">
        <v>0.1195</v>
      </c>
      <c r="D3" s="0" t="s">
        <v>33</v>
      </c>
      <c r="E3" s="0" t="n">
        <v>22</v>
      </c>
      <c r="F3" s="0" t="n">
        <v>582600</v>
      </c>
      <c r="G3" s="0" t="n">
        <f aca="false">ROUND(F3/$C$22, 2)</f>
        <v>91.45</v>
      </c>
      <c r="H3" s="0" t="n">
        <v>13.463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35</v>
      </c>
      <c r="B4" s="0" t="n">
        <v>584.7</v>
      </c>
      <c r="C4" s="0" t="n">
        <v>0.0918</v>
      </c>
      <c r="D4" s="0" t="s">
        <v>33</v>
      </c>
      <c r="E4" s="0" t="n">
        <v>27</v>
      </c>
      <c r="F4" s="0" t="n">
        <v>265970</v>
      </c>
      <c r="G4" s="0" t="n">
        <f aca="false">ROUND(F4/$C$22, 2)</f>
        <v>41.75</v>
      </c>
      <c r="H4" s="0" t="n">
        <v>4.144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36</v>
      </c>
      <c r="B5" s="0" t="n">
        <v>578.9</v>
      </c>
      <c r="C5" s="0" t="n">
        <v>0.0909</v>
      </c>
      <c r="D5" s="0" t="s">
        <v>33</v>
      </c>
      <c r="E5" s="0" t="n">
        <v>28</v>
      </c>
      <c r="F5" s="0" t="n">
        <v>191240</v>
      </c>
      <c r="G5" s="0" t="n">
        <f aca="false">ROUND(F5/$C$22, 2)</f>
        <v>30.02</v>
      </c>
      <c r="H5" s="0" t="n">
        <v>2.52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37</v>
      </c>
      <c r="B6" s="0" t="n">
        <v>2576</v>
      </c>
      <c r="C6" s="0" t="n">
        <v>0.4043</v>
      </c>
      <c r="D6" s="0" t="s">
        <v>38</v>
      </c>
      <c r="E6" s="0" t="n">
        <v>10</v>
      </c>
      <c r="F6" s="0" t="n">
        <v>1221850</v>
      </c>
      <c r="G6" s="0" t="n">
        <f aca="false">ROUND(F6/$C$22, 2)</f>
        <v>191.78</v>
      </c>
      <c r="H6" s="0" t="n">
        <v>15.945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39</v>
      </c>
      <c r="B7" s="0" t="n">
        <v>763.8</v>
      </c>
      <c r="C7" s="0" t="n">
        <v>0.1199</v>
      </c>
      <c r="D7" s="0" t="s">
        <v>38</v>
      </c>
      <c r="E7" s="0" t="n">
        <v>21</v>
      </c>
      <c r="F7" s="0" t="n">
        <v>527040</v>
      </c>
      <c r="G7" s="0" t="n">
        <f aca="false">ROUND(F7/$C$22, 2)</f>
        <v>82.72</v>
      </c>
      <c r="H7" s="0" t="n">
        <v>4.518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40</v>
      </c>
      <c r="B8" s="0" t="n">
        <v>734.5</v>
      </c>
      <c r="C8" s="0" t="n">
        <v>0.1153</v>
      </c>
      <c r="D8" s="0" t="s">
        <v>38</v>
      </c>
      <c r="E8" s="0" t="n">
        <v>23</v>
      </c>
      <c r="F8" s="0" t="n">
        <v>3561300</v>
      </c>
      <c r="G8" s="0" t="n">
        <f aca="false">ROUND(F8/$C$22, 2)</f>
        <v>558.99</v>
      </c>
      <c r="H8" s="0" t="n">
        <v>79.3215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41</v>
      </c>
      <c r="B9" s="0" t="n">
        <v>561.4</v>
      </c>
      <c r="C9" s="0" t="n">
        <v>0.0881</v>
      </c>
      <c r="D9" s="0" t="s">
        <v>38</v>
      </c>
      <c r="E9" s="0" t="n">
        <v>29</v>
      </c>
      <c r="F9" s="0" t="n">
        <v>377400</v>
      </c>
      <c r="G9" s="0" t="n">
        <f aca="false">ROUND(F9/$C$22, 2)</f>
        <v>59.24</v>
      </c>
      <c r="H9" s="0" t="n">
        <v>2.737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s">
        <v>42</v>
      </c>
      <c r="B10" s="0" t="n">
        <v>531.1</v>
      </c>
      <c r="C10" s="0" t="n">
        <v>0.0834</v>
      </c>
      <c r="D10" s="0" t="s">
        <v>38</v>
      </c>
      <c r="E10" s="0" t="n">
        <v>31</v>
      </c>
      <c r="F10" s="0" t="n">
        <v>294660</v>
      </c>
      <c r="G10" s="0" t="n">
        <f aca="false">ROUND(F10/$C$22, 2)</f>
        <v>46.25</v>
      </c>
      <c r="H10" s="0" t="n">
        <v>1.888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s">
        <v>43</v>
      </c>
      <c r="B11" s="0" t="n">
        <v>1353.4</v>
      </c>
      <c r="C11" s="0" t="n">
        <v>0.2124</v>
      </c>
      <c r="D11" s="0" t="s">
        <v>44</v>
      </c>
      <c r="E11" s="0" t="n">
        <v>16</v>
      </c>
      <c r="F11" s="0" t="n">
        <v>354800</v>
      </c>
      <c r="G11" s="0" t="n">
        <f aca="false">ROUND(F11/$C$22, 2)</f>
        <v>55.69</v>
      </c>
      <c r="H11" s="0" t="n">
        <v>5.877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s">
        <v>45</v>
      </c>
      <c r="B12" s="0" t="n">
        <v>2634.1</v>
      </c>
      <c r="C12" s="0" t="n">
        <v>0.4135</v>
      </c>
      <c r="D12" s="0" t="s">
        <v>17</v>
      </c>
      <c r="E12" s="0" t="n">
        <v>9</v>
      </c>
      <c r="F12" s="0" t="n">
        <v>1070000</v>
      </c>
      <c r="G12" s="0" t="n">
        <f aca="false">ROUND(F12/$C$22, 2)</f>
        <v>167.95</v>
      </c>
      <c r="H12" s="0" t="n">
        <v>7.155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46</v>
      </c>
      <c r="B13" s="0" t="n">
        <v>2410.3</v>
      </c>
      <c r="C13" s="0" t="n">
        <v>0.3783</v>
      </c>
      <c r="D13" s="0" t="s">
        <v>17</v>
      </c>
      <c r="E13" s="0" t="n">
        <v>12</v>
      </c>
      <c r="F13" s="0" t="n">
        <v>1883000</v>
      </c>
      <c r="G13" s="0" t="n">
        <f aca="false">ROUND(F13/$C$22, 2)</f>
        <v>295.56</v>
      </c>
      <c r="H13" s="0" t="n">
        <v>16.689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47</v>
      </c>
      <c r="B14" s="0" t="n">
        <v>1821.6</v>
      </c>
      <c r="C14" s="0" t="n">
        <v>0.2859</v>
      </c>
      <c r="D14" s="0" t="s">
        <v>17</v>
      </c>
      <c r="E14" s="0" t="n">
        <v>13</v>
      </c>
      <c r="F14" s="0" t="n">
        <v>421600</v>
      </c>
      <c r="G14" s="0" t="n">
        <f aca="false">ROUND(F14/$C$22, 2)</f>
        <v>66.17</v>
      </c>
      <c r="H14" s="0" t="n">
        <v>1.769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0" t="s">
        <v>48</v>
      </c>
      <c r="B15" s="0" t="n">
        <v>1560.8</v>
      </c>
      <c r="C15" s="0" t="n">
        <v>0.245</v>
      </c>
      <c r="D15" s="0" t="s">
        <v>17</v>
      </c>
      <c r="E15" s="0" t="n">
        <v>15</v>
      </c>
      <c r="F15" s="0" t="n">
        <v>670900</v>
      </c>
      <c r="G15" s="0" t="n">
        <f aca="false">ROUND(F15/$C$22, 2)</f>
        <v>105.31</v>
      </c>
      <c r="H15" s="0" t="n">
        <v>3.551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s">
        <v>49</v>
      </c>
      <c r="B16" s="0" t="n">
        <v>1737.1</v>
      </c>
      <c r="C16" s="0" t="n">
        <v>0.2727</v>
      </c>
      <c r="D16" s="0" t="s">
        <v>50</v>
      </c>
      <c r="E16" s="0" t="n">
        <v>14</v>
      </c>
      <c r="F16" s="0" t="n">
        <v>384.4</v>
      </c>
      <c r="G16" s="0" t="n">
        <f aca="false">ROUND(F16/$C$22, 2)</f>
        <v>0.06</v>
      </c>
      <c r="H16" s="0" t="n">
        <v>5.877</v>
      </c>
      <c r="I16" s="0" t="n">
        <v>6.68</v>
      </c>
      <c r="J16" s="2" t="n">
        <v>5.15</v>
      </c>
    </row>
    <row r="19" customFormat="false" ht="12.8" hidden="false" customHeight="false" outlineLevel="0" collapsed="false">
      <c r="C19" s="0" t="s">
        <v>51</v>
      </c>
    </row>
    <row r="20" customFormat="false" ht="12.8" hidden="false" customHeight="false" outlineLevel="0" collapsed="false">
      <c r="C20" s="2" t="n">
        <v>149597871</v>
      </c>
    </row>
    <row r="21" customFormat="false" ht="12.8" hidden="false" customHeight="false" outlineLevel="0" collapsed="false">
      <c r="C21" s="0" t="s">
        <v>52</v>
      </c>
    </row>
    <row r="22" customFormat="false" ht="12.8" hidden="false" customHeight="false" outlineLevel="0" collapsed="false">
      <c r="C22" s="0" t="n">
        <v>6371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3 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3 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I13 D2"/>
    </sheetView>
  </sheetViews>
  <sheetFormatPr defaultRowHeight="12.8"/>
  <cols>
    <col collapsed="false" hidden="false" max="1" min="1" style="0" width="13.2295918367347"/>
  </cols>
  <sheetData>
    <row r="1" customFormat="false" ht="23.85" hidden="false" customHeight="false" outlineLevel="0" collapsed="false">
      <c r="A1" s="0" t="s">
        <v>53</v>
      </c>
      <c r="B1" s="2" t="s">
        <v>54</v>
      </c>
      <c r="C1" s="0" t="s">
        <v>55</v>
      </c>
      <c r="D1" s="2" t="s">
        <v>56</v>
      </c>
      <c r="E1" s="2" t="s">
        <v>57</v>
      </c>
      <c r="F1" s="2" t="s">
        <v>58</v>
      </c>
    </row>
    <row r="2" customFormat="false" ht="12.8" hidden="false" customHeight="false" outlineLevel="0" collapsed="false">
      <c r="A2" s="0" t="s">
        <v>59</v>
      </c>
      <c r="B2" s="0" t="s">
        <v>60</v>
      </c>
      <c r="C2" s="0" t="s">
        <v>60</v>
      </c>
      <c r="D2" s="0" t="n">
        <v>384.4</v>
      </c>
      <c r="E2" s="0" t="n">
        <v>3476</v>
      </c>
      <c r="F2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I13 E4"/>
    </sheetView>
  </sheetViews>
  <sheetFormatPr defaultRowHeight="12.8"/>
  <sheetData>
    <row r="1" customFormat="false" ht="23.95" hidden="false" customHeight="false" outlineLevel="0" collapsed="false">
      <c r="A1" s="0" t="s">
        <v>53</v>
      </c>
      <c r="B1" s="2" t="s">
        <v>54</v>
      </c>
      <c r="C1" s="0" t="s">
        <v>55</v>
      </c>
      <c r="D1" s="2" t="s">
        <v>56</v>
      </c>
      <c r="E1" s="2" t="s">
        <v>57</v>
      </c>
      <c r="F1" s="2" t="s">
        <v>58</v>
      </c>
    </row>
    <row r="2" customFormat="false" ht="12.8" hidden="false" customHeight="false" outlineLevel="0" collapsed="false">
      <c r="A2" s="0" t="s">
        <v>62</v>
      </c>
      <c r="B2" s="0" t="n">
        <v>1877</v>
      </c>
      <c r="C2" s="0" t="s">
        <v>63</v>
      </c>
      <c r="D2" s="0" t="n">
        <v>23460</v>
      </c>
      <c r="E2" s="0" t="n">
        <v>8</v>
      </c>
      <c r="F2" s="0" t="n">
        <v>1.263</v>
      </c>
    </row>
    <row r="3" customFormat="false" ht="12.8" hidden="false" customHeight="false" outlineLevel="0" collapsed="false">
      <c r="A3" s="0" t="s">
        <v>64</v>
      </c>
      <c r="B3" s="0" t="n">
        <v>1877</v>
      </c>
      <c r="C3" s="0" t="s">
        <v>63</v>
      </c>
      <c r="D3" s="0" t="n">
        <v>9270</v>
      </c>
      <c r="E3" s="0" t="n">
        <v>28</v>
      </c>
      <c r="F3" s="0" t="n">
        <v>0.319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I13 A8"/>
    </sheetView>
  </sheetViews>
  <sheetFormatPr defaultRowHeight="12.8"/>
  <cols>
    <col collapsed="false" hidden="false" max="2" min="2" style="0" width="9.98979591836735"/>
    <col collapsed="false" hidden="false" max="3" min="3" style="0" width="42.25"/>
    <col collapsed="false" hidden="false" max="4" min="4" style="0" width="12.2857142857143"/>
    <col collapsed="false" hidden="false" max="5" min="5" style="0" width="9.44897959183673"/>
  </cols>
  <sheetData>
    <row r="1" customFormat="false" ht="23.85" hidden="false" customHeight="false" outlineLevel="0" collapsed="false">
      <c r="A1" s="0" t="s">
        <v>53</v>
      </c>
      <c r="B1" s="2" t="s">
        <v>54</v>
      </c>
      <c r="C1" s="0" t="s">
        <v>55</v>
      </c>
      <c r="D1" s="2" t="s">
        <v>56</v>
      </c>
      <c r="E1" s="2" t="s">
        <v>57</v>
      </c>
      <c r="F1" s="2" t="s">
        <v>58</v>
      </c>
    </row>
    <row r="2" customFormat="false" ht="12.8" hidden="false" customHeight="false" outlineLevel="0" collapsed="false">
      <c r="A2" s="0" t="s">
        <v>45</v>
      </c>
      <c r="B2" s="0" t="n">
        <v>1610</v>
      </c>
      <c r="C2" s="0" t="s">
        <v>65</v>
      </c>
      <c r="D2" s="0" t="n">
        <v>1070000</v>
      </c>
      <c r="E2" s="0" t="n">
        <v>5276</v>
      </c>
      <c r="F2" s="0" t="n">
        <v>7.155</v>
      </c>
    </row>
    <row r="3" customFormat="false" ht="12.8" hidden="false" customHeight="false" outlineLevel="0" collapsed="false">
      <c r="A3" s="0" t="s">
        <v>46</v>
      </c>
      <c r="B3" s="0" t="n">
        <v>1610</v>
      </c>
      <c r="C3" s="0" t="s">
        <v>65</v>
      </c>
      <c r="D3" s="0" t="n">
        <v>1883000</v>
      </c>
      <c r="E3" s="0" t="n">
        <v>4800</v>
      </c>
      <c r="F3" s="0" t="n">
        <v>16.689</v>
      </c>
    </row>
    <row r="4" customFormat="false" ht="12.8" hidden="false" customHeight="false" outlineLevel="0" collapsed="false">
      <c r="A4" s="0" t="s">
        <v>47</v>
      </c>
      <c r="B4" s="0" t="n">
        <v>1610</v>
      </c>
      <c r="C4" s="0" t="s">
        <v>65</v>
      </c>
      <c r="D4" s="0" t="n">
        <v>421600</v>
      </c>
      <c r="E4" s="0" t="n">
        <v>3629</v>
      </c>
      <c r="F4" s="0" t="n">
        <v>1.769</v>
      </c>
    </row>
    <row r="5" customFormat="false" ht="12.8" hidden="false" customHeight="false" outlineLevel="0" collapsed="false">
      <c r="A5" s="0" t="s">
        <v>48</v>
      </c>
      <c r="B5" s="0" t="n">
        <v>1610</v>
      </c>
      <c r="C5" s="0" t="s">
        <v>65</v>
      </c>
      <c r="D5" s="0" t="n">
        <v>670900</v>
      </c>
      <c r="E5" s="0" t="n">
        <v>3126</v>
      </c>
      <c r="F5" s="0" t="n">
        <v>3.551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1" sqref="I13 G13"/>
    </sheetView>
  </sheetViews>
  <sheetFormatPr defaultRowHeight="12.8"/>
  <cols>
    <col collapsed="false" hidden="false" max="3" min="3" style="0" width="39.9591836734694"/>
  </cols>
  <sheetData>
    <row r="1" customFormat="false" ht="23.95" hidden="false" customHeight="false" outlineLevel="0" collapsed="false">
      <c r="A1" s="0" t="s">
        <v>53</v>
      </c>
      <c r="B1" s="2" t="s">
        <v>54</v>
      </c>
      <c r="C1" s="0" t="s">
        <v>55</v>
      </c>
      <c r="D1" s="2" t="s">
        <v>56</v>
      </c>
      <c r="E1" s="2" t="s">
        <v>57</v>
      </c>
      <c r="F1" s="2" t="s">
        <v>58</v>
      </c>
    </row>
    <row r="2" customFormat="false" ht="12.8" hidden="false" customHeight="false" outlineLevel="0" collapsed="false">
      <c r="A2" s="0" t="s">
        <v>37</v>
      </c>
      <c r="B2" s="0" t="n">
        <v>1655</v>
      </c>
      <c r="C2" s="0" t="s">
        <v>66</v>
      </c>
      <c r="D2" s="0" t="n">
        <v>1221850</v>
      </c>
      <c r="E2" s="0" t="n">
        <v>5150</v>
      </c>
      <c r="F2" s="0" t="n">
        <v>15.945</v>
      </c>
    </row>
    <row r="3" customFormat="false" ht="12.8" hidden="false" customHeight="false" outlineLevel="0" collapsed="false">
      <c r="A3" s="0" t="s">
        <v>39</v>
      </c>
      <c r="B3" s="0" t="n">
        <v>1672</v>
      </c>
      <c r="C3" s="0" t="s">
        <v>67</v>
      </c>
      <c r="D3" s="0" t="n">
        <v>527040</v>
      </c>
      <c r="E3" s="0" t="n">
        <v>1528</v>
      </c>
      <c r="F3" s="0" t="n">
        <v>4.518</v>
      </c>
    </row>
    <row r="4" customFormat="false" ht="12.8" hidden="false" customHeight="false" outlineLevel="0" collapsed="false">
      <c r="A4" s="0" t="s">
        <v>40</v>
      </c>
      <c r="B4" s="0" t="n">
        <v>1671</v>
      </c>
      <c r="C4" s="0" t="s">
        <v>67</v>
      </c>
      <c r="D4" s="0" t="n">
        <v>3561300</v>
      </c>
      <c r="E4" s="0" t="n">
        <v>1436</v>
      </c>
      <c r="F4" s="0" t="n">
        <v>79.3215</v>
      </c>
    </row>
    <row r="5" customFormat="false" ht="12.8" hidden="false" customHeight="false" outlineLevel="0" collapsed="false">
      <c r="A5" s="0" t="s">
        <v>41</v>
      </c>
      <c r="B5" s="0" t="n">
        <v>1684</v>
      </c>
      <c r="C5" s="0" t="s">
        <v>67</v>
      </c>
      <c r="D5" s="0" t="n">
        <v>377400</v>
      </c>
      <c r="E5" s="0" t="n">
        <v>1120</v>
      </c>
      <c r="F5" s="0" t="n">
        <v>2.737</v>
      </c>
    </row>
    <row r="6" customFormat="false" ht="12.8" hidden="false" customHeight="false" outlineLevel="0" collapsed="false">
      <c r="A6" s="0" t="s">
        <v>42</v>
      </c>
      <c r="B6" s="0" t="n">
        <v>1684</v>
      </c>
      <c r="C6" s="0" t="s">
        <v>67</v>
      </c>
      <c r="D6" s="0" t="n">
        <v>294660</v>
      </c>
      <c r="E6" s="0" t="n">
        <v>1060</v>
      </c>
      <c r="F6" s="0" t="n">
        <v>1.888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I13 A7"/>
    </sheetView>
  </sheetViews>
  <sheetFormatPr defaultRowHeight="12.8"/>
  <cols>
    <col collapsed="false" hidden="false" max="2" min="2" style="0" width="9.98979591836735"/>
    <col collapsed="false" hidden="false" max="3" min="3" style="0" width="35.0969387755102"/>
  </cols>
  <sheetData>
    <row r="1" customFormat="false" ht="23.95" hidden="false" customHeight="false" outlineLevel="0" collapsed="false">
      <c r="A1" s="0" t="s">
        <v>53</v>
      </c>
      <c r="B1" s="2" t="s">
        <v>54</v>
      </c>
      <c r="C1" s="0" t="s">
        <v>55</v>
      </c>
      <c r="D1" s="2" t="s">
        <v>56</v>
      </c>
      <c r="E1" s="2" t="s">
        <v>57</v>
      </c>
      <c r="F1" s="2" t="s">
        <v>58</v>
      </c>
    </row>
    <row r="2" customFormat="false" ht="12.8" hidden="false" customHeight="false" outlineLevel="0" collapsed="false">
      <c r="A2" s="0" t="s">
        <v>32</v>
      </c>
      <c r="B2" s="0" t="n">
        <v>1787</v>
      </c>
      <c r="C2" s="0" t="s">
        <v>68</v>
      </c>
      <c r="D2" s="0" t="n">
        <v>435840</v>
      </c>
      <c r="E2" s="0" t="n">
        <v>1578</v>
      </c>
      <c r="F2" s="0" t="n">
        <v>8.706</v>
      </c>
    </row>
    <row r="3" customFormat="false" ht="12.8" hidden="false" customHeight="false" outlineLevel="0" collapsed="false">
      <c r="A3" s="0" t="s">
        <v>34</v>
      </c>
      <c r="B3" s="0" t="n">
        <v>1787</v>
      </c>
      <c r="C3" s="0" t="s">
        <v>68</v>
      </c>
      <c r="D3" s="0" t="n">
        <v>582600</v>
      </c>
      <c r="E3" s="0" t="n">
        <v>1526</v>
      </c>
      <c r="F3" s="0" t="n">
        <v>13.463</v>
      </c>
    </row>
    <row r="4" customFormat="false" ht="12.8" hidden="false" customHeight="false" outlineLevel="0" collapsed="false">
      <c r="A4" s="0" t="s">
        <v>35</v>
      </c>
      <c r="B4" s="0" t="n">
        <v>1851</v>
      </c>
      <c r="C4" s="0" t="s">
        <v>69</v>
      </c>
      <c r="D4" s="0" t="n">
        <v>265970</v>
      </c>
      <c r="E4" s="0" t="n">
        <v>1190</v>
      </c>
      <c r="F4" s="0" t="n">
        <v>4.144</v>
      </c>
    </row>
    <row r="5" customFormat="false" ht="12.8" hidden="false" customHeight="false" outlineLevel="0" collapsed="false">
      <c r="A5" s="0" t="s">
        <v>36</v>
      </c>
      <c r="B5" s="0" t="n">
        <v>1851</v>
      </c>
      <c r="C5" s="0" t="s">
        <v>70</v>
      </c>
      <c r="D5" s="0" t="n">
        <v>191240</v>
      </c>
      <c r="E5" s="0" t="n">
        <v>1160</v>
      </c>
      <c r="F5" s="0" t="n">
        <v>2.52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2017-05-01T06:05:16Z</dcterms:modified>
  <cp:revision>9</cp:revision>
  <dc:subject/>
  <dc:title/>
</cp:coreProperties>
</file>