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5360" windowHeight="7755" tabRatio="868" firstSheet="2" activeTab="7"/>
  </bookViews>
  <sheets>
    <sheet name="instructions" sheetId="1" r:id="rId1"/>
    <sheet name="Training Set" sheetId="2" r:id="rId2"/>
    <sheet name="Training Set-WORK" sheetId="3" r:id="rId3"/>
    <sheet name="Applicant" sheetId="4" r:id="rId4"/>
    <sheet name="Binary Performance Metrics" sheetId="6" r:id="rId5"/>
    <sheet name="Information Gain Calculator" sheetId="7" r:id="rId6"/>
    <sheet name="Test Set-Corrected 11.4.16" sheetId="8" r:id="rId7"/>
    <sheet name="Test Set-Corrected-WORK" sheetId="9" r:id="rId8"/>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AW16" i="3" l="1"/>
  <c r="AB20" i="3"/>
  <c r="T20" i="3"/>
  <c r="T26" i="4"/>
  <c r="BE14" i="9"/>
  <c r="U20" i="9"/>
  <c r="U21" i="9"/>
  <c r="U22" i="9"/>
  <c r="U23" i="9"/>
  <c r="U24" i="9"/>
  <c r="U25" i="9"/>
  <c r="U26" i="9"/>
  <c r="U27" i="9"/>
  <c r="U28" i="9"/>
  <c r="U29" i="9"/>
  <c r="U30" i="9"/>
  <c r="U31" i="9"/>
  <c r="U32" i="9"/>
  <c r="U33" i="9"/>
  <c r="U34" i="9"/>
  <c r="U35" i="9"/>
  <c r="U36" i="9"/>
  <c r="U37" i="9"/>
  <c r="U38" i="9"/>
  <c r="U39" i="9"/>
  <c r="U40" i="9"/>
  <c r="U41" i="9"/>
  <c r="U42" i="9"/>
  <c r="U43" i="9"/>
  <c r="U44" i="9"/>
  <c r="U45" i="9"/>
  <c r="U46" i="9"/>
  <c r="U47" i="9"/>
  <c r="U48" i="9"/>
  <c r="U49" i="9"/>
  <c r="U50" i="9"/>
  <c r="U51" i="9"/>
  <c r="U52" i="9"/>
  <c r="U53" i="9"/>
  <c r="U54" i="9"/>
  <c r="U55" i="9"/>
  <c r="U56" i="9"/>
  <c r="U57" i="9"/>
  <c r="U58" i="9"/>
  <c r="U59" i="9"/>
  <c r="U60" i="9"/>
  <c r="U61" i="9"/>
  <c r="U62" i="9"/>
  <c r="U63" i="9"/>
  <c r="U64" i="9"/>
  <c r="U65" i="9"/>
  <c r="U66" i="9"/>
  <c r="U67" i="9"/>
  <c r="U68" i="9"/>
  <c r="U69" i="9"/>
  <c r="U70" i="9"/>
  <c r="U71" i="9"/>
  <c r="U72" i="9"/>
  <c r="U73" i="9"/>
  <c r="U74" i="9"/>
  <c r="U75" i="9"/>
  <c r="U76" i="9"/>
  <c r="U77" i="9"/>
  <c r="U78" i="9"/>
  <c r="U79" i="9"/>
  <c r="U80" i="9"/>
  <c r="U81" i="9"/>
  <c r="U82" i="9"/>
  <c r="U83" i="9"/>
  <c r="U84" i="9"/>
  <c r="U85" i="9"/>
  <c r="U86" i="9"/>
  <c r="U87" i="9"/>
  <c r="U88" i="9"/>
  <c r="U89" i="9"/>
  <c r="U90" i="9"/>
  <c r="U91" i="9"/>
  <c r="U92" i="9"/>
  <c r="U93" i="9"/>
  <c r="U94" i="9"/>
  <c r="U95" i="9"/>
  <c r="U96" i="9"/>
  <c r="U97" i="9"/>
  <c r="U98" i="9"/>
  <c r="U99" i="9"/>
  <c r="U100" i="9"/>
  <c r="U101" i="9"/>
  <c r="U102" i="9"/>
  <c r="U103" i="9"/>
  <c r="U104" i="9"/>
  <c r="U105" i="9"/>
  <c r="U106" i="9"/>
  <c r="U107" i="9"/>
  <c r="U108" i="9"/>
  <c r="U109" i="9"/>
  <c r="U110" i="9"/>
  <c r="U111" i="9"/>
  <c r="U112" i="9"/>
  <c r="U113" i="9"/>
  <c r="U114" i="9"/>
  <c r="U115" i="9"/>
  <c r="U116" i="9"/>
  <c r="U117" i="9"/>
  <c r="U118" i="9"/>
  <c r="U119" i="9"/>
  <c r="U120" i="9"/>
  <c r="U121" i="9"/>
  <c r="U122" i="9"/>
  <c r="U123" i="9"/>
  <c r="U124" i="9"/>
  <c r="U125" i="9"/>
  <c r="U126" i="9"/>
  <c r="U127" i="9"/>
  <c r="U128" i="9"/>
  <c r="U129" i="9"/>
  <c r="U130" i="9"/>
  <c r="U131" i="9"/>
  <c r="U132" i="9"/>
  <c r="U133" i="9"/>
  <c r="U134" i="9"/>
  <c r="U135" i="9"/>
  <c r="U136" i="9"/>
  <c r="U137" i="9"/>
  <c r="U138" i="9"/>
  <c r="U139" i="9"/>
  <c r="U140" i="9"/>
  <c r="U141" i="9"/>
  <c r="U142" i="9"/>
  <c r="U143" i="9"/>
  <c r="U144" i="9"/>
  <c r="U145" i="9"/>
  <c r="U146" i="9"/>
  <c r="U147" i="9"/>
  <c r="U148" i="9"/>
  <c r="U149" i="9"/>
  <c r="U150" i="9"/>
  <c r="U151" i="9"/>
  <c r="U152" i="9"/>
  <c r="U153" i="9"/>
  <c r="U154" i="9"/>
  <c r="U155" i="9"/>
  <c r="U156" i="9"/>
  <c r="U157" i="9"/>
  <c r="U158" i="9"/>
  <c r="U159" i="9"/>
  <c r="U160" i="9"/>
  <c r="U161" i="9"/>
  <c r="U162" i="9"/>
  <c r="U163" i="9"/>
  <c r="U164" i="9"/>
  <c r="U165" i="9"/>
  <c r="U166" i="9"/>
  <c r="U167" i="9"/>
  <c r="U168" i="9"/>
  <c r="U169" i="9"/>
  <c r="U170" i="9"/>
  <c r="U171" i="9"/>
  <c r="U172" i="9"/>
  <c r="U173" i="9"/>
  <c r="U174" i="9"/>
  <c r="U175" i="9"/>
  <c r="U176" i="9"/>
  <c r="U177" i="9"/>
  <c r="U178" i="9"/>
  <c r="U179" i="9"/>
  <c r="U180" i="9"/>
  <c r="U181" i="9"/>
  <c r="U182" i="9"/>
  <c r="U183" i="9"/>
  <c r="U184" i="9"/>
  <c r="U185" i="9"/>
  <c r="U186" i="9"/>
  <c r="U187" i="9"/>
  <c r="U188" i="9"/>
  <c r="U189" i="9"/>
  <c r="U190" i="9"/>
  <c r="U191" i="9"/>
  <c r="U192" i="9"/>
  <c r="U193" i="9"/>
  <c r="U194" i="9"/>
  <c r="U195" i="9"/>
  <c r="U196" i="9"/>
  <c r="U197" i="9"/>
  <c r="U198" i="9"/>
  <c r="U199" i="9"/>
  <c r="U200" i="9"/>
  <c r="U201" i="9"/>
  <c r="U202" i="9"/>
  <c r="U203" i="9"/>
  <c r="U204" i="9"/>
  <c r="U205" i="9"/>
  <c r="U206" i="9"/>
  <c r="U207" i="9"/>
  <c r="U208" i="9"/>
  <c r="U209" i="9"/>
  <c r="U210" i="9"/>
  <c r="U211" i="9"/>
  <c r="U212" i="9"/>
  <c r="U213" i="9"/>
  <c r="U214" i="9"/>
  <c r="U215" i="9"/>
  <c r="U216" i="9"/>
  <c r="U217" i="9"/>
  <c r="U218" i="9"/>
  <c r="U219" i="9"/>
  <c r="U223" i="9"/>
  <c r="W95" i="9"/>
  <c r="Z95" i="9"/>
  <c r="AS95" i="9"/>
  <c r="AT95" i="9"/>
  <c r="V20" i="9"/>
  <c r="V21" i="9"/>
  <c r="V22" i="9"/>
  <c r="V23" i="9"/>
  <c r="V24" i="9"/>
  <c r="V25" i="9"/>
  <c r="V26" i="9"/>
  <c r="V27" i="9"/>
  <c r="V28" i="9"/>
  <c r="V29" i="9"/>
  <c r="V30" i="9"/>
  <c r="V31" i="9"/>
  <c r="V32" i="9"/>
  <c r="V33" i="9"/>
  <c r="V34" i="9"/>
  <c r="V35" i="9"/>
  <c r="V36" i="9"/>
  <c r="V37" i="9"/>
  <c r="V38" i="9"/>
  <c r="V39" i="9"/>
  <c r="V40" i="9"/>
  <c r="V41" i="9"/>
  <c r="V42" i="9"/>
  <c r="V43" i="9"/>
  <c r="V44" i="9"/>
  <c r="V45" i="9"/>
  <c r="V46" i="9"/>
  <c r="V47" i="9"/>
  <c r="V48" i="9"/>
  <c r="V49" i="9"/>
  <c r="V50" i="9"/>
  <c r="V51" i="9"/>
  <c r="V52" i="9"/>
  <c r="V53" i="9"/>
  <c r="V54" i="9"/>
  <c r="V55" i="9"/>
  <c r="V56" i="9"/>
  <c r="V57" i="9"/>
  <c r="V58" i="9"/>
  <c r="V59" i="9"/>
  <c r="V60" i="9"/>
  <c r="V61" i="9"/>
  <c r="V62" i="9"/>
  <c r="V63" i="9"/>
  <c r="V64" i="9"/>
  <c r="V65" i="9"/>
  <c r="V66" i="9"/>
  <c r="V67" i="9"/>
  <c r="V68" i="9"/>
  <c r="V69" i="9"/>
  <c r="V70" i="9"/>
  <c r="V71" i="9"/>
  <c r="V72" i="9"/>
  <c r="V73" i="9"/>
  <c r="V74" i="9"/>
  <c r="V75" i="9"/>
  <c r="V76" i="9"/>
  <c r="V77" i="9"/>
  <c r="V78" i="9"/>
  <c r="V79" i="9"/>
  <c r="V80" i="9"/>
  <c r="V81" i="9"/>
  <c r="V82" i="9"/>
  <c r="V83" i="9"/>
  <c r="V84" i="9"/>
  <c r="V85" i="9"/>
  <c r="V86" i="9"/>
  <c r="V87" i="9"/>
  <c r="V88" i="9"/>
  <c r="V89" i="9"/>
  <c r="V90" i="9"/>
  <c r="V91" i="9"/>
  <c r="V92" i="9"/>
  <c r="V93" i="9"/>
  <c r="V94" i="9"/>
  <c r="V95" i="9"/>
  <c r="V96" i="9"/>
  <c r="V97" i="9"/>
  <c r="V98" i="9"/>
  <c r="V99" i="9"/>
  <c r="V100" i="9"/>
  <c r="V101" i="9"/>
  <c r="V102" i="9"/>
  <c r="V103" i="9"/>
  <c r="V104" i="9"/>
  <c r="V105" i="9"/>
  <c r="V106" i="9"/>
  <c r="V107" i="9"/>
  <c r="V108" i="9"/>
  <c r="V109" i="9"/>
  <c r="V110" i="9"/>
  <c r="V111" i="9"/>
  <c r="V112" i="9"/>
  <c r="V113" i="9"/>
  <c r="V114" i="9"/>
  <c r="V115" i="9"/>
  <c r="V116" i="9"/>
  <c r="V117" i="9"/>
  <c r="V118" i="9"/>
  <c r="V119" i="9"/>
  <c r="V120" i="9"/>
  <c r="V121" i="9"/>
  <c r="V122" i="9"/>
  <c r="V123" i="9"/>
  <c r="V124" i="9"/>
  <c r="V125" i="9"/>
  <c r="V126" i="9"/>
  <c r="V127" i="9"/>
  <c r="V128" i="9"/>
  <c r="V129" i="9"/>
  <c r="V130" i="9"/>
  <c r="V131" i="9"/>
  <c r="V132" i="9"/>
  <c r="V133" i="9"/>
  <c r="V134" i="9"/>
  <c r="V135" i="9"/>
  <c r="V136" i="9"/>
  <c r="V137" i="9"/>
  <c r="V138" i="9"/>
  <c r="V139" i="9"/>
  <c r="V140" i="9"/>
  <c r="V141" i="9"/>
  <c r="V142" i="9"/>
  <c r="V143" i="9"/>
  <c r="V144" i="9"/>
  <c r="V145" i="9"/>
  <c r="V146" i="9"/>
  <c r="V147" i="9"/>
  <c r="V148" i="9"/>
  <c r="V149" i="9"/>
  <c r="V150" i="9"/>
  <c r="V151" i="9"/>
  <c r="V152" i="9"/>
  <c r="V153" i="9"/>
  <c r="V154" i="9"/>
  <c r="V155" i="9"/>
  <c r="V156" i="9"/>
  <c r="V157" i="9"/>
  <c r="V158" i="9"/>
  <c r="V159" i="9"/>
  <c r="V160" i="9"/>
  <c r="V161" i="9"/>
  <c r="V162" i="9"/>
  <c r="V163" i="9"/>
  <c r="V164" i="9"/>
  <c r="V165" i="9"/>
  <c r="V166" i="9"/>
  <c r="V167" i="9"/>
  <c r="V168" i="9"/>
  <c r="V169" i="9"/>
  <c r="V170" i="9"/>
  <c r="V171" i="9"/>
  <c r="V172" i="9"/>
  <c r="V173" i="9"/>
  <c r="V174" i="9"/>
  <c r="V175" i="9"/>
  <c r="V176" i="9"/>
  <c r="V177" i="9"/>
  <c r="V178" i="9"/>
  <c r="V179" i="9"/>
  <c r="V180" i="9"/>
  <c r="V181" i="9"/>
  <c r="V182" i="9"/>
  <c r="V183" i="9"/>
  <c r="V184" i="9"/>
  <c r="V185" i="9"/>
  <c r="V186" i="9"/>
  <c r="V187" i="9"/>
  <c r="V188" i="9"/>
  <c r="V189" i="9"/>
  <c r="V190" i="9"/>
  <c r="V191" i="9"/>
  <c r="V192" i="9"/>
  <c r="V193" i="9"/>
  <c r="V194" i="9"/>
  <c r="V195" i="9"/>
  <c r="V196" i="9"/>
  <c r="V197" i="9"/>
  <c r="V198" i="9"/>
  <c r="V199" i="9"/>
  <c r="V200" i="9"/>
  <c r="V201" i="9"/>
  <c r="V202" i="9"/>
  <c r="V203" i="9"/>
  <c r="V204" i="9"/>
  <c r="V205" i="9"/>
  <c r="V206" i="9"/>
  <c r="V207" i="9"/>
  <c r="V208" i="9"/>
  <c r="V209" i="9"/>
  <c r="V210" i="9"/>
  <c r="V211" i="9"/>
  <c r="V212" i="9"/>
  <c r="V213" i="9"/>
  <c r="V214" i="9"/>
  <c r="V215" i="9"/>
  <c r="V216" i="9"/>
  <c r="V217" i="9"/>
  <c r="V218" i="9"/>
  <c r="V219" i="9"/>
  <c r="V223" i="9"/>
  <c r="X95" i="9"/>
  <c r="Y95" i="9"/>
  <c r="AR95" i="9"/>
  <c r="AU95" i="9"/>
  <c r="AV95" i="9"/>
  <c r="W21" i="9"/>
  <c r="Z21" i="9"/>
  <c r="AS21" i="9"/>
  <c r="AT21" i="9"/>
  <c r="X21" i="9"/>
  <c r="Y21" i="9"/>
  <c r="AR21" i="9"/>
  <c r="AU21" i="9"/>
  <c r="AV21" i="9"/>
  <c r="AW21" i="9"/>
  <c r="W20" i="9"/>
  <c r="Z20" i="9"/>
  <c r="AS20" i="9"/>
  <c r="AT20" i="9"/>
  <c r="X20" i="9"/>
  <c r="Y20" i="9"/>
  <c r="AR20" i="9"/>
  <c r="AU20" i="9"/>
  <c r="AV20" i="9"/>
  <c r="AW20" i="9"/>
  <c r="W22" i="9"/>
  <c r="Z22" i="9"/>
  <c r="AS22" i="9"/>
  <c r="AT22" i="9"/>
  <c r="X22" i="9"/>
  <c r="Y22" i="9"/>
  <c r="AR22" i="9"/>
  <c r="AU22" i="9"/>
  <c r="AV22" i="9"/>
  <c r="AW22" i="9"/>
  <c r="W23" i="9"/>
  <c r="Z23" i="9"/>
  <c r="AS23" i="9"/>
  <c r="AT23" i="9"/>
  <c r="X23" i="9"/>
  <c r="Y23" i="9"/>
  <c r="AR23" i="9"/>
  <c r="AU23" i="9"/>
  <c r="AV23" i="9"/>
  <c r="AW23" i="9"/>
  <c r="W24" i="9"/>
  <c r="Z24" i="9"/>
  <c r="AS24" i="9"/>
  <c r="AT24" i="9"/>
  <c r="X24" i="9"/>
  <c r="Y24" i="9"/>
  <c r="AR24" i="9"/>
  <c r="AU24" i="9"/>
  <c r="AV24" i="9"/>
  <c r="AW24" i="9"/>
  <c r="W25" i="9"/>
  <c r="Z25" i="9"/>
  <c r="AS25" i="9"/>
  <c r="AT25" i="9"/>
  <c r="X25" i="9"/>
  <c r="Y25" i="9"/>
  <c r="AR25" i="9"/>
  <c r="AU25" i="9"/>
  <c r="AV25" i="9"/>
  <c r="AW25" i="9"/>
  <c r="W26" i="9"/>
  <c r="Z26" i="9"/>
  <c r="AS26" i="9"/>
  <c r="AT26" i="9"/>
  <c r="X26" i="9"/>
  <c r="Y26" i="9"/>
  <c r="AR26" i="9"/>
  <c r="AU26" i="9"/>
  <c r="AV26" i="9"/>
  <c r="AW26" i="9"/>
  <c r="W27" i="9"/>
  <c r="Z27" i="9"/>
  <c r="AS27" i="9"/>
  <c r="AT27" i="9"/>
  <c r="X27" i="9"/>
  <c r="Y27" i="9"/>
  <c r="AR27" i="9"/>
  <c r="AU27" i="9"/>
  <c r="AV27" i="9"/>
  <c r="AW27" i="9"/>
  <c r="W28" i="9"/>
  <c r="Z28" i="9"/>
  <c r="AS28" i="9"/>
  <c r="AT28" i="9"/>
  <c r="X28" i="9"/>
  <c r="Y28" i="9"/>
  <c r="AR28" i="9"/>
  <c r="AU28" i="9"/>
  <c r="AV28" i="9"/>
  <c r="AW28" i="9"/>
  <c r="W29" i="9"/>
  <c r="Z29" i="9"/>
  <c r="AS29" i="9"/>
  <c r="AT29" i="9"/>
  <c r="X29" i="9"/>
  <c r="Y29" i="9"/>
  <c r="AR29" i="9"/>
  <c r="AU29" i="9"/>
  <c r="AV29" i="9"/>
  <c r="AW29" i="9"/>
  <c r="W30" i="9"/>
  <c r="Z30" i="9"/>
  <c r="AS30" i="9"/>
  <c r="AT30" i="9"/>
  <c r="X30" i="9"/>
  <c r="Y30" i="9"/>
  <c r="AR30" i="9"/>
  <c r="AU30" i="9"/>
  <c r="AV30" i="9"/>
  <c r="AW30" i="9"/>
  <c r="W31" i="9"/>
  <c r="Z31" i="9"/>
  <c r="AS31" i="9"/>
  <c r="AT31" i="9"/>
  <c r="X31" i="9"/>
  <c r="Y31" i="9"/>
  <c r="AR31" i="9"/>
  <c r="AU31" i="9"/>
  <c r="AV31" i="9"/>
  <c r="AW31" i="9"/>
  <c r="W32" i="9"/>
  <c r="Z32" i="9"/>
  <c r="AS32" i="9"/>
  <c r="AT32" i="9"/>
  <c r="X32" i="9"/>
  <c r="Y32" i="9"/>
  <c r="AR32" i="9"/>
  <c r="AU32" i="9"/>
  <c r="AV32" i="9"/>
  <c r="AW32" i="9"/>
  <c r="W33" i="9"/>
  <c r="Z33" i="9"/>
  <c r="AS33" i="9"/>
  <c r="AT33" i="9"/>
  <c r="X33" i="9"/>
  <c r="Y33" i="9"/>
  <c r="AR33" i="9"/>
  <c r="AU33" i="9"/>
  <c r="AV33" i="9"/>
  <c r="AW33" i="9"/>
  <c r="W34" i="9"/>
  <c r="Z34" i="9"/>
  <c r="AS34" i="9"/>
  <c r="AT34" i="9"/>
  <c r="X34" i="9"/>
  <c r="Y34" i="9"/>
  <c r="AR34" i="9"/>
  <c r="AU34" i="9"/>
  <c r="AV34" i="9"/>
  <c r="AW34" i="9"/>
  <c r="W35" i="9"/>
  <c r="Z35" i="9"/>
  <c r="AS35" i="9"/>
  <c r="AT35" i="9"/>
  <c r="X35" i="9"/>
  <c r="Y35" i="9"/>
  <c r="AR35" i="9"/>
  <c r="AU35" i="9"/>
  <c r="AV35" i="9"/>
  <c r="AW35" i="9"/>
  <c r="W36" i="9"/>
  <c r="Z36" i="9"/>
  <c r="AS36" i="9"/>
  <c r="AT36" i="9"/>
  <c r="X36" i="9"/>
  <c r="Y36" i="9"/>
  <c r="AR36" i="9"/>
  <c r="AU36" i="9"/>
  <c r="AV36" i="9"/>
  <c r="AW36" i="9"/>
  <c r="W37" i="9"/>
  <c r="Z37" i="9"/>
  <c r="AS37" i="9"/>
  <c r="AT37" i="9"/>
  <c r="X37" i="9"/>
  <c r="Y37" i="9"/>
  <c r="AR37" i="9"/>
  <c r="AU37" i="9"/>
  <c r="AV37" i="9"/>
  <c r="AW37" i="9"/>
  <c r="W38" i="9"/>
  <c r="Z38" i="9"/>
  <c r="AS38" i="9"/>
  <c r="AT38" i="9"/>
  <c r="X38" i="9"/>
  <c r="Y38" i="9"/>
  <c r="AR38" i="9"/>
  <c r="AU38" i="9"/>
  <c r="AV38" i="9"/>
  <c r="AW38" i="9"/>
  <c r="W39" i="9"/>
  <c r="Z39" i="9"/>
  <c r="AS39" i="9"/>
  <c r="AT39" i="9"/>
  <c r="X39" i="9"/>
  <c r="Y39" i="9"/>
  <c r="AR39" i="9"/>
  <c r="AU39" i="9"/>
  <c r="AV39" i="9"/>
  <c r="AW39" i="9"/>
  <c r="W40" i="9"/>
  <c r="Z40" i="9"/>
  <c r="AS40" i="9"/>
  <c r="AT40" i="9"/>
  <c r="X40" i="9"/>
  <c r="Y40" i="9"/>
  <c r="AR40" i="9"/>
  <c r="AU40" i="9"/>
  <c r="AV40" i="9"/>
  <c r="AW40" i="9"/>
  <c r="W41" i="9"/>
  <c r="Z41" i="9"/>
  <c r="AS41" i="9"/>
  <c r="AT41" i="9"/>
  <c r="X41" i="9"/>
  <c r="Y41" i="9"/>
  <c r="AR41" i="9"/>
  <c r="AU41" i="9"/>
  <c r="AV41" i="9"/>
  <c r="AW41" i="9"/>
  <c r="W42" i="9"/>
  <c r="Z42" i="9"/>
  <c r="AS42" i="9"/>
  <c r="AT42" i="9"/>
  <c r="X42" i="9"/>
  <c r="Y42" i="9"/>
  <c r="AR42" i="9"/>
  <c r="AU42" i="9"/>
  <c r="AV42" i="9"/>
  <c r="AW42" i="9"/>
  <c r="W43" i="9"/>
  <c r="Z43" i="9"/>
  <c r="AS43" i="9"/>
  <c r="AT43" i="9"/>
  <c r="X43" i="9"/>
  <c r="Y43" i="9"/>
  <c r="AR43" i="9"/>
  <c r="AU43" i="9"/>
  <c r="AV43" i="9"/>
  <c r="AW43" i="9"/>
  <c r="W44" i="9"/>
  <c r="Z44" i="9"/>
  <c r="AS44" i="9"/>
  <c r="AT44" i="9"/>
  <c r="X44" i="9"/>
  <c r="Y44" i="9"/>
  <c r="AR44" i="9"/>
  <c r="AU44" i="9"/>
  <c r="AV44" i="9"/>
  <c r="AW44" i="9"/>
  <c r="W45" i="9"/>
  <c r="Z45" i="9"/>
  <c r="AS45" i="9"/>
  <c r="AT45" i="9"/>
  <c r="X45" i="9"/>
  <c r="Y45" i="9"/>
  <c r="AR45" i="9"/>
  <c r="AU45" i="9"/>
  <c r="AV45" i="9"/>
  <c r="AW45" i="9"/>
  <c r="W46" i="9"/>
  <c r="Z46" i="9"/>
  <c r="AS46" i="9"/>
  <c r="AT46" i="9"/>
  <c r="X46" i="9"/>
  <c r="Y46" i="9"/>
  <c r="AR46" i="9"/>
  <c r="AU46" i="9"/>
  <c r="AV46" i="9"/>
  <c r="AW46" i="9"/>
  <c r="W47" i="9"/>
  <c r="Z47" i="9"/>
  <c r="AS47" i="9"/>
  <c r="AT47" i="9"/>
  <c r="X47" i="9"/>
  <c r="Y47" i="9"/>
  <c r="AR47" i="9"/>
  <c r="AU47" i="9"/>
  <c r="AV47" i="9"/>
  <c r="AW47" i="9"/>
  <c r="W48" i="9"/>
  <c r="Z48" i="9"/>
  <c r="AS48" i="9"/>
  <c r="AT48" i="9"/>
  <c r="X48" i="9"/>
  <c r="Y48" i="9"/>
  <c r="AR48" i="9"/>
  <c r="AU48" i="9"/>
  <c r="AV48" i="9"/>
  <c r="AW48" i="9"/>
  <c r="W49" i="9"/>
  <c r="Z49" i="9"/>
  <c r="AS49" i="9"/>
  <c r="AT49" i="9"/>
  <c r="X49" i="9"/>
  <c r="Y49" i="9"/>
  <c r="AR49" i="9"/>
  <c r="AU49" i="9"/>
  <c r="AV49" i="9"/>
  <c r="AW49" i="9"/>
  <c r="W50" i="9"/>
  <c r="Z50" i="9"/>
  <c r="AS50" i="9"/>
  <c r="AT50" i="9"/>
  <c r="X50" i="9"/>
  <c r="Y50" i="9"/>
  <c r="AR50" i="9"/>
  <c r="AU50" i="9"/>
  <c r="AV50" i="9"/>
  <c r="AW50" i="9"/>
  <c r="W51" i="9"/>
  <c r="Z51" i="9"/>
  <c r="AS51" i="9"/>
  <c r="AT51" i="9"/>
  <c r="X51" i="9"/>
  <c r="Y51" i="9"/>
  <c r="AR51" i="9"/>
  <c r="AU51" i="9"/>
  <c r="AV51" i="9"/>
  <c r="AW51" i="9"/>
  <c r="W52" i="9"/>
  <c r="Z52" i="9"/>
  <c r="AS52" i="9"/>
  <c r="AT52" i="9"/>
  <c r="X52" i="9"/>
  <c r="Y52" i="9"/>
  <c r="AR52" i="9"/>
  <c r="AU52" i="9"/>
  <c r="AV52" i="9"/>
  <c r="AW52" i="9"/>
  <c r="W53" i="9"/>
  <c r="Z53" i="9"/>
  <c r="AS53" i="9"/>
  <c r="AT53" i="9"/>
  <c r="X53" i="9"/>
  <c r="Y53" i="9"/>
  <c r="AR53" i="9"/>
  <c r="AU53" i="9"/>
  <c r="AV53" i="9"/>
  <c r="AW53" i="9"/>
  <c r="W54" i="9"/>
  <c r="Z54" i="9"/>
  <c r="AS54" i="9"/>
  <c r="AT54" i="9"/>
  <c r="X54" i="9"/>
  <c r="Y54" i="9"/>
  <c r="AR54" i="9"/>
  <c r="AU54" i="9"/>
  <c r="AV54" i="9"/>
  <c r="AW54" i="9"/>
  <c r="W55" i="9"/>
  <c r="Z55" i="9"/>
  <c r="AS55" i="9"/>
  <c r="AT55" i="9"/>
  <c r="X55" i="9"/>
  <c r="Y55" i="9"/>
  <c r="AR55" i="9"/>
  <c r="AU55" i="9"/>
  <c r="AV55" i="9"/>
  <c r="AW55" i="9"/>
  <c r="W56" i="9"/>
  <c r="Z56" i="9"/>
  <c r="AS56" i="9"/>
  <c r="AT56" i="9"/>
  <c r="X56" i="9"/>
  <c r="Y56" i="9"/>
  <c r="AR56" i="9"/>
  <c r="AU56" i="9"/>
  <c r="AV56" i="9"/>
  <c r="AW56" i="9"/>
  <c r="W57" i="9"/>
  <c r="Z57" i="9"/>
  <c r="AS57" i="9"/>
  <c r="AT57" i="9"/>
  <c r="X57" i="9"/>
  <c r="Y57" i="9"/>
  <c r="AR57" i="9"/>
  <c r="AU57" i="9"/>
  <c r="AV57" i="9"/>
  <c r="AW57" i="9"/>
  <c r="W58" i="9"/>
  <c r="Z58" i="9"/>
  <c r="AS58" i="9"/>
  <c r="AT58" i="9"/>
  <c r="X58" i="9"/>
  <c r="Y58" i="9"/>
  <c r="AR58" i="9"/>
  <c r="AU58" i="9"/>
  <c r="AV58" i="9"/>
  <c r="AW58" i="9"/>
  <c r="W59" i="9"/>
  <c r="Z59" i="9"/>
  <c r="AS59" i="9"/>
  <c r="AT59" i="9"/>
  <c r="X59" i="9"/>
  <c r="Y59" i="9"/>
  <c r="AR59" i="9"/>
  <c r="AU59" i="9"/>
  <c r="AV59" i="9"/>
  <c r="AW59" i="9"/>
  <c r="W60" i="9"/>
  <c r="Z60" i="9"/>
  <c r="AS60" i="9"/>
  <c r="AT60" i="9"/>
  <c r="X60" i="9"/>
  <c r="Y60" i="9"/>
  <c r="AR60" i="9"/>
  <c r="AU60" i="9"/>
  <c r="AV60" i="9"/>
  <c r="AW60" i="9"/>
  <c r="W61" i="9"/>
  <c r="Z61" i="9"/>
  <c r="AS61" i="9"/>
  <c r="AT61" i="9"/>
  <c r="X61" i="9"/>
  <c r="Y61" i="9"/>
  <c r="AR61" i="9"/>
  <c r="AU61" i="9"/>
  <c r="AV61" i="9"/>
  <c r="AW61" i="9"/>
  <c r="W62" i="9"/>
  <c r="Z62" i="9"/>
  <c r="AS62" i="9"/>
  <c r="AT62" i="9"/>
  <c r="X62" i="9"/>
  <c r="Y62" i="9"/>
  <c r="AR62" i="9"/>
  <c r="AU62" i="9"/>
  <c r="AV62" i="9"/>
  <c r="AW62" i="9"/>
  <c r="W63" i="9"/>
  <c r="Z63" i="9"/>
  <c r="AS63" i="9"/>
  <c r="AT63" i="9"/>
  <c r="X63" i="9"/>
  <c r="Y63" i="9"/>
  <c r="AR63" i="9"/>
  <c r="AU63" i="9"/>
  <c r="AV63" i="9"/>
  <c r="AW63" i="9"/>
  <c r="W64" i="9"/>
  <c r="Z64" i="9"/>
  <c r="AS64" i="9"/>
  <c r="AT64" i="9"/>
  <c r="X64" i="9"/>
  <c r="Y64" i="9"/>
  <c r="AR64" i="9"/>
  <c r="AU64" i="9"/>
  <c r="AV64" i="9"/>
  <c r="AW64" i="9"/>
  <c r="W65" i="9"/>
  <c r="Z65" i="9"/>
  <c r="AS65" i="9"/>
  <c r="AT65" i="9"/>
  <c r="X65" i="9"/>
  <c r="Y65" i="9"/>
  <c r="AR65" i="9"/>
  <c r="AU65" i="9"/>
  <c r="AV65" i="9"/>
  <c r="AW65" i="9"/>
  <c r="W66" i="9"/>
  <c r="Z66" i="9"/>
  <c r="AS66" i="9"/>
  <c r="AT66" i="9"/>
  <c r="X66" i="9"/>
  <c r="Y66" i="9"/>
  <c r="AR66" i="9"/>
  <c r="AU66" i="9"/>
  <c r="AV66" i="9"/>
  <c r="AW66" i="9"/>
  <c r="W67" i="9"/>
  <c r="Z67" i="9"/>
  <c r="AS67" i="9"/>
  <c r="AT67" i="9"/>
  <c r="X67" i="9"/>
  <c r="Y67" i="9"/>
  <c r="AR67" i="9"/>
  <c r="AU67" i="9"/>
  <c r="AV67" i="9"/>
  <c r="AW67" i="9"/>
  <c r="W68" i="9"/>
  <c r="Z68" i="9"/>
  <c r="AS68" i="9"/>
  <c r="AT68" i="9"/>
  <c r="X68" i="9"/>
  <c r="Y68" i="9"/>
  <c r="AR68" i="9"/>
  <c r="AU68" i="9"/>
  <c r="AV68" i="9"/>
  <c r="AW68" i="9"/>
  <c r="W69" i="9"/>
  <c r="Z69" i="9"/>
  <c r="AS69" i="9"/>
  <c r="AT69" i="9"/>
  <c r="X69" i="9"/>
  <c r="Y69" i="9"/>
  <c r="AR69" i="9"/>
  <c r="AU69" i="9"/>
  <c r="AV69" i="9"/>
  <c r="AW69" i="9"/>
  <c r="W70" i="9"/>
  <c r="Z70" i="9"/>
  <c r="AS70" i="9"/>
  <c r="AT70" i="9"/>
  <c r="X70" i="9"/>
  <c r="Y70" i="9"/>
  <c r="AR70" i="9"/>
  <c r="AU70" i="9"/>
  <c r="AV70" i="9"/>
  <c r="AW70" i="9"/>
  <c r="W71" i="9"/>
  <c r="Z71" i="9"/>
  <c r="AS71" i="9"/>
  <c r="AT71" i="9"/>
  <c r="X71" i="9"/>
  <c r="Y71" i="9"/>
  <c r="AR71" i="9"/>
  <c r="AU71" i="9"/>
  <c r="AV71" i="9"/>
  <c r="AW71" i="9"/>
  <c r="W72" i="9"/>
  <c r="Z72" i="9"/>
  <c r="AS72" i="9"/>
  <c r="AT72" i="9"/>
  <c r="X72" i="9"/>
  <c r="Y72" i="9"/>
  <c r="AR72" i="9"/>
  <c r="AU72" i="9"/>
  <c r="AV72" i="9"/>
  <c r="AW72" i="9"/>
  <c r="W73" i="9"/>
  <c r="Z73" i="9"/>
  <c r="AS73" i="9"/>
  <c r="AT73" i="9"/>
  <c r="X73" i="9"/>
  <c r="Y73" i="9"/>
  <c r="AR73" i="9"/>
  <c r="AU73" i="9"/>
  <c r="AV73" i="9"/>
  <c r="AW73" i="9"/>
  <c r="W74" i="9"/>
  <c r="Z74" i="9"/>
  <c r="AS74" i="9"/>
  <c r="AT74" i="9"/>
  <c r="X74" i="9"/>
  <c r="Y74" i="9"/>
  <c r="AR74" i="9"/>
  <c r="AU74" i="9"/>
  <c r="AV74" i="9"/>
  <c r="AW74" i="9"/>
  <c r="W75" i="9"/>
  <c r="Z75" i="9"/>
  <c r="AS75" i="9"/>
  <c r="AT75" i="9"/>
  <c r="X75" i="9"/>
  <c r="Y75" i="9"/>
  <c r="AR75" i="9"/>
  <c r="AU75" i="9"/>
  <c r="AV75" i="9"/>
  <c r="AW75" i="9"/>
  <c r="W76" i="9"/>
  <c r="Z76" i="9"/>
  <c r="AS76" i="9"/>
  <c r="AT76" i="9"/>
  <c r="X76" i="9"/>
  <c r="Y76" i="9"/>
  <c r="AR76" i="9"/>
  <c r="AU76" i="9"/>
  <c r="AV76" i="9"/>
  <c r="AW76" i="9"/>
  <c r="W77" i="9"/>
  <c r="Z77" i="9"/>
  <c r="AS77" i="9"/>
  <c r="AT77" i="9"/>
  <c r="X77" i="9"/>
  <c r="Y77" i="9"/>
  <c r="AR77" i="9"/>
  <c r="AU77" i="9"/>
  <c r="AV77" i="9"/>
  <c r="AW77" i="9"/>
  <c r="W78" i="9"/>
  <c r="Z78" i="9"/>
  <c r="AS78" i="9"/>
  <c r="AT78" i="9"/>
  <c r="X78" i="9"/>
  <c r="Y78" i="9"/>
  <c r="AR78" i="9"/>
  <c r="AU78" i="9"/>
  <c r="AV78" i="9"/>
  <c r="AW78" i="9"/>
  <c r="W79" i="9"/>
  <c r="Z79" i="9"/>
  <c r="AS79" i="9"/>
  <c r="AT79" i="9"/>
  <c r="X79" i="9"/>
  <c r="Y79" i="9"/>
  <c r="AR79" i="9"/>
  <c r="AU79" i="9"/>
  <c r="AV79" i="9"/>
  <c r="AW79" i="9"/>
  <c r="W80" i="9"/>
  <c r="Z80" i="9"/>
  <c r="AS80" i="9"/>
  <c r="AT80" i="9"/>
  <c r="X80" i="9"/>
  <c r="Y80" i="9"/>
  <c r="AR80" i="9"/>
  <c r="AU80" i="9"/>
  <c r="AV80" i="9"/>
  <c r="AW80" i="9"/>
  <c r="W81" i="9"/>
  <c r="Z81" i="9"/>
  <c r="AS81" i="9"/>
  <c r="AT81" i="9"/>
  <c r="X81" i="9"/>
  <c r="Y81" i="9"/>
  <c r="AR81" i="9"/>
  <c r="AU81" i="9"/>
  <c r="AV81" i="9"/>
  <c r="AW81" i="9"/>
  <c r="W82" i="9"/>
  <c r="Z82" i="9"/>
  <c r="AS82" i="9"/>
  <c r="AT82" i="9"/>
  <c r="X82" i="9"/>
  <c r="Y82" i="9"/>
  <c r="AR82" i="9"/>
  <c r="AU82" i="9"/>
  <c r="AV82" i="9"/>
  <c r="AW82" i="9"/>
  <c r="W83" i="9"/>
  <c r="Z83" i="9"/>
  <c r="AS83" i="9"/>
  <c r="AT83" i="9"/>
  <c r="X83" i="9"/>
  <c r="Y83" i="9"/>
  <c r="AR83" i="9"/>
  <c r="AU83" i="9"/>
  <c r="AV83" i="9"/>
  <c r="AW83" i="9"/>
  <c r="W84" i="9"/>
  <c r="Z84" i="9"/>
  <c r="AS84" i="9"/>
  <c r="AT84" i="9"/>
  <c r="X84" i="9"/>
  <c r="Y84" i="9"/>
  <c r="AR84" i="9"/>
  <c r="AU84" i="9"/>
  <c r="AV84" i="9"/>
  <c r="AW84" i="9"/>
  <c r="W85" i="9"/>
  <c r="Z85" i="9"/>
  <c r="AS85" i="9"/>
  <c r="AT85" i="9"/>
  <c r="X85" i="9"/>
  <c r="Y85" i="9"/>
  <c r="AR85" i="9"/>
  <c r="AU85" i="9"/>
  <c r="AV85" i="9"/>
  <c r="AW85" i="9"/>
  <c r="W86" i="9"/>
  <c r="Z86" i="9"/>
  <c r="AS86" i="9"/>
  <c r="AT86" i="9"/>
  <c r="X86" i="9"/>
  <c r="Y86" i="9"/>
  <c r="AR86" i="9"/>
  <c r="AU86" i="9"/>
  <c r="AV86" i="9"/>
  <c r="AW86" i="9"/>
  <c r="W87" i="9"/>
  <c r="Z87" i="9"/>
  <c r="AS87" i="9"/>
  <c r="AT87" i="9"/>
  <c r="X87" i="9"/>
  <c r="Y87" i="9"/>
  <c r="AR87" i="9"/>
  <c r="AU87" i="9"/>
  <c r="AV87" i="9"/>
  <c r="AW87" i="9"/>
  <c r="W88" i="9"/>
  <c r="Z88" i="9"/>
  <c r="AS88" i="9"/>
  <c r="AT88" i="9"/>
  <c r="X88" i="9"/>
  <c r="Y88" i="9"/>
  <c r="AR88" i="9"/>
  <c r="AU88" i="9"/>
  <c r="AV88" i="9"/>
  <c r="AW88" i="9"/>
  <c r="W89" i="9"/>
  <c r="Z89" i="9"/>
  <c r="AS89" i="9"/>
  <c r="AT89" i="9"/>
  <c r="X89" i="9"/>
  <c r="Y89" i="9"/>
  <c r="AR89" i="9"/>
  <c r="AU89" i="9"/>
  <c r="AV89" i="9"/>
  <c r="AW89" i="9"/>
  <c r="W90" i="9"/>
  <c r="Z90" i="9"/>
  <c r="AS90" i="9"/>
  <c r="AT90" i="9"/>
  <c r="X90" i="9"/>
  <c r="Y90" i="9"/>
  <c r="AR90" i="9"/>
  <c r="AU90" i="9"/>
  <c r="AV90" i="9"/>
  <c r="AW90" i="9"/>
  <c r="W91" i="9"/>
  <c r="Z91" i="9"/>
  <c r="AS91" i="9"/>
  <c r="AT91" i="9"/>
  <c r="X91" i="9"/>
  <c r="Y91" i="9"/>
  <c r="AR91" i="9"/>
  <c r="AU91" i="9"/>
  <c r="AV91" i="9"/>
  <c r="AW91" i="9"/>
  <c r="W92" i="9"/>
  <c r="Z92" i="9"/>
  <c r="AS92" i="9"/>
  <c r="AT92" i="9"/>
  <c r="X92" i="9"/>
  <c r="Y92" i="9"/>
  <c r="AR92" i="9"/>
  <c r="AU92" i="9"/>
  <c r="AV92" i="9"/>
  <c r="AW92" i="9"/>
  <c r="W93" i="9"/>
  <c r="Z93" i="9"/>
  <c r="AS93" i="9"/>
  <c r="AT93" i="9"/>
  <c r="X93" i="9"/>
  <c r="Y93" i="9"/>
  <c r="AR93" i="9"/>
  <c r="AU93" i="9"/>
  <c r="AV93" i="9"/>
  <c r="AW93" i="9"/>
  <c r="W94" i="9"/>
  <c r="Z94" i="9"/>
  <c r="AS94" i="9"/>
  <c r="AT94" i="9"/>
  <c r="X94" i="9"/>
  <c r="Y94" i="9"/>
  <c r="AR94" i="9"/>
  <c r="AU94" i="9"/>
  <c r="AV94" i="9"/>
  <c r="AW94" i="9"/>
  <c r="AW95" i="9"/>
  <c r="W96" i="9"/>
  <c r="Z96" i="9"/>
  <c r="AS96" i="9"/>
  <c r="AT96" i="9"/>
  <c r="X96" i="9"/>
  <c r="Y96" i="9"/>
  <c r="AR96" i="9"/>
  <c r="AU96" i="9"/>
  <c r="AV96" i="9"/>
  <c r="AW96" i="9"/>
  <c r="W97" i="9"/>
  <c r="Z97" i="9"/>
  <c r="AS97" i="9"/>
  <c r="AT97" i="9"/>
  <c r="X97" i="9"/>
  <c r="Y97" i="9"/>
  <c r="AR97" i="9"/>
  <c r="AU97" i="9"/>
  <c r="AV97" i="9"/>
  <c r="AW97" i="9"/>
  <c r="W98" i="9"/>
  <c r="Z98" i="9"/>
  <c r="AS98" i="9"/>
  <c r="AT98" i="9"/>
  <c r="X98" i="9"/>
  <c r="Y98" i="9"/>
  <c r="AR98" i="9"/>
  <c r="AU98" i="9"/>
  <c r="AV98" i="9"/>
  <c r="AW98" i="9"/>
  <c r="W99" i="9"/>
  <c r="Z99" i="9"/>
  <c r="AS99" i="9"/>
  <c r="AT99" i="9"/>
  <c r="X99" i="9"/>
  <c r="Y99" i="9"/>
  <c r="AR99" i="9"/>
  <c r="AU99" i="9"/>
  <c r="AV99" i="9"/>
  <c r="AW99" i="9"/>
  <c r="W100" i="9"/>
  <c r="Z100" i="9"/>
  <c r="AS100" i="9"/>
  <c r="AT100" i="9"/>
  <c r="X100" i="9"/>
  <c r="Y100" i="9"/>
  <c r="AR100" i="9"/>
  <c r="AU100" i="9"/>
  <c r="AV100" i="9"/>
  <c r="AW100" i="9"/>
  <c r="W101" i="9"/>
  <c r="Z101" i="9"/>
  <c r="AS101" i="9"/>
  <c r="AT101" i="9"/>
  <c r="X101" i="9"/>
  <c r="Y101" i="9"/>
  <c r="AR101" i="9"/>
  <c r="AU101" i="9"/>
  <c r="AV101" i="9"/>
  <c r="AW101" i="9"/>
  <c r="W102" i="9"/>
  <c r="Z102" i="9"/>
  <c r="AS102" i="9"/>
  <c r="AT102" i="9"/>
  <c r="X102" i="9"/>
  <c r="Y102" i="9"/>
  <c r="AR102" i="9"/>
  <c r="AU102" i="9"/>
  <c r="AV102" i="9"/>
  <c r="AW102" i="9"/>
  <c r="W103" i="9"/>
  <c r="Z103" i="9"/>
  <c r="AS103" i="9"/>
  <c r="AT103" i="9"/>
  <c r="X103" i="9"/>
  <c r="Y103" i="9"/>
  <c r="AR103" i="9"/>
  <c r="AU103" i="9"/>
  <c r="AV103" i="9"/>
  <c r="AW103" i="9"/>
  <c r="W104" i="9"/>
  <c r="Z104" i="9"/>
  <c r="AS104" i="9"/>
  <c r="AT104" i="9"/>
  <c r="X104" i="9"/>
  <c r="Y104" i="9"/>
  <c r="AR104" i="9"/>
  <c r="AU104" i="9"/>
  <c r="AV104" i="9"/>
  <c r="AW104" i="9"/>
  <c r="W105" i="9"/>
  <c r="Z105" i="9"/>
  <c r="AS105" i="9"/>
  <c r="AT105" i="9"/>
  <c r="X105" i="9"/>
  <c r="Y105" i="9"/>
  <c r="AR105" i="9"/>
  <c r="AU105" i="9"/>
  <c r="AV105" i="9"/>
  <c r="AW105" i="9"/>
  <c r="W106" i="9"/>
  <c r="Z106" i="9"/>
  <c r="AS106" i="9"/>
  <c r="AT106" i="9"/>
  <c r="X106" i="9"/>
  <c r="Y106" i="9"/>
  <c r="AR106" i="9"/>
  <c r="AU106" i="9"/>
  <c r="AV106" i="9"/>
  <c r="AW106" i="9"/>
  <c r="W107" i="9"/>
  <c r="Z107" i="9"/>
  <c r="AS107" i="9"/>
  <c r="AT107" i="9"/>
  <c r="X107" i="9"/>
  <c r="Y107" i="9"/>
  <c r="AR107" i="9"/>
  <c r="AU107" i="9"/>
  <c r="AV107" i="9"/>
  <c r="AW107" i="9"/>
  <c r="W108" i="9"/>
  <c r="Z108" i="9"/>
  <c r="AS108" i="9"/>
  <c r="AT108" i="9"/>
  <c r="X108" i="9"/>
  <c r="Y108" i="9"/>
  <c r="AR108" i="9"/>
  <c r="AU108" i="9"/>
  <c r="AV108" i="9"/>
  <c r="AW108" i="9"/>
  <c r="W109" i="9"/>
  <c r="Z109" i="9"/>
  <c r="AS109" i="9"/>
  <c r="AT109" i="9"/>
  <c r="X109" i="9"/>
  <c r="Y109" i="9"/>
  <c r="AR109" i="9"/>
  <c r="AU109" i="9"/>
  <c r="AV109" i="9"/>
  <c r="AW109" i="9"/>
  <c r="W110" i="9"/>
  <c r="Z110" i="9"/>
  <c r="AS110" i="9"/>
  <c r="AT110" i="9"/>
  <c r="X110" i="9"/>
  <c r="Y110" i="9"/>
  <c r="AR110" i="9"/>
  <c r="AU110" i="9"/>
  <c r="AV110" i="9"/>
  <c r="AW110" i="9"/>
  <c r="W111" i="9"/>
  <c r="Z111" i="9"/>
  <c r="AS111" i="9"/>
  <c r="AT111" i="9"/>
  <c r="X111" i="9"/>
  <c r="Y111" i="9"/>
  <c r="AR111" i="9"/>
  <c r="AU111" i="9"/>
  <c r="AV111" i="9"/>
  <c r="AW111" i="9"/>
  <c r="W112" i="9"/>
  <c r="Z112" i="9"/>
  <c r="AS112" i="9"/>
  <c r="AT112" i="9"/>
  <c r="X112" i="9"/>
  <c r="Y112" i="9"/>
  <c r="AR112" i="9"/>
  <c r="AU112" i="9"/>
  <c r="AV112" i="9"/>
  <c r="AW112" i="9"/>
  <c r="W113" i="9"/>
  <c r="Z113" i="9"/>
  <c r="AS113" i="9"/>
  <c r="AT113" i="9"/>
  <c r="X113" i="9"/>
  <c r="Y113" i="9"/>
  <c r="AR113" i="9"/>
  <c r="AU113" i="9"/>
  <c r="AV113" i="9"/>
  <c r="AW113" i="9"/>
  <c r="W114" i="9"/>
  <c r="Z114" i="9"/>
  <c r="AS114" i="9"/>
  <c r="AT114" i="9"/>
  <c r="X114" i="9"/>
  <c r="Y114" i="9"/>
  <c r="AR114" i="9"/>
  <c r="AU114" i="9"/>
  <c r="AV114" i="9"/>
  <c r="AW114" i="9"/>
  <c r="W115" i="9"/>
  <c r="Z115" i="9"/>
  <c r="AS115" i="9"/>
  <c r="AT115" i="9"/>
  <c r="X115" i="9"/>
  <c r="Y115" i="9"/>
  <c r="AR115" i="9"/>
  <c r="AU115" i="9"/>
  <c r="AV115" i="9"/>
  <c r="AW115" i="9"/>
  <c r="W116" i="9"/>
  <c r="Z116" i="9"/>
  <c r="AS116" i="9"/>
  <c r="AT116" i="9"/>
  <c r="X116" i="9"/>
  <c r="Y116" i="9"/>
  <c r="AR116" i="9"/>
  <c r="AU116" i="9"/>
  <c r="AV116" i="9"/>
  <c r="AW116" i="9"/>
  <c r="W117" i="9"/>
  <c r="Z117" i="9"/>
  <c r="AS117" i="9"/>
  <c r="AT117" i="9"/>
  <c r="X117" i="9"/>
  <c r="Y117" i="9"/>
  <c r="AR117" i="9"/>
  <c r="AU117" i="9"/>
  <c r="AV117" i="9"/>
  <c r="AW117" i="9"/>
  <c r="W118" i="9"/>
  <c r="Z118" i="9"/>
  <c r="AS118" i="9"/>
  <c r="AT118" i="9"/>
  <c r="X118" i="9"/>
  <c r="Y118" i="9"/>
  <c r="AR118" i="9"/>
  <c r="AU118" i="9"/>
  <c r="AV118" i="9"/>
  <c r="AW118" i="9"/>
  <c r="W119" i="9"/>
  <c r="Z119" i="9"/>
  <c r="AS119" i="9"/>
  <c r="AT119" i="9"/>
  <c r="X119" i="9"/>
  <c r="Y119" i="9"/>
  <c r="AR119" i="9"/>
  <c r="AU119" i="9"/>
  <c r="AV119" i="9"/>
  <c r="AW119" i="9"/>
  <c r="W120" i="9"/>
  <c r="Z120" i="9"/>
  <c r="AS120" i="9"/>
  <c r="AT120" i="9"/>
  <c r="X120" i="9"/>
  <c r="Y120" i="9"/>
  <c r="AR120" i="9"/>
  <c r="AU120" i="9"/>
  <c r="AV120" i="9"/>
  <c r="AW120" i="9"/>
  <c r="W121" i="9"/>
  <c r="Z121" i="9"/>
  <c r="AS121" i="9"/>
  <c r="AT121" i="9"/>
  <c r="X121" i="9"/>
  <c r="Y121" i="9"/>
  <c r="AR121" i="9"/>
  <c r="AU121" i="9"/>
  <c r="AV121" i="9"/>
  <c r="AW121" i="9"/>
  <c r="W122" i="9"/>
  <c r="Z122" i="9"/>
  <c r="AS122" i="9"/>
  <c r="AT122" i="9"/>
  <c r="X122" i="9"/>
  <c r="Y122" i="9"/>
  <c r="AR122" i="9"/>
  <c r="AU122" i="9"/>
  <c r="AV122" i="9"/>
  <c r="AW122" i="9"/>
  <c r="W123" i="9"/>
  <c r="Z123" i="9"/>
  <c r="AS123" i="9"/>
  <c r="AT123" i="9"/>
  <c r="X123" i="9"/>
  <c r="Y123" i="9"/>
  <c r="AR123" i="9"/>
  <c r="AU123" i="9"/>
  <c r="AV123" i="9"/>
  <c r="AW123" i="9"/>
  <c r="W124" i="9"/>
  <c r="Z124" i="9"/>
  <c r="AS124" i="9"/>
  <c r="AT124" i="9"/>
  <c r="X124" i="9"/>
  <c r="Y124" i="9"/>
  <c r="AR124" i="9"/>
  <c r="AU124" i="9"/>
  <c r="AV124" i="9"/>
  <c r="AW124" i="9"/>
  <c r="W125" i="9"/>
  <c r="Z125" i="9"/>
  <c r="AS125" i="9"/>
  <c r="AT125" i="9"/>
  <c r="X125" i="9"/>
  <c r="Y125" i="9"/>
  <c r="AR125" i="9"/>
  <c r="AU125" i="9"/>
  <c r="AV125" i="9"/>
  <c r="AW125" i="9"/>
  <c r="W126" i="9"/>
  <c r="Z126" i="9"/>
  <c r="AS126" i="9"/>
  <c r="AT126" i="9"/>
  <c r="X126" i="9"/>
  <c r="Y126" i="9"/>
  <c r="AR126" i="9"/>
  <c r="AU126" i="9"/>
  <c r="AV126" i="9"/>
  <c r="AW126" i="9"/>
  <c r="W127" i="9"/>
  <c r="Z127" i="9"/>
  <c r="AS127" i="9"/>
  <c r="AT127" i="9"/>
  <c r="X127" i="9"/>
  <c r="Y127" i="9"/>
  <c r="AR127" i="9"/>
  <c r="AU127" i="9"/>
  <c r="AV127" i="9"/>
  <c r="AW127" i="9"/>
  <c r="W128" i="9"/>
  <c r="Z128" i="9"/>
  <c r="AS128" i="9"/>
  <c r="AT128" i="9"/>
  <c r="X128" i="9"/>
  <c r="Y128" i="9"/>
  <c r="AR128" i="9"/>
  <c r="AU128" i="9"/>
  <c r="AV128" i="9"/>
  <c r="AW128" i="9"/>
  <c r="W129" i="9"/>
  <c r="Z129" i="9"/>
  <c r="AS129" i="9"/>
  <c r="AT129" i="9"/>
  <c r="X129" i="9"/>
  <c r="Y129" i="9"/>
  <c r="AR129" i="9"/>
  <c r="AU129" i="9"/>
  <c r="AV129" i="9"/>
  <c r="AW129" i="9"/>
  <c r="W130" i="9"/>
  <c r="Z130" i="9"/>
  <c r="AS130" i="9"/>
  <c r="AT130" i="9"/>
  <c r="X130" i="9"/>
  <c r="Y130" i="9"/>
  <c r="AR130" i="9"/>
  <c r="AU130" i="9"/>
  <c r="AV130" i="9"/>
  <c r="AW130" i="9"/>
  <c r="W131" i="9"/>
  <c r="Z131" i="9"/>
  <c r="AS131" i="9"/>
  <c r="AT131" i="9"/>
  <c r="X131" i="9"/>
  <c r="Y131" i="9"/>
  <c r="AR131" i="9"/>
  <c r="AU131" i="9"/>
  <c r="AV131" i="9"/>
  <c r="AW131" i="9"/>
  <c r="W132" i="9"/>
  <c r="Z132" i="9"/>
  <c r="AS132" i="9"/>
  <c r="AT132" i="9"/>
  <c r="X132" i="9"/>
  <c r="Y132" i="9"/>
  <c r="AR132" i="9"/>
  <c r="AU132" i="9"/>
  <c r="AV132" i="9"/>
  <c r="AW132" i="9"/>
  <c r="W133" i="9"/>
  <c r="Z133" i="9"/>
  <c r="AS133" i="9"/>
  <c r="AT133" i="9"/>
  <c r="X133" i="9"/>
  <c r="Y133" i="9"/>
  <c r="AR133" i="9"/>
  <c r="AU133" i="9"/>
  <c r="AV133" i="9"/>
  <c r="AW133" i="9"/>
  <c r="W134" i="9"/>
  <c r="Z134" i="9"/>
  <c r="AS134" i="9"/>
  <c r="AT134" i="9"/>
  <c r="X134" i="9"/>
  <c r="Y134" i="9"/>
  <c r="AR134" i="9"/>
  <c r="AU134" i="9"/>
  <c r="AV134" i="9"/>
  <c r="AW134" i="9"/>
  <c r="W135" i="9"/>
  <c r="Z135" i="9"/>
  <c r="AS135" i="9"/>
  <c r="AT135" i="9"/>
  <c r="X135" i="9"/>
  <c r="Y135" i="9"/>
  <c r="AR135" i="9"/>
  <c r="AU135" i="9"/>
  <c r="AV135" i="9"/>
  <c r="AW135" i="9"/>
  <c r="W136" i="9"/>
  <c r="Z136" i="9"/>
  <c r="AS136" i="9"/>
  <c r="AT136" i="9"/>
  <c r="X136" i="9"/>
  <c r="Y136" i="9"/>
  <c r="AR136" i="9"/>
  <c r="AU136" i="9"/>
  <c r="AV136" i="9"/>
  <c r="AW136" i="9"/>
  <c r="W137" i="9"/>
  <c r="Z137" i="9"/>
  <c r="AS137" i="9"/>
  <c r="AT137" i="9"/>
  <c r="X137" i="9"/>
  <c r="Y137" i="9"/>
  <c r="AR137" i="9"/>
  <c r="AU137" i="9"/>
  <c r="AV137" i="9"/>
  <c r="AW137" i="9"/>
  <c r="W138" i="9"/>
  <c r="Z138" i="9"/>
  <c r="AS138" i="9"/>
  <c r="AT138" i="9"/>
  <c r="X138" i="9"/>
  <c r="Y138" i="9"/>
  <c r="AR138" i="9"/>
  <c r="AU138" i="9"/>
  <c r="AV138" i="9"/>
  <c r="AW138" i="9"/>
  <c r="W139" i="9"/>
  <c r="Z139" i="9"/>
  <c r="AS139" i="9"/>
  <c r="AT139" i="9"/>
  <c r="X139" i="9"/>
  <c r="Y139" i="9"/>
  <c r="AR139" i="9"/>
  <c r="AU139" i="9"/>
  <c r="AV139" i="9"/>
  <c r="AW139" i="9"/>
  <c r="W140" i="9"/>
  <c r="Z140" i="9"/>
  <c r="AS140" i="9"/>
  <c r="AT140" i="9"/>
  <c r="X140" i="9"/>
  <c r="Y140" i="9"/>
  <c r="AR140" i="9"/>
  <c r="AU140" i="9"/>
  <c r="AV140" i="9"/>
  <c r="AW140" i="9"/>
  <c r="W141" i="9"/>
  <c r="Z141" i="9"/>
  <c r="AS141" i="9"/>
  <c r="AT141" i="9"/>
  <c r="X141" i="9"/>
  <c r="Y141" i="9"/>
  <c r="AR141" i="9"/>
  <c r="AU141" i="9"/>
  <c r="AV141" i="9"/>
  <c r="AW141" i="9"/>
  <c r="W142" i="9"/>
  <c r="Z142" i="9"/>
  <c r="AS142" i="9"/>
  <c r="AT142" i="9"/>
  <c r="X142" i="9"/>
  <c r="Y142" i="9"/>
  <c r="AR142" i="9"/>
  <c r="AU142" i="9"/>
  <c r="AV142" i="9"/>
  <c r="AW142" i="9"/>
  <c r="W143" i="9"/>
  <c r="Z143" i="9"/>
  <c r="AS143" i="9"/>
  <c r="AT143" i="9"/>
  <c r="X143" i="9"/>
  <c r="Y143" i="9"/>
  <c r="AR143" i="9"/>
  <c r="AU143" i="9"/>
  <c r="AV143" i="9"/>
  <c r="AW143" i="9"/>
  <c r="W144" i="9"/>
  <c r="Z144" i="9"/>
  <c r="AS144" i="9"/>
  <c r="AT144" i="9"/>
  <c r="X144" i="9"/>
  <c r="Y144" i="9"/>
  <c r="AR144" i="9"/>
  <c r="AU144" i="9"/>
  <c r="AV144" i="9"/>
  <c r="AW144" i="9"/>
  <c r="W145" i="9"/>
  <c r="Z145" i="9"/>
  <c r="AS145" i="9"/>
  <c r="AT145" i="9"/>
  <c r="X145" i="9"/>
  <c r="Y145" i="9"/>
  <c r="AR145" i="9"/>
  <c r="AU145" i="9"/>
  <c r="AV145" i="9"/>
  <c r="AW145" i="9"/>
  <c r="W146" i="9"/>
  <c r="Z146" i="9"/>
  <c r="AS146" i="9"/>
  <c r="AT146" i="9"/>
  <c r="X146" i="9"/>
  <c r="Y146" i="9"/>
  <c r="AR146" i="9"/>
  <c r="AU146" i="9"/>
  <c r="AV146" i="9"/>
  <c r="AW146" i="9"/>
  <c r="W147" i="9"/>
  <c r="Z147" i="9"/>
  <c r="AS147" i="9"/>
  <c r="AT147" i="9"/>
  <c r="X147" i="9"/>
  <c r="Y147" i="9"/>
  <c r="AR147" i="9"/>
  <c r="AU147" i="9"/>
  <c r="AV147" i="9"/>
  <c r="AW147" i="9"/>
  <c r="W148" i="9"/>
  <c r="Z148" i="9"/>
  <c r="AS148" i="9"/>
  <c r="AT148" i="9"/>
  <c r="X148" i="9"/>
  <c r="Y148" i="9"/>
  <c r="AR148" i="9"/>
  <c r="AU148" i="9"/>
  <c r="AV148" i="9"/>
  <c r="AW148" i="9"/>
  <c r="W149" i="9"/>
  <c r="Z149" i="9"/>
  <c r="AS149" i="9"/>
  <c r="AT149" i="9"/>
  <c r="X149" i="9"/>
  <c r="Y149" i="9"/>
  <c r="AR149" i="9"/>
  <c r="AU149" i="9"/>
  <c r="AV149" i="9"/>
  <c r="AW149" i="9"/>
  <c r="W150" i="9"/>
  <c r="Z150" i="9"/>
  <c r="AS150" i="9"/>
  <c r="AT150" i="9"/>
  <c r="X150" i="9"/>
  <c r="Y150" i="9"/>
  <c r="AR150" i="9"/>
  <c r="AU150" i="9"/>
  <c r="AV150" i="9"/>
  <c r="AW150" i="9"/>
  <c r="W151" i="9"/>
  <c r="Z151" i="9"/>
  <c r="AS151" i="9"/>
  <c r="AT151" i="9"/>
  <c r="X151" i="9"/>
  <c r="Y151" i="9"/>
  <c r="AR151" i="9"/>
  <c r="AU151" i="9"/>
  <c r="AV151" i="9"/>
  <c r="AW151" i="9"/>
  <c r="W152" i="9"/>
  <c r="Z152" i="9"/>
  <c r="AS152" i="9"/>
  <c r="AT152" i="9"/>
  <c r="X152" i="9"/>
  <c r="Y152" i="9"/>
  <c r="AR152" i="9"/>
  <c r="AU152" i="9"/>
  <c r="AV152" i="9"/>
  <c r="AW152" i="9"/>
  <c r="W153" i="9"/>
  <c r="Z153" i="9"/>
  <c r="AS153" i="9"/>
  <c r="AT153" i="9"/>
  <c r="X153" i="9"/>
  <c r="Y153" i="9"/>
  <c r="AR153" i="9"/>
  <c r="AU153" i="9"/>
  <c r="AV153" i="9"/>
  <c r="AW153" i="9"/>
  <c r="W154" i="9"/>
  <c r="Z154" i="9"/>
  <c r="AS154" i="9"/>
  <c r="AT154" i="9"/>
  <c r="X154" i="9"/>
  <c r="Y154" i="9"/>
  <c r="AR154" i="9"/>
  <c r="AU154" i="9"/>
  <c r="AV154" i="9"/>
  <c r="AW154" i="9"/>
  <c r="W155" i="9"/>
  <c r="Z155" i="9"/>
  <c r="AS155" i="9"/>
  <c r="AT155" i="9"/>
  <c r="X155" i="9"/>
  <c r="Y155" i="9"/>
  <c r="AR155" i="9"/>
  <c r="AU155" i="9"/>
  <c r="AV155" i="9"/>
  <c r="AW155" i="9"/>
  <c r="W156" i="9"/>
  <c r="Z156" i="9"/>
  <c r="AS156" i="9"/>
  <c r="AT156" i="9"/>
  <c r="X156" i="9"/>
  <c r="Y156" i="9"/>
  <c r="AR156" i="9"/>
  <c r="AU156" i="9"/>
  <c r="AV156" i="9"/>
  <c r="AW156" i="9"/>
  <c r="W157" i="9"/>
  <c r="Z157" i="9"/>
  <c r="AS157" i="9"/>
  <c r="AT157" i="9"/>
  <c r="X157" i="9"/>
  <c r="Y157" i="9"/>
  <c r="AR157" i="9"/>
  <c r="AU157" i="9"/>
  <c r="AV157" i="9"/>
  <c r="AW157" i="9"/>
  <c r="W158" i="9"/>
  <c r="Z158" i="9"/>
  <c r="AS158" i="9"/>
  <c r="AT158" i="9"/>
  <c r="X158" i="9"/>
  <c r="Y158" i="9"/>
  <c r="AR158" i="9"/>
  <c r="AU158" i="9"/>
  <c r="AV158" i="9"/>
  <c r="AW158" i="9"/>
  <c r="W159" i="9"/>
  <c r="Z159" i="9"/>
  <c r="AS159" i="9"/>
  <c r="AT159" i="9"/>
  <c r="X159" i="9"/>
  <c r="Y159" i="9"/>
  <c r="AR159" i="9"/>
  <c r="AU159" i="9"/>
  <c r="AV159" i="9"/>
  <c r="AW159" i="9"/>
  <c r="W160" i="9"/>
  <c r="Z160" i="9"/>
  <c r="AS160" i="9"/>
  <c r="AT160" i="9"/>
  <c r="X160" i="9"/>
  <c r="Y160" i="9"/>
  <c r="AR160" i="9"/>
  <c r="AU160" i="9"/>
  <c r="AV160" i="9"/>
  <c r="AW160" i="9"/>
  <c r="W161" i="9"/>
  <c r="Z161" i="9"/>
  <c r="AS161" i="9"/>
  <c r="AT161" i="9"/>
  <c r="X161" i="9"/>
  <c r="Y161" i="9"/>
  <c r="AR161" i="9"/>
  <c r="AU161" i="9"/>
  <c r="AV161" i="9"/>
  <c r="AW161" i="9"/>
  <c r="W162" i="9"/>
  <c r="Z162" i="9"/>
  <c r="AS162" i="9"/>
  <c r="AT162" i="9"/>
  <c r="X162" i="9"/>
  <c r="Y162" i="9"/>
  <c r="AR162" i="9"/>
  <c r="AU162" i="9"/>
  <c r="AV162" i="9"/>
  <c r="AW162" i="9"/>
  <c r="W163" i="9"/>
  <c r="Z163" i="9"/>
  <c r="AS163" i="9"/>
  <c r="AT163" i="9"/>
  <c r="X163" i="9"/>
  <c r="Y163" i="9"/>
  <c r="AR163" i="9"/>
  <c r="AU163" i="9"/>
  <c r="AV163" i="9"/>
  <c r="AW163" i="9"/>
  <c r="W164" i="9"/>
  <c r="Z164" i="9"/>
  <c r="AS164" i="9"/>
  <c r="AT164" i="9"/>
  <c r="X164" i="9"/>
  <c r="Y164" i="9"/>
  <c r="AR164" i="9"/>
  <c r="AU164" i="9"/>
  <c r="AV164" i="9"/>
  <c r="AW164" i="9"/>
  <c r="W165" i="9"/>
  <c r="Z165" i="9"/>
  <c r="AS165" i="9"/>
  <c r="AT165" i="9"/>
  <c r="X165" i="9"/>
  <c r="Y165" i="9"/>
  <c r="AR165" i="9"/>
  <c r="AU165" i="9"/>
  <c r="AV165" i="9"/>
  <c r="AW165" i="9"/>
  <c r="W166" i="9"/>
  <c r="Z166" i="9"/>
  <c r="AS166" i="9"/>
  <c r="AT166" i="9"/>
  <c r="X166" i="9"/>
  <c r="Y166" i="9"/>
  <c r="AR166" i="9"/>
  <c r="AU166" i="9"/>
  <c r="AV166" i="9"/>
  <c r="AW166" i="9"/>
  <c r="W167" i="9"/>
  <c r="Z167" i="9"/>
  <c r="AS167" i="9"/>
  <c r="AT167" i="9"/>
  <c r="X167" i="9"/>
  <c r="Y167" i="9"/>
  <c r="AR167" i="9"/>
  <c r="AU167" i="9"/>
  <c r="AV167" i="9"/>
  <c r="AW167" i="9"/>
  <c r="W168" i="9"/>
  <c r="Z168" i="9"/>
  <c r="AS168" i="9"/>
  <c r="AT168" i="9"/>
  <c r="X168" i="9"/>
  <c r="Y168" i="9"/>
  <c r="AR168" i="9"/>
  <c r="AU168" i="9"/>
  <c r="AV168" i="9"/>
  <c r="AW168" i="9"/>
  <c r="W169" i="9"/>
  <c r="Z169" i="9"/>
  <c r="AS169" i="9"/>
  <c r="AT169" i="9"/>
  <c r="X169" i="9"/>
  <c r="Y169" i="9"/>
  <c r="AR169" i="9"/>
  <c r="AU169" i="9"/>
  <c r="AV169" i="9"/>
  <c r="AW169" i="9"/>
  <c r="W170" i="9"/>
  <c r="Z170" i="9"/>
  <c r="AS170" i="9"/>
  <c r="AT170" i="9"/>
  <c r="X170" i="9"/>
  <c r="Y170" i="9"/>
  <c r="AR170" i="9"/>
  <c r="AU170" i="9"/>
  <c r="AV170" i="9"/>
  <c r="AW170" i="9"/>
  <c r="W171" i="9"/>
  <c r="Z171" i="9"/>
  <c r="AS171" i="9"/>
  <c r="AT171" i="9"/>
  <c r="X171" i="9"/>
  <c r="Y171" i="9"/>
  <c r="AR171" i="9"/>
  <c r="AU171" i="9"/>
  <c r="AV171" i="9"/>
  <c r="AW171" i="9"/>
  <c r="W172" i="9"/>
  <c r="Z172" i="9"/>
  <c r="AS172" i="9"/>
  <c r="AT172" i="9"/>
  <c r="X172" i="9"/>
  <c r="Y172" i="9"/>
  <c r="AR172" i="9"/>
  <c r="AU172" i="9"/>
  <c r="AV172" i="9"/>
  <c r="AW172" i="9"/>
  <c r="W173" i="9"/>
  <c r="Z173" i="9"/>
  <c r="AS173" i="9"/>
  <c r="AT173" i="9"/>
  <c r="X173" i="9"/>
  <c r="Y173" i="9"/>
  <c r="AR173" i="9"/>
  <c r="AU173" i="9"/>
  <c r="AV173" i="9"/>
  <c r="AW173" i="9"/>
  <c r="W174" i="9"/>
  <c r="Z174" i="9"/>
  <c r="AS174" i="9"/>
  <c r="AT174" i="9"/>
  <c r="X174" i="9"/>
  <c r="Y174" i="9"/>
  <c r="AR174" i="9"/>
  <c r="AU174" i="9"/>
  <c r="AV174" i="9"/>
  <c r="AW174" i="9"/>
  <c r="W175" i="9"/>
  <c r="Z175" i="9"/>
  <c r="AS175" i="9"/>
  <c r="AT175" i="9"/>
  <c r="X175" i="9"/>
  <c r="Y175" i="9"/>
  <c r="AR175" i="9"/>
  <c r="AU175" i="9"/>
  <c r="AV175" i="9"/>
  <c r="AW175" i="9"/>
  <c r="W176" i="9"/>
  <c r="Z176" i="9"/>
  <c r="AS176" i="9"/>
  <c r="AT176" i="9"/>
  <c r="X176" i="9"/>
  <c r="Y176" i="9"/>
  <c r="AR176" i="9"/>
  <c r="AU176" i="9"/>
  <c r="AV176" i="9"/>
  <c r="AW176" i="9"/>
  <c r="W177" i="9"/>
  <c r="Z177" i="9"/>
  <c r="AS177" i="9"/>
  <c r="AT177" i="9"/>
  <c r="X177" i="9"/>
  <c r="Y177" i="9"/>
  <c r="AR177" i="9"/>
  <c r="AU177" i="9"/>
  <c r="AV177" i="9"/>
  <c r="AW177" i="9"/>
  <c r="W178" i="9"/>
  <c r="Z178" i="9"/>
  <c r="AS178" i="9"/>
  <c r="AT178" i="9"/>
  <c r="X178" i="9"/>
  <c r="Y178" i="9"/>
  <c r="AR178" i="9"/>
  <c r="AU178" i="9"/>
  <c r="AV178" i="9"/>
  <c r="AW178" i="9"/>
  <c r="W179" i="9"/>
  <c r="Z179" i="9"/>
  <c r="AS179" i="9"/>
  <c r="AT179" i="9"/>
  <c r="X179" i="9"/>
  <c r="Y179" i="9"/>
  <c r="AR179" i="9"/>
  <c r="AU179" i="9"/>
  <c r="AV179" i="9"/>
  <c r="AW179" i="9"/>
  <c r="W180" i="9"/>
  <c r="Z180" i="9"/>
  <c r="AS180" i="9"/>
  <c r="AT180" i="9"/>
  <c r="X180" i="9"/>
  <c r="Y180" i="9"/>
  <c r="AR180" i="9"/>
  <c r="AU180" i="9"/>
  <c r="AV180" i="9"/>
  <c r="AW180" i="9"/>
  <c r="W181" i="9"/>
  <c r="Z181" i="9"/>
  <c r="AS181" i="9"/>
  <c r="AT181" i="9"/>
  <c r="X181" i="9"/>
  <c r="Y181" i="9"/>
  <c r="AR181" i="9"/>
  <c r="AU181" i="9"/>
  <c r="AV181" i="9"/>
  <c r="AW181" i="9"/>
  <c r="W182" i="9"/>
  <c r="Z182" i="9"/>
  <c r="AS182" i="9"/>
  <c r="AT182" i="9"/>
  <c r="X182" i="9"/>
  <c r="Y182" i="9"/>
  <c r="AR182" i="9"/>
  <c r="AU182" i="9"/>
  <c r="AV182" i="9"/>
  <c r="AW182" i="9"/>
  <c r="W183" i="9"/>
  <c r="Z183" i="9"/>
  <c r="AS183" i="9"/>
  <c r="AT183" i="9"/>
  <c r="X183" i="9"/>
  <c r="Y183" i="9"/>
  <c r="AR183" i="9"/>
  <c r="AU183" i="9"/>
  <c r="AV183" i="9"/>
  <c r="AW183" i="9"/>
  <c r="W184" i="9"/>
  <c r="Z184" i="9"/>
  <c r="AS184" i="9"/>
  <c r="AT184" i="9"/>
  <c r="X184" i="9"/>
  <c r="Y184" i="9"/>
  <c r="AR184" i="9"/>
  <c r="AU184" i="9"/>
  <c r="AV184" i="9"/>
  <c r="AW184" i="9"/>
  <c r="W185" i="9"/>
  <c r="Z185" i="9"/>
  <c r="AS185" i="9"/>
  <c r="AT185" i="9"/>
  <c r="X185" i="9"/>
  <c r="Y185" i="9"/>
  <c r="AR185" i="9"/>
  <c r="AU185" i="9"/>
  <c r="AV185" i="9"/>
  <c r="AW185" i="9"/>
  <c r="W186" i="9"/>
  <c r="Z186" i="9"/>
  <c r="AS186" i="9"/>
  <c r="AT186" i="9"/>
  <c r="X186" i="9"/>
  <c r="Y186" i="9"/>
  <c r="AR186" i="9"/>
  <c r="AU186" i="9"/>
  <c r="AV186" i="9"/>
  <c r="AW186" i="9"/>
  <c r="W187" i="9"/>
  <c r="Z187" i="9"/>
  <c r="AS187" i="9"/>
  <c r="AT187" i="9"/>
  <c r="X187" i="9"/>
  <c r="Y187" i="9"/>
  <c r="AR187" i="9"/>
  <c r="AU187" i="9"/>
  <c r="AV187" i="9"/>
  <c r="AW187" i="9"/>
  <c r="W188" i="9"/>
  <c r="Z188" i="9"/>
  <c r="AS188" i="9"/>
  <c r="AT188" i="9"/>
  <c r="X188" i="9"/>
  <c r="Y188" i="9"/>
  <c r="AR188" i="9"/>
  <c r="AU188" i="9"/>
  <c r="AV188" i="9"/>
  <c r="AW188" i="9"/>
  <c r="W189" i="9"/>
  <c r="Z189" i="9"/>
  <c r="AS189" i="9"/>
  <c r="AT189" i="9"/>
  <c r="X189" i="9"/>
  <c r="Y189" i="9"/>
  <c r="AR189" i="9"/>
  <c r="AU189" i="9"/>
  <c r="AV189" i="9"/>
  <c r="AW189" i="9"/>
  <c r="W190" i="9"/>
  <c r="Z190" i="9"/>
  <c r="AS190" i="9"/>
  <c r="AT190" i="9"/>
  <c r="X190" i="9"/>
  <c r="Y190" i="9"/>
  <c r="AR190" i="9"/>
  <c r="AU190" i="9"/>
  <c r="AV190" i="9"/>
  <c r="AW190" i="9"/>
  <c r="W191" i="9"/>
  <c r="Z191" i="9"/>
  <c r="AS191" i="9"/>
  <c r="AT191" i="9"/>
  <c r="X191" i="9"/>
  <c r="Y191" i="9"/>
  <c r="AR191" i="9"/>
  <c r="AU191" i="9"/>
  <c r="AV191" i="9"/>
  <c r="AW191" i="9"/>
  <c r="W192" i="9"/>
  <c r="Z192" i="9"/>
  <c r="AS192" i="9"/>
  <c r="AT192" i="9"/>
  <c r="X192" i="9"/>
  <c r="Y192" i="9"/>
  <c r="AR192" i="9"/>
  <c r="AU192" i="9"/>
  <c r="AV192" i="9"/>
  <c r="AW192" i="9"/>
  <c r="W193" i="9"/>
  <c r="Z193" i="9"/>
  <c r="AS193" i="9"/>
  <c r="AT193" i="9"/>
  <c r="X193" i="9"/>
  <c r="Y193" i="9"/>
  <c r="AR193" i="9"/>
  <c r="AU193" i="9"/>
  <c r="AV193" i="9"/>
  <c r="AW193" i="9"/>
  <c r="W194" i="9"/>
  <c r="Z194" i="9"/>
  <c r="AS194" i="9"/>
  <c r="AT194" i="9"/>
  <c r="X194" i="9"/>
  <c r="Y194" i="9"/>
  <c r="AR194" i="9"/>
  <c r="AU194" i="9"/>
  <c r="AV194" i="9"/>
  <c r="AW194" i="9"/>
  <c r="W195" i="9"/>
  <c r="Z195" i="9"/>
  <c r="AS195" i="9"/>
  <c r="AT195" i="9"/>
  <c r="X195" i="9"/>
  <c r="Y195" i="9"/>
  <c r="AR195" i="9"/>
  <c r="AU195" i="9"/>
  <c r="AV195" i="9"/>
  <c r="AW195" i="9"/>
  <c r="W196" i="9"/>
  <c r="Z196" i="9"/>
  <c r="AS196" i="9"/>
  <c r="AT196" i="9"/>
  <c r="X196" i="9"/>
  <c r="Y196" i="9"/>
  <c r="AR196" i="9"/>
  <c r="AU196" i="9"/>
  <c r="AV196" i="9"/>
  <c r="AW196" i="9"/>
  <c r="W197" i="9"/>
  <c r="Z197" i="9"/>
  <c r="AS197" i="9"/>
  <c r="AT197" i="9"/>
  <c r="X197" i="9"/>
  <c r="Y197" i="9"/>
  <c r="AR197" i="9"/>
  <c r="AU197" i="9"/>
  <c r="AV197" i="9"/>
  <c r="AW197" i="9"/>
  <c r="W198" i="9"/>
  <c r="Z198" i="9"/>
  <c r="AS198" i="9"/>
  <c r="AT198" i="9"/>
  <c r="X198" i="9"/>
  <c r="Y198" i="9"/>
  <c r="AR198" i="9"/>
  <c r="AU198" i="9"/>
  <c r="AV198" i="9"/>
  <c r="AW198" i="9"/>
  <c r="W199" i="9"/>
  <c r="Z199" i="9"/>
  <c r="AS199" i="9"/>
  <c r="AT199" i="9"/>
  <c r="X199" i="9"/>
  <c r="Y199" i="9"/>
  <c r="AR199" i="9"/>
  <c r="AU199" i="9"/>
  <c r="AV199" i="9"/>
  <c r="AW199" i="9"/>
  <c r="W200" i="9"/>
  <c r="Z200" i="9"/>
  <c r="AS200" i="9"/>
  <c r="AT200" i="9"/>
  <c r="X200" i="9"/>
  <c r="Y200" i="9"/>
  <c r="AR200" i="9"/>
  <c r="AU200" i="9"/>
  <c r="AV200" i="9"/>
  <c r="AW200" i="9"/>
  <c r="W201" i="9"/>
  <c r="Z201" i="9"/>
  <c r="AS201" i="9"/>
  <c r="AT201" i="9"/>
  <c r="X201" i="9"/>
  <c r="Y201" i="9"/>
  <c r="AR201" i="9"/>
  <c r="AU201" i="9"/>
  <c r="AV201" i="9"/>
  <c r="AW201" i="9"/>
  <c r="W202" i="9"/>
  <c r="Z202" i="9"/>
  <c r="AS202" i="9"/>
  <c r="AT202" i="9"/>
  <c r="X202" i="9"/>
  <c r="Y202" i="9"/>
  <c r="AR202" i="9"/>
  <c r="AU202" i="9"/>
  <c r="AV202" i="9"/>
  <c r="AW202" i="9"/>
  <c r="W203" i="9"/>
  <c r="Z203" i="9"/>
  <c r="AS203" i="9"/>
  <c r="AT203" i="9"/>
  <c r="X203" i="9"/>
  <c r="Y203" i="9"/>
  <c r="AR203" i="9"/>
  <c r="AU203" i="9"/>
  <c r="AV203" i="9"/>
  <c r="AW203" i="9"/>
  <c r="W204" i="9"/>
  <c r="Z204" i="9"/>
  <c r="AS204" i="9"/>
  <c r="AT204" i="9"/>
  <c r="X204" i="9"/>
  <c r="Y204" i="9"/>
  <c r="AR204" i="9"/>
  <c r="AU204" i="9"/>
  <c r="AV204" i="9"/>
  <c r="AW204" i="9"/>
  <c r="W205" i="9"/>
  <c r="Z205" i="9"/>
  <c r="AS205" i="9"/>
  <c r="AT205" i="9"/>
  <c r="X205" i="9"/>
  <c r="Y205" i="9"/>
  <c r="AR205" i="9"/>
  <c r="AU205" i="9"/>
  <c r="AV205" i="9"/>
  <c r="AW205" i="9"/>
  <c r="W206" i="9"/>
  <c r="Z206" i="9"/>
  <c r="AS206" i="9"/>
  <c r="AT206" i="9"/>
  <c r="X206" i="9"/>
  <c r="Y206" i="9"/>
  <c r="AR206" i="9"/>
  <c r="AU206" i="9"/>
  <c r="AV206" i="9"/>
  <c r="AW206" i="9"/>
  <c r="W207" i="9"/>
  <c r="Z207" i="9"/>
  <c r="AS207" i="9"/>
  <c r="AT207" i="9"/>
  <c r="X207" i="9"/>
  <c r="Y207" i="9"/>
  <c r="AR207" i="9"/>
  <c r="AU207" i="9"/>
  <c r="AV207" i="9"/>
  <c r="AW207" i="9"/>
  <c r="W208" i="9"/>
  <c r="Z208" i="9"/>
  <c r="AS208" i="9"/>
  <c r="AT208" i="9"/>
  <c r="X208" i="9"/>
  <c r="Y208" i="9"/>
  <c r="AR208" i="9"/>
  <c r="AU208" i="9"/>
  <c r="AV208" i="9"/>
  <c r="AW208" i="9"/>
  <c r="W209" i="9"/>
  <c r="Z209" i="9"/>
  <c r="AS209" i="9"/>
  <c r="AT209" i="9"/>
  <c r="X209" i="9"/>
  <c r="Y209" i="9"/>
  <c r="AR209" i="9"/>
  <c r="AU209" i="9"/>
  <c r="AV209" i="9"/>
  <c r="AW209" i="9"/>
  <c r="W210" i="9"/>
  <c r="Z210" i="9"/>
  <c r="AS210" i="9"/>
  <c r="AT210" i="9"/>
  <c r="X210" i="9"/>
  <c r="Y210" i="9"/>
  <c r="AR210" i="9"/>
  <c r="AU210" i="9"/>
  <c r="AV210" i="9"/>
  <c r="AW210" i="9"/>
  <c r="W211" i="9"/>
  <c r="Z211" i="9"/>
  <c r="AS211" i="9"/>
  <c r="AT211" i="9"/>
  <c r="X211" i="9"/>
  <c r="Y211" i="9"/>
  <c r="AR211" i="9"/>
  <c r="AU211" i="9"/>
  <c r="AV211" i="9"/>
  <c r="AW211" i="9"/>
  <c r="W212" i="9"/>
  <c r="Z212" i="9"/>
  <c r="AS212" i="9"/>
  <c r="AT212" i="9"/>
  <c r="X212" i="9"/>
  <c r="Y212" i="9"/>
  <c r="AR212" i="9"/>
  <c r="AU212" i="9"/>
  <c r="AV212" i="9"/>
  <c r="AW212" i="9"/>
  <c r="W213" i="9"/>
  <c r="Z213" i="9"/>
  <c r="AS213" i="9"/>
  <c r="AT213" i="9"/>
  <c r="X213" i="9"/>
  <c r="Y213" i="9"/>
  <c r="AR213" i="9"/>
  <c r="AU213" i="9"/>
  <c r="AV213" i="9"/>
  <c r="AW213" i="9"/>
  <c r="W214" i="9"/>
  <c r="Z214" i="9"/>
  <c r="AS214" i="9"/>
  <c r="AT214" i="9"/>
  <c r="X214" i="9"/>
  <c r="Y214" i="9"/>
  <c r="AR214" i="9"/>
  <c r="AU214" i="9"/>
  <c r="AV214" i="9"/>
  <c r="AW214" i="9"/>
  <c r="W215" i="9"/>
  <c r="Z215" i="9"/>
  <c r="AS215" i="9"/>
  <c r="AT215" i="9"/>
  <c r="X215" i="9"/>
  <c r="Y215" i="9"/>
  <c r="AR215" i="9"/>
  <c r="AU215" i="9"/>
  <c r="AV215" i="9"/>
  <c r="AW215" i="9"/>
  <c r="W216" i="9"/>
  <c r="Z216" i="9"/>
  <c r="AS216" i="9"/>
  <c r="AT216" i="9"/>
  <c r="X216" i="9"/>
  <c r="Y216" i="9"/>
  <c r="AR216" i="9"/>
  <c r="AU216" i="9"/>
  <c r="AV216" i="9"/>
  <c r="AW216" i="9"/>
  <c r="W217" i="9"/>
  <c r="Z217" i="9"/>
  <c r="AS217" i="9"/>
  <c r="AT217" i="9"/>
  <c r="X217" i="9"/>
  <c r="Y217" i="9"/>
  <c r="AR217" i="9"/>
  <c r="AU217" i="9"/>
  <c r="AV217" i="9"/>
  <c r="AW217" i="9"/>
  <c r="W218" i="9"/>
  <c r="Z218" i="9"/>
  <c r="AS218" i="9"/>
  <c r="AT218" i="9"/>
  <c r="X218" i="9"/>
  <c r="Y218" i="9"/>
  <c r="AR218" i="9"/>
  <c r="AU218" i="9"/>
  <c r="AV218" i="9"/>
  <c r="AW218" i="9"/>
  <c r="W219" i="9"/>
  <c r="Z219" i="9"/>
  <c r="AS219" i="9"/>
  <c r="AT219" i="9"/>
  <c r="X219" i="9"/>
  <c r="Y219" i="9"/>
  <c r="AR219" i="9"/>
  <c r="AU219" i="9"/>
  <c r="AV219" i="9"/>
  <c r="AW219" i="9"/>
  <c r="AW14" i="9"/>
  <c r="AX21" i="9"/>
  <c r="AX22" i="9"/>
  <c r="AX23" i="9"/>
  <c r="AX24" i="9"/>
  <c r="AX25" i="9"/>
  <c r="AX26" i="9"/>
  <c r="AX27" i="9"/>
  <c r="AX28" i="9"/>
  <c r="AX29" i="9"/>
  <c r="AX30" i="9"/>
  <c r="AX31" i="9"/>
  <c r="AX32" i="9"/>
  <c r="AX33" i="9"/>
  <c r="AX34" i="9"/>
  <c r="AX35" i="9"/>
  <c r="AX36" i="9"/>
  <c r="AX37" i="9"/>
  <c r="AX38" i="9"/>
  <c r="AX39" i="9"/>
  <c r="AX40" i="9"/>
  <c r="AX41" i="9"/>
  <c r="AX42" i="9"/>
  <c r="AX43" i="9"/>
  <c r="AX44" i="9"/>
  <c r="AX45" i="9"/>
  <c r="AX46" i="9"/>
  <c r="AX47" i="9"/>
  <c r="AX48" i="9"/>
  <c r="AX49" i="9"/>
  <c r="AX50" i="9"/>
  <c r="AX51" i="9"/>
  <c r="AX52" i="9"/>
  <c r="AX53" i="9"/>
  <c r="AX54" i="9"/>
  <c r="AX55" i="9"/>
  <c r="AX56" i="9"/>
  <c r="AX57" i="9"/>
  <c r="AX58" i="9"/>
  <c r="H221" i="9"/>
  <c r="H223" i="9"/>
  <c r="Q59" i="9"/>
  <c r="G221" i="9"/>
  <c r="G223" i="9"/>
  <c r="P59" i="9"/>
  <c r="F221" i="9"/>
  <c r="F223" i="9"/>
  <c r="O59" i="9"/>
  <c r="E221" i="9"/>
  <c r="E223" i="9"/>
  <c r="N59" i="9"/>
  <c r="D221" i="9"/>
  <c r="D223" i="9"/>
  <c r="M59" i="9"/>
  <c r="C221" i="9"/>
  <c r="C223" i="9"/>
  <c r="L59" i="9"/>
  <c r="T59" i="9"/>
  <c r="AX59" i="9"/>
  <c r="AX60" i="9"/>
  <c r="AX61" i="9"/>
  <c r="AX62" i="9"/>
  <c r="AX63" i="9"/>
  <c r="AX64" i="9"/>
  <c r="AX65" i="9"/>
  <c r="AX66" i="9"/>
  <c r="AX67" i="9"/>
  <c r="AX68" i="9"/>
  <c r="AX69" i="9"/>
  <c r="AX70" i="9"/>
  <c r="AX71" i="9"/>
  <c r="AX72" i="9"/>
  <c r="AX73" i="9"/>
  <c r="AX74" i="9"/>
  <c r="AX75" i="9"/>
  <c r="AX76" i="9"/>
  <c r="AX77" i="9"/>
  <c r="AX78" i="9"/>
  <c r="AX79" i="9"/>
  <c r="AX80" i="9"/>
  <c r="AX81" i="9"/>
  <c r="AX82" i="9"/>
  <c r="AX83" i="9"/>
  <c r="AX84" i="9"/>
  <c r="AX85" i="9"/>
  <c r="AX86" i="9"/>
  <c r="AX87" i="9"/>
  <c r="AX88" i="9"/>
  <c r="AX89" i="9"/>
  <c r="AX90" i="9"/>
  <c r="AX91" i="9"/>
  <c r="AX92" i="9"/>
  <c r="AX93" i="9"/>
  <c r="AX94" i="9"/>
  <c r="AX95" i="9"/>
  <c r="AX96" i="9"/>
  <c r="AX97" i="9"/>
  <c r="AX98" i="9"/>
  <c r="AX99" i="9"/>
  <c r="AX100" i="9"/>
  <c r="AX101" i="9"/>
  <c r="AX102" i="9"/>
  <c r="AX103" i="9"/>
  <c r="AX104" i="9"/>
  <c r="AX105" i="9"/>
  <c r="AX106" i="9"/>
  <c r="AX107" i="9"/>
  <c r="AX108" i="9"/>
  <c r="AX109" i="9"/>
  <c r="AX110" i="9"/>
  <c r="AX111" i="9"/>
  <c r="AX112" i="9"/>
  <c r="AX113" i="9"/>
  <c r="AX114" i="9"/>
  <c r="AX115" i="9"/>
  <c r="AX116" i="9"/>
  <c r="AX117" i="9"/>
  <c r="AX118" i="9"/>
  <c r="AX119" i="9"/>
  <c r="AX120" i="9"/>
  <c r="AX121" i="9"/>
  <c r="AX122" i="9"/>
  <c r="AX123" i="9"/>
  <c r="AX124" i="9"/>
  <c r="AX125" i="9"/>
  <c r="AX126" i="9"/>
  <c r="AX127" i="9"/>
  <c r="AX128" i="9"/>
  <c r="AX129" i="9"/>
  <c r="AX130" i="9"/>
  <c r="AX131" i="9"/>
  <c r="AX132" i="9"/>
  <c r="AX133" i="9"/>
  <c r="AX134" i="9"/>
  <c r="AX135" i="9"/>
  <c r="AX136" i="9"/>
  <c r="AX137" i="9"/>
  <c r="AX138" i="9"/>
  <c r="AX139" i="9"/>
  <c r="AX140" i="9"/>
  <c r="AX141" i="9"/>
  <c r="AX142" i="9"/>
  <c r="AX143" i="9"/>
  <c r="AX144" i="9"/>
  <c r="AX145" i="9"/>
  <c r="AX146" i="9"/>
  <c r="AX147" i="9"/>
  <c r="AX148" i="9"/>
  <c r="AX149" i="9"/>
  <c r="AX150" i="9"/>
  <c r="AX151" i="9"/>
  <c r="AX152" i="9"/>
  <c r="AX153" i="9"/>
  <c r="AX154" i="9"/>
  <c r="AX155" i="9"/>
  <c r="AX156" i="9"/>
  <c r="AX157" i="9"/>
  <c r="AX158" i="9"/>
  <c r="AX159" i="9"/>
  <c r="AX160" i="9"/>
  <c r="AX161" i="9"/>
  <c r="AX162" i="9"/>
  <c r="AX163" i="9"/>
  <c r="AX164" i="9"/>
  <c r="AX165" i="9"/>
  <c r="AX166" i="9"/>
  <c r="AX167" i="9"/>
  <c r="AX168" i="9"/>
  <c r="AX169" i="9"/>
  <c r="AX170" i="9"/>
  <c r="AX171" i="9"/>
  <c r="AX172" i="9"/>
  <c r="AX173" i="9"/>
  <c r="AX174" i="9"/>
  <c r="AX175" i="9"/>
  <c r="AX176" i="9"/>
  <c r="AX177" i="9"/>
  <c r="AX178" i="9"/>
  <c r="AX179" i="9"/>
  <c r="AX180" i="9"/>
  <c r="AX181" i="9"/>
  <c r="AX182" i="9"/>
  <c r="AX183" i="9"/>
  <c r="AX184" i="9"/>
  <c r="AX185" i="9"/>
  <c r="AX186" i="9"/>
  <c r="AX187" i="9"/>
  <c r="AX188" i="9"/>
  <c r="AX189" i="9"/>
  <c r="AX190" i="9"/>
  <c r="AX191" i="9"/>
  <c r="AX192" i="9"/>
  <c r="AX193" i="9"/>
  <c r="AX194" i="9"/>
  <c r="AX195" i="9"/>
  <c r="AX196" i="9"/>
  <c r="AX197" i="9"/>
  <c r="AX198" i="9"/>
  <c r="AX199" i="9"/>
  <c r="AX200" i="9"/>
  <c r="AX201" i="9"/>
  <c r="AX202" i="9"/>
  <c r="AX203" i="9"/>
  <c r="AX204" i="9"/>
  <c r="AX205" i="9"/>
  <c r="AX206" i="9"/>
  <c r="AX207" i="9"/>
  <c r="AX208" i="9"/>
  <c r="AX209" i="9"/>
  <c r="AX210" i="9"/>
  <c r="AX211" i="9"/>
  <c r="AX212" i="9"/>
  <c r="AX213" i="9"/>
  <c r="AX214" i="9"/>
  <c r="AX215" i="9"/>
  <c r="AX216" i="9"/>
  <c r="AX217" i="9"/>
  <c r="AX218" i="9"/>
  <c r="AX219" i="9"/>
  <c r="AX20" i="9"/>
  <c r="S223" i="3"/>
  <c r="U20" i="3"/>
  <c r="W20" i="3"/>
  <c r="Z20" i="3"/>
  <c r="AS20" i="3"/>
  <c r="AT20" i="3"/>
  <c r="AX14" i="9"/>
  <c r="AV14" i="9"/>
  <c r="AC20" i="9"/>
  <c r="AE20" i="9"/>
  <c r="AB20" i="9"/>
  <c r="AD20" i="9"/>
  <c r="AF20" i="9"/>
  <c r="AC21" i="9"/>
  <c r="AE21" i="9"/>
  <c r="AB21" i="9"/>
  <c r="AD21" i="9"/>
  <c r="AF21" i="9"/>
  <c r="AC22" i="9"/>
  <c r="AE22" i="9"/>
  <c r="AB22" i="9"/>
  <c r="AD22" i="9"/>
  <c r="AF22" i="9"/>
  <c r="AC23" i="9"/>
  <c r="AE23" i="9"/>
  <c r="AB23" i="9"/>
  <c r="AD23" i="9"/>
  <c r="AF23" i="9"/>
  <c r="AC24" i="9"/>
  <c r="AE24" i="9"/>
  <c r="AB24" i="9"/>
  <c r="AD24" i="9"/>
  <c r="AF24" i="9"/>
  <c r="AC25" i="9"/>
  <c r="AE25" i="9"/>
  <c r="AB25" i="9"/>
  <c r="AD25" i="9"/>
  <c r="AF25" i="9"/>
  <c r="AC26" i="9"/>
  <c r="AE26" i="9"/>
  <c r="AB26" i="9"/>
  <c r="AD26" i="9"/>
  <c r="AF26" i="9"/>
  <c r="AC27" i="9"/>
  <c r="AE27" i="9"/>
  <c r="AB27" i="9"/>
  <c r="AD27" i="9"/>
  <c r="AF27" i="9"/>
  <c r="AC28" i="9"/>
  <c r="AE28" i="9"/>
  <c r="AB28" i="9"/>
  <c r="AD28" i="9"/>
  <c r="AF28" i="9"/>
  <c r="AC29" i="9"/>
  <c r="AE29" i="9"/>
  <c r="AB29" i="9"/>
  <c r="AD29" i="9"/>
  <c r="AF29" i="9"/>
  <c r="AC30" i="9"/>
  <c r="AE30" i="9"/>
  <c r="AB30" i="9"/>
  <c r="AD30" i="9"/>
  <c r="AF30" i="9"/>
  <c r="AC31" i="9"/>
  <c r="AE31" i="9"/>
  <c r="AB31" i="9"/>
  <c r="AD31" i="9"/>
  <c r="AF31" i="9"/>
  <c r="AC32" i="9"/>
  <c r="AE32" i="9"/>
  <c r="AB32" i="9"/>
  <c r="AD32" i="9"/>
  <c r="AF32" i="9"/>
  <c r="AC33" i="9"/>
  <c r="AE33" i="9"/>
  <c r="AB33" i="9"/>
  <c r="AD33" i="9"/>
  <c r="AF33" i="9"/>
  <c r="AC34" i="9"/>
  <c r="AE34" i="9"/>
  <c r="AB34" i="9"/>
  <c r="AD34" i="9"/>
  <c r="AF34" i="9"/>
  <c r="AC35" i="9"/>
  <c r="AE35" i="9"/>
  <c r="AB35" i="9"/>
  <c r="AD35" i="9"/>
  <c r="AF35" i="9"/>
  <c r="AC36" i="9"/>
  <c r="AE36" i="9"/>
  <c r="AB36" i="9"/>
  <c r="AD36" i="9"/>
  <c r="AF36" i="9"/>
  <c r="AC37" i="9"/>
  <c r="AE37" i="9"/>
  <c r="AB37" i="9"/>
  <c r="AD37" i="9"/>
  <c r="AF37" i="9"/>
  <c r="AC38" i="9"/>
  <c r="AE38" i="9"/>
  <c r="AB38" i="9"/>
  <c r="AD38" i="9"/>
  <c r="AF38" i="9"/>
  <c r="AC39" i="9"/>
  <c r="AE39" i="9"/>
  <c r="AB39" i="9"/>
  <c r="AD39" i="9"/>
  <c r="AF39" i="9"/>
  <c r="AC40" i="9"/>
  <c r="AE40" i="9"/>
  <c r="AB40" i="9"/>
  <c r="AD40" i="9"/>
  <c r="AF40" i="9"/>
  <c r="AC41" i="9"/>
  <c r="AE41" i="9"/>
  <c r="AB41" i="9"/>
  <c r="AD41" i="9"/>
  <c r="AF41" i="9"/>
  <c r="AC42" i="9"/>
  <c r="AE42" i="9"/>
  <c r="AB42" i="9"/>
  <c r="AD42" i="9"/>
  <c r="AF42" i="9"/>
  <c r="AC43" i="9"/>
  <c r="AE43" i="9"/>
  <c r="AB43" i="9"/>
  <c r="AD43" i="9"/>
  <c r="AF43" i="9"/>
  <c r="AC44" i="9"/>
  <c r="AE44" i="9"/>
  <c r="AB44" i="9"/>
  <c r="AD44" i="9"/>
  <c r="AF44" i="9"/>
  <c r="AC45" i="9"/>
  <c r="AE45" i="9"/>
  <c r="AB45" i="9"/>
  <c r="AD45" i="9"/>
  <c r="AF45" i="9"/>
  <c r="AC46" i="9"/>
  <c r="AE46" i="9"/>
  <c r="AB46" i="9"/>
  <c r="AD46" i="9"/>
  <c r="AF46" i="9"/>
  <c r="AC47" i="9"/>
  <c r="AE47" i="9"/>
  <c r="AB47" i="9"/>
  <c r="AD47" i="9"/>
  <c r="AF47" i="9"/>
  <c r="AC48" i="9"/>
  <c r="AE48" i="9"/>
  <c r="AB48" i="9"/>
  <c r="AD48" i="9"/>
  <c r="AF48" i="9"/>
  <c r="AC49" i="9"/>
  <c r="AE49" i="9"/>
  <c r="AB49" i="9"/>
  <c r="AD49" i="9"/>
  <c r="AF49" i="9"/>
  <c r="AC50" i="9"/>
  <c r="AE50" i="9"/>
  <c r="AB50" i="9"/>
  <c r="AD50" i="9"/>
  <c r="AF50" i="9"/>
  <c r="AC51" i="9"/>
  <c r="AE51" i="9"/>
  <c r="AB51" i="9"/>
  <c r="AD51" i="9"/>
  <c r="AF51" i="9"/>
  <c r="AC52" i="9"/>
  <c r="AE52" i="9"/>
  <c r="AB52" i="9"/>
  <c r="AD52" i="9"/>
  <c r="AF52" i="9"/>
  <c r="AC53" i="9"/>
  <c r="AE53" i="9"/>
  <c r="AB53" i="9"/>
  <c r="AD53" i="9"/>
  <c r="AF53" i="9"/>
  <c r="AC54" i="9"/>
  <c r="AE54" i="9"/>
  <c r="AB54" i="9"/>
  <c r="AD54" i="9"/>
  <c r="AF54" i="9"/>
  <c r="AC55" i="9"/>
  <c r="AE55" i="9"/>
  <c r="AB55" i="9"/>
  <c r="AD55" i="9"/>
  <c r="AF55" i="9"/>
  <c r="AC56" i="9"/>
  <c r="AE56" i="9"/>
  <c r="AB56" i="9"/>
  <c r="AD56" i="9"/>
  <c r="AF56" i="9"/>
  <c r="AC57" i="9"/>
  <c r="AE57" i="9"/>
  <c r="AB57" i="9"/>
  <c r="AD57" i="9"/>
  <c r="AF57" i="9"/>
  <c r="AC58" i="9"/>
  <c r="AE58" i="9"/>
  <c r="AB58" i="9"/>
  <c r="AD58" i="9"/>
  <c r="AF58" i="9"/>
  <c r="AC59" i="9"/>
  <c r="AE59" i="9"/>
  <c r="AB59" i="9"/>
  <c r="AD59" i="9"/>
  <c r="AF59" i="9"/>
  <c r="AC60" i="9"/>
  <c r="AE60" i="9"/>
  <c r="AB60" i="9"/>
  <c r="AD60" i="9"/>
  <c r="AF60" i="9"/>
  <c r="AC61" i="9"/>
  <c r="AE61" i="9"/>
  <c r="AB61" i="9"/>
  <c r="AD61" i="9"/>
  <c r="AF61" i="9"/>
  <c r="AC62" i="9"/>
  <c r="AE62" i="9"/>
  <c r="AB62" i="9"/>
  <c r="AD62" i="9"/>
  <c r="AF62" i="9"/>
  <c r="AC63" i="9"/>
  <c r="AE63" i="9"/>
  <c r="AB63" i="9"/>
  <c r="AD63" i="9"/>
  <c r="AF63" i="9"/>
  <c r="AC64" i="9"/>
  <c r="AE64" i="9"/>
  <c r="AB64" i="9"/>
  <c r="AD64" i="9"/>
  <c r="AF64" i="9"/>
  <c r="AC65" i="9"/>
  <c r="AE65" i="9"/>
  <c r="AB65" i="9"/>
  <c r="AD65" i="9"/>
  <c r="AF65" i="9"/>
  <c r="AC66" i="9"/>
  <c r="AE66" i="9"/>
  <c r="AB66" i="9"/>
  <c r="AD66" i="9"/>
  <c r="AF66" i="9"/>
  <c r="AC67" i="9"/>
  <c r="AE67" i="9"/>
  <c r="AB67" i="9"/>
  <c r="AD67" i="9"/>
  <c r="AF67" i="9"/>
  <c r="AC68" i="9"/>
  <c r="AE68" i="9"/>
  <c r="AB68" i="9"/>
  <c r="AD68" i="9"/>
  <c r="AF68" i="9"/>
  <c r="AC69" i="9"/>
  <c r="AE69" i="9"/>
  <c r="AB69" i="9"/>
  <c r="AD69" i="9"/>
  <c r="AF69" i="9"/>
  <c r="AC70" i="9"/>
  <c r="AE70" i="9"/>
  <c r="AB70" i="9"/>
  <c r="AD70" i="9"/>
  <c r="AF70" i="9"/>
  <c r="AC71" i="9"/>
  <c r="AE71" i="9"/>
  <c r="AB71" i="9"/>
  <c r="AD71" i="9"/>
  <c r="AF71" i="9"/>
  <c r="AC72" i="9"/>
  <c r="AE72" i="9"/>
  <c r="AB72" i="9"/>
  <c r="AD72" i="9"/>
  <c r="AF72" i="9"/>
  <c r="AC73" i="9"/>
  <c r="AE73" i="9"/>
  <c r="AB73" i="9"/>
  <c r="AD73" i="9"/>
  <c r="AF73" i="9"/>
  <c r="AC74" i="9"/>
  <c r="AE74" i="9"/>
  <c r="AB74" i="9"/>
  <c r="AD74" i="9"/>
  <c r="AF74" i="9"/>
  <c r="AC75" i="9"/>
  <c r="AE75" i="9"/>
  <c r="AB75" i="9"/>
  <c r="AD75" i="9"/>
  <c r="AF75" i="9"/>
  <c r="AC76" i="9"/>
  <c r="AE76" i="9"/>
  <c r="AB76" i="9"/>
  <c r="AD76" i="9"/>
  <c r="AF76" i="9"/>
  <c r="AC77" i="9"/>
  <c r="AE77" i="9"/>
  <c r="AB77" i="9"/>
  <c r="AD77" i="9"/>
  <c r="AF77" i="9"/>
  <c r="AC78" i="9"/>
  <c r="AE78" i="9"/>
  <c r="AB78" i="9"/>
  <c r="AD78" i="9"/>
  <c r="AF78" i="9"/>
  <c r="AC79" i="9"/>
  <c r="AE79" i="9"/>
  <c r="AB79" i="9"/>
  <c r="AD79" i="9"/>
  <c r="AF79" i="9"/>
  <c r="AC80" i="9"/>
  <c r="AE80" i="9"/>
  <c r="AB80" i="9"/>
  <c r="AD80" i="9"/>
  <c r="AF80" i="9"/>
  <c r="AC81" i="9"/>
  <c r="AE81" i="9"/>
  <c r="AB81" i="9"/>
  <c r="AD81" i="9"/>
  <c r="AF81" i="9"/>
  <c r="AC82" i="9"/>
  <c r="AE82" i="9"/>
  <c r="AB82" i="9"/>
  <c r="AD82" i="9"/>
  <c r="AF82" i="9"/>
  <c r="AC83" i="9"/>
  <c r="AE83" i="9"/>
  <c r="AB83" i="9"/>
  <c r="AD83" i="9"/>
  <c r="AF83" i="9"/>
  <c r="AC84" i="9"/>
  <c r="AE84" i="9"/>
  <c r="AB84" i="9"/>
  <c r="AD84" i="9"/>
  <c r="AF84" i="9"/>
  <c r="AC85" i="9"/>
  <c r="AE85" i="9"/>
  <c r="AB85" i="9"/>
  <c r="AD85" i="9"/>
  <c r="AF85" i="9"/>
  <c r="AC86" i="9"/>
  <c r="AE86" i="9"/>
  <c r="AB86" i="9"/>
  <c r="AD86" i="9"/>
  <c r="AF86" i="9"/>
  <c r="AC87" i="9"/>
  <c r="AE87" i="9"/>
  <c r="AB87" i="9"/>
  <c r="AD87" i="9"/>
  <c r="AF87" i="9"/>
  <c r="AC88" i="9"/>
  <c r="AE88" i="9"/>
  <c r="AB88" i="9"/>
  <c r="AD88" i="9"/>
  <c r="AF88" i="9"/>
  <c r="AC89" i="9"/>
  <c r="AE89" i="9"/>
  <c r="AB89" i="9"/>
  <c r="AD89" i="9"/>
  <c r="AF89" i="9"/>
  <c r="AC90" i="9"/>
  <c r="AE90" i="9"/>
  <c r="AB90" i="9"/>
  <c r="AD90" i="9"/>
  <c r="AF90" i="9"/>
  <c r="AC91" i="9"/>
  <c r="AE91" i="9"/>
  <c r="AB91" i="9"/>
  <c r="AD91" i="9"/>
  <c r="AF91" i="9"/>
  <c r="AC92" i="9"/>
  <c r="AE92" i="9"/>
  <c r="AB92" i="9"/>
  <c r="AD92" i="9"/>
  <c r="AF92" i="9"/>
  <c r="AC93" i="9"/>
  <c r="AE93" i="9"/>
  <c r="AB93" i="9"/>
  <c r="AD93" i="9"/>
  <c r="AF93" i="9"/>
  <c r="AC94" i="9"/>
  <c r="AE94" i="9"/>
  <c r="AB94" i="9"/>
  <c r="AD94" i="9"/>
  <c r="AF94" i="9"/>
  <c r="AC95" i="9"/>
  <c r="AE95" i="9"/>
  <c r="AB95" i="9"/>
  <c r="AD95" i="9"/>
  <c r="AF95" i="9"/>
  <c r="AC96" i="9"/>
  <c r="AE96" i="9"/>
  <c r="AB96" i="9"/>
  <c r="AD96" i="9"/>
  <c r="AF96" i="9"/>
  <c r="AC97" i="9"/>
  <c r="AE97" i="9"/>
  <c r="AB97" i="9"/>
  <c r="AD97" i="9"/>
  <c r="AF97" i="9"/>
  <c r="AC98" i="9"/>
  <c r="AE98" i="9"/>
  <c r="AB98" i="9"/>
  <c r="AD98" i="9"/>
  <c r="AF98" i="9"/>
  <c r="AC99" i="9"/>
  <c r="AE99" i="9"/>
  <c r="AB99" i="9"/>
  <c r="AD99" i="9"/>
  <c r="AF99" i="9"/>
  <c r="AC100" i="9"/>
  <c r="AE100" i="9"/>
  <c r="AB100" i="9"/>
  <c r="AD100" i="9"/>
  <c r="AF100" i="9"/>
  <c r="AC101" i="9"/>
  <c r="AE101" i="9"/>
  <c r="AB101" i="9"/>
  <c r="AD101" i="9"/>
  <c r="AF101" i="9"/>
  <c r="AC102" i="9"/>
  <c r="AE102" i="9"/>
  <c r="AB102" i="9"/>
  <c r="AD102" i="9"/>
  <c r="AF102" i="9"/>
  <c r="AC103" i="9"/>
  <c r="AE103" i="9"/>
  <c r="AB103" i="9"/>
  <c r="AD103" i="9"/>
  <c r="AF103" i="9"/>
  <c r="AC104" i="9"/>
  <c r="AE104" i="9"/>
  <c r="AB104" i="9"/>
  <c r="AD104" i="9"/>
  <c r="AF104" i="9"/>
  <c r="AC105" i="9"/>
  <c r="AE105" i="9"/>
  <c r="AB105" i="9"/>
  <c r="AD105" i="9"/>
  <c r="AF105" i="9"/>
  <c r="AC106" i="9"/>
  <c r="AE106" i="9"/>
  <c r="AB106" i="9"/>
  <c r="AD106" i="9"/>
  <c r="AF106" i="9"/>
  <c r="AC107" i="9"/>
  <c r="AE107" i="9"/>
  <c r="AB107" i="9"/>
  <c r="AD107" i="9"/>
  <c r="AF107" i="9"/>
  <c r="AC108" i="9"/>
  <c r="AE108" i="9"/>
  <c r="AB108" i="9"/>
  <c r="AD108" i="9"/>
  <c r="AF108" i="9"/>
  <c r="AC109" i="9"/>
  <c r="AE109" i="9"/>
  <c r="AB109" i="9"/>
  <c r="AD109" i="9"/>
  <c r="AF109" i="9"/>
  <c r="AC110" i="9"/>
  <c r="AE110" i="9"/>
  <c r="AB110" i="9"/>
  <c r="AD110" i="9"/>
  <c r="AF110" i="9"/>
  <c r="AC111" i="9"/>
  <c r="AE111" i="9"/>
  <c r="AB111" i="9"/>
  <c r="AD111" i="9"/>
  <c r="AF111" i="9"/>
  <c r="AC112" i="9"/>
  <c r="AE112" i="9"/>
  <c r="AB112" i="9"/>
  <c r="AD112" i="9"/>
  <c r="AF112" i="9"/>
  <c r="AC113" i="9"/>
  <c r="AE113" i="9"/>
  <c r="AB113" i="9"/>
  <c r="AD113" i="9"/>
  <c r="AF113" i="9"/>
  <c r="AC114" i="9"/>
  <c r="AE114" i="9"/>
  <c r="AB114" i="9"/>
  <c r="AD114" i="9"/>
  <c r="AF114" i="9"/>
  <c r="AC115" i="9"/>
  <c r="AE115" i="9"/>
  <c r="AB115" i="9"/>
  <c r="AD115" i="9"/>
  <c r="AF115" i="9"/>
  <c r="AC116" i="9"/>
  <c r="AE116" i="9"/>
  <c r="AB116" i="9"/>
  <c r="AD116" i="9"/>
  <c r="AF116" i="9"/>
  <c r="AC117" i="9"/>
  <c r="AE117" i="9"/>
  <c r="AB117" i="9"/>
  <c r="AD117" i="9"/>
  <c r="AF117" i="9"/>
  <c r="AC118" i="9"/>
  <c r="AE118" i="9"/>
  <c r="AB118" i="9"/>
  <c r="AD118" i="9"/>
  <c r="AF118" i="9"/>
  <c r="AC119" i="9"/>
  <c r="AE119" i="9"/>
  <c r="AB119" i="9"/>
  <c r="AD119" i="9"/>
  <c r="AF119" i="9"/>
  <c r="AC120" i="9"/>
  <c r="AE120" i="9"/>
  <c r="AB120" i="9"/>
  <c r="AD120" i="9"/>
  <c r="AF120" i="9"/>
  <c r="AC121" i="9"/>
  <c r="AE121" i="9"/>
  <c r="AB121" i="9"/>
  <c r="AD121" i="9"/>
  <c r="AF121" i="9"/>
  <c r="AC122" i="9"/>
  <c r="AE122" i="9"/>
  <c r="AB122" i="9"/>
  <c r="AD122" i="9"/>
  <c r="AF122" i="9"/>
  <c r="AC123" i="9"/>
  <c r="AE123" i="9"/>
  <c r="AB123" i="9"/>
  <c r="AD123" i="9"/>
  <c r="AF123" i="9"/>
  <c r="AC124" i="9"/>
  <c r="AE124" i="9"/>
  <c r="AB124" i="9"/>
  <c r="AD124" i="9"/>
  <c r="AF124" i="9"/>
  <c r="AC125" i="9"/>
  <c r="AE125" i="9"/>
  <c r="AB125" i="9"/>
  <c r="AD125" i="9"/>
  <c r="AF125" i="9"/>
  <c r="AC126" i="9"/>
  <c r="AE126" i="9"/>
  <c r="AB126" i="9"/>
  <c r="AD126" i="9"/>
  <c r="AF126" i="9"/>
  <c r="AC127" i="9"/>
  <c r="AE127" i="9"/>
  <c r="AB127" i="9"/>
  <c r="AD127" i="9"/>
  <c r="AF127" i="9"/>
  <c r="AC128" i="9"/>
  <c r="AE128" i="9"/>
  <c r="AB128" i="9"/>
  <c r="AD128" i="9"/>
  <c r="AF128" i="9"/>
  <c r="AC129" i="9"/>
  <c r="AE129" i="9"/>
  <c r="AB129" i="9"/>
  <c r="AD129" i="9"/>
  <c r="AF129" i="9"/>
  <c r="AC130" i="9"/>
  <c r="AE130" i="9"/>
  <c r="AB130" i="9"/>
  <c r="AD130" i="9"/>
  <c r="AF130" i="9"/>
  <c r="AC131" i="9"/>
  <c r="AE131" i="9"/>
  <c r="AB131" i="9"/>
  <c r="AD131" i="9"/>
  <c r="AF131" i="9"/>
  <c r="AC132" i="9"/>
  <c r="AE132" i="9"/>
  <c r="AB132" i="9"/>
  <c r="AD132" i="9"/>
  <c r="AF132" i="9"/>
  <c r="AC133" i="9"/>
  <c r="AE133" i="9"/>
  <c r="AB133" i="9"/>
  <c r="AD133" i="9"/>
  <c r="AF133" i="9"/>
  <c r="AC134" i="9"/>
  <c r="AE134" i="9"/>
  <c r="AB134" i="9"/>
  <c r="AD134" i="9"/>
  <c r="AF134" i="9"/>
  <c r="AC135" i="9"/>
  <c r="AE135" i="9"/>
  <c r="AB135" i="9"/>
  <c r="AD135" i="9"/>
  <c r="AF135" i="9"/>
  <c r="AC136" i="9"/>
  <c r="AE136" i="9"/>
  <c r="AB136" i="9"/>
  <c r="AD136" i="9"/>
  <c r="AF136" i="9"/>
  <c r="AC137" i="9"/>
  <c r="AE137" i="9"/>
  <c r="AB137" i="9"/>
  <c r="AD137" i="9"/>
  <c r="AF137" i="9"/>
  <c r="AC138" i="9"/>
  <c r="AE138" i="9"/>
  <c r="AB138" i="9"/>
  <c r="AD138" i="9"/>
  <c r="AF138" i="9"/>
  <c r="AC139" i="9"/>
  <c r="AE139" i="9"/>
  <c r="AB139" i="9"/>
  <c r="AD139" i="9"/>
  <c r="AF139" i="9"/>
  <c r="AC140" i="9"/>
  <c r="AE140" i="9"/>
  <c r="AB140" i="9"/>
  <c r="AD140" i="9"/>
  <c r="AF140" i="9"/>
  <c r="AC141" i="9"/>
  <c r="AE141" i="9"/>
  <c r="AB141" i="9"/>
  <c r="AD141" i="9"/>
  <c r="AF141" i="9"/>
  <c r="AC142" i="9"/>
  <c r="AE142" i="9"/>
  <c r="AB142" i="9"/>
  <c r="AD142" i="9"/>
  <c r="AF142" i="9"/>
  <c r="AC143" i="9"/>
  <c r="AE143" i="9"/>
  <c r="AB143" i="9"/>
  <c r="AD143" i="9"/>
  <c r="AF143" i="9"/>
  <c r="AC144" i="9"/>
  <c r="AE144" i="9"/>
  <c r="AB144" i="9"/>
  <c r="AD144" i="9"/>
  <c r="AF144" i="9"/>
  <c r="AC145" i="9"/>
  <c r="AE145" i="9"/>
  <c r="AB145" i="9"/>
  <c r="AD145" i="9"/>
  <c r="AF145" i="9"/>
  <c r="AC146" i="9"/>
  <c r="AE146" i="9"/>
  <c r="AB146" i="9"/>
  <c r="AD146" i="9"/>
  <c r="AF146" i="9"/>
  <c r="AC147" i="9"/>
  <c r="AE147" i="9"/>
  <c r="AB147" i="9"/>
  <c r="AD147" i="9"/>
  <c r="AF147" i="9"/>
  <c r="AC148" i="9"/>
  <c r="AE148" i="9"/>
  <c r="AB148" i="9"/>
  <c r="AD148" i="9"/>
  <c r="AF148" i="9"/>
  <c r="AC149" i="9"/>
  <c r="AE149" i="9"/>
  <c r="AB149" i="9"/>
  <c r="AD149" i="9"/>
  <c r="AF149" i="9"/>
  <c r="AC150" i="9"/>
  <c r="AE150" i="9"/>
  <c r="AB150" i="9"/>
  <c r="AD150" i="9"/>
  <c r="AF150" i="9"/>
  <c r="AC151" i="9"/>
  <c r="AE151" i="9"/>
  <c r="AB151" i="9"/>
  <c r="AD151" i="9"/>
  <c r="AF151" i="9"/>
  <c r="AC152" i="9"/>
  <c r="AE152" i="9"/>
  <c r="AB152" i="9"/>
  <c r="AD152" i="9"/>
  <c r="AF152" i="9"/>
  <c r="AC153" i="9"/>
  <c r="AE153" i="9"/>
  <c r="AB153" i="9"/>
  <c r="AD153" i="9"/>
  <c r="AF153" i="9"/>
  <c r="AC154" i="9"/>
  <c r="AE154" i="9"/>
  <c r="AB154" i="9"/>
  <c r="AD154" i="9"/>
  <c r="AF154" i="9"/>
  <c r="AC155" i="9"/>
  <c r="AE155" i="9"/>
  <c r="AB155" i="9"/>
  <c r="AD155" i="9"/>
  <c r="AF155" i="9"/>
  <c r="AC156" i="9"/>
  <c r="AE156" i="9"/>
  <c r="AB156" i="9"/>
  <c r="AD156" i="9"/>
  <c r="AF156" i="9"/>
  <c r="AC157" i="9"/>
  <c r="AE157" i="9"/>
  <c r="AB157" i="9"/>
  <c r="AD157" i="9"/>
  <c r="AF157" i="9"/>
  <c r="AC158" i="9"/>
  <c r="AE158" i="9"/>
  <c r="AB158" i="9"/>
  <c r="AD158" i="9"/>
  <c r="AF158" i="9"/>
  <c r="AC159" i="9"/>
  <c r="AE159" i="9"/>
  <c r="AB159" i="9"/>
  <c r="AD159" i="9"/>
  <c r="AF159" i="9"/>
  <c r="AC160" i="9"/>
  <c r="AE160" i="9"/>
  <c r="AB160" i="9"/>
  <c r="AD160" i="9"/>
  <c r="AF160" i="9"/>
  <c r="AC161" i="9"/>
  <c r="AE161" i="9"/>
  <c r="AB161" i="9"/>
  <c r="AD161" i="9"/>
  <c r="AF161" i="9"/>
  <c r="AC162" i="9"/>
  <c r="AE162" i="9"/>
  <c r="AB162" i="9"/>
  <c r="AD162" i="9"/>
  <c r="AF162" i="9"/>
  <c r="AC163" i="9"/>
  <c r="AE163" i="9"/>
  <c r="AB163" i="9"/>
  <c r="AD163" i="9"/>
  <c r="AF163" i="9"/>
  <c r="AC164" i="9"/>
  <c r="AE164" i="9"/>
  <c r="AB164" i="9"/>
  <c r="AD164" i="9"/>
  <c r="AF164" i="9"/>
  <c r="AC165" i="9"/>
  <c r="AE165" i="9"/>
  <c r="AB165" i="9"/>
  <c r="AD165" i="9"/>
  <c r="AF165" i="9"/>
  <c r="AC166" i="9"/>
  <c r="AE166" i="9"/>
  <c r="AB166" i="9"/>
  <c r="AD166" i="9"/>
  <c r="AF166" i="9"/>
  <c r="AC167" i="9"/>
  <c r="AE167" i="9"/>
  <c r="AB167" i="9"/>
  <c r="AD167" i="9"/>
  <c r="AF167" i="9"/>
  <c r="AC168" i="9"/>
  <c r="AE168" i="9"/>
  <c r="AB168" i="9"/>
  <c r="AD168" i="9"/>
  <c r="AF168" i="9"/>
  <c r="AC169" i="9"/>
  <c r="AE169" i="9"/>
  <c r="AB169" i="9"/>
  <c r="AD169" i="9"/>
  <c r="AF169" i="9"/>
  <c r="AC170" i="9"/>
  <c r="AE170" i="9"/>
  <c r="AB170" i="9"/>
  <c r="AD170" i="9"/>
  <c r="AF170" i="9"/>
  <c r="AC171" i="9"/>
  <c r="AE171" i="9"/>
  <c r="AB171" i="9"/>
  <c r="AD171" i="9"/>
  <c r="AF171" i="9"/>
  <c r="AC172" i="9"/>
  <c r="AE172" i="9"/>
  <c r="AB172" i="9"/>
  <c r="AD172" i="9"/>
  <c r="AF172" i="9"/>
  <c r="AC173" i="9"/>
  <c r="AE173" i="9"/>
  <c r="AB173" i="9"/>
  <c r="AD173" i="9"/>
  <c r="AF173" i="9"/>
  <c r="AC174" i="9"/>
  <c r="AE174" i="9"/>
  <c r="AB174" i="9"/>
  <c r="AD174" i="9"/>
  <c r="AF174" i="9"/>
  <c r="AC175" i="9"/>
  <c r="AE175" i="9"/>
  <c r="AB175" i="9"/>
  <c r="AD175" i="9"/>
  <c r="AF175" i="9"/>
  <c r="AC176" i="9"/>
  <c r="AE176" i="9"/>
  <c r="AB176" i="9"/>
  <c r="AD176" i="9"/>
  <c r="AF176" i="9"/>
  <c r="AC177" i="9"/>
  <c r="AE177" i="9"/>
  <c r="AB177" i="9"/>
  <c r="AD177" i="9"/>
  <c r="AF177" i="9"/>
  <c r="AC178" i="9"/>
  <c r="AE178" i="9"/>
  <c r="AB178" i="9"/>
  <c r="AD178" i="9"/>
  <c r="AF178" i="9"/>
  <c r="AC179" i="9"/>
  <c r="AE179" i="9"/>
  <c r="AB179" i="9"/>
  <c r="AD179" i="9"/>
  <c r="AF179" i="9"/>
  <c r="AC180" i="9"/>
  <c r="AE180" i="9"/>
  <c r="AB180" i="9"/>
  <c r="AD180" i="9"/>
  <c r="AF180" i="9"/>
  <c r="AC181" i="9"/>
  <c r="AE181" i="9"/>
  <c r="AB181" i="9"/>
  <c r="AD181" i="9"/>
  <c r="AF181" i="9"/>
  <c r="AC182" i="9"/>
  <c r="AE182" i="9"/>
  <c r="AB182" i="9"/>
  <c r="AD182" i="9"/>
  <c r="AF182" i="9"/>
  <c r="AC183" i="9"/>
  <c r="AE183" i="9"/>
  <c r="AB183" i="9"/>
  <c r="AD183" i="9"/>
  <c r="AF183" i="9"/>
  <c r="AC184" i="9"/>
  <c r="AE184" i="9"/>
  <c r="AB184" i="9"/>
  <c r="AD184" i="9"/>
  <c r="AF184" i="9"/>
  <c r="AC185" i="9"/>
  <c r="AE185" i="9"/>
  <c r="AB185" i="9"/>
  <c r="AD185" i="9"/>
  <c r="AF185" i="9"/>
  <c r="AC186" i="9"/>
  <c r="AE186" i="9"/>
  <c r="AB186" i="9"/>
  <c r="AD186" i="9"/>
  <c r="AF186" i="9"/>
  <c r="AC187" i="9"/>
  <c r="AE187" i="9"/>
  <c r="AB187" i="9"/>
  <c r="AD187" i="9"/>
  <c r="AF187" i="9"/>
  <c r="AC188" i="9"/>
  <c r="AE188" i="9"/>
  <c r="AB188" i="9"/>
  <c r="AD188" i="9"/>
  <c r="AF188" i="9"/>
  <c r="AC189" i="9"/>
  <c r="AE189" i="9"/>
  <c r="AB189" i="9"/>
  <c r="AD189" i="9"/>
  <c r="AF189" i="9"/>
  <c r="AC190" i="9"/>
  <c r="AE190" i="9"/>
  <c r="AB190" i="9"/>
  <c r="AD190" i="9"/>
  <c r="AF190" i="9"/>
  <c r="AC191" i="9"/>
  <c r="AE191" i="9"/>
  <c r="AB191" i="9"/>
  <c r="AD191" i="9"/>
  <c r="AF191" i="9"/>
  <c r="AC192" i="9"/>
  <c r="AE192" i="9"/>
  <c r="AB192" i="9"/>
  <c r="AD192" i="9"/>
  <c r="AF192" i="9"/>
  <c r="AC193" i="9"/>
  <c r="AE193" i="9"/>
  <c r="AB193" i="9"/>
  <c r="AD193" i="9"/>
  <c r="AF193" i="9"/>
  <c r="AC194" i="9"/>
  <c r="AE194" i="9"/>
  <c r="AB194" i="9"/>
  <c r="AD194" i="9"/>
  <c r="AF194" i="9"/>
  <c r="AC195" i="9"/>
  <c r="AE195" i="9"/>
  <c r="AB195" i="9"/>
  <c r="AD195" i="9"/>
  <c r="AF195" i="9"/>
  <c r="AC196" i="9"/>
  <c r="AE196" i="9"/>
  <c r="AB196" i="9"/>
  <c r="AD196" i="9"/>
  <c r="AF196" i="9"/>
  <c r="AC197" i="9"/>
  <c r="AE197" i="9"/>
  <c r="AB197" i="9"/>
  <c r="AD197" i="9"/>
  <c r="AF197" i="9"/>
  <c r="AC198" i="9"/>
  <c r="AE198" i="9"/>
  <c r="AB198" i="9"/>
  <c r="AD198" i="9"/>
  <c r="AF198" i="9"/>
  <c r="AC199" i="9"/>
  <c r="AE199" i="9"/>
  <c r="AB199" i="9"/>
  <c r="AD199" i="9"/>
  <c r="AF199" i="9"/>
  <c r="AC200" i="9"/>
  <c r="AE200" i="9"/>
  <c r="AB200" i="9"/>
  <c r="AD200" i="9"/>
  <c r="AF200" i="9"/>
  <c r="AC201" i="9"/>
  <c r="AE201" i="9"/>
  <c r="AB201" i="9"/>
  <c r="AD201" i="9"/>
  <c r="AF201" i="9"/>
  <c r="AC202" i="9"/>
  <c r="AE202" i="9"/>
  <c r="AB202" i="9"/>
  <c r="AD202" i="9"/>
  <c r="AF202" i="9"/>
  <c r="AC203" i="9"/>
  <c r="AE203" i="9"/>
  <c r="AB203" i="9"/>
  <c r="AD203" i="9"/>
  <c r="AF203" i="9"/>
  <c r="AC204" i="9"/>
  <c r="AE204" i="9"/>
  <c r="AB204" i="9"/>
  <c r="AD204" i="9"/>
  <c r="AF204" i="9"/>
  <c r="AC205" i="9"/>
  <c r="AE205" i="9"/>
  <c r="AB205" i="9"/>
  <c r="AD205" i="9"/>
  <c r="AF205" i="9"/>
  <c r="AC206" i="9"/>
  <c r="AE206" i="9"/>
  <c r="AB206" i="9"/>
  <c r="AD206" i="9"/>
  <c r="AF206" i="9"/>
  <c r="AC207" i="9"/>
  <c r="AE207" i="9"/>
  <c r="AB207" i="9"/>
  <c r="AD207" i="9"/>
  <c r="AF207" i="9"/>
  <c r="AC208" i="9"/>
  <c r="AE208" i="9"/>
  <c r="AB208" i="9"/>
  <c r="AD208" i="9"/>
  <c r="AF208" i="9"/>
  <c r="AC209" i="9"/>
  <c r="AE209" i="9"/>
  <c r="AB209" i="9"/>
  <c r="AD209" i="9"/>
  <c r="AF209" i="9"/>
  <c r="AC210" i="9"/>
  <c r="AE210" i="9"/>
  <c r="AB210" i="9"/>
  <c r="AD210" i="9"/>
  <c r="AF210" i="9"/>
  <c r="AC211" i="9"/>
  <c r="AE211" i="9"/>
  <c r="AB211" i="9"/>
  <c r="AD211" i="9"/>
  <c r="AF211" i="9"/>
  <c r="AC212" i="9"/>
  <c r="AE212" i="9"/>
  <c r="AB212" i="9"/>
  <c r="AD212" i="9"/>
  <c r="AF212" i="9"/>
  <c r="AC213" i="9"/>
  <c r="AE213" i="9"/>
  <c r="AB213" i="9"/>
  <c r="AD213" i="9"/>
  <c r="AF213" i="9"/>
  <c r="AC214" i="9"/>
  <c r="AE214" i="9"/>
  <c r="AB214" i="9"/>
  <c r="AD214" i="9"/>
  <c r="AF214" i="9"/>
  <c r="AC215" i="9"/>
  <c r="AE215" i="9"/>
  <c r="AB215" i="9"/>
  <c r="AD215" i="9"/>
  <c r="AF215" i="9"/>
  <c r="AC216" i="9"/>
  <c r="AE216" i="9"/>
  <c r="AB216" i="9"/>
  <c r="AD216" i="9"/>
  <c r="AF216" i="9"/>
  <c r="AC217" i="9"/>
  <c r="AE217" i="9"/>
  <c r="AB217" i="9"/>
  <c r="AD217" i="9"/>
  <c r="AF217" i="9"/>
  <c r="AC218" i="9"/>
  <c r="AE218" i="9"/>
  <c r="AB218" i="9"/>
  <c r="AD218" i="9"/>
  <c r="AF218" i="9"/>
  <c r="AC219" i="9"/>
  <c r="AE219" i="9"/>
  <c r="AB219" i="9"/>
  <c r="AD219" i="9"/>
  <c r="AF219" i="9"/>
  <c r="AF16" i="9"/>
  <c r="T223" i="3"/>
  <c r="V20" i="3"/>
  <c r="X20" i="3"/>
  <c r="Y20" i="3"/>
  <c r="W223" i="9"/>
  <c r="Q36" i="9"/>
  <c r="P36" i="9"/>
  <c r="O36" i="9"/>
  <c r="N36" i="9"/>
  <c r="M36" i="9"/>
  <c r="L36" i="9"/>
  <c r="T36" i="9"/>
  <c r="Q156" i="9"/>
  <c r="P156" i="9"/>
  <c r="O156" i="9"/>
  <c r="N156" i="9"/>
  <c r="M156" i="9"/>
  <c r="L156" i="9"/>
  <c r="T156" i="9"/>
  <c r="Q149" i="9"/>
  <c r="P149" i="9"/>
  <c r="O149" i="9"/>
  <c r="N149" i="9"/>
  <c r="M149" i="9"/>
  <c r="L149" i="9"/>
  <c r="T149" i="9"/>
  <c r="Q128" i="9"/>
  <c r="P128" i="9"/>
  <c r="O128" i="9"/>
  <c r="N128" i="9"/>
  <c r="M128" i="9"/>
  <c r="L128" i="9"/>
  <c r="T128" i="9"/>
  <c r="Q102" i="9"/>
  <c r="P102" i="9"/>
  <c r="O102" i="9"/>
  <c r="N102" i="9"/>
  <c r="M102" i="9"/>
  <c r="L102" i="9"/>
  <c r="T102" i="9"/>
  <c r="Q99" i="9"/>
  <c r="P99" i="9"/>
  <c r="O99" i="9"/>
  <c r="N99" i="9"/>
  <c r="M99" i="9"/>
  <c r="L99" i="9"/>
  <c r="T99" i="9"/>
  <c r="Q136" i="9"/>
  <c r="P136" i="9"/>
  <c r="O136" i="9"/>
  <c r="N136" i="9"/>
  <c r="M136" i="9"/>
  <c r="L136" i="9"/>
  <c r="T136" i="9"/>
  <c r="Q155" i="9"/>
  <c r="P155" i="9"/>
  <c r="O155" i="9"/>
  <c r="N155" i="9"/>
  <c r="M155" i="9"/>
  <c r="L155" i="9"/>
  <c r="T155" i="9"/>
  <c r="Q175" i="9"/>
  <c r="P175" i="9"/>
  <c r="O175" i="9"/>
  <c r="N175" i="9"/>
  <c r="M175" i="9"/>
  <c r="L175" i="9"/>
  <c r="T175" i="9"/>
  <c r="Q146" i="9"/>
  <c r="P146" i="9"/>
  <c r="O146" i="9"/>
  <c r="N146" i="9"/>
  <c r="M146" i="9"/>
  <c r="L146" i="9"/>
  <c r="T146" i="9"/>
  <c r="Q82" i="9"/>
  <c r="P82" i="9"/>
  <c r="O82" i="9"/>
  <c r="N82" i="9"/>
  <c r="M82" i="9"/>
  <c r="L82" i="9"/>
  <c r="T82" i="9"/>
  <c r="Q192" i="9"/>
  <c r="P192" i="9"/>
  <c r="O192" i="9"/>
  <c r="N192" i="9"/>
  <c r="M192" i="9"/>
  <c r="L192" i="9"/>
  <c r="T192" i="9"/>
  <c r="Q37" i="9"/>
  <c r="P37" i="9"/>
  <c r="O37" i="9"/>
  <c r="N37" i="9"/>
  <c r="M37" i="9"/>
  <c r="L37" i="9"/>
  <c r="T37" i="9"/>
  <c r="Q75" i="9"/>
  <c r="P75" i="9"/>
  <c r="O75" i="9"/>
  <c r="N75" i="9"/>
  <c r="M75" i="9"/>
  <c r="L75" i="9"/>
  <c r="T75" i="9"/>
  <c r="Q196" i="9"/>
  <c r="P196" i="9"/>
  <c r="O196" i="9"/>
  <c r="N196" i="9"/>
  <c r="M196" i="9"/>
  <c r="L196" i="9"/>
  <c r="T196" i="9"/>
  <c r="Q166" i="9"/>
  <c r="P166" i="9"/>
  <c r="O166" i="9"/>
  <c r="N166" i="9"/>
  <c r="M166" i="9"/>
  <c r="L166" i="9"/>
  <c r="T166" i="9"/>
  <c r="Q130" i="9"/>
  <c r="P130" i="9"/>
  <c r="O130" i="9"/>
  <c r="N130" i="9"/>
  <c r="M130" i="9"/>
  <c r="L130" i="9"/>
  <c r="T130" i="9"/>
  <c r="Q77" i="9"/>
  <c r="P77" i="9"/>
  <c r="O77" i="9"/>
  <c r="N77" i="9"/>
  <c r="M77" i="9"/>
  <c r="L77" i="9"/>
  <c r="T77" i="9"/>
  <c r="Q22" i="9"/>
  <c r="P22" i="9"/>
  <c r="O22" i="9"/>
  <c r="N22" i="9"/>
  <c r="M22" i="9"/>
  <c r="L22" i="9"/>
  <c r="T22" i="9"/>
  <c r="Q208" i="9"/>
  <c r="P208" i="9"/>
  <c r="O208" i="9"/>
  <c r="N208" i="9"/>
  <c r="M208" i="9"/>
  <c r="L208" i="9"/>
  <c r="T208" i="9"/>
  <c r="Q24" i="9"/>
  <c r="P24" i="9"/>
  <c r="O24" i="9"/>
  <c r="N24" i="9"/>
  <c r="M24" i="9"/>
  <c r="L24" i="9"/>
  <c r="T24" i="9"/>
  <c r="Q91" i="9"/>
  <c r="P91" i="9"/>
  <c r="O91" i="9"/>
  <c r="N91" i="9"/>
  <c r="M91" i="9"/>
  <c r="L91" i="9"/>
  <c r="T91" i="9"/>
  <c r="Q183" i="9"/>
  <c r="P183" i="9"/>
  <c r="O183" i="9"/>
  <c r="N183" i="9"/>
  <c r="M183" i="9"/>
  <c r="L183" i="9"/>
  <c r="T183" i="9"/>
  <c r="Q60" i="9"/>
  <c r="P60" i="9"/>
  <c r="O60" i="9"/>
  <c r="N60" i="9"/>
  <c r="M60" i="9"/>
  <c r="L60" i="9"/>
  <c r="T60" i="9"/>
  <c r="Q127" i="9"/>
  <c r="P127" i="9"/>
  <c r="O127" i="9"/>
  <c r="N127" i="9"/>
  <c r="M127" i="9"/>
  <c r="L127" i="9"/>
  <c r="T127" i="9"/>
  <c r="Q213" i="9"/>
  <c r="P213" i="9"/>
  <c r="O213" i="9"/>
  <c r="N213" i="9"/>
  <c r="M213" i="9"/>
  <c r="L213" i="9"/>
  <c r="T213" i="9"/>
  <c r="Q181" i="9"/>
  <c r="P181" i="9"/>
  <c r="O181" i="9"/>
  <c r="N181" i="9"/>
  <c r="M181" i="9"/>
  <c r="L181" i="9"/>
  <c r="T181" i="9"/>
  <c r="Q30" i="9"/>
  <c r="P30" i="9"/>
  <c r="O30" i="9"/>
  <c r="N30" i="9"/>
  <c r="M30" i="9"/>
  <c r="L30" i="9"/>
  <c r="T30" i="9"/>
  <c r="Q72" i="9"/>
  <c r="P72" i="9"/>
  <c r="O72" i="9"/>
  <c r="N72" i="9"/>
  <c r="M72" i="9"/>
  <c r="L72" i="9"/>
  <c r="T72" i="9"/>
  <c r="Q218" i="9"/>
  <c r="P218" i="9"/>
  <c r="O218" i="9"/>
  <c r="N218" i="9"/>
  <c r="M218" i="9"/>
  <c r="L218" i="9"/>
  <c r="T218" i="9"/>
  <c r="Q84" i="9"/>
  <c r="P84" i="9"/>
  <c r="O84" i="9"/>
  <c r="N84" i="9"/>
  <c r="M84" i="9"/>
  <c r="L84" i="9"/>
  <c r="T84" i="9"/>
  <c r="Q216" i="9"/>
  <c r="P216" i="9"/>
  <c r="O216" i="9"/>
  <c r="N216" i="9"/>
  <c r="M216" i="9"/>
  <c r="L216" i="9"/>
  <c r="T216" i="9"/>
  <c r="Q167" i="9"/>
  <c r="P167" i="9"/>
  <c r="O167" i="9"/>
  <c r="N167" i="9"/>
  <c r="M167" i="9"/>
  <c r="L167" i="9"/>
  <c r="T167" i="9"/>
  <c r="Q201" i="9"/>
  <c r="P201" i="9"/>
  <c r="O201" i="9"/>
  <c r="N201" i="9"/>
  <c r="M201" i="9"/>
  <c r="L201" i="9"/>
  <c r="T201" i="9"/>
  <c r="Q103" i="9"/>
  <c r="P103" i="9"/>
  <c r="O103" i="9"/>
  <c r="N103" i="9"/>
  <c r="M103" i="9"/>
  <c r="L103" i="9"/>
  <c r="T103" i="9"/>
  <c r="Q41" i="9"/>
  <c r="P41" i="9"/>
  <c r="O41" i="9"/>
  <c r="N41" i="9"/>
  <c r="M41" i="9"/>
  <c r="L41" i="9"/>
  <c r="T41" i="9"/>
  <c r="Q142" i="9"/>
  <c r="P142" i="9"/>
  <c r="O142" i="9"/>
  <c r="N142" i="9"/>
  <c r="M142" i="9"/>
  <c r="L142" i="9"/>
  <c r="T142" i="9"/>
  <c r="Q68" i="9"/>
  <c r="P68" i="9"/>
  <c r="O68" i="9"/>
  <c r="N68" i="9"/>
  <c r="M68" i="9"/>
  <c r="L68" i="9"/>
  <c r="T68" i="9"/>
  <c r="Q193" i="9"/>
  <c r="P193" i="9"/>
  <c r="O193" i="9"/>
  <c r="N193" i="9"/>
  <c r="M193" i="9"/>
  <c r="L193" i="9"/>
  <c r="T193" i="9"/>
  <c r="Q180" i="9"/>
  <c r="P180" i="9"/>
  <c r="O180" i="9"/>
  <c r="N180" i="9"/>
  <c r="M180" i="9"/>
  <c r="L180" i="9"/>
  <c r="T180" i="9"/>
  <c r="Q143" i="9"/>
  <c r="P143" i="9"/>
  <c r="O143" i="9"/>
  <c r="N143" i="9"/>
  <c r="M143" i="9"/>
  <c r="L143" i="9"/>
  <c r="T143" i="9"/>
  <c r="Q150" i="9"/>
  <c r="P150" i="9"/>
  <c r="O150" i="9"/>
  <c r="N150" i="9"/>
  <c r="M150" i="9"/>
  <c r="L150" i="9"/>
  <c r="T150" i="9"/>
  <c r="Q20" i="9"/>
  <c r="P20" i="9"/>
  <c r="O20" i="9"/>
  <c r="N20" i="9"/>
  <c r="M20" i="9"/>
  <c r="L20" i="9"/>
  <c r="T20" i="9"/>
  <c r="Q95" i="9"/>
  <c r="P95" i="9"/>
  <c r="O95" i="9"/>
  <c r="N95" i="9"/>
  <c r="M95" i="9"/>
  <c r="L95" i="9"/>
  <c r="T95" i="9"/>
  <c r="Q21" i="9"/>
  <c r="P21" i="9"/>
  <c r="O21" i="9"/>
  <c r="N21" i="9"/>
  <c r="M21" i="9"/>
  <c r="L21" i="9"/>
  <c r="T21" i="9"/>
  <c r="Q134" i="9"/>
  <c r="P134" i="9"/>
  <c r="O134" i="9"/>
  <c r="N134" i="9"/>
  <c r="M134" i="9"/>
  <c r="L134" i="9"/>
  <c r="T134" i="9"/>
  <c r="Q50" i="9"/>
  <c r="P50" i="9"/>
  <c r="O50" i="9"/>
  <c r="N50" i="9"/>
  <c r="M50" i="9"/>
  <c r="L50" i="9"/>
  <c r="T50" i="9"/>
  <c r="Q74" i="9"/>
  <c r="P74" i="9"/>
  <c r="O74" i="9"/>
  <c r="N74" i="9"/>
  <c r="M74" i="9"/>
  <c r="L74" i="9"/>
  <c r="T74" i="9"/>
  <c r="Q46" i="9"/>
  <c r="P46" i="9"/>
  <c r="O46" i="9"/>
  <c r="N46" i="9"/>
  <c r="M46" i="9"/>
  <c r="L46" i="9"/>
  <c r="T46" i="9"/>
  <c r="Q71" i="9"/>
  <c r="P71" i="9"/>
  <c r="O71" i="9"/>
  <c r="N71" i="9"/>
  <c r="M71" i="9"/>
  <c r="L71" i="9"/>
  <c r="T71" i="9"/>
  <c r="Q63" i="9"/>
  <c r="P63" i="9"/>
  <c r="O63" i="9"/>
  <c r="N63" i="9"/>
  <c r="M63" i="9"/>
  <c r="L63" i="9"/>
  <c r="T63" i="9"/>
  <c r="Q44" i="9"/>
  <c r="P44" i="9"/>
  <c r="O44" i="9"/>
  <c r="N44" i="9"/>
  <c r="M44" i="9"/>
  <c r="L44" i="9"/>
  <c r="T44" i="9"/>
  <c r="Q67" i="9"/>
  <c r="P67" i="9"/>
  <c r="O67" i="9"/>
  <c r="N67" i="9"/>
  <c r="M67" i="9"/>
  <c r="L67" i="9"/>
  <c r="T67" i="9"/>
  <c r="Q52" i="9"/>
  <c r="P52" i="9"/>
  <c r="O52" i="9"/>
  <c r="N52" i="9"/>
  <c r="M52" i="9"/>
  <c r="L52" i="9"/>
  <c r="T52" i="9"/>
  <c r="Q114" i="9"/>
  <c r="P114" i="9"/>
  <c r="O114" i="9"/>
  <c r="N114" i="9"/>
  <c r="M114" i="9"/>
  <c r="L114" i="9"/>
  <c r="T114" i="9"/>
  <c r="Q110" i="9"/>
  <c r="P110" i="9"/>
  <c r="O110" i="9"/>
  <c r="N110" i="9"/>
  <c r="M110" i="9"/>
  <c r="L110" i="9"/>
  <c r="T110" i="9"/>
  <c r="Q87" i="9"/>
  <c r="P87" i="9"/>
  <c r="O87" i="9"/>
  <c r="N87" i="9"/>
  <c r="M87" i="9"/>
  <c r="L87" i="9"/>
  <c r="T87" i="9"/>
  <c r="Q86" i="9"/>
  <c r="P86" i="9"/>
  <c r="O86" i="9"/>
  <c r="N86" i="9"/>
  <c r="M86" i="9"/>
  <c r="L86" i="9"/>
  <c r="T86" i="9"/>
  <c r="Q191" i="9"/>
  <c r="P191" i="9"/>
  <c r="O191" i="9"/>
  <c r="N191" i="9"/>
  <c r="M191" i="9"/>
  <c r="L191" i="9"/>
  <c r="T191" i="9"/>
  <c r="Q108" i="9"/>
  <c r="P108" i="9"/>
  <c r="O108" i="9"/>
  <c r="N108" i="9"/>
  <c r="M108" i="9"/>
  <c r="L108" i="9"/>
  <c r="T108" i="9"/>
  <c r="Q26" i="9"/>
  <c r="P26" i="9"/>
  <c r="O26" i="9"/>
  <c r="N26" i="9"/>
  <c r="M26" i="9"/>
  <c r="L26" i="9"/>
  <c r="T26" i="9"/>
  <c r="Q31" i="9"/>
  <c r="P31" i="9"/>
  <c r="O31" i="9"/>
  <c r="N31" i="9"/>
  <c r="M31" i="9"/>
  <c r="L31" i="9"/>
  <c r="T31" i="9"/>
  <c r="Q170" i="9"/>
  <c r="P170" i="9"/>
  <c r="O170" i="9"/>
  <c r="N170" i="9"/>
  <c r="M170" i="9"/>
  <c r="L170" i="9"/>
  <c r="T170" i="9"/>
  <c r="Q32" i="9"/>
  <c r="P32" i="9"/>
  <c r="O32" i="9"/>
  <c r="N32" i="9"/>
  <c r="M32" i="9"/>
  <c r="L32" i="9"/>
  <c r="T32" i="9"/>
  <c r="Q188" i="9"/>
  <c r="P188" i="9"/>
  <c r="O188" i="9"/>
  <c r="N188" i="9"/>
  <c r="M188" i="9"/>
  <c r="L188" i="9"/>
  <c r="T188" i="9"/>
  <c r="Q81" i="9"/>
  <c r="P81" i="9"/>
  <c r="O81" i="9"/>
  <c r="N81" i="9"/>
  <c r="M81" i="9"/>
  <c r="L81" i="9"/>
  <c r="T81" i="9"/>
  <c r="Q148" i="9"/>
  <c r="P148" i="9"/>
  <c r="O148" i="9"/>
  <c r="N148" i="9"/>
  <c r="M148" i="9"/>
  <c r="L148" i="9"/>
  <c r="T148" i="9"/>
  <c r="Q107" i="9"/>
  <c r="P107" i="9"/>
  <c r="O107" i="9"/>
  <c r="N107" i="9"/>
  <c r="M107" i="9"/>
  <c r="L107" i="9"/>
  <c r="T107" i="9"/>
  <c r="Q137" i="9"/>
  <c r="P137" i="9"/>
  <c r="O137" i="9"/>
  <c r="N137" i="9"/>
  <c r="M137" i="9"/>
  <c r="L137" i="9"/>
  <c r="T137" i="9"/>
  <c r="Q90" i="9"/>
  <c r="P90" i="9"/>
  <c r="O90" i="9"/>
  <c r="N90" i="9"/>
  <c r="M90" i="9"/>
  <c r="L90" i="9"/>
  <c r="T90" i="9"/>
  <c r="Q138" i="9"/>
  <c r="P138" i="9"/>
  <c r="O138" i="9"/>
  <c r="N138" i="9"/>
  <c r="M138" i="9"/>
  <c r="L138" i="9"/>
  <c r="T138" i="9"/>
  <c r="Q55" i="9"/>
  <c r="P55" i="9"/>
  <c r="O55" i="9"/>
  <c r="N55" i="9"/>
  <c r="M55" i="9"/>
  <c r="L55" i="9"/>
  <c r="T55" i="9"/>
  <c r="Q104" i="9"/>
  <c r="P104" i="9"/>
  <c r="O104" i="9"/>
  <c r="N104" i="9"/>
  <c r="M104" i="9"/>
  <c r="L104" i="9"/>
  <c r="T104" i="9"/>
  <c r="Q111" i="9"/>
  <c r="P111" i="9"/>
  <c r="O111" i="9"/>
  <c r="N111" i="9"/>
  <c r="M111" i="9"/>
  <c r="L111" i="9"/>
  <c r="T111" i="9"/>
  <c r="Q126" i="9"/>
  <c r="P126" i="9"/>
  <c r="O126" i="9"/>
  <c r="N126" i="9"/>
  <c r="M126" i="9"/>
  <c r="L126" i="9"/>
  <c r="T126" i="9"/>
  <c r="Q168" i="9"/>
  <c r="P168" i="9"/>
  <c r="O168" i="9"/>
  <c r="N168" i="9"/>
  <c r="M168" i="9"/>
  <c r="L168" i="9"/>
  <c r="T168" i="9"/>
  <c r="Q158" i="9"/>
  <c r="P158" i="9"/>
  <c r="O158" i="9"/>
  <c r="N158" i="9"/>
  <c r="M158" i="9"/>
  <c r="L158" i="9"/>
  <c r="T158" i="9"/>
  <c r="Q121" i="9"/>
  <c r="P121" i="9"/>
  <c r="O121" i="9"/>
  <c r="N121" i="9"/>
  <c r="M121" i="9"/>
  <c r="L121" i="9"/>
  <c r="T121" i="9"/>
  <c r="Q85" i="9"/>
  <c r="P85" i="9"/>
  <c r="O85" i="9"/>
  <c r="N85" i="9"/>
  <c r="M85" i="9"/>
  <c r="L85" i="9"/>
  <c r="T85" i="9"/>
  <c r="Q169" i="9"/>
  <c r="P169" i="9"/>
  <c r="O169" i="9"/>
  <c r="N169" i="9"/>
  <c r="M169" i="9"/>
  <c r="L169" i="9"/>
  <c r="T169" i="9"/>
  <c r="Q194" i="9"/>
  <c r="P194" i="9"/>
  <c r="O194" i="9"/>
  <c r="N194" i="9"/>
  <c r="M194" i="9"/>
  <c r="L194" i="9"/>
  <c r="T194" i="9"/>
  <c r="Q160" i="9"/>
  <c r="P160" i="9"/>
  <c r="O160" i="9"/>
  <c r="N160" i="9"/>
  <c r="M160" i="9"/>
  <c r="L160" i="9"/>
  <c r="T160" i="9"/>
  <c r="Q187" i="9"/>
  <c r="P187" i="9"/>
  <c r="O187" i="9"/>
  <c r="N187" i="9"/>
  <c r="M187" i="9"/>
  <c r="L187" i="9"/>
  <c r="T187" i="9"/>
  <c r="Q98" i="9"/>
  <c r="P98" i="9"/>
  <c r="O98" i="9"/>
  <c r="N98" i="9"/>
  <c r="M98" i="9"/>
  <c r="L98" i="9"/>
  <c r="T98" i="9"/>
  <c r="Q139" i="9"/>
  <c r="P139" i="9"/>
  <c r="O139" i="9"/>
  <c r="N139" i="9"/>
  <c r="M139" i="9"/>
  <c r="L139" i="9"/>
  <c r="T139" i="9"/>
  <c r="Q101" i="9"/>
  <c r="P101" i="9"/>
  <c r="O101" i="9"/>
  <c r="N101" i="9"/>
  <c r="M101" i="9"/>
  <c r="L101" i="9"/>
  <c r="T101" i="9"/>
  <c r="Q163" i="9"/>
  <c r="P163" i="9"/>
  <c r="O163" i="9"/>
  <c r="N163" i="9"/>
  <c r="M163" i="9"/>
  <c r="L163" i="9"/>
  <c r="T163" i="9"/>
  <c r="Q66" i="9"/>
  <c r="P66" i="9"/>
  <c r="O66" i="9"/>
  <c r="N66" i="9"/>
  <c r="M66" i="9"/>
  <c r="L66" i="9"/>
  <c r="T66" i="9"/>
  <c r="Q48" i="9"/>
  <c r="P48" i="9"/>
  <c r="O48" i="9"/>
  <c r="N48" i="9"/>
  <c r="M48" i="9"/>
  <c r="L48" i="9"/>
  <c r="T48" i="9"/>
  <c r="Q56" i="9"/>
  <c r="P56" i="9"/>
  <c r="O56" i="9"/>
  <c r="N56" i="9"/>
  <c r="M56" i="9"/>
  <c r="L56" i="9"/>
  <c r="T56" i="9"/>
  <c r="Q47" i="9"/>
  <c r="P47" i="9"/>
  <c r="O47" i="9"/>
  <c r="N47" i="9"/>
  <c r="M47" i="9"/>
  <c r="L47" i="9"/>
  <c r="T47" i="9"/>
  <c r="Q118" i="9"/>
  <c r="P118" i="9"/>
  <c r="O118" i="9"/>
  <c r="N118" i="9"/>
  <c r="M118" i="9"/>
  <c r="L118" i="9"/>
  <c r="T118" i="9"/>
  <c r="Q79" i="9"/>
  <c r="P79" i="9"/>
  <c r="O79" i="9"/>
  <c r="N79" i="9"/>
  <c r="M79" i="9"/>
  <c r="L79" i="9"/>
  <c r="T79" i="9"/>
  <c r="Q165" i="9"/>
  <c r="P165" i="9"/>
  <c r="O165" i="9"/>
  <c r="N165" i="9"/>
  <c r="M165" i="9"/>
  <c r="L165" i="9"/>
  <c r="T165" i="9"/>
  <c r="Q132" i="9"/>
  <c r="P132" i="9"/>
  <c r="O132" i="9"/>
  <c r="N132" i="9"/>
  <c r="M132" i="9"/>
  <c r="L132" i="9"/>
  <c r="T132" i="9"/>
  <c r="Q190" i="9"/>
  <c r="P190" i="9"/>
  <c r="O190" i="9"/>
  <c r="N190" i="9"/>
  <c r="M190" i="9"/>
  <c r="L190" i="9"/>
  <c r="T190" i="9"/>
  <c r="Q189" i="9"/>
  <c r="P189" i="9"/>
  <c r="O189" i="9"/>
  <c r="N189" i="9"/>
  <c r="M189" i="9"/>
  <c r="L189" i="9"/>
  <c r="T189" i="9"/>
  <c r="Q209" i="9"/>
  <c r="P209" i="9"/>
  <c r="O209" i="9"/>
  <c r="N209" i="9"/>
  <c r="M209" i="9"/>
  <c r="L209" i="9"/>
  <c r="T209" i="9"/>
  <c r="Q123" i="9"/>
  <c r="P123" i="9"/>
  <c r="O123" i="9"/>
  <c r="N123" i="9"/>
  <c r="M123" i="9"/>
  <c r="L123" i="9"/>
  <c r="T123" i="9"/>
  <c r="Q120" i="9"/>
  <c r="P120" i="9"/>
  <c r="O120" i="9"/>
  <c r="N120" i="9"/>
  <c r="M120" i="9"/>
  <c r="L120" i="9"/>
  <c r="T120" i="9"/>
  <c r="Q62" i="9"/>
  <c r="P62" i="9"/>
  <c r="O62" i="9"/>
  <c r="N62" i="9"/>
  <c r="M62" i="9"/>
  <c r="L62" i="9"/>
  <c r="T62" i="9"/>
  <c r="Q83" i="9"/>
  <c r="P83" i="9"/>
  <c r="O83" i="9"/>
  <c r="N83" i="9"/>
  <c r="M83" i="9"/>
  <c r="L83" i="9"/>
  <c r="T83" i="9"/>
  <c r="Q122" i="9"/>
  <c r="P122" i="9"/>
  <c r="O122" i="9"/>
  <c r="N122" i="9"/>
  <c r="M122" i="9"/>
  <c r="L122" i="9"/>
  <c r="T122" i="9"/>
  <c r="Q151" i="9"/>
  <c r="P151" i="9"/>
  <c r="O151" i="9"/>
  <c r="N151" i="9"/>
  <c r="M151" i="9"/>
  <c r="L151" i="9"/>
  <c r="T151" i="9"/>
  <c r="Q129" i="9"/>
  <c r="P129" i="9"/>
  <c r="O129" i="9"/>
  <c r="N129" i="9"/>
  <c r="M129" i="9"/>
  <c r="L129" i="9"/>
  <c r="T129" i="9"/>
  <c r="Q203" i="9"/>
  <c r="P203" i="9"/>
  <c r="O203" i="9"/>
  <c r="N203" i="9"/>
  <c r="M203" i="9"/>
  <c r="L203" i="9"/>
  <c r="T203" i="9"/>
  <c r="Q215" i="9"/>
  <c r="P215" i="9"/>
  <c r="O215" i="9"/>
  <c r="N215" i="9"/>
  <c r="M215" i="9"/>
  <c r="L215" i="9"/>
  <c r="T215" i="9"/>
  <c r="Q178" i="9"/>
  <c r="P178" i="9"/>
  <c r="O178" i="9"/>
  <c r="N178" i="9"/>
  <c r="M178" i="9"/>
  <c r="L178" i="9"/>
  <c r="T178" i="9"/>
  <c r="Q177" i="9"/>
  <c r="P177" i="9"/>
  <c r="O177" i="9"/>
  <c r="N177" i="9"/>
  <c r="M177" i="9"/>
  <c r="L177" i="9"/>
  <c r="T177" i="9"/>
  <c r="Q53" i="9"/>
  <c r="P53" i="9"/>
  <c r="O53" i="9"/>
  <c r="N53" i="9"/>
  <c r="M53" i="9"/>
  <c r="L53" i="9"/>
  <c r="T53" i="9"/>
  <c r="Q64" i="9"/>
  <c r="P64" i="9"/>
  <c r="O64" i="9"/>
  <c r="N64" i="9"/>
  <c r="M64" i="9"/>
  <c r="L64" i="9"/>
  <c r="T64" i="9"/>
  <c r="Q33" i="9"/>
  <c r="P33" i="9"/>
  <c r="O33" i="9"/>
  <c r="N33" i="9"/>
  <c r="M33" i="9"/>
  <c r="L33" i="9"/>
  <c r="T33" i="9"/>
  <c r="Q144" i="9"/>
  <c r="P144" i="9"/>
  <c r="O144" i="9"/>
  <c r="N144" i="9"/>
  <c r="M144" i="9"/>
  <c r="L144" i="9"/>
  <c r="T144" i="9"/>
  <c r="Q100" i="9"/>
  <c r="P100" i="9"/>
  <c r="O100" i="9"/>
  <c r="N100" i="9"/>
  <c r="M100" i="9"/>
  <c r="L100" i="9"/>
  <c r="T100" i="9"/>
  <c r="Q124" i="9"/>
  <c r="P124" i="9"/>
  <c r="O124" i="9"/>
  <c r="N124" i="9"/>
  <c r="M124" i="9"/>
  <c r="L124" i="9"/>
  <c r="T124" i="9"/>
  <c r="Q51" i="9"/>
  <c r="P51" i="9"/>
  <c r="O51" i="9"/>
  <c r="N51" i="9"/>
  <c r="M51" i="9"/>
  <c r="L51" i="9"/>
  <c r="T51" i="9"/>
  <c r="Q197" i="9"/>
  <c r="P197" i="9"/>
  <c r="O197" i="9"/>
  <c r="N197" i="9"/>
  <c r="M197" i="9"/>
  <c r="L197" i="9"/>
  <c r="T197" i="9"/>
  <c r="Q199" i="9"/>
  <c r="P199" i="9"/>
  <c r="O199" i="9"/>
  <c r="N199" i="9"/>
  <c r="M199" i="9"/>
  <c r="L199" i="9"/>
  <c r="T199" i="9"/>
  <c r="Q54" i="9"/>
  <c r="P54" i="9"/>
  <c r="O54" i="9"/>
  <c r="N54" i="9"/>
  <c r="M54" i="9"/>
  <c r="L54" i="9"/>
  <c r="T54" i="9"/>
  <c r="Q117" i="9"/>
  <c r="P117" i="9"/>
  <c r="O117" i="9"/>
  <c r="N117" i="9"/>
  <c r="M117" i="9"/>
  <c r="L117" i="9"/>
  <c r="T117" i="9"/>
  <c r="Q23" i="9"/>
  <c r="P23" i="9"/>
  <c r="O23" i="9"/>
  <c r="N23" i="9"/>
  <c r="M23" i="9"/>
  <c r="L23" i="9"/>
  <c r="T23" i="9"/>
  <c r="Q186" i="9"/>
  <c r="P186" i="9"/>
  <c r="O186" i="9"/>
  <c r="N186" i="9"/>
  <c r="M186" i="9"/>
  <c r="L186" i="9"/>
  <c r="T186" i="9"/>
  <c r="Q217" i="9"/>
  <c r="P217" i="9"/>
  <c r="O217" i="9"/>
  <c r="N217" i="9"/>
  <c r="M217" i="9"/>
  <c r="L217" i="9"/>
  <c r="T217" i="9"/>
  <c r="Q211" i="9"/>
  <c r="P211" i="9"/>
  <c r="O211" i="9"/>
  <c r="N211" i="9"/>
  <c r="M211" i="9"/>
  <c r="L211" i="9"/>
  <c r="T211" i="9"/>
  <c r="Q152" i="9"/>
  <c r="P152" i="9"/>
  <c r="O152" i="9"/>
  <c r="N152" i="9"/>
  <c r="M152" i="9"/>
  <c r="L152" i="9"/>
  <c r="T152" i="9"/>
  <c r="Q109" i="9"/>
  <c r="P109" i="9"/>
  <c r="O109" i="9"/>
  <c r="N109" i="9"/>
  <c r="M109" i="9"/>
  <c r="L109" i="9"/>
  <c r="T109" i="9"/>
  <c r="Q159" i="9"/>
  <c r="P159" i="9"/>
  <c r="O159" i="9"/>
  <c r="N159" i="9"/>
  <c r="M159" i="9"/>
  <c r="L159" i="9"/>
  <c r="T159" i="9"/>
  <c r="Q162" i="9"/>
  <c r="P162" i="9"/>
  <c r="O162" i="9"/>
  <c r="N162" i="9"/>
  <c r="M162" i="9"/>
  <c r="L162" i="9"/>
  <c r="T162" i="9"/>
  <c r="Q176" i="9"/>
  <c r="P176" i="9"/>
  <c r="O176" i="9"/>
  <c r="N176" i="9"/>
  <c r="M176" i="9"/>
  <c r="L176" i="9"/>
  <c r="T176" i="9"/>
  <c r="Q200" i="9"/>
  <c r="P200" i="9"/>
  <c r="O200" i="9"/>
  <c r="N200" i="9"/>
  <c r="M200" i="9"/>
  <c r="L200" i="9"/>
  <c r="T200" i="9"/>
  <c r="Q205" i="9"/>
  <c r="P205" i="9"/>
  <c r="O205" i="9"/>
  <c r="N205" i="9"/>
  <c r="M205" i="9"/>
  <c r="L205" i="9"/>
  <c r="T205" i="9"/>
  <c r="Q125" i="9"/>
  <c r="P125" i="9"/>
  <c r="O125" i="9"/>
  <c r="N125" i="9"/>
  <c r="M125" i="9"/>
  <c r="L125" i="9"/>
  <c r="T125" i="9"/>
  <c r="Q57" i="9"/>
  <c r="P57" i="9"/>
  <c r="O57" i="9"/>
  <c r="N57" i="9"/>
  <c r="M57" i="9"/>
  <c r="L57" i="9"/>
  <c r="T57" i="9"/>
  <c r="Q147" i="9"/>
  <c r="P147" i="9"/>
  <c r="O147" i="9"/>
  <c r="N147" i="9"/>
  <c r="M147" i="9"/>
  <c r="L147" i="9"/>
  <c r="T147" i="9"/>
  <c r="Q39" i="9"/>
  <c r="P39" i="9"/>
  <c r="O39" i="9"/>
  <c r="N39" i="9"/>
  <c r="M39" i="9"/>
  <c r="L39" i="9"/>
  <c r="T39" i="9"/>
  <c r="Q173" i="9"/>
  <c r="P173" i="9"/>
  <c r="O173" i="9"/>
  <c r="N173" i="9"/>
  <c r="M173" i="9"/>
  <c r="L173" i="9"/>
  <c r="T173" i="9"/>
  <c r="Q27" i="9"/>
  <c r="P27" i="9"/>
  <c r="O27" i="9"/>
  <c r="N27" i="9"/>
  <c r="M27" i="9"/>
  <c r="L27" i="9"/>
  <c r="T27" i="9"/>
  <c r="Q140" i="9"/>
  <c r="P140" i="9"/>
  <c r="O140" i="9"/>
  <c r="N140" i="9"/>
  <c r="M140" i="9"/>
  <c r="L140" i="9"/>
  <c r="T140" i="9"/>
  <c r="Q119" i="9"/>
  <c r="P119" i="9"/>
  <c r="O119" i="9"/>
  <c r="N119" i="9"/>
  <c r="M119" i="9"/>
  <c r="L119" i="9"/>
  <c r="T119" i="9"/>
  <c r="Q58" i="9"/>
  <c r="P58" i="9"/>
  <c r="O58" i="9"/>
  <c r="N58" i="9"/>
  <c r="M58" i="9"/>
  <c r="L58" i="9"/>
  <c r="T58" i="9"/>
  <c r="Q61" i="9"/>
  <c r="P61" i="9"/>
  <c r="O61" i="9"/>
  <c r="N61" i="9"/>
  <c r="M61" i="9"/>
  <c r="L61" i="9"/>
  <c r="T61" i="9"/>
  <c r="Q153" i="9"/>
  <c r="P153" i="9"/>
  <c r="O153" i="9"/>
  <c r="N153" i="9"/>
  <c r="M153" i="9"/>
  <c r="L153" i="9"/>
  <c r="T153" i="9"/>
  <c r="Q43" i="9"/>
  <c r="P43" i="9"/>
  <c r="O43" i="9"/>
  <c r="N43" i="9"/>
  <c r="M43" i="9"/>
  <c r="L43" i="9"/>
  <c r="T43" i="9"/>
  <c r="Q34" i="9"/>
  <c r="P34" i="9"/>
  <c r="O34" i="9"/>
  <c r="N34" i="9"/>
  <c r="M34" i="9"/>
  <c r="L34" i="9"/>
  <c r="T34" i="9"/>
  <c r="Q89" i="9"/>
  <c r="P89" i="9"/>
  <c r="O89" i="9"/>
  <c r="N89" i="9"/>
  <c r="M89" i="9"/>
  <c r="L89" i="9"/>
  <c r="T89" i="9"/>
  <c r="Q70" i="9"/>
  <c r="P70" i="9"/>
  <c r="O70" i="9"/>
  <c r="N70" i="9"/>
  <c r="M70" i="9"/>
  <c r="L70" i="9"/>
  <c r="T70" i="9"/>
  <c r="Q42" i="9"/>
  <c r="P42" i="9"/>
  <c r="O42" i="9"/>
  <c r="N42" i="9"/>
  <c r="M42" i="9"/>
  <c r="L42" i="9"/>
  <c r="T42" i="9"/>
  <c r="Q40" i="9"/>
  <c r="P40" i="9"/>
  <c r="O40" i="9"/>
  <c r="N40" i="9"/>
  <c r="M40" i="9"/>
  <c r="L40" i="9"/>
  <c r="T40" i="9"/>
  <c r="Q154" i="9"/>
  <c r="P154" i="9"/>
  <c r="O154" i="9"/>
  <c r="N154" i="9"/>
  <c r="M154" i="9"/>
  <c r="L154" i="9"/>
  <c r="T154" i="9"/>
  <c r="Q174" i="9"/>
  <c r="P174" i="9"/>
  <c r="O174" i="9"/>
  <c r="N174" i="9"/>
  <c r="M174" i="9"/>
  <c r="L174" i="9"/>
  <c r="T174" i="9"/>
  <c r="Q112" i="9"/>
  <c r="P112" i="9"/>
  <c r="O112" i="9"/>
  <c r="N112" i="9"/>
  <c r="M112" i="9"/>
  <c r="L112" i="9"/>
  <c r="T112" i="9"/>
  <c r="Q164" i="9"/>
  <c r="P164" i="9"/>
  <c r="O164" i="9"/>
  <c r="N164" i="9"/>
  <c r="M164" i="9"/>
  <c r="L164" i="9"/>
  <c r="T164" i="9"/>
  <c r="Q145" i="9"/>
  <c r="P145" i="9"/>
  <c r="O145" i="9"/>
  <c r="N145" i="9"/>
  <c r="M145" i="9"/>
  <c r="L145" i="9"/>
  <c r="T145" i="9"/>
  <c r="Q115" i="9"/>
  <c r="P115" i="9"/>
  <c r="O115" i="9"/>
  <c r="N115" i="9"/>
  <c r="M115" i="9"/>
  <c r="L115" i="9"/>
  <c r="T115" i="9"/>
  <c r="Q210" i="9"/>
  <c r="P210" i="9"/>
  <c r="O210" i="9"/>
  <c r="N210" i="9"/>
  <c r="M210" i="9"/>
  <c r="L210" i="9"/>
  <c r="T210" i="9"/>
  <c r="Q25" i="9"/>
  <c r="P25" i="9"/>
  <c r="O25" i="9"/>
  <c r="N25" i="9"/>
  <c r="M25" i="9"/>
  <c r="L25" i="9"/>
  <c r="T25" i="9"/>
  <c r="Q96" i="9"/>
  <c r="P96" i="9"/>
  <c r="O96" i="9"/>
  <c r="N96" i="9"/>
  <c r="M96" i="9"/>
  <c r="L96" i="9"/>
  <c r="T96" i="9"/>
  <c r="Q161" i="9"/>
  <c r="P161" i="9"/>
  <c r="O161" i="9"/>
  <c r="N161" i="9"/>
  <c r="M161" i="9"/>
  <c r="L161" i="9"/>
  <c r="T161" i="9"/>
  <c r="Q73" i="9"/>
  <c r="P73" i="9"/>
  <c r="O73" i="9"/>
  <c r="N73" i="9"/>
  <c r="M73" i="9"/>
  <c r="L73" i="9"/>
  <c r="T73" i="9"/>
  <c r="Q69" i="9"/>
  <c r="P69" i="9"/>
  <c r="O69" i="9"/>
  <c r="N69" i="9"/>
  <c r="M69" i="9"/>
  <c r="L69" i="9"/>
  <c r="T69" i="9"/>
  <c r="Q219" i="9"/>
  <c r="P219" i="9"/>
  <c r="O219" i="9"/>
  <c r="N219" i="9"/>
  <c r="M219" i="9"/>
  <c r="L219" i="9"/>
  <c r="T219" i="9"/>
  <c r="Q135" i="9"/>
  <c r="P135" i="9"/>
  <c r="O135" i="9"/>
  <c r="N135" i="9"/>
  <c r="M135" i="9"/>
  <c r="L135" i="9"/>
  <c r="T135" i="9"/>
  <c r="Q185" i="9"/>
  <c r="P185" i="9"/>
  <c r="O185" i="9"/>
  <c r="N185" i="9"/>
  <c r="M185" i="9"/>
  <c r="L185" i="9"/>
  <c r="T185" i="9"/>
  <c r="Q65" i="9"/>
  <c r="P65" i="9"/>
  <c r="O65" i="9"/>
  <c r="N65" i="9"/>
  <c r="M65" i="9"/>
  <c r="L65" i="9"/>
  <c r="T65" i="9"/>
  <c r="Q92" i="9"/>
  <c r="P92" i="9"/>
  <c r="O92" i="9"/>
  <c r="N92" i="9"/>
  <c r="M92" i="9"/>
  <c r="L92" i="9"/>
  <c r="T92" i="9"/>
  <c r="Q184" i="9"/>
  <c r="P184" i="9"/>
  <c r="O184" i="9"/>
  <c r="N184" i="9"/>
  <c r="M184" i="9"/>
  <c r="L184" i="9"/>
  <c r="T184" i="9"/>
  <c r="Q76" i="9"/>
  <c r="P76" i="9"/>
  <c r="O76" i="9"/>
  <c r="N76" i="9"/>
  <c r="M76" i="9"/>
  <c r="L76" i="9"/>
  <c r="T76" i="9"/>
  <c r="Q49" i="9"/>
  <c r="P49" i="9"/>
  <c r="O49" i="9"/>
  <c r="N49" i="9"/>
  <c r="M49" i="9"/>
  <c r="L49" i="9"/>
  <c r="T49" i="9"/>
  <c r="Q179" i="9"/>
  <c r="P179" i="9"/>
  <c r="O179" i="9"/>
  <c r="N179" i="9"/>
  <c r="M179" i="9"/>
  <c r="L179" i="9"/>
  <c r="T179" i="9"/>
  <c r="Q88" i="9"/>
  <c r="P88" i="9"/>
  <c r="O88" i="9"/>
  <c r="N88" i="9"/>
  <c r="M88" i="9"/>
  <c r="L88" i="9"/>
  <c r="T88" i="9"/>
  <c r="Q38" i="9"/>
  <c r="P38" i="9"/>
  <c r="O38" i="9"/>
  <c r="N38" i="9"/>
  <c r="M38" i="9"/>
  <c r="L38" i="9"/>
  <c r="T38" i="9"/>
  <c r="Q171" i="9"/>
  <c r="P171" i="9"/>
  <c r="O171" i="9"/>
  <c r="N171" i="9"/>
  <c r="M171" i="9"/>
  <c r="L171" i="9"/>
  <c r="T171" i="9"/>
  <c r="Q141" i="9"/>
  <c r="P141" i="9"/>
  <c r="O141" i="9"/>
  <c r="N141" i="9"/>
  <c r="M141" i="9"/>
  <c r="L141" i="9"/>
  <c r="T141" i="9"/>
  <c r="Q94" i="9"/>
  <c r="P94" i="9"/>
  <c r="O94" i="9"/>
  <c r="N94" i="9"/>
  <c r="M94" i="9"/>
  <c r="L94" i="9"/>
  <c r="T94" i="9"/>
  <c r="Q202" i="9"/>
  <c r="P202" i="9"/>
  <c r="O202" i="9"/>
  <c r="N202" i="9"/>
  <c r="M202" i="9"/>
  <c r="L202" i="9"/>
  <c r="T202" i="9"/>
  <c r="Q93" i="9"/>
  <c r="P93" i="9"/>
  <c r="O93" i="9"/>
  <c r="N93" i="9"/>
  <c r="M93" i="9"/>
  <c r="L93" i="9"/>
  <c r="T93" i="9"/>
  <c r="Q207" i="9"/>
  <c r="P207" i="9"/>
  <c r="O207" i="9"/>
  <c r="N207" i="9"/>
  <c r="M207" i="9"/>
  <c r="L207" i="9"/>
  <c r="T207" i="9"/>
  <c r="Q28" i="9"/>
  <c r="P28" i="9"/>
  <c r="O28" i="9"/>
  <c r="N28" i="9"/>
  <c r="M28" i="9"/>
  <c r="L28" i="9"/>
  <c r="T28" i="9"/>
  <c r="Q35" i="9"/>
  <c r="P35" i="9"/>
  <c r="O35" i="9"/>
  <c r="N35" i="9"/>
  <c r="M35" i="9"/>
  <c r="L35" i="9"/>
  <c r="T35" i="9"/>
  <c r="Q133" i="9"/>
  <c r="P133" i="9"/>
  <c r="O133" i="9"/>
  <c r="N133" i="9"/>
  <c r="M133" i="9"/>
  <c r="L133" i="9"/>
  <c r="T133" i="9"/>
  <c r="Q131" i="9"/>
  <c r="P131" i="9"/>
  <c r="O131" i="9"/>
  <c r="N131" i="9"/>
  <c r="M131" i="9"/>
  <c r="L131" i="9"/>
  <c r="T131" i="9"/>
  <c r="Q212" i="9"/>
  <c r="P212" i="9"/>
  <c r="O212" i="9"/>
  <c r="N212" i="9"/>
  <c r="M212" i="9"/>
  <c r="L212" i="9"/>
  <c r="T212" i="9"/>
  <c r="Q206" i="9"/>
  <c r="P206" i="9"/>
  <c r="O206" i="9"/>
  <c r="N206" i="9"/>
  <c r="M206" i="9"/>
  <c r="L206" i="9"/>
  <c r="T206" i="9"/>
  <c r="Q80" i="9"/>
  <c r="P80" i="9"/>
  <c r="O80" i="9"/>
  <c r="N80" i="9"/>
  <c r="M80" i="9"/>
  <c r="L80" i="9"/>
  <c r="T80" i="9"/>
  <c r="Q78" i="9"/>
  <c r="P78" i="9"/>
  <c r="O78" i="9"/>
  <c r="N78" i="9"/>
  <c r="M78" i="9"/>
  <c r="L78" i="9"/>
  <c r="T78" i="9"/>
  <c r="Q195" i="9"/>
  <c r="P195" i="9"/>
  <c r="O195" i="9"/>
  <c r="N195" i="9"/>
  <c r="M195" i="9"/>
  <c r="L195" i="9"/>
  <c r="T195" i="9"/>
  <c r="Q105" i="9"/>
  <c r="P105" i="9"/>
  <c r="O105" i="9"/>
  <c r="N105" i="9"/>
  <c r="M105" i="9"/>
  <c r="L105" i="9"/>
  <c r="T105" i="9"/>
  <c r="Q157" i="9"/>
  <c r="P157" i="9"/>
  <c r="O157" i="9"/>
  <c r="N157" i="9"/>
  <c r="M157" i="9"/>
  <c r="L157" i="9"/>
  <c r="T157" i="9"/>
  <c r="Q172" i="9"/>
  <c r="P172" i="9"/>
  <c r="O172" i="9"/>
  <c r="N172" i="9"/>
  <c r="M172" i="9"/>
  <c r="L172" i="9"/>
  <c r="T172" i="9"/>
  <c r="Q97" i="9"/>
  <c r="P97" i="9"/>
  <c r="O97" i="9"/>
  <c r="N97" i="9"/>
  <c r="M97" i="9"/>
  <c r="L97" i="9"/>
  <c r="T97" i="9"/>
  <c r="Q29" i="9"/>
  <c r="P29" i="9"/>
  <c r="O29" i="9"/>
  <c r="N29" i="9"/>
  <c r="M29" i="9"/>
  <c r="L29" i="9"/>
  <c r="T29" i="9"/>
  <c r="Q214" i="9"/>
  <c r="P214" i="9"/>
  <c r="O214" i="9"/>
  <c r="N214" i="9"/>
  <c r="M214" i="9"/>
  <c r="L214" i="9"/>
  <c r="T214" i="9"/>
  <c r="Q198" i="9"/>
  <c r="P198" i="9"/>
  <c r="O198" i="9"/>
  <c r="N198" i="9"/>
  <c r="M198" i="9"/>
  <c r="L198" i="9"/>
  <c r="T198" i="9"/>
  <c r="Q182" i="9"/>
  <c r="P182" i="9"/>
  <c r="O182" i="9"/>
  <c r="N182" i="9"/>
  <c r="M182" i="9"/>
  <c r="L182" i="9"/>
  <c r="T182" i="9"/>
  <c r="Q106" i="9"/>
  <c r="P106" i="9"/>
  <c r="O106" i="9"/>
  <c r="N106" i="9"/>
  <c r="M106" i="9"/>
  <c r="L106" i="9"/>
  <c r="T106" i="9"/>
  <c r="Q113" i="9"/>
  <c r="P113" i="9"/>
  <c r="O113" i="9"/>
  <c r="N113" i="9"/>
  <c r="M113" i="9"/>
  <c r="L113" i="9"/>
  <c r="T113" i="9"/>
  <c r="Q204" i="9"/>
  <c r="P204" i="9"/>
  <c r="O204" i="9"/>
  <c r="N204" i="9"/>
  <c r="M204" i="9"/>
  <c r="L204" i="9"/>
  <c r="T204" i="9"/>
  <c r="Q116" i="9"/>
  <c r="P116" i="9"/>
  <c r="O116" i="9"/>
  <c r="N116" i="9"/>
  <c r="M116" i="9"/>
  <c r="L116" i="9"/>
  <c r="T116" i="9"/>
  <c r="Q45" i="9"/>
  <c r="P45" i="9"/>
  <c r="O45" i="9"/>
  <c r="N45" i="9"/>
  <c r="M45" i="9"/>
  <c r="L45" i="9"/>
  <c r="T45" i="9"/>
  <c r="L228" i="9" a="1"/>
  <c r="L228" i="9"/>
  <c r="M228" i="9"/>
  <c r="N228" i="9"/>
  <c r="O228" i="9"/>
  <c r="P228" i="9"/>
  <c r="Q228" i="9"/>
  <c r="R228" i="9"/>
  <c r="L229" i="9"/>
  <c r="M229" i="9"/>
  <c r="N229" i="9"/>
  <c r="O229" i="9"/>
  <c r="P229" i="9"/>
  <c r="Q229" i="9"/>
  <c r="R229" i="9"/>
  <c r="L230" i="9"/>
  <c r="M230" i="9"/>
  <c r="N230" i="9"/>
  <c r="O230" i="9"/>
  <c r="P230" i="9"/>
  <c r="Q230" i="9"/>
  <c r="R230" i="9"/>
  <c r="L231" i="9"/>
  <c r="M231" i="9"/>
  <c r="N231" i="9"/>
  <c r="O231" i="9"/>
  <c r="P231" i="9"/>
  <c r="Q231" i="9"/>
  <c r="R231" i="9"/>
  <c r="L232" i="9"/>
  <c r="M232" i="9"/>
  <c r="N232" i="9"/>
  <c r="O232" i="9"/>
  <c r="P232" i="9"/>
  <c r="Q232" i="9"/>
  <c r="R232" i="9"/>
  <c r="K116" i="9"/>
  <c r="K204" i="9"/>
  <c r="K113" i="9"/>
  <c r="K106" i="9"/>
  <c r="K182" i="9"/>
  <c r="K198" i="9"/>
  <c r="K214" i="9"/>
  <c r="K29" i="9"/>
  <c r="K97" i="9"/>
  <c r="K172" i="9"/>
  <c r="K157" i="9"/>
  <c r="K105" i="9"/>
  <c r="K195" i="9"/>
  <c r="K78" i="9"/>
  <c r="K80" i="9"/>
  <c r="K206" i="9"/>
  <c r="K212" i="9"/>
  <c r="K131" i="9"/>
  <c r="K133" i="9"/>
  <c r="K35" i="9"/>
  <c r="K28" i="9"/>
  <c r="K207" i="9"/>
  <c r="K93" i="9"/>
  <c r="K202" i="9"/>
  <c r="K94" i="9"/>
  <c r="K141" i="9"/>
  <c r="K171" i="9"/>
  <c r="K38" i="9"/>
  <c r="K88" i="9"/>
  <c r="K179" i="9"/>
  <c r="K49" i="9"/>
  <c r="K76" i="9"/>
  <c r="K184" i="9"/>
  <c r="K92" i="9"/>
  <c r="K65" i="9"/>
  <c r="K185" i="9"/>
  <c r="K135" i="9"/>
  <c r="K219" i="9"/>
  <c r="K69" i="9"/>
  <c r="K73" i="9"/>
  <c r="K161" i="9"/>
  <c r="K96" i="9"/>
  <c r="K25" i="9"/>
  <c r="K210" i="9"/>
  <c r="K115" i="9"/>
  <c r="K145" i="9"/>
  <c r="K164" i="9"/>
  <c r="K112" i="9"/>
  <c r="K174" i="9"/>
  <c r="K154" i="9"/>
  <c r="K40" i="9"/>
  <c r="K42" i="9"/>
  <c r="K70" i="9"/>
  <c r="K89" i="9"/>
  <c r="K34" i="9"/>
  <c r="K43" i="9"/>
  <c r="K153" i="9"/>
  <c r="K61" i="9"/>
  <c r="K58" i="9"/>
  <c r="K119" i="9"/>
  <c r="K140" i="9"/>
  <c r="K27" i="9"/>
  <c r="K173" i="9"/>
  <c r="K59" i="9"/>
  <c r="K39" i="9"/>
  <c r="K147" i="9"/>
  <c r="K57" i="9"/>
  <c r="K125" i="9"/>
  <c r="K205" i="9"/>
  <c r="K200" i="9"/>
  <c r="K176" i="9"/>
  <c r="K162" i="9"/>
  <c r="K159" i="9"/>
  <c r="K109" i="9"/>
  <c r="K152" i="9"/>
  <c r="K211" i="9"/>
  <c r="K217" i="9"/>
  <c r="K186" i="9"/>
  <c r="K23" i="9"/>
  <c r="K117" i="9"/>
  <c r="K54" i="9"/>
  <c r="K199" i="9"/>
  <c r="K197" i="9"/>
  <c r="K51" i="9"/>
  <c r="K124" i="9"/>
  <c r="K100" i="9"/>
  <c r="K144" i="9"/>
  <c r="K33" i="9"/>
  <c r="K64" i="9"/>
  <c r="K53" i="9"/>
  <c r="K177" i="9"/>
  <c r="K178" i="9"/>
  <c r="K215" i="9"/>
  <c r="K203" i="9"/>
  <c r="K129" i="9"/>
  <c r="K151" i="9"/>
  <c r="K122" i="9"/>
  <c r="K83" i="9"/>
  <c r="K62" i="9"/>
  <c r="K120" i="9"/>
  <c r="K123" i="9"/>
  <c r="K209" i="9"/>
  <c r="K189" i="9"/>
  <c r="K190" i="9"/>
  <c r="K132" i="9"/>
  <c r="K165" i="9"/>
  <c r="K79" i="9"/>
  <c r="K118" i="9"/>
  <c r="K47" i="9"/>
  <c r="K56" i="9"/>
  <c r="K48" i="9"/>
  <c r="K66" i="9"/>
  <c r="K163" i="9"/>
  <c r="K101" i="9"/>
  <c r="K139" i="9"/>
  <c r="K98" i="9"/>
  <c r="K187" i="9"/>
  <c r="K160" i="9"/>
  <c r="K194" i="9"/>
  <c r="K169" i="9"/>
  <c r="K85" i="9"/>
  <c r="K121" i="9"/>
  <c r="K158" i="9"/>
  <c r="K168" i="9"/>
  <c r="K126" i="9"/>
  <c r="K111" i="9"/>
  <c r="K104" i="9"/>
  <c r="K55" i="9"/>
  <c r="K138" i="9"/>
  <c r="K90" i="9"/>
  <c r="K137" i="9"/>
  <c r="K107" i="9"/>
  <c r="K148" i="9"/>
  <c r="K81" i="9"/>
  <c r="K188" i="9"/>
  <c r="K32" i="9"/>
  <c r="K170" i="9"/>
  <c r="K31" i="9"/>
  <c r="K26" i="9"/>
  <c r="K108" i="9"/>
  <c r="K191" i="9"/>
  <c r="K86" i="9"/>
  <c r="K87" i="9"/>
  <c r="K110" i="9"/>
  <c r="K114" i="9"/>
  <c r="K52" i="9"/>
  <c r="K67" i="9"/>
  <c r="K44" i="9"/>
  <c r="K63" i="9"/>
  <c r="K71" i="9"/>
  <c r="K46" i="9"/>
  <c r="K74" i="9"/>
  <c r="K50" i="9"/>
  <c r="K134" i="9"/>
  <c r="K21" i="9"/>
  <c r="K95" i="9"/>
  <c r="K20" i="9"/>
  <c r="K150" i="9"/>
  <c r="K143" i="9"/>
  <c r="K180" i="9"/>
  <c r="K193" i="9"/>
  <c r="K68" i="9"/>
  <c r="K142" i="9"/>
  <c r="K41" i="9"/>
  <c r="K103" i="9"/>
  <c r="K201" i="9"/>
  <c r="K167" i="9"/>
  <c r="K216" i="9"/>
  <c r="K84" i="9"/>
  <c r="K218" i="9"/>
  <c r="K72" i="9"/>
  <c r="K30" i="9"/>
  <c r="K181" i="9"/>
  <c r="K213" i="9"/>
  <c r="K127" i="9"/>
  <c r="K60" i="9"/>
  <c r="K183" i="9"/>
  <c r="K91" i="9"/>
  <c r="K24" i="9"/>
  <c r="K208" i="9"/>
  <c r="K22" i="9"/>
  <c r="K77" i="9"/>
  <c r="K130" i="9"/>
  <c r="K166" i="9"/>
  <c r="K196" i="9"/>
  <c r="K75" i="9"/>
  <c r="K37" i="9"/>
  <c r="K192" i="9"/>
  <c r="K82" i="9"/>
  <c r="K146" i="9"/>
  <c r="K175" i="9"/>
  <c r="K155" i="9"/>
  <c r="K136" i="9"/>
  <c r="K99" i="9"/>
  <c r="K102" i="9"/>
  <c r="K128" i="9"/>
  <c r="K149" i="9"/>
  <c r="K156" i="9"/>
  <c r="K36" i="9"/>
  <c r="K45" i="9"/>
  <c r="H209" i="8"/>
  <c r="G209" i="8"/>
  <c r="F209" i="8"/>
  <c r="E209" i="8"/>
  <c r="D209" i="8"/>
  <c r="C209" i="8"/>
  <c r="H207" i="8"/>
  <c r="G207" i="8"/>
  <c r="F207" i="8"/>
  <c r="E207" i="8"/>
  <c r="D207" i="8"/>
  <c r="C207" i="8"/>
  <c r="Q205" i="8"/>
  <c r="P205" i="8"/>
  <c r="O205" i="8"/>
  <c r="N205" i="8"/>
  <c r="M205" i="8"/>
  <c r="L205" i="8"/>
  <c r="K205" i="8"/>
  <c r="Q204" i="8"/>
  <c r="P204" i="8"/>
  <c r="O204" i="8"/>
  <c r="N204" i="8"/>
  <c r="M204" i="8"/>
  <c r="L204" i="8"/>
  <c r="K204" i="8"/>
  <c r="Q203" i="8"/>
  <c r="P203" i="8"/>
  <c r="O203" i="8"/>
  <c r="N203" i="8"/>
  <c r="M203" i="8"/>
  <c r="L203" i="8"/>
  <c r="K203" i="8"/>
  <c r="Q202" i="8"/>
  <c r="P202" i="8"/>
  <c r="O202" i="8"/>
  <c r="N202" i="8"/>
  <c r="M202" i="8"/>
  <c r="L202" i="8"/>
  <c r="K202" i="8"/>
  <c r="Q201" i="8"/>
  <c r="P201" i="8"/>
  <c r="O201" i="8"/>
  <c r="N201" i="8"/>
  <c r="M201" i="8"/>
  <c r="L201" i="8"/>
  <c r="K201" i="8"/>
  <c r="Q200" i="8"/>
  <c r="P200" i="8"/>
  <c r="O200" i="8"/>
  <c r="N200" i="8"/>
  <c r="M200" i="8"/>
  <c r="L200" i="8"/>
  <c r="K200" i="8"/>
  <c r="Q199" i="8"/>
  <c r="P199" i="8"/>
  <c r="O199" i="8"/>
  <c r="N199" i="8"/>
  <c r="M199" i="8"/>
  <c r="L199" i="8"/>
  <c r="K199" i="8"/>
  <c r="Q198" i="8"/>
  <c r="P198" i="8"/>
  <c r="O198" i="8"/>
  <c r="N198" i="8"/>
  <c r="M198" i="8"/>
  <c r="L198" i="8"/>
  <c r="K198" i="8"/>
  <c r="Q197" i="8"/>
  <c r="P197" i="8"/>
  <c r="O197" i="8"/>
  <c r="N197" i="8"/>
  <c r="M197" i="8"/>
  <c r="L197" i="8"/>
  <c r="K197" i="8"/>
  <c r="Q196" i="8"/>
  <c r="P196" i="8"/>
  <c r="O196" i="8"/>
  <c r="N196" i="8"/>
  <c r="M196" i="8"/>
  <c r="L196" i="8"/>
  <c r="K196" i="8"/>
  <c r="Q195" i="8"/>
  <c r="P195" i="8"/>
  <c r="O195" i="8"/>
  <c r="N195" i="8"/>
  <c r="M195" i="8"/>
  <c r="L195" i="8"/>
  <c r="K195" i="8"/>
  <c r="Q194" i="8"/>
  <c r="P194" i="8"/>
  <c r="O194" i="8"/>
  <c r="N194" i="8"/>
  <c r="M194" i="8"/>
  <c r="L194" i="8"/>
  <c r="K194" i="8"/>
  <c r="Q193" i="8"/>
  <c r="P193" i="8"/>
  <c r="O193" i="8"/>
  <c r="N193" i="8"/>
  <c r="M193" i="8"/>
  <c r="L193" i="8"/>
  <c r="K193" i="8"/>
  <c r="Q192" i="8"/>
  <c r="P192" i="8"/>
  <c r="O192" i="8"/>
  <c r="N192" i="8"/>
  <c r="M192" i="8"/>
  <c r="L192" i="8"/>
  <c r="K192" i="8"/>
  <c r="Q191" i="8"/>
  <c r="P191" i="8"/>
  <c r="O191" i="8"/>
  <c r="N191" i="8"/>
  <c r="M191" i="8"/>
  <c r="L191" i="8"/>
  <c r="K191" i="8"/>
  <c r="Q190" i="8"/>
  <c r="P190" i="8"/>
  <c r="O190" i="8"/>
  <c r="N190" i="8"/>
  <c r="M190" i="8"/>
  <c r="L190" i="8"/>
  <c r="K190" i="8"/>
  <c r="Q189" i="8"/>
  <c r="P189" i="8"/>
  <c r="O189" i="8"/>
  <c r="N189" i="8"/>
  <c r="M189" i="8"/>
  <c r="L189" i="8"/>
  <c r="K189" i="8"/>
  <c r="Q188" i="8"/>
  <c r="P188" i="8"/>
  <c r="O188" i="8"/>
  <c r="N188" i="8"/>
  <c r="M188" i="8"/>
  <c r="L188" i="8"/>
  <c r="K188" i="8"/>
  <c r="Q187" i="8"/>
  <c r="P187" i="8"/>
  <c r="O187" i="8"/>
  <c r="N187" i="8"/>
  <c r="M187" i="8"/>
  <c r="L187" i="8"/>
  <c r="K187" i="8"/>
  <c r="Q186" i="8"/>
  <c r="P186" i="8"/>
  <c r="O186" i="8"/>
  <c r="N186" i="8"/>
  <c r="M186" i="8"/>
  <c r="L186" i="8"/>
  <c r="K186" i="8"/>
  <c r="Q185" i="8"/>
  <c r="P185" i="8"/>
  <c r="O185" i="8"/>
  <c r="N185" i="8"/>
  <c r="M185" i="8"/>
  <c r="L185" i="8"/>
  <c r="K185" i="8"/>
  <c r="Q184" i="8"/>
  <c r="P184" i="8"/>
  <c r="O184" i="8"/>
  <c r="N184" i="8"/>
  <c r="M184" i="8"/>
  <c r="L184" i="8"/>
  <c r="K184" i="8"/>
  <c r="Q183" i="8"/>
  <c r="P183" i="8"/>
  <c r="O183" i="8"/>
  <c r="N183" i="8"/>
  <c r="M183" i="8"/>
  <c r="L183" i="8"/>
  <c r="K183" i="8"/>
  <c r="Q182" i="8"/>
  <c r="P182" i="8"/>
  <c r="O182" i="8"/>
  <c r="N182" i="8"/>
  <c r="M182" i="8"/>
  <c r="L182" i="8"/>
  <c r="K182" i="8"/>
  <c r="Q181" i="8"/>
  <c r="P181" i="8"/>
  <c r="O181" i="8"/>
  <c r="N181" i="8"/>
  <c r="M181" i="8"/>
  <c r="L181" i="8"/>
  <c r="K181" i="8"/>
  <c r="Q180" i="8"/>
  <c r="P180" i="8"/>
  <c r="O180" i="8"/>
  <c r="N180" i="8"/>
  <c r="M180" i="8"/>
  <c r="L180" i="8"/>
  <c r="K180" i="8"/>
  <c r="Q179" i="8"/>
  <c r="P179" i="8"/>
  <c r="O179" i="8"/>
  <c r="N179" i="8"/>
  <c r="M179" i="8"/>
  <c r="L179" i="8"/>
  <c r="K179" i="8"/>
  <c r="Q178" i="8"/>
  <c r="P178" i="8"/>
  <c r="O178" i="8"/>
  <c r="N178" i="8"/>
  <c r="M178" i="8"/>
  <c r="L178" i="8"/>
  <c r="K178" i="8"/>
  <c r="Q177" i="8"/>
  <c r="P177" i="8"/>
  <c r="O177" i="8"/>
  <c r="N177" i="8"/>
  <c r="M177" i="8"/>
  <c r="L177" i="8"/>
  <c r="K177" i="8"/>
  <c r="Q176" i="8"/>
  <c r="P176" i="8"/>
  <c r="O176" i="8"/>
  <c r="N176" i="8"/>
  <c r="M176" i="8"/>
  <c r="L176" i="8"/>
  <c r="K176" i="8"/>
  <c r="Q175" i="8"/>
  <c r="P175" i="8"/>
  <c r="O175" i="8"/>
  <c r="N175" i="8"/>
  <c r="M175" i="8"/>
  <c r="L175" i="8"/>
  <c r="K175" i="8"/>
  <c r="Q174" i="8"/>
  <c r="P174" i="8"/>
  <c r="O174" i="8"/>
  <c r="N174" i="8"/>
  <c r="M174" i="8"/>
  <c r="L174" i="8"/>
  <c r="K174" i="8"/>
  <c r="Q173" i="8"/>
  <c r="P173" i="8"/>
  <c r="O173" i="8"/>
  <c r="N173" i="8"/>
  <c r="M173" i="8"/>
  <c r="L173" i="8"/>
  <c r="K173" i="8"/>
  <c r="Q172" i="8"/>
  <c r="P172" i="8"/>
  <c r="O172" i="8"/>
  <c r="N172" i="8"/>
  <c r="M172" i="8"/>
  <c r="L172" i="8"/>
  <c r="K172" i="8"/>
  <c r="Q171" i="8"/>
  <c r="P171" i="8"/>
  <c r="O171" i="8"/>
  <c r="N171" i="8"/>
  <c r="M171" i="8"/>
  <c r="L171" i="8"/>
  <c r="K171" i="8"/>
  <c r="Q170" i="8"/>
  <c r="P170" i="8"/>
  <c r="O170" i="8"/>
  <c r="N170" i="8"/>
  <c r="M170" i="8"/>
  <c r="L170" i="8"/>
  <c r="K170" i="8"/>
  <c r="Q169" i="8"/>
  <c r="P169" i="8"/>
  <c r="O169" i="8"/>
  <c r="N169" i="8"/>
  <c r="M169" i="8"/>
  <c r="L169" i="8"/>
  <c r="K169" i="8"/>
  <c r="Q168" i="8"/>
  <c r="P168" i="8"/>
  <c r="O168" i="8"/>
  <c r="N168" i="8"/>
  <c r="M168" i="8"/>
  <c r="L168" i="8"/>
  <c r="K168" i="8"/>
  <c r="Q167" i="8"/>
  <c r="P167" i="8"/>
  <c r="O167" i="8"/>
  <c r="N167" i="8"/>
  <c r="M167" i="8"/>
  <c r="L167" i="8"/>
  <c r="K167" i="8"/>
  <c r="Q166" i="8"/>
  <c r="P166" i="8"/>
  <c r="O166" i="8"/>
  <c r="N166" i="8"/>
  <c r="M166" i="8"/>
  <c r="L166" i="8"/>
  <c r="K166" i="8"/>
  <c r="Q165" i="8"/>
  <c r="P165" i="8"/>
  <c r="O165" i="8"/>
  <c r="N165" i="8"/>
  <c r="M165" i="8"/>
  <c r="L165" i="8"/>
  <c r="K165" i="8"/>
  <c r="Q164" i="8"/>
  <c r="P164" i="8"/>
  <c r="O164" i="8"/>
  <c r="N164" i="8"/>
  <c r="M164" i="8"/>
  <c r="L164" i="8"/>
  <c r="K164" i="8"/>
  <c r="Q163" i="8"/>
  <c r="P163" i="8"/>
  <c r="O163" i="8"/>
  <c r="N163" i="8"/>
  <c r="M163" i="8"/>
  <c r="L163" i="8"/>
  <c r="K163" i="8"/>
  <c r="Q162" i="8"/>
  <c r="P162" i="8"/>
  <c r="O162" i="8"/>
  <c r="N162" i="8"/>
  <c r="M162" i="8"/>
  <c r="L162" i="8"/>
  <c r="K162" i="8"/>
  <c r="Q161" i="8"/>
  <c r="P161" i="8"/>
  <c r="O161" i="8"/>
  <c r="N161" i="8"/>
  <c r="M161" i="8"/>
  <c r="L161" i="8"/>
  <c r="K161" i="8"/>
  <c r="Q160" i="8"/>
  <c r="P160" i="8"/>
  <c r="O160" i="8"/>
  <c r="N160" i="8"/>
  <c r="M160" i="8"/>
  <c r="L160" i="8"/>
  <c r="K160" i="8"/>
  <c r="Q159" i="8"/>
  <c r="P159" i="8"/>
  <c r="O159" i="8"/>
  <c r="N159" i="8"/>
  <c r="M159" i="8"/>
  <c r="L159" i="8"/>
  <c r="K159" i="8"/>
  <c r="Q158" i="8"/>
  <c r="P158" i="8"/>
  <c r="O158" i="8"/>
  <c r="N158" i="8"/>
  <c r="M158" i="8"/>
  <c r="L158" i="8"/>
  <c r="K158" i="8"/>
  <c r="Q157" i="8"/>
  <c r="P157" i="8"/>
  <c r="O157" i="8"/>
  <c r="N157" i="8"/>
  <c r="M157" i="8"/>
  <c r="L157" i="8"/>
  <c r="K157" i="8"/>
  <c r="Q156" i="8"/>
  <c r="P156" i="8"/>
  <c r="O156" i="8"/>
  <c r="N156" i="8"/>
  <c r="M156" i="8"/>
  <c r="L156" i="8"/>
  <c r="K156" i="8"/>
  <c r="Q155" i="8"/>
  <c r="P155" i="8"/>
  <c r="O155" i="8"/>
  <c r="N155" i="8"/>
  <c r="M155" i="8"/>
  <c r="L155" i="8"/>
  <c r="K155" i="8"/>
  <c r="Q154" i="8"/>
  <c r="P154" i="8"/>
  <c r="O154" i="8"/>
  <c r="N154" i="8"/>
  <c r="M154" i="8"/>
  <c r="L154" i="8"/>
  <c r="K154" i="8"/>
  <c r="Q153" i="8"/>
  <c r="P153" i="8"/>
  <c r="O153" i="8"/>
  <c r="N153" i="8"/>
  <c r="M153" i="8"/>
  <c r="L153" i="8"/>
  <c r="K153" i="8"/>
  <c r="Q152" i="8"/>
  <c r="P152" i="8"/>
  <c r="O152" i="8"/>
  <c r="N152" i="8"/>
  <c r="M152" i="8"/>
  <c r="L152" i="8"/>
  <c r="K152" i="8"/>
  <c r="Q151" i="8"/>
  <c r="P151" i="8"/>
  <c r="O151" i="8"/>
  <c r="N151" i="8"/>
  <c r="M151" i="8"/>
  <c r="L151" i="8"/>
  <c r="K151" i="8"/>
  <c r="Q150" i="8"/>
  <c r="P150" i="8"/>
  <c r="O150" i="8"/>
  <c r="N150" i="8"/>
  <c r="M150" i="8"/>
  <c r="L150" i="8"/>
  <c r="K150" i="8"/>
  <c r="Q149" i="8"/>
  <c r="P149" i="8"/>
  <c r="O149" i="8"/>
  <c r="N149" i="8"/>
  <c r="M149" i="8"/>
  <c r="L149" i="8"/>
  <c r="K149" i="8"/>
  <c r="Q148" i="8"/>
  <c r="P148" i="8"/>
  <c r="O148" i="8"/>
  <c r="N148" i="8"/>
  <c r="M148" i="8"/>
  <c r="L148" i="8"/>
  <c r="K148" i="8"/>
  <c r="Q147" i="8"/>
  <c r="P147" i="8"/>
  <c r="O147" i="8"/>
  <c r="N147" i="8"/>
  <c r="M147" i="8"/>
  <c r="L147" i="8"/>
  <c r="K147" i="8"/>
  <c r="Q146" i="8"/>
  <c r="P146" i="8"/>
  <c r="O146" i="8"/>
  <c r="N146" i="8"/>
  <c r="M146" i="8"/>
  <c r="L146" i="8"/>
  <c r="K146" i="8"/>
  <c r="Q145" i="8"/>
  <c r="P145" i="8"/>
  <c r="O145" i="8"/>
  <c r="N145" i="8"/>
  <c r="M145" i="8"/>
  <c r="L145" i="8"/>
  <c r="K145" i="8"/>
  <c r="Q144" i="8"/>
  <c r="P144" i="8"/>
  <c r="O144" i="8"/>
  <c r="N144" i="8"/>
  <c r="M144" i="8"/>
  <c r="L144" i="8"/>
  <c r="K144" i="8"/>
  <c r="Q143" i="8"/>
  <c r="P143" i="8"/>
  <c r="O143" i="8"/>
  <c r="N143" i="8"/>
  <c r="M143" i="8"/>
  <c r="L143" i="8"/>
  <c r="K143" i="8"/>
  <c r="Q142" i="8"/>
  <c r="P142" i="8"/>
  <c r="O142" i="8"/>
  <c r="N142" i="8"/>
  <c r="M142" i="8"/>
  <c r="L142" i="8"/>
  <c r="K142" i="8"/>
  <c r="Q141" i="8"/>
  <c r="P141" i="8"/>
  <c r="O141" i="8"/>
  <c r="N141" i="8"/>
  <c r="M141" i="8"/>
  <c r="L141" i="8"/>
  <c r="K141" i="8"/>
  <c r="Q140" i="8"/>
  <c r="P140" i="8"/>
  <c r="O140" i="8"/>
  <c r="N140" i="8"/>
  <c r="M140" i="8"/>
  <c r="L140" i="8"/>
  <c r="K140" i="8"/>
  <c r="Q139" i="8"/>
  <c r="P139" i="8"/>
  <c r="O139" i="8"/>
  <c r="N139" i="8"/>
  <c r="M139" i="8"/>
  <c r="L139" i="8"/>
  <c r="K139" i="8"/>
  <c r="Q138" i="8"/>
  <c r="P138" i="8"/>
  <c r="O138" i="8"/>
  <c r="N138" i="8"/>
  <c r="M138" i="8"/>
  <c r="L138" i="8"/>
  <c r="K138" i="8"/>
  <c r="Q137" i="8"/>
  <c r="P137" i="8"/>
  <c r="O137" i="8"/>
  <c r="N137" i="8"/>
  <c r="M137" i="8"/>
  <c r="L137" i="8"/>
  <c r="K137" i="8"/>
  <c r="Q136" i="8"/>
  <c r="P136" i="8"/>
  <c r="O136" i="8"/>
  <c r="N136" i="8"/>
  <c r="M136" i="8"/>
  <c r="L136" i="8"/>
  <c r="K136" i="8"/>
  <c r="Q135" i="8"/>
  <c r="P135" i="8"/>
  <c r="O135" i="8"/>
  <c r="N135" i="8"/>
  <c r="M135" i="8"/>
  <c r="L135" i="8"/>
  <c r="K135" i="8"/>
  <c r="Q134" i="8"/>
  <c r="P134" i="8"/>
  <c r="O134" i="8"/>
  <c r="N134" i="8"/>
  <c r="M134" i="8"/>
  <c r="L134" i="8"/>
  <c r="K134" i="8"/>
  <c r="Q133" i="8"/>
  <c r="P133" i="8"/>
  <c r="O133" i="8"/>
  <c r="N133" i="8"/>
  <c r="M133" i="8"/>
  <c r="L133" i="8"/>
  <c r="K133" i="8"/>
  <c r="Q132" i="8"/>
  <c r="P132" i="8"/>
  <c r="O132" i="8"/>
  <c r="N132" i="8"/>
  <c r="M132" i="8"/>
  <c r="L132" i="8"/>
  <c r="K132" i="8"/>
  <c r="Q131" i="8"/>
  <c r="P131" i="8"/>
  <c r="O131" i="8"/>
  <c r="N131" i="8"/>
  <c r="M131" i="8"/>
  <c r="L131" i="8"/>
  <c r="K131" i="8"/>
  <c r="Q130" i="8"/>
  <c r="P130" i="8"/>
  <c r="O130" i="8"/>
  <c r="N130" i="8"/>
  <c r="M130" i="8"/>
  <c r="L130" i="8"/>
  <c r="K130" i="8"/>
  <c r="Q129" i="8"/>
  <c r="P129" i="8"/>
  <c r="O129" i="8"/>
  <c r="N129" i="8"/>
  <c r="M129" i="8"/>
  <c r="L129" i="8"/>
  <c r="K129" i="8"/>
  <c r="Q128" i="8"/>
  <c r="P128" i="8"/>
  <c r="O128" i="8"/>
  <c r="N128" i="8"/>
  <c r="M128" i="8"/>
  <c r="L128" i="8"/>
  <c r="K128" i="8"/>
  <c r="Q127" i="8"/>
  <c r="P127" i="8"/>
  <c r="O127" i="8"/>
  <c r="N127" i="8"/>
  <c r="M127" i="8"/>
  <c r="L127" i="8"/>
  <c r="K127" i="8"/>
  <c r="Q126" i="8"/>
  <c r="P126" i="8"/>
  <c r="O126" i="8"/>
  <c r="N126" i="8"/>
  <c r="M126" i="8"/>
  <c r="L126" i="8"/>
  <c r="K126" i="8"/>
  <c r="Q125" i="8"/>
  <c r="P125" i="8"/>
  <c r="O125" i="8"/>
  <c r="N125" i="8"/>
  <c r="M125" i="8"/>
  <c r="L125" i="8"/>
  <c r="K125" i="8"/>
  <c r="Q124" i="8"/>
  <c r="P124" i="8"/>
  <c r="O124" i="8"/>
  <c r="N124" i="8"/>
  <c r="M124" i="8"/>
  <c r="L124" i="8"/>
  <c r="K124" i="8"/>
  <c r="Q123" i="8"/>
  <c r="P123" i="8"/>
  <c r="O123" i="8"/>
  <c r="N123" i="8"/>
  <c r="M123" i="8"/>
  <c r="L123" i="8"/>
  <c r="K123" i="8"/>
  <c r="Q122" i="8"/>
  <c r="P122" i="8"/>
  <c r="O122" i="8"/>
  <c r="N122" i="8"/>
  <c r="M122" i="8"/>
  <c r="L122" i="8"/>
  <c r="K122" i="8"/>
  <c r="Q121" i="8"/>
  <c r="P121" i="8"/>
  <c r="O121" i="8"/>
  <c r="N121" i="8"/>
  <c r="M121" i="8"/>
  <c r="L121" i="8"/>
  <c r="K121" i="8"/>
  <c r="Q120" i="8"/>
  <c r="P120" i="8"/>
  <c r="O120" i="8"/>
  <c r="N120" i="8"/>
  <c r="M120" i="8"/>
  <c r="L120" i="8"/>
  <c r="K120" i="8"/>
  <c r="Q119" i="8"/>
  <c r="P119" i="8"/>
  <c r="O119" i="8"/>
  <c r="N119" i="8"/>
  <c r="M119" i="8"/>
  <c r="L119" i="8"/>
  <c r="K119" i="8"/>
  <c r="Q118" i="8"/>
  <c r="P118" i="8"/>
  <c r="O118" i="8"/>
  <c r="N118" i="8"/>
  <c r="M118" i="8"/>
  <c r="L118" i="8"/>
  <c r="K118" i="8"/>
  <c r="Q117" i="8"/>
  <c r="P117" i="8"/>
  <c r="O117" i="8"/>
  <c r="N117" i="8"/>
  <c r="M117" i="8"/>
  <c r="L117" i="8"/>
  <c r="K117" i="8"/>
  <c r="Q116" i="8"/>
  <c r="P116" i="8"/>
  <c r="O116" i="8"/>
  <c r="N116" i="8"/>
  <c r="M116" i="8"/>
  <c r="L116" i="8"/>
  <c r="K116" i="8"/>
  <c r="Q115" i="8"/>
  <c r="P115" i="8"/>
  <c r="O115" i="8"/>
  <c r="N115" i="8"/>
  <c r="M115" i="8"/>
  <c r="L115" i="8"/>
  <c r="K115" i="8"/>
  <c r="Q114" i="8"/>
  <c r="P114" i="8"/>
  <c r="O114" i="8"/>
  <c r="N114" i="8"/>
  <c r="M114" i="8"/>
  <c r="L114" i="8"/>
  <c r="K114" i="8"/>
  <c r="Q113" i="8"/>
  <c r="P113" i="8"/>
  <c r="O113" i="8"/>
  <c r="N113" i="8"/>
  <c r="M113" i="8"/>
  <c r="L113" i="8"/>
  <c r="K113" i="8"/>
  <c r="Q112" i="8"/>
  <c r="P112" i="8"/>
  <c r="O112" i="8"/>
  <c r="N112" i="8"/>
  <c r="M112" i="8"/>
  <c r="L112" i="8"/>
  <c r="K112" i="8"/>
  <c r="Q111" i="8"/>
  <c r="P111" i="8"/>
  <c r="O111" i="8"/>
  <c r="N111" i="8"/>
  <c r="M111" i="8"/>
  <c r="L111" i="8"/>
  <c r="K111" i="8"/>
  <c r="Q110" i="8"/>
  <c r="P110" i="8"/>
  <c r="O110" i="8"/>
  <c r="N110" i="8"/>
  <c r="M110" i="8"/>
  <c r="L110" i="8"/>
  <c r="K110" i="8"/>
  <c r="Q109" i="8"/>
  <c r="P109" i="8"/>
  <c r="O109" i="8"/>
  <c r="N109" i="8"/>
  <c r="M109" i="8"/>
  <c r="L109" i="8"/>
  <c r="K109" i="8"/>
  <c r="Q108" i="8"/>
  <c r="P108" i="8"/>
  <c r="O108" i="8"/>
  <c r="N108" i="8"/>
  <c r="M108" i="8"/>
  <c r="L108" i="8"/>
  <c r="K108" i="8"/>
  <c r="Q107" i="8"/>
  <c r="P107" i="8"/>
  <c r="O107" i="8"/>
  <c r="N107" i="8"/>
  <c r="M107" i="8"/>
  <c r="L107" i="8"/>
  <c r="K107" i="8"/>
  <c r="Q106" i="8"/>
  <c r="P106" i="8"/>
  <c r="O106" i="8"/>
  <c r="N106" i="8"/>
  <c r="M106" i="8"/>
  <c r="L106" i="8"/>
  <c r="K106" i="8"/>
  <c r="Q105" i="8"/>
  <c r="P105" i="8"/>
  <c r="O105" i="8"/>
  <c r="N105" i="8"/>
  <c r="M105" i="8"/>
  <c r="L105" i="8"/>
  <c r="K105" i="8"/>
  <c r="Q104" i="8"/>
  <c r="P104" i="8"/>
  <c r="O104" i="8"/>
  <c r="N104" i="8"/>
  <c r="M104" i="8"/>
  <c r="L104" i="8"/>
  <c r="K104" i="8"/>
  <c r="Q103" i="8"/>
  <c r="P103" i="8"/>
  <c r="O103" i="8"/>
  <c r="N103" i="8"/>
  <c r="M103" i="8"/>
  <c r="L103" i="8"/>
  <c r="K103" i="8"/>
  <c r="Q102" i="8"/>
  <c r="P102" i="8"/>
  <c r="O102" i="8"/>
  <c r="N102" i="8"/>
  <c r="M102" i="8"/>
  <c r="L102" i="8"/>
  <c r="K102" i="8"/>
  <c r="Q101" i="8"/>
  <c r="P101" i="8"/>
  <c r="O101" i="8"/>
  <c r="N101" i="8"/>
  <c r="M101" i="8"/>
  <c r="L101" i="8"/>
  <c r="K101" i="8"/>
  <c r="Q100" i="8"/>
  <c r="P100" i="8"/>
  <c r="O100" i="8"/>
  <c r="N100" i="8"/>
  <c r="M100" i="8"/>
  <c r="L100" i="8"/>
  <c r="K100" i="8"/>
  <c r="Q99" i="8"/>
  <c r="P99" i="8"/>
  <c r="O99" i="8"/>
  <c r="N99" i="8"/>
  <c r="M99" i="8"/>
  <c r="L99" i="8"/>
  <c r="K99" i="8"/>
  <c r="Q98" i="8"/>
  <c r="P98" i="8"/>
  <c r="O98" i="8"/>
  <c r="N98" i="8"/>
  <c r="M98" i="8"/>
  <c r="L98" i="8"/>
  <c r="K98" i="8"/>
  <c r="Q97" i="8"/>
  <c r="P97" i="8"/>
  <c r="O97" i="8"/>
  <c r="N97" i="8"/>
  <c r="M97" i="8"/>
  <c r="L97" i="8"/>
  <c r="K97" i="8"/>
  <c r="Q96" i="8"/>
  <c r="P96" i="8"/>
  <c r="O96" i="8"/>
  <c r="N96" i="8"/>
  <c r="M96" i="8"/>
  <c r="L96" i="8"/>
  <c r="K96" i="8"/>
  <c r="Q95" i="8"/>
  <c r="P95" i="8"/>
  <c r="O95" i="8"/>
  <c r="N95" i="8"/>
  <c r="M95" i="8"/>
  <c r="L95" i="8"/>
  <c r="K95" i="8"/>
  <c r="Q94" i="8"/>
  <c r="P94" i="8"/>
  <c r="O94" i="8"/>
  <c r="N94" i="8"/>
  <c r="M94" i="8"/>
  <c r="L94" i="8"/>
  <c r="K94" i="8"/>
  <c r="Q93" i="8"/>
  <c r="P93" i="8"/>
  <c r="O93" i="8"/>
  <c r="N93" i="8"/>
  <c r="M93" i="8"/>
  <c r="L93" i="8"/>
  <c r="K93" i="8"/>
  <c r="Q92" i="8"/>
  <c r="P92" i="8"/>
  <c r="O92" i="8"/>
  <c r="N92" i="8"/>
  <c r="M92" i="8"/>
  <c r="L92" i="8"/>
  <c r="K92" i="8"/>
  <c r="Q91" i="8"/>
  <c r="P91" i="8"/>
  <c r="O91" i="8"/>
  <c r="N91" i="8"/>
  <c r="M91" i="8"/>
  <c r="L91" i="8"/>
  <c r="K91" i="8"/>
  <c r="Q90" i="8"/>
  <c r="P90" i="8"/>
  <c r="O90" i="8"/>
  <c r="N90" i="8"/>
  <c r="M90" i="8"/>
  <c r="L90" i="8"/>
  <c r="K90" i="8"/>
  <c r="Q89" i="8"/>
  <c r="P89" i="8"/>
  <c r="O89" i="8"/>
  <c r="N89" i="8"/>
  <c r="M89" i="8"/>
  <c r="L89" i="8"/>
  <c r="K89" i="8"/>
  <c r="Q88" i="8"/>
  <c r="P88" i="8"/>
  <c r="O88" i="8"/>
  <c r="N88" i="8"/>
  <c r="M88" i="8"/>
  <c r="L88" i="8"/>
  <c r="K88" i="8"/>
  <c r="Q87" i="8"/>
  <c r="P87" i="8"/>
  <c r="O87" i="8"/>
  <c r="N87" i="8"/>
  <c r="M87" i="8"/>
  <c r="L87" i="8"/>
  <c r="K87" i="8"/>
  <c r="Q86" i="8"/>
  <c r="P86" i="8"/>
  <c r="O86" i="8"/>
  <c r="N86" i="8"/>
  <c r="M86" i="8"/>
  <c r="L86" i="8"/>
  <c r="K86" i="8"/>
  <c r="Q85" i="8"/>
  <c r="P85" i="8"/>
  <c r="O85" i="8"/>
  <c r="N85" i="8"/>
  <c r="M85" i="8"/>
  <c r="L85" i="8"/>
  <c r="K85" i="8"/>
  <c r="Q84" i="8"/>
  <c r="P84" i="8"/>
  <c r="O84" i="8"/>
  <c r="N84" i="8"/>
  <c r="M84" i="8"/>
  <c r="L84" i="8"/>
  <c r="K84" i="8"/>
  <c r="Q83" i="8"/>
  <c r="P83" i="8"/>
  <c r="O83" i="8"/>
  <c r="N83" i="8"/>
  <c r="M83" i="8"/>
  <c r="L83" i="8"/>
  <c r="K83" i="8"/>
  <c r="Q82" i="8"/>
  <c r="P82" i="8"/>
  <c r="O82" i="8"/>
  <c r="N82" i="8"/>
  <c r="M82" i="8"/>
  <c r="L82" i="8"/>
  <c r="K82" i="8"/>
  <c r="Q81" i="8"/>
  <c r="P81" i="8"/>
  <c r="O81" i="8"/>
  <c r="N81" i="8"/>
  <c r="M81" i="8"/>
  <c r="L81" i="8"/>
  <c r="K81" i="8"/>
  <c r="Q80" i="8"/>
  <c r="P80" i="8"/>
  <c r="O80" i="8"/>
  <c r="N80" i="8"/>
  <c r="M80" i="8"/>
  <c r="L80" i="8"/>
  <c r="K80" i="8"/>
  <c r="Q79" i="8"/>
  <c r="P79" i="8"/>
  <c r="O79" i="8"/>
  <c r="N79" i="8"/>
  <c r="M79" i="8"/>
  <c r="L79" i="8"/>
  <c r="K79" i="8"/>
  <c r="Q78" i="8"/>
  <c r="P78" i="8"/>
  <c r="O78" i="8"/>
  <c r="N78" i="8"/>
  <c r="M78" i="8"/>
  <c r="L78" i="8"/>
  <c r="K78" i="8"/>
  <c r="Q77" i="8"/>
  <c r="P77" i="8"/>
  <c r="O77" i="8"/>
  <c r="N77" i="8"/>
  <c r="M77" i="8"/>
  <c r="L77" i="8"/>
  <c r="K77" i="8"/>
  <c r="Q76" i="8"/>
  <c r="P76" i="8"/>
  <c r="O76" i="8"/>
  <c r="N76" i="8"/>
  <c r="M76" i="8"/>
  <c r="L76" i="8"/>
  <c r="K76" i="8"/>
  <c r="Q75" i="8"/>
  <c r="P75" i="8"/>
  <c r="O75" i="8"/>
  <c r="N75" i="8"/>
  <c r="M75" i="8"/>
  <c r="L75" i="8"/>
  <c r="K75" i="8"/>
  <c r="Q74" i="8"/>
  <c r="P74" i="8"/>
  <c r="O74" i="8"/>
  <c r="N74" i="8"/>
  <c r="M74" i="8"/>
  <c r="L74" i="8"/>
  <c r="K74" i="8"/>
  <c r="Q73" i="8"/>
  <c r="P73" i="8"/>
  <c r="O73" i="8"/>
  <c r="N73" i="8"/>
  <c r="M73" i="8"/>
  <c r="L73" i="8"/>
  <c r="K73" i="8"/>
  <c r="Q72" i="8"/>
  <c r="P72" i="8"/>
  <c r="O72" i="8"/>
  <c r="N72" i="8"/>
  <c r="M72" i="8"/>
  <c r="L72" i="8"/>
  <c r="K72" i="8"/>
  <c r="Q71" i="8"/>
  <c r="P71" i="8"/>
  <c r="O71" i="8"/>
  <c r="N71" i="8"/>
  <c r="M71" i="8"/>
  <c r="L71" i="8"/>
  <c r="K71" i="8"/>
  <c r="Q70" i="8"/>
  <c r="P70" i="8"/>
  <c r="O70" i="8"/>
  <c r="N70" i="8"/>
  <c r="M70" i="8"/>
  <c r="L70" i="8"/>
  <c r="K70" i="8"/>
  <c r="Q69" i="8"/>
  <c r="P69" i="8"/>
  <c r="O69" i="8"/>
  <c r="N69" i="8"/>
  <c r="M69" i="8"/>
  <c r="L69" i="8"/>
  <c r="K69" i="8"/>
  <c r="Q68" i="8"/>
  <c r="P68" i="8"/>
  <c r="O68" i="8"/>
  <c r="N68" i="8"/>
  <c r="M68" i="8"/>
  <c r="L68" i="8"/>
  <c r="K68" i="8"/>
  <c r="Q67" i="8"/>
  <c r="P67" i="8"/>
  <c r="O67" i="8"/>
  <c r="N67" i="8"/>
  <c r="M67" i="8"/>
  <c r="L67" i="8"/>
  <c r="K67" i="8"/>
  <c r="Q66" i="8"/>
  <c r="P66" i="8"/>
  <c r="O66" i="8"/>
  <c r="N66" i="8"/>
  <c r="M66" i="8"/>
  <c r="L66" i="8"/>
  <c r="K66" i="8"/>
  <c r="Q65" i="8"/>
  <c r="P65" i="8"/>
  <c r="O65" i="8"/>
  <c r="N65" i="8"/>
  <c r="M65" i="8"/>
  <c r="L65" i="8"/>
  <c r="K65" i="8"/>
  <c r="Q64" i="8"/>
  <c r="P64" i="8"/>
  <c r="O64" i="8"/>
  <c r="N64" i="8"/>
  <c r="M64" i="8"/>
  <c r="L64" i="8"/>
  <c r="K64" i="8"/>
  <c r="Q63" i="8"/>
  <c r="P63" i="8"/>
  <c r="O63" i="8"/>
  <c r="N63" i="8"/>
  <c r="M63" i="8"/>
  <c r="L63" i="8"/>
  <c r="K63" i="8"/>
  <c r="Q62" i="8"/>
  <c r="P62" i="8"/>
  <c r="O62" i="8"/>
  <c r="N62" i="8"/>
  <c r="M62" i="8"/>
  <c r="L62" i="8"/>
  <c r="K62" i="8"/>
  <c r="Q61" i="8"/>
  <c r="P61" i="8"/>
  <c r="O61" i="8"/>
  <c r="N61" i="8"/>
  <c r="M61" i="8"/>
  <c r="L61" i="8"/>
  <c r="K61" i="8"/>
  <c r="Q60" i="8"/>
  <c r="P60" i="8"/>
  <c r="O60" i="8"/>
  <c r="N60" i="8"/>
  <c r="M60" i="8"/>
  <c r="L60" i="8"/>
  <c r="K60" i="8"/>
  <c r="Q59" i="8"/>
  <c r="P59" i="8"/>
  <c r="O59" i="8"/>
  <c r="N59" i="8"/>
  <c r="M59" i="8"/>
  <c r="L59" i="8"/>
  <c r="K59" i="8"/>
  <c r="Q58" i="8"/>
  <c r="P58" i="8"/>
  <c r="O58" i="8"/>
  <c r="N58" i="8"/>
  <c r="M58" i="8"/>
  <c r="L58" i="8"/>
  <c r="K58" i="8"/>
  <c r="Q57" i="8"/>
  <c r="P57" i="8"/>
  <c r="O57" i="8"/>
  <c r="N57" i="8"/>
  <c r="M57" i="8"/>
  <c r="L57" i="8"/>
  <c r="K57" i="8"/>
  <c r="Q56" i="8"/>
  <c r="P56" i="8"/>
  <c r="O56" i="8"/>
  <c r="N56" i="8"/>
  <c r="M56" i="8"/>
  <c r="L56" i="8"/>
  <c r="K56" i="8"/>
  <c r="Q55" i="8"/>
  <c r="P55" i="8"/>
  <c r="O55" i="8"/>
  <c r="N55" i="8"/>
  <c r="M55" i="8"/>
  <c r="L55" i="8"/>
  <c r="K55" i="8"/>
  <c r="Q54" i="8"/>
  <c r="P54" i="8"/>
  <c r="O54" i="8"/>
  <c r="N54" i="8"/>
  <c r="M54" i="8"/>
  <c r="L54" i="8"/>
  <c r="K54" i="8"/>
  <c r="Q53" i="8"/>
  <c r="P53" i="8"/>
  <c r="O53" i="8"/>
  <c r="N53" i="8"/>
  <c r="M53" i="8"/>
  <c r="L53" i="8"/>
  <c r="K53" i="8"/>
  <c r="Q52" i="8"/>
  <c r="P52" i="8"/>
  <c r="O52" i="8"/>
  <c r="N52" i="8"/>
  <c r="M52" i="8"/>
  <c r="L52" i="8"/>
  <c r="K52" i="8"/>
  <c r="Q51" i="8"/>
  <c r="P51" i="8"/>
  <c r="O51" i="8"/>
  <c r="N51" i="8"/>
  <c r="M51" i="8"/>
  <c r="L51" i="8"/>
  <c r="K51" i="8"/>
  <c r="Q50" i="8"/>
  <c r="P50" i="8"/>
  <c r="O50" i="8"/>
  <c r="N50" i="8"/>
  <c r="M50" i="8"/>
  <c r="L50" i="8"/>
  <c r="K50" i="8"/>
  <c r="Q49" i="8"/>
  <c r="P49" i="8"/>
  <c r="O49" i="8"/>
  <c r="N49" i="8"/>
  <c r="M49" i="8"/>
  <c r="L49" i="8"/>
  <c r="K49" i="8"/>
  <c r="Q48" i="8"/>
  <c r="P48" i="8"/>
  <c r="O48" i="8"/>
  <c r="N48" i="8"/>
  <c r="M48" i="8"/>
  <c r="L48" i="8"/>
  <c r="K48" i="8"/>
  <c r="Q47" i="8"/>
  <c r="P47" i="8"/>
  <c r="O47" i="8"/>
  <c r="N47" i="8"/>
  <c r="M47" i="8"/>
  <c r="L47" i="8"/>
  <c r="K47" i="8"/>
  <c r="Q46" i="8"/>
  <c r="P46" i="8"/>
  <c r="O46" i="8"/>
  <c r="N46" i="8"/>
  <c r="M46" i="8"/>
  <c r="L46" i="8"/>
  <c r="K46" i="8"/>
  <c r="Q45" i="8"/>
  <c r="P45" i="8"/>
  <c r="O45" i="8"/>
  <c r="N45" i="8"/>
  <c r="M45" i="8"/>
  <c r="L45" i="8"/>
  <c r="K45" i="8"/>
  <c r="Q44" i="8"/>
  <c r="P44" i="8"/>
  <c r="O44" i="8"/>
  <c r="N44" i="8"/>
  <c r="M44" i="8"/>
  <c r="L44" i="8"/>
  <c r="K44" i="8"/>
  <c r="Q43" i="8"/>
  <c r="P43" i="8"/>
  <c r="O43" i="8"/>
  <c r="N43" i="8"/>
  <c r="M43" i="8"/>
  <c r="L43" i="8"/>
  <c r="K43" i="8"/>
  <c r="Q42" i="8"/>
  <c r="P42" i="8"/>
  <c r="O42" i="8"/>
  <c r="N42" i="8"/>
  <c r="M42" i="8"/>
  <c r="L42" i="8"/>
  <c r="K42" i="8"/>
  <c r="Q41" i="8"/>
  <c r="P41" i="8"/>
  <c r="O41" i="8"/>
  <c r="N41" i="8"/>
  <c r="M41" i="8"/>
  <c r="L41" i="8"/>
  <c r="K41" i="8"/>
  <c r="Q40" i="8"/>
  <c r="P40" i="8"/>
  <c r="O40" i="8"/>
  <c r="N40" i="8"/>
  <c r="M40" i="8"/>
  <c r="L40" i="8"/>
  <c r="K40" i="8"/>
  <c r="Q39" i="8"/>
  <c r="P39" i="8"/>
  <c r="O39" i="8"/>
  <c r="N39" i="8"/>
  <c r="M39" i="8"/>
  <c r="L39" i="8"/>
  <c r="K39" i="8"/>
  <c r="Q38" i="8"/>
  <c r="P38" i="8"/>
  <c r="O38" i="8"/>
  <c r="N38" i="8"/>
  <c r="M38" i="8"/>
  <c r="L38" i="8"/>
  <c r="K38" i="8"/>
  <c r="Q37" i="8"/>
  <c r="P37" i="8"/>
  <c r="O37" i="8"/>
  <c r="N37" i="8"/>
  <c r="M37" i="8"/>
  <c r="L37" i="8"/>
  <c r="K37" i="8"/>
  <c r="Q36" i="8"/>
  <c r="P36" i="8"/>
  <c r="O36" i="8"/>
  <c r="N36" i="8"/>
  <c r="M36" i="8"/>
  <c r="L36" i="8"/>
  <c r="K36" i="8"/>
  <c r="Q35" i="8"/>
  <c r="P35" i="8"/>
  <c r="O35" i="8"/>
  <c r="N35" i="8"/>
  <c r="M35" i="8"/>
  <c r="L35" i="8"/>
  <c r="K35" i="8"/>
  <c r="Q34" i="8"/>
  <c r="P34" i="8"/>
  <c r="O34" i="8"/>
  <c r="N34" i="8"/>
  <c r="M34" i="8"/>
  <c r="L34" i="8"/>
  <c r="K34" i="8"/>
  <c r="Q33" i="8"/>
  <c r="P33" i="8"/>
  <c r="O33" i="8"/>
  <c r="N33" i="8"/>
  <c r="M33" i="8"/>
  <c r="L33" i="8"/>
  <c r="K33" i="8"/>
  <c r="Q32" i="8"/>
  <c r="P32" i="8"/>
  <c r="O32" i="8"/>
  <c r="N32" i="8"/>
  <c r="M32" i="8"/>
  <c r="L32" i="8"/>
  <c r="K32" i="8"/>
  <c r="Q31" i="8"/>
  <c r="P31" i="8"/>
  <c r="O31" i="8"/>
  <c r="N31" i="8"/>
  <c r="M31" i="8"/>
  <c r="L31" i="8"/>
  <c r="K31" i="8"/>
  <c r="Q30" i="8"/>
  <c r="P30" i="8"/>
  <c r="O30" i="8"/>
  <c r="N30" i="8"/>
  <c r="M30" i="8"/>
  <c r="L30" i="8"/>
  <c r="K30" i="8"/>
  <c r="Q29" i="8"/>
  <c r="P29" i="8"/>
  <c r="O29" i="8"/>
  <c r="N29" i="8"/>
  <c r="M29" i="8"/>
  <c r="L29" i="8"/>
  <c r="K29" i="8"/>
  <c r="Q28" i="8"/>
  <c r="P28" i="8"/>
  <c r="O28" i="8"/>
  <c r="N28" i="8"/>
  <c r="M28" i="8"/>
  <c r="L28" i="8"/>
  <c r="K28" i="8"/>
  <c r="Q27" i="8"/>
  <c r="P27" i="8"/>
  <c r="O27" i="8"/>
  <c r="N27" i="8"/>
  <c r="M27" i="8"/>
  <c r="L27" i="8"/>
  <c r="K27" i="8"/>
  <c r="Q26" i="8"/>
  <c r="P26" i="8"/>
  <c r="O26" i="8"/>
  <c r="N26" i="8"/>
  <c r="M26" i="8"/>
  <c r="L26" i="8"/>
  <c r="K26" i="8"/>
  <c r="Q25" i="8"/>
  <c r="P25" i="8"/>
  <c r="O25" i="8"/>
  <c r="N25" i="8"/>
  <c r="M25" i="8"/>
  <c r="L25" i="8"/>
  <c r="K25" i="8"/>
  <c r="Q24" i="8"/>
  <c r="P24" i="8"/>
  <c r="O24" i="8"/>
  <c r="N24" i="8"/>
  <c r="M24" i="8"/>
  <c r="L24" i="8"/>
  <c r="K24" i="8"/>
  <c r="Q23" i="8"/>
  <c r="P23" i="8"/>
  <c r="O23" i="8"/>
  <c r="N23" i="8"/>
  <c r="M23" i="8"/>
  <c r="L23" i="8"/>
  <c r="K23" i="8"/>
  <c r="Q22" i="8"/>
  <c r="P22" i="8"/>
  <c r="O22" i="8"/>
  <c r="N22" i="8"/>
  <c r="M22" i="8"/>
  <c r="L22" i="8"/>
  <c r="K22" i="8"/>
  <c r="Q21" i="8"/>
  <c r="P21" i="8"/>
  <c r="O21" i="8"/>
  <c r="N21" i="8"/>
  <c r="M21" i="8"/>
  <c r="L21" i="8"/>
  <c r="K21" i="8"/>
  <c r="Q20" i="8"/>
  <c r="P20" i="8"/>
  <c r="O20" i="8"/>
  <c r="N20" i="8"/>
  <c r="M20" i="8"/>
  <c r="L20" i="8"/>
  <c r="K20" i="8"/>
  <c r="Q19" i="8"/>
  <c r="P19" i="8"/>
  <c r="O19" i="8"/>
  <c r="N19" i="8"/>
  <c r="M19" i="8"/>
  <c r="L19" i="8"/>
  <c r="K19" i="8"/>
  <c r="Q18" i="8"/>
  <c r="P18" i="8"/>
  <c r="O18" i="8"/>
  <c r="N18" i="8"/>
  <c r="M18" i="8"/>
  <c r="L18" i="8"/>
  <c r="K18" i="8"/>
  <c r="Q17" i="8"/>
  <c r="P17" i="8"/>
  <c r="O17" i="8"/>
  <c r="N17" i="8"/>
  <c r="M17" i="8"/>
  <c r="L17" i="8"/>
  <c r="K17" i="8"/>
  <c r="Q16" i="8"/>
  <c r="P16" i="8"/>
  <c r="O16" i="8"/>
  <c r="N16" i="8"/>
  <c r="M16" i="8"/>
  <c r="L16" i="8"/>
  <c r="K16" i="8"/>
  <c r="Q15" i="8"/>
  <c r="P15" i="8"/>
  <c r="O15" i="8"/>
  <c r="N15" i="8"/>
  <c r="M15" i="8"/>
  <c r="L15" i="8"/>
  <c r="K15" i="8"/>
  <c r="Q14" i="8"/>
  <c r="P14" i="8"/>
  <c r="O14" i="8"/>
  <c r="N14" i="8"/>
  <c r="M14" i="8"/>
  <c r="L14" i="8"/>
  <c r="K14" i="8"/>
  <c r="Q13" i="8"/>
  <c r="P13" i="8"/>
  <c r="O13" i="8"/>
  <c r="N13" i="8"/>
  <c r="M13" i="8"/>
  <c r="L13" i="8"/>
  <c r="K13" i="8"/>
  <c r="Q12" i="8"/>
  <c r="P12" i="8"/>
  <c r="O12" i="8"/>
  <c r="N12" i="8"/>
  <c r="M12" i="8"/>
  <c r="L12" i="8"/>
  <c r="K12" i="8"/>
  <c r="Q11" i="8"/>
  <c r="P11" i="8"/>
  <c r="O11" i="8"/>
  <c r="N11" i="8"/>
  <c r="M11" i="8"/>
  <c r="L11" i="8"/>
  <c r="K11" i="8"/>
  <c r="Q10" i="8"/>
  <c r="P10" i="8"/>
  <c r="O10" i="8"/>
  <c r="N10" i="8"/>
  <c r="M10" i="8"/>
  <c r="L10" i="8"/>
  <c r="K10" i="8"/>
  <c r="Q9" i="8"/>
  <c r="P9" i="8"/>
  <c r="O9" i="8"/>
  <c r="N9" i="8"/>
  <c r="M9" i="8"/>
  <c r="L9" i="8"/>
  <c r="K9" i="8"/>
  <c r="Q8" i="8"/>
  <c r="P8" i="8"/>
  <c r="O8" i="8"/>
  <c r="N8" i="8"/>
  <c r="M8" i="8"/>
  <c r="L8" i="8"/>
  <c r="K8" i="8"/>
  <c r="Q7" i="8"/>
  <c r="P7" i="8"/>
  <c r="O7" i="8"/>
  <c r="N7" i="8"/>
  <c r="M7" i="8"/>
  <c r="L7" i="8"/>
  <c r="K7" i="8"/>
  <c r="Q6" i="8"/>
  <c r="P6" i="8"/>
  <c r="O6" i="8"/>
  <c r="N6" i="8"/>
  <c r="M6" i="8"/>
  <c r="L6" i="8"/>
  <c r="K6" i="8"/>
  <c r="V21" i="3"/>
  <c r="X21" i="3"/>
  <c r="Y21" i="3"/>
  <c r="AR21" i="3"/>
  <c r="AU21" i="3"/>
  <c r="V22" i="3"/>
  <c r="X22" i="3"/>
  <c r="Y22" i="3"/>
  <c r="AR22" i="3"/>
  <c r="AU22" i="3"/>
  <c r="V23" i="3"/>
  <c r="X23" i="3"/>
  <c r="Y23" i="3"/>
  <c r="AR23" i="3"/>
  <c r="AU23" i="3"/>
  <c r="V24" i="3"/>
  <c r="X24" i="3"/>
  <c r="Y24" i="3"/>
  <c r="AR24" i="3"/>
  <c r="AU24" i="3"/>
  <c r="V25" i="3"/>
  <c r="X25" i="3"/>
  <c r="Y25" i="3"/>
  <c r="AR25" i="3"/>
  <c r="AU25" i="3"/>
  <c r="V26" i="3"/>
  <c r="X26" i="3"/>
  <c r="Y26" i="3"/>
  <c r="AR26" i="3"/>
  <c r="AU26" i="3"/>
  <c r="V27" i="3"/>
  <c r="X27" i="3"/>
  <c r="Y27" i="3"/>
  <c r="AR27" i="3"/>
  <c r="AU27" i="3"/>
  <c r="V28" i="3"/>
  <c r="X28" i="3"/>
  <c r="Y28" i="3"/>
  <c r="AR28" i="3"/>
  <c r="AU28" i="3"/>
  <c r="V29" i="3"/>
  <c r="X29" i="3"/>
  <c r="Y29" i="3"/>
  <c r="AR29" i="3"/>
  <c r="AU29" i="3"/>
  <c r="V30" i="3"/>
  <c r="X30" i="3"/>
  <c r="Y30" i="3"/>
  <c r="AR30" i="3"/>
  <c r="AU30" i="3"/>
  <c r="V31" i="3"/>
  <c r="X31" i="3"/>
  <c r="Y31" i="3"/>
  <c r="AR31" i="3"/>
  <c r="AU31" i="3"/>
  <c r="V32" i="3"/>
  <c r="X32" i="3"/>
  <c r="Y32" i="3"/>
  <c r="AR32" i="3"/>
  <c r="AU32" i="3"/>
  <c r="V33" i="3"/>
  <c r="X33" i="3"/>
  <c r="Y33" i="3"/>
  <c r="AR33" i="3"/>
  <c r="AU33" i="3"/>
  <c r="V34" i="3"/>
  <c r="X34" i="3"/>
  <c r="Y34" i="3"/>
  <c r="AR34" i="3"/>
  <c r="AU34" i="3"/>
  <c r="V35" i="3"/>
  <c r="X35" i="3"/>
  <c r="Y35" i="3"/>
  <c r="AR35" i="3"/>
  <c r="AU35" i="3"/>
  <c r="V36" i="3"/>
  <c r="X36" i="3"/>
  <c r="Y36" i="3"/>
  <c r="AR36" i="3"/>
  <c r="AU36" i="3"/>
  <c r="V37" i="3"/>
  <c r="X37" i="3"/>
  <c r="Y37" i="3"/>
  <c r="AR37" i="3"/>
  <c r="AU37" i="3"/>
  <c r="V38" i="3"/>
  <c r="X38" i="3"/>
  <c r="Y38" i="3"/>
  <c r="AR38" i="3"/>
  <c r="AU38" i="3"/>
  <c r="V39" i="3"/>
  <c r="X39" i="3"/>
  <c r="Y39" i="3"/>
  <c r="AR39" i="3"/>
  <c r="AU39" i="3"/>
  <c r="V40" i="3"/>
  <c r="X40" i="3"/>
  <c r="Y40" i="3"/>
  <c r="AR40" i="3"/>
  <c r="AU40" i="3"/>
  <c r="V41" i="3"/>
  <c r="X41" i="3"/>
  <c r="Y41" i="3"/>
  <c r="AR41" i="3"/>
  <c r="AU41" i="3"/>
  <c r="V42" i="3"/>
  <c r="X42" i="3"/>
  <c r="Y42" i="3"/>
  <c r="AR42" i="3"/>
  <c r="AU42" i="3"/>
  <c r="V43" i="3"/>
  <c r="X43" i="3"/>
  <c r="Y43" i="3"/>
  <c r="AR43" i="3"/>
  <c r="AU43" i="3"/>
  <c r="V44" i="3"/>
  <c r="X44" i="3"/>
  <c r="Y44" i="3"/>
  <c r="AR44" i="3"/>
  <c r="AU44" i="3"/>
  <c r="V45" i="3"/>
  <c r="X45" i="3"/>
  <c r="Y45" i="3"/>
  <c r="AR45" i="3"/>
  <c r="AU45" i="3"/>
  <c r="V46" i="3"/>
  <c r="X46" i="3"/>
  <c r="Y46" i="3"/>
  <c r="AR46" i="3"/>
  <c r="AU46" i="3"/>
  <c r="V47" i="3"/>
  <c r="X47" i="3"/>
  <c r="Y47" i="3"/>
  <c r="AR47" i="3"/>
  <c r="AU47" i="3"/>
  <c r="V48" i="3"/>
  <c r="X48" i="3"/>
  <c r="Y48" i="3"/>
  <c r="AR48" i="3"/>
  <c r="AU48" i="3"/>
  <c r="V49" i="3"/>
  <c r="X49" i="3"/>
  <c r="Y49" i="3"/>
  <c r="AR49" i="3"/>
  <c r="AU49" i="3"/>
  <c r="V50" i="3"/>
  <c r="X50" i="3"/>
  <c r="Y50" i="3"/>
  <c r="AR50" i="3"/>
  <c r="AU50" i="3"/>
  <c r="V51" i="3"/>
  <c r="X51" i="3"/>
  <c r="Y51" i="3"/>
  <c r="AR51" i="3"/>
  <c r="AU51" i="3"/>
  <c r="V52" i="3"/>
  <c r="X52" i="3"/>
  <c r="Y52" i="3"/>
  <c r="AR52" i="3"/>
  <c r="AU52" i="3"/>
  <c r="V53" i="3"/>
  <c r="X53" i="3"/>
  <c r="Y53" i="3"/>
  <c r="AR53" i="3"/>
  <c r="AU53" i="3"/>
  <c r="V54" i="3"/>
  <c r="X54" i="3"/>
  <c r="Y54" i="3"/>
  <c r="AR54" i="3"/>
  <c r="AU54" i="3"/>
  <c r="V55" i="3"/>
  <c r="X55" i="3"/>
  <c r="Y55" i="3"/>
  <c r="AR55" i="3"/>
  <c r="AU55" i="3"/>
  <c r="V56" i="3"/>
  <c r="X56" i="3"/>
  <c r="Y56" i="3"/>
  <c r="AR56" i="3"/>
  <c r="AU56" i="3"/>
  <c r="V57" i="3"/>
  <c r="X57" i="3"/>
  <c r="Y57" i="3"/>
  <c r="AR57" i="3"/>
  <c r="AU57" i="3"/>
  <c r="V58" i="3"/>
  <c r="X58" i="3"/>
  <c r="Y58" i="3"/>
  <c r="AR58" i="3"/>
  <c r="AU58" i="3"/>
  <c r="V59" i="3"/>
  <c r="X59" i="3"/>
  <c r="Y59" i="3"/>
  <c r="AR59" i="3"/>
  <c r="AU59" i="3"/>
  <c r="V60" i="3"/>
  <c r="X60" i="3"/>
  <c r="Y60" i="3"/>
  <c r="AR60" i="3"/>
  <c r="AU60" i="3"/>
  <c r="V61" i="3"/>
  <c r="X61" i="3"/>
  <c r="Y61" i="3"/>
  <c r="AR61" i="3"/>
  <c r="AU61" i="3"/>
  <c r="V62" i="3"/>
  <c r="X62" i="3"/>
  <c r="Y62" i="3"/>
  <c r="AR62" i="3"/>
  <c r="AU62" i="3"/>
  <c r="V63" i="3"/>
  <c r="X63" i="3"/>
  <c r="Y63" i="3"/>
  <c r="AR63" i="3"/>
  <c r="AU63" i="3"/>
  <c r="V64" i="3"/>
  <c r="X64" i="3"/>
  <c r="Y64" i="3"/>
  <c r="AR64" i="3"/>
  <c r="AU64" i="3"/>
  <c r="V65" i="3"/>
  <c r="X65" i="3"/>
  <c r="Y65" i="3"/>
  <c r="AR65" i="3"/>
  <c r="AU65" i="3"/>
  <c r="V66" i="3"/>
  <c r="X66" i="3"/>
  <c r="Y66" i="3"/>
  <c r="AR66" i="3"/>
  <c r="AU66" i="3"/>
  <c r="V67" i="3"/>
  <c r="X67" i="3"/>
  <c r="Y67" i="3"/>
  <c r="AR67" i="3"/>
  <c r="AU67" i="3"/>
  <c r="V68" i="3"/>
  <c r="X68" i="3"/>
  <c r="Y68" i="3"/>
  <c r="AR68" i="3"/>
  <c r="AU68" i="3"/>
  <c r="V69" i="3"/>
  <c r="X69" i="3"/>
  <c r="Y69" i="3"/>
  <c r="AR69" i="3"/>
  <c r="AU69" i="3"/>
  <c r="V70" i="3"/>
  <c r="X70" i="3"/>
  <c r="Y70" i="3"/>
  <c r="AR70" i="3"/>
  <c r="AU70" i="3"/>
  <c r="V71" i="3"/>
  <c r="X71" i="3"/>
  <c r="Y71" i="3"/>
  <c r="AR71" i="3"/>
  <c r="AU71" i="3"/>
  <c r="V72" i="3"/>
  <c r="X72" i="3"/>
  <c r="Y72" i="3"/>
  <c r="AR72" i="3"/>
  <c r="AU72" i="3"/>
  <c r="V73" i="3"/>
  <c r="X73" i="3"/>
  <c r="Y73" i="3"/>
  <c r="AR73" i="3"/>
  <c r="AU73" i="3"/>
  <c r="V74" i="3"/>
  <c r="X74" i="3"/>
  <c r="Y74" i="3"/>
  <c r="AR74" i="3"/>
  <c r="AU74" i="3"/>
  <c r="V75" i="3"/>
  <c r="X75" i="3"/>
  <c r="Y75" i="3"/>
  <c r="AR75" i="3"/>
  <c r="AU75" i="3"/>
  <c r="V76" i="3"/>
  <c r="X76" i="3"/>
  <c r="Y76" i="3"/>
  <c r="AR76" i="3"/>
  <c r="AU76" i="3"/>
  <c r="V77" i="3"/>
  <c r="X77" i="3"/>
  <c r="Y77" i="3"/>
  <c r="AR77" i="3"/>
  <c r="AU77" i="3"/>
  <c r="V78" i="3"/>
  <c r="X78" i="3"/>
  <c r="Y78" i="3"/>
  <c r="AR78" i="3"/>
  <c r="AU78" i="3"/>
  <c r="V79" i="3"/>
  <c r="X79" i="3"/>
  <c r="Y79" i="3"/>
  <c r="AR79" i="3"/>
  <c r="AU79" i="3"/>
  <c r="V80" i="3"/>
  <c r="X80" i="3"/>
  <c r="Y80" i="3"/>
  <c r="AR80" i="3"/>
  <c r="AU80" i="3"/>
  <c r="V81" i="3"/>
  <c r="X81" i="3"/>
  <c r="Y81" i="3"/>
  <c r="AR81" i="3"/>
  <c r="AU81" i="3"/>
  <c r="V82" i="3"/>
  <c r="X82" i="3"/>
  <c r="Y82" i="3"/>
  <c r="AR82" i="3"/>
  <c r="AU82" i="3"/>
  <c r="V83" i="3"/>
  <c r="X83" i="3"/>
  <c r="Y83" i="3"/>
  <c r="AR83" i="3"/>
  <c r="AU83" i="3"/>
  <c r="V84" i="3"/>
  <c r="X84" i="3"/>
  <c r="Y84" i="3"/>
  <c r="AR84" i="3"/>
  <c r="AU84" i="3"/>
  <c r="V85" i="3"/>
  <c r="X85" i="3"/>
  <c r="Y85" i="3"/>
  <c r="AR85" i="3"/>
  <c r="AU85" i="3"/>
  <c r="V86" i="3"/>
  <c r="X86" i="3"/>
  <c r="Y86" i="3"/>
  <c r="AR86" i="3"/>
  <c r="AU86" i="3"/>
  <c r="V87" i="3"/>
  <c r="X87" i="3"/>
  <c r="Y87" i="3"/>
  <c r="AR87" i="3"/>
  <c r="AU87" i="3"/>
  <c r="V88" i="3"/>
  <c r="X88" i="3"/>
  <c r="Y88" i="3"/>
  <c r="AR88" i="3"/>
  <c r="AU88" i="3"/>
  <c r="V89" i="3"/>
  <c r="X89" i="3"/>
  <c r="Y89" i="3"/>
  <c r="AR89" i="3"/>
  <c r="AU89" i="3"/>
  <c r="V90" i="3"/>
  <c r="X90" i="3"/>
  <c r="Y90" i="3"/>
  <c r="AR90" i="3"/>
  <c r="AU90" i="3"/>
  <c r="V91" i="3"/>
  <c r="X91" i="3"/>
  <c r="Y91" i="3"/>
  <c r="AR91" i="3"/>
  <c r="AU91" i="3"/>
  <c r="V92" i="3"/>
  <c r="X92" i="3"/>
  <c r="Y92" i="3"/>
  <c r="AR92" i="3"/>
  <c r="AU92" i="3"/>
  <c r="V93" i="3"/>
  <c r="X93" i="3"/>
  <c r="Y93" i="3"/>
  <c r="AR93" i="3"/>
  <c r="AU93" i="3"/>
  <c r="V94" i="3"/>
  <c r="X94" i="3"/>
  <c r="Y94" i="3"/>
  <c r="AR94" i="3"/>
  <c r="AU94" i="3"/>
  <c r="V95" i="3"/>
  <c r="X95" i="3"/>
  <c r="Y95" i="3"/>
  <c r="AR95" i="3"/>
  <c r="AU95" i="3"/>
  <c r="V96" i="3"/>
  <c r="X96" i="3"/>
  <c r="Y96" i="3"/>
  <c r="AR96" i="3"/>
  <c r="AU96" i="3"/>
  <c r="V97" i="3"/>
  <c r="X97" i="3"/>
  <c r="Y97" i="3"/>
  <c r="AR97" i="3"/>
  <c r="AU97" i="3"/>
  <c r="V98" i="3"/>
  <c r="X98" i="3"/>
  <c r="Y98" i="3"/>
  <c r="AR98" i="3"/>
  <c r="AU98" i="3"/>
  <c r="V99" i="3"/>
  <c r="X99" i="3"/>
  <c r="Y99" i="3"/>
  <c r="AR99" i="3"/>
  <c r="AU99" i="3"/>
  <c r="V100" i="3"/>
  <c r="X100" i="3"/>
  <c r="Y100" i="3"/>
  <c r="AR100" i="3"/>
  <c r="AU100" i="3"/>
  <c r="V101" i="3"/>
  <c r="X101" i="3"/>
  <c r="Y101" i="3"/>
  <c r="AR101" i="3"/>
  <c r="AU101" i="3"/>
  <c r="V102" i="3"/>
  <c r="X102" i="3"/>
  <c r="Y102" i="3"/>
  <c r="AR102" i="3"/>
  <c r="AU102" i="3"/>
  <c r="V103" i="3"/>
  <c r="X103" i="3"/>
  <c r="Y103" i="3"/>
  <c r="AR103" i="3"/>
  <c r="AU103" i="3"/>
  <c r="V104" i="3"/>
  <c r="X104" i="3"/>
  <c r="Y104" i="3"/>
  <c r="AR104" i="3"/>
  <c r="AU104" i="3"/>
  <c r="V105" i="3"/>
  <c r="X105" i="3"/>
  <c r="Y105" i="3"/>
  <c r="AR105" i="3"/>
  <c r="AU105" i="3"/>
  <c r="V106" i="3"/>
  <c r="X106" i="3"/>
  <c r="Y106" i="3"/>
  <c r="AR106" i="3"/>
  <c r="AU106" i="3"/>
  <c r="V107" i="3"/>
  <c r="X107" i="3"/>
  <c r="Y107" i="3"/>
  <c r="AR107" i="3"/>
  <c r="AU107" i="3"/>
  <c r="V108" i="3"/>
  <c r="X108" i="3"/>
  <c r="Y108" i="3"/>
  <c r="AR108" i="3"/>
  <c r="AU108" i="3"/>
  <c r="V109" i="3"/>
  <c r="X109" i="3"/>
  <c r="Y109" i="3"/>
  <c r="AR109" i="3"/>
  <c r="AU109" i="3"/>
  <c r="V110" i="3"/>
  <c r="X110" i="3"/>
  <c r="Y110" i="3"/>
  <c r="AR110" i="3"/>
  <c r="AU110" i="3"/>
  <c r="V111" i="3"/>
  <c r="X111" i="3"/>
  <c r="Y111" i="3"/>
  <c r="AR111" i="3"/>
  <c r="AU111" i="3"/>
  <c r="V112" i="3"/>
  <c r="X112" i="3"/>
  <c r="Y112" i="3"/>
  <c r="AR112" i="3"/>
  <c r="AU112" i="3"/>
  <c r="V113" i="3"/>
  <c r="X113" i="3"/>
  <c r="Y113" i="3"/>
  <c r="AR113" i="3"/>
  <c r="AU113" i="3"/>
  <c r="V114" i="3"/>
  <c r="X114" i="3"/>
  <c r="Y114" i="3"/>
  <c r="AR114" i="3"/>
  <c r="AU114" i="3"/>
  <c r="V115" i="3"/>
  <c r="X115" i="3"/>
  <c r="Y115" i="3"/>
  <c r="AR115" i="3"/>
  <c r="AU115" i="3"/>
  <c r="V116" i="3"/>
  <c r="X116" i="3"/>
  <c r="Y116" i="3"/>
  <c r="AR116" i="3"/>
  <c r="AU116" i="3"/>
  <c r="V117" i="3"/>
  <c r="X117" i="3"/>
  <c r="Y117" i="3"/>
  <c r="AR117" i="3"/>
  <c r="AU117" i="3"/>
  <c r="V118" i="3"/>
  <c r="X118" i="3"/>
  <c r="Y118" i="3"/>
  <c r="AR118" i="3"/>
  <c r="AU118" i="3"/>
  <c r="V119" i="3"/>
  <c r="X119" i="3"/>
  <c r="Y119" i="3"/>
  <c r="AR119" i="3"/>
  <c r="AU119" i="3"/>
  <c r="V120" i="3"/>
  <c r="X120" i="3"/>
  <c r="Y120" i="3"/>
  <c r="AR120" i="3"/>
  <c r="AU120" i="3"/>
  <c r="V121" i="3"/>
  <c r="X121" i="3"/>
  <c r="Y121" i="3"/>
  <c r="AR121" i="3"/>
  <c r="AU121" i="3"/>
  <c r="V122" i="3"/>
  <c r="X122" i="3"/>
  <c r="Y122" i="3"/>
  <c r="AR122" i="3"/>
  <c r="AU122" i="3"/>
  <c r="V123" i="3"/>
  <c r="X123" i="3"/>
  <c r="Y123" i="3"/>
  <c r="AR123" i="3"/>
  <c r="AU123" i="3"/>
  <c r="V124" i="3"/>
  <c r="X124" i="3"/>
  <c r="Y124" i="3"/>
  <c r="AR124" i="3"/>
  <c r="AU124" i="3"/>
  <c r="V125" i="3"/>
  <c r="X125" i="3"/>
  <c r="Y125" i="3"/>
  <c r="AR125" i="3"/>
  <c r="AU125" i="3"/>
  <c r="V126" i="3"/>
  <c r="X126" i="3"/>
  <c r="Y126" i="3"/>
  <c r="AR126" i="3"/>
  <c r="AU126" i="3"/>
  <c r="V127" i="3"/>
  <c r="X127" i="3"/>
  <c r="Y127" i="3"/>
  <c r="AR127" i="3"/>
  <c r="AU127" i="3"/>
  <c r="V128" i="3"/>
  <c r="X128" i="3"/>
  <c r="Y128" i="3"/>
  <c r="AR128" i="3"/>
  <c r="AU128" i="3"/>
  <c r="V129" i="3"/>
  <c r="X129" i="3"/>
  <c r="Y129" i="3"/>
  <c r="AR129" i="3"/>
  <c r="AU129" i="3"/>
  <c r="V130" i="3"/>
  <c r="X130" i="3"/>
  <c r="Y130" i="3"/>
  <c r="AR130" i="3"/>
  <c r="AU130" i="3"/>
  <c r="V131" i="3"/>
  <c r="X131" i="3"/>
  <c r="Y131" i="3"/>
  <c r="AR131" i="3"/>
  <c r="AU131" i="3"/>
  <c r="V132" i="3"/>
  <c r="X132" i="3"/>
  <c r="Y132" i="3"/>
  <c r="AR132" i="3"/>
  <c r="AU132" i="3"/>
  <c r="V133" i="3"/>
  <c r="X133" i="3"/>
  <c r="Y133" i="3"/>
  <c r="AR133" i="3"/>
  <c r="AU133" i="3"/>
  <c r="V134" i="3"/>
  <c r="X134" i="3"/>
  <c r="Y134" i="3"/>
  <c r="AR134" i="3"/>
  <c r="AU134" i="3"/>
  <c r="V135" i="3"/>
  <c r="X135" i="3"/>
  <c r="Y135" i="3"/>
  <c r="AR135" i="3"/>
  <c r="AU135" i="3"/>
  <c r="V136" i="3"/>
  <c r="X136" i="3"/>
  <c r="Y136" i="3"/>
  <c r="AR136" i="3"/>
  <c r="AU136" i="3"/>
  <c r="V137" i="3"/>
  <c r="X137" i="3"/>
  <c r="Y137" i="3"/>
  <c r="AR137" i="3"/>
  <c r="AU137" i="3"/>
  <c r="V138" i="3"/>
  <c r="X138" i="3"/>
  <c r="Y138" i="3"/>
  <c r="AR138" i="3"/>
  <c r="AU138" i="3"/>
  <c r="V139" i="3"/>
  <c r="X139" i="3"/>
  <c r="Y139" i="3"/>
  <c r="AR139" i="3"/>
  <c r="AU139" i="3"/>
  <c r="V140" i="3"/>
  <c r="X140" i="3"/>
  <c r="Y140" i="3"/>
  <c r="AR140" i="3"/>
  <c r="AU140" i="3"/>
  <c r="V141" i="3"/>
  <c r="X141" i="3"/>
  <c r="Y141" i="3"/>
  <c r="AR141" i="3"/>
  <c r="AU141" i="3"/>
  <c r="V142" i="3"/>
  <c r="X142" i="3"/>
  <c r="Y142" i="3"/>
  <c r="AR142" i="3"/>
  <c r="AU142" i="3"/>
  <c r="V143" i="3"/>
  <c r="X143" i="3"/>
  <c r="Y143" i="3"/>
  <c r="AR143" i="3"/>
  <c r="AU143" i="3"/>
  <c r="V144" i="3"/>
  <c r="X144" i="3"/>
  <c r="Y144" i="3"/>
  <c r="AR144" i="3"/>
  <c r="AU144" i="3"/>
  <c r="V145" i="3"/>
  <c r="X145" i="3"/>
  <c r="Y145" i="3"/>
  <c r="AR145" i="3"/>
  <c r="AU145" i="3"/>
  <c r="V146" i="3"/>
  <c r="X146" i="3"/>
  <c r="Y146" i="3"/>
  <c r="AR146" i="3"/>
  <c r="AU146" i="3"/>
  <c r="V147" i="3"/>
  <c r="X147" i="3"/>
  <c r="Y147" i="3"/>
  <c r="AR147" i="3"/>
  <c r="AU147" i="3"/>
  <c r="V148" i="3"/>
  <c r="X148" i="3"/>
  <c r="Y148" i="3"/>
  <c r="AR148" i="3"/>
  <c r="AU148" i="3"/>
  <c r="V149" i="3"/>
  <c r="X149" i="3"/>
  <c r="Y149" i="3"/>
  <c r="AR149" i="3"/>
  <c r="AU149" i="3"/>
  <c r="V150" i="3"/>
  <c r="X150" i="3"/>
  <c r="Y150" i="3"/>
  <c r="AR150" i="3"/>
  <c r="AU150" i="3"/>
  <c r="V151" i="3"/>
  <c r="X151" i="3"/>
  <c r="Y151" i="3"/>
  <c r="AR151" i="3"/>
  <c r="AU151" i="3"/>
  <c r="V152" i="3"/>
  <c r="X152" i="3"/>
  <c r="Y152" i="3"/>
  <c r="AR152" i="3"/>
  <c r="AU152" i="3"/>
  <c r="V153" i="3"/>
  <c r="X153" i="3"/>
  <c r="Y153" i="3"/>
  <c r="AR153" i="3"/>
  <c r="AU153" i="3"/>
  <c r="V154" i="3"/>
  <c r="X154" i="3"/>
  <c r="Y154" i="3"/>
  <c r="AR154" i="3"/>
  <c r="AU154" i="3"/>
  <c r="V155" i="3"/>
  <c r="X155" i="3"/>
  <c r="Y155" i="3"/>
  <c r="AR155" i="3"/>
  <c r="AU155" i="3"/>
  <c r="V156" i="3"/>
  <c r="X156" i="3"/>
  <c r="Y156" i="3"/>
  <c r="AR156" i="3"/>
  <c r="AU156" i="3"/>
  <c r="V157" i="3"/>
  <c r="X157" i="3"/>
  <c r="Y157" i="3"/>
  <c r="AR157" i="3"/>
  <c r="AU157" i="3"/>
  <c r="V158" i="3"/>
  <c r="X158" i="3"/>
  <c r="Y158" i="3"/>
  <c r="AR158" i="3"/>
  <c r="AU158" i="3"/>
  <c r="V159" i="3"/>
  <c r="X159" i="3"/>
  <c r="Y159" i="3"/>
  <c r="AR159" i="3"/>
  <c r="AU159" i="3"/>
  <c r="V160" i="3"/>
  <c r="X160" i="3"/>
  <c r="Y160" i="3"/>
  <c r="AR160" i="3"/>
  <c r="AU160" i="3"/>
  <c r="V161" i="3"/>
  <c r="X161" i="3"/>
  <c r="Y161" i="3"/>
  <c r="AR161" i="3"/>
  <c r="AU161" i="3"/>
  <c r="V162" i="3"/>
  <c r="X162" i="3"/>
  <c r="Y162" i="3"/>
  <c r="AR162" i="3"/>
  <c r="AU162" i="3"/>
  <c r="V163" i="3"/>
  <c r="X163" i="3"/>
  <c r="Y163" i="3"/>
  <c r="AR163" i="3"/>
  <c r="AU163" i="3"/>
  <c r="V164" i="3"/>
  <c r="X164" i="3"/>
  <c r="Y164" i="3"/>
  <c r="AR164" i="3"/>
  <c r="AU164" i="3"/>
  <c r="V165" i="3"/>
  <c r="X165" i="3"/>
  <c r="Y165" i="3"/>
  <c r="AR165" i="3"/>
  <c r="AU165" i="3"/>
  <c r="V166" i="3"/>
  <c r="X166" i="3"/>
  <c r="Y166" i="3"/>
  <c r="AR166" i="3"/>
  <c r="AU166" i="3"/>
  <c r="V167" i="3"/>
  <c r="X167" i="3"/>
  <c r="Y167" i="3"/>
  <c r="AR167" i="3"/>
  <c r="AU167" i="3"/>
  <c r="V168" i="3"/>
  <c r="X168" i="3"/>
  <c r="Y168" i="3"/>
  <c r="AR168" i="3"/>
  <c r="AU168" i="3"/>
  <c r="V169" i="3"/>
  <c r="X169" i="3"/>
  <c r="Y169" i="3"/>
  <c r="AR169" i="3"/>
  <c r="AU169" i="3"/>
  <c r="V170" i="3"/>
  <c r="X170" i="3"/>
  <c r="Y170" i="3"/>
  <c r="AR170" i="3"/>
  <c r="AU170" i="3"/>
  <c r="V171" i="3"/>
  <c r="X171" i="3"/>
  <c r="Y171" i="3"/>
  <c r="AR171" i="3"/>
  <c r="AU171" i="3"/>
  <c r="V172" i="3"/>
  <c r="X172" i="3"/>
  <c r="Y172" i="3"/>
  <c r="AR172" i="3"/>
  <c r="AU172" i="3"/>
  <c r="V173" i="3"/>
  <c r="X173" i="3"/>
  <c r="Y173" i="3"/>
  <c r="AR173" i="3"/>
  <c r="AU173" i="3"/>
  <c r="V174" i="3"/>
  <c r="X174" i="3"/>
  <c r="Y174" i="3"/>
  <c r="AR174" i="3"/>
  <c r="AU174" i="3"/>
  <c r="V175" i="3"/>
  <c r="X175" i="3"/>
  <c r="Y175" i="3"/>
  <c r="AR175" i="3"/>
  <c r="AU175" i="3"/>
  <c r="V176" i="3"/>
  <c r="X176" i="3"/>
  <c r="Y176" i="3"/>
  <c r="AR176" i="3"/>
  <c r="AU176" i="3"/>
  <c r="V177" i="3"/>
  <c r="X177" i="3"/>
  <c r="Y177" i="3"/>
  <c r="AR177" i="3"/>
  <c r="AU177" i="3"/>
  <c r="V178" i="3"/>
  <c r="X178" i="3"/>
  <c r="Y178" i="3"/>
  <c r="AR178" i="3"/>
  <c r="AU178" i="3"/>
  <c r="V179" i="3"/>
  <c r="X179" i="3"/>
  <c r="Y179" i="3"/>
  <c r="AR179" i="3"/>
  <c r="AU179" i="3"/>
  <c r="V180" i="3"/>
  <c r="X180" i="3"/>
  <c r="Y180" i="3"/>
  <c r="AR180" i="3"/>
  <c r="AU180" i="3"/>
  <c r="V181" i="3"/>
  <c r="X181" i="3"/>
  <c r="Y181" i="3"/>
  <c r="AR181" i="3"/>
  <c r="AU181" i="3"/>
  <c r="V182" i="3"/>
  <c r="X182" i="3"/>
  <c r="Y182" i="3"/>
  <c r="AR182" i="3"/>
  <c r="AU182" i="3"/>
  <c r="V183" i="3"/>
  <c r="X183" i="3"/>
  <c r="Y183" i="3"/>
  <c r="AR183" i="3"/>
  <c r="AU183" i="3"/>
  <c r="V184" i="3"/>
  <c r="X184" i="3"/>
  <c r="Y184" i="3"/>
  <c r="AR184" i="3"/>
  <c r="AU184" i="3"/>
  <c r="V185" i="3"/>
  <c r="X185" i="3"/>
  <c r="Y185" i="3"/>
  <c r="AR185" i="3"/>
  <c r="AU185" i="3"/>
  <c r="V186" i="3"/>
  <c r="X186" i="3"/>
  <c r="Y186" i="3"/>
  <c r="AR186" i="3"/>
  <c r="AU186" i="3"/>
  <c r="V187" i="3"/>
  <c r="X187" i="3"/>
  <c r="Y187" i="3"/>
  <c r="AR187" i="3"/>
  <c r="AU187" i="3"/>
  <c r="V188" i="3"/>
  <c r="X188" i="3"/>
  <c r="Y188" i="3"/>
  <c r="AR188" i="3"/>
  <c r="AU188" i="3"/>
  <c r="V189" i="3"/>
  <c r="X189" i="3"/>
  <c r="Y189" i="3"/>
  <c r="AR189" i="3"/>
  <c r="AU189" i="3"/>
  <c r="V190" i="3"/>
  <c r="X190" i="3"/>
  <c r="Y190" i="3"/>
  <c r="AR190" i="3"/>
  <c r="AU190" i="3"/>
  <c r="V191" i="3"/>
  <c r="X191" i="3"/>
  <c r="Y191" i="3"/>
  <c r="AR191" i="3"/>
  <c r="AU191" i="3"/>
  <c r="V192" i="3"/>
  <c r="X192" i="3"/>
  <c r="Y192" i="3"/>
  <c r="AR192" i="3"/>
  <c r="AU192" i="3"/>
  <c r="V193" i="3"/>
  <c r="X193" i="3"/>
  <c r="Y193" i="3"/>
  <c r="AR193" i="3"/>
  <c r="AU193" i="3"/>
  <c r="V194" i="3"/>
  <c r="X194" i="3"/>
  <c r="Y194" i="3"/>
  <c r="AR194" i="3"/>
  <c r="AU194" i="3"/>
  <c r="V195" i="3"/>
  <c r="X195" i="3"/>
  <c r="Y195" i="3"/>
  <c r="AR195" i="3"/>
  <c r="AU195" i="3"/>
  <c r="V196" i="3"/>
  <c r="X196" i="3"/>
  <c r="Y196" i="3"/>
  <c r="AR196" i="3"/>
  <c r="AU196" i="3"/>
  <c r="V197" i="3"/>
  <c r="X197" i="3"/>
  <c r="Y197" i="3"/>
  <c r="AR197" i="3"/>
  <c r="AU197" i="3"/>
  <c r="V198" i="3"/>
  <c r="X198" i="3"/>
  <c r="Y198" i="3"/>
  <c r="AR198" i="3"/>
  <c r="AU198" i="3"/>
  <c r="V199" i="3"/>
  <c r="X199" i="3"/>
  <c r="Y199" i="3"/>
  <c r="AR199" i="3"/>
  <c r="AU199" i="3"/>
  <c r="V200" i="3"/>
  <c r="X200" i="3"/>
  <c r="Y200" i="3"/>
  <c r="AR200" i="3"/>
  <c r="AU200" i="3"/>
  <c r="V201" i="3"/>
  <c r="X201" i="3"/>
  <c r="Y201" i="3"/>
  <c r="AR201" i="3"/>
  <c r="AU201" i="3"/>
  <c r="V202" i="3"/>
  <c r="X202" i="3"/>
  <c r="Y202" i="3"/>
  <c r="AR202" i="3"/>
  <c r="AU202" i="3"/>
  <c r="V203" i="3"/>
  <c r="X203" i="3"/>
  <c r="Y203" i="3"/>
  <c r="AR203" i="3"/>
  <c r="AU203" i="3"/>
  <c r="V204" i="3"/>
  <c r="X204" i="3"/>
  <c r="Y204" i="3"/>
  <c r="AR204" i="3"/>
  <c r="AU204" i="3"/>
  <c r="V205" i="3"/>
  <c r="X205" i="3"/>
  <c r="Y205" i="3"/>
  <c r="AR205" i="3"/>
  <c r="AU205" i="3"/>
  <c r="V206" i="3"/>
  <c r="X206" i="3"/>
  <c r="Y206" i="3"/>
  <c r="AR206" i="3"/>
  <c r="AU206" i="3"/>
  <c r="V207" i="3"/>
  <c r="X207" i="3"/>
  <c r="Y207" i="3"/>
  <c r="AR207" i="3"/>
  <c r="AU207" i="3"/>
  <c r="V208" i="3"/>
  <c r="X208" i="3"/>
  <c r="Y208" i="3"/>
  <c r="AR208" i="3"/>
  <c r="AU208" i="3"/>
  <c r="V209" i="3"/>
  <c r="X209" i="3"/>
  <c r="Y209" i="3"/>
  <c r="AR209" i="3"/>
  <c r="AU209" i="3"/>
  <c r="V210" i="3"/>
  <c r="X210" i="3"/>
  <c r="Y210" i="3"/>
  <c r="AR210" i="3"/>
  <c r="AU210" i="3"/>
  <c r="V211" i="3"/>
  <c r="X211" i="3"/>
  <c r="Y211" i="3"/>
  <c r="AR211" i="3"/>
  <c r="AU211" i="3"/>
  <c r="V212" i="3"/>
  <c r="X212" i="3"/>
  <c r="Y212" i="3"/>
  <c r="AR212" i="3"/>
  <c r="AU212" i="3"/>
  <c r="V213" i="3"/>
  <c r="X213" i="3"/>
  <c r="Y213" i="3"/>
  <c r="AR213" i="3"/>
  <c r="AU213" i="3"/>
  <c r="V214" i="3"/>
  <c r="X214" i="3"/>
  <c r="Y214" i="3"/>
  <c r="AR214" i="3"/>
  <c r="AU214" i="3"/>
  <c r="V215" i="3"/>
  <c r="X215" i="3"/>
  <c r="Y215" i="3"/>
  <c r="AR215" i="3"/>
  <c r="AU215" i="3"/>
  <c r="V216" i="3"/>
  <c r="X216" i="3"/>
  <c r="Y216" i="3"/>
  <c r="AR216" i="3"/>
  <c r="AU216" i="3"/>
  <c r="V217" i="3"/>
  <c r="X217" i="3"/>
  <c r="Y217" i="3"/>
  <c r="AR217" i="3"/>
  <c r="AU217" i="3"/>
  <c r="V218" i="3"/>
  <c r="X218" i="3"/>
  <c r="Y218" i="3"/>
  <c r="AR218" i="3"/>
  <c r="AU218" i="3"/>
  <c r="V219" i="3"/>
  <c r="X219" i="3"/>
  <c r="Y219" i="3"/>
  <c r="AR219" i="3"/>
  <c r="AU219" i="3"/>
  <c r="AR20" i="3"/>
  <c r="AU20" i="3"/>
  <c r="U21" i="3"/>
  <c r="W21" i="3"/>
  <c r="Z21" i="3"/>
  <c r="AS21" i="3"/>
  <c r="AT21" i="3"/>
  <c r="U22" i="3"/>
  <c r="W22" i="3"/>
  <c r="Z22" i="3"/>
  <c r="AS22" i="3"/>
  <c r="AT22" i="3"/>
  <c r="U23" i="3"/>
  <c r="W23" i="3"/>
  <c r="Z23" i="3"/>
  <c r="AS23" i="3"/>
  <c r="AT23" i="3"/>
  <c r="U24" i="3"/>
  <c r="W24" i="3"/>
  <c r="Z24" i="3"/>
  <c r="AS24" i="3"/>
  <c r="AT24" i="3"/>
  <c r="U25" i="3"/>
  <c r="W25" i="3"/>
  <c r="Z25" i="3"/>
  <c r="AS25" i="3"/>
  <c r="AT25" i="3"/>
  <c r="U26" i="3"/>
  <c r="W26" i="3"/>
  <c r="Z26" i="3"/>
  <c r="AS26" i="3"/>
  <c r="AT26" i="3"/>
  <c r="U27" i="3"/>
  <c r="W27" i="3"/>
  <c r="Z27" i="3"/>
  <c r="AS27" i="3"/>
  <c r="AT27" i="3"/>
  <c r="U28" i="3"/>
  <c r="W28" i="3"/>
  <c r="Z28" i="3"/>
  <c r="AS28" i="3"/>
  <c r="AT28" i="3"/>
  <c r="U29" i="3"/>
  <c r="W29" i="3"/>
  <c r="Z29" i="3"/>
  <c r="AS29" i="3"/>
  <c r="AT29" i="3"/>
  <c r="U30" i="3"/>
  <c r="W30" i="3"/>
  <c r="Z30" i="3"/>
  <c r="AS30" i="3"/>
  <c r="AT30" i="3"/>
  <c r="U31" i="3"/>
  <c r="W31" i="3"/>
  <c r="Z31" i="3"/>
  <c r="AS31" i="3"/>
  <c r="AT31" i="3"/>
  <c r="U32" i="3"/>
  <c r="W32" i="3"/>
  <c r="Z32" i="3"/>
  <c r="AS32" i="3"/>
  <c r="AT32" i="3"/>
  <c r="U33" i="3"/>
  <c r="W33" i="3"/>
  <c r="Z33" i="3"/>
  <c r="AS33" i="3"/>
  <c r="AT33" i="3"/>
  <c r="U34" i="3"/>
  <c r="W34" i="3"/>
  <c r="Z34" i="3"/>
  <c r="AS34" i="3"/>
  <c r="AT34" i="3"/>
  <c r="U35" i="3"/>
  <c r="W35" i="3"/>
  <c r="Z35" i="3"/>
  <c r="AS35" i="3"/>
  <c r="AT35" i="3"/>
  <c r="U36" i="3"/>
  <c r="W36" i="3"/>
  <c r="Z36" i="3"/>
  <c r="AS36" i="3"/>
  <c r="AT36" i="3"/>
  <c r="U37" i="3"/>
  <c r="W37" i="3"/>
  <c r="Z37" i="3"/>
  <c r="AS37" i="3"/>
  <c r="AT37" i="3"/>
  <c r="U38" i="3"/>
  <c r="W38" i="3"/>
  <c r="Z38" i="3"/>
  <c r="AS38" i="3"/>
  <c r="AT38" i="3"/>
  <c r="U39" i="3"/>
  <c r="W39" i="3"/>
  <c r="Z39" i="3"/>
  <c r="AS39" i="3"/>
  <c r="AT39" i="3"/>
  <c r="U40" i="3"/>
  <c r="W40" i="3"/>
  <c r="Z40" i="3"/>
  <c r="AS40" i="3"/>
  <c r="AT40" i="3"/>
  <c r="U41" i="3"/>
  <c r="W41" i="3"/>
  <c r="Z41" i="3"/>
  <c r="AS41" i="3"/>
  <c r="AT41" i="3"/>
  <c r="U42" i="3"/>
  <c r="W42" i="3"/>
  <c r="Z42" i="3"/>
  <c r="AS42" i="3"/>
  <c r="AT42" i="3"/>
  <c r="U43" i="3"/>
  <c r="W43" i="3"/>
  <c r="Z43" i="3"/>
  <c r="AS43" i="3"/>
  <c r="AT43" i="3"/>
  <c r="U44" i="3"/>
  <c r="W44" i="3"/>
  <c r="Z44" i="3"/>
  <c r="AS44" i="3"/>
  <c r="AT44" i="3"/>
  <c r="U45" i="3"/>
  <c r="W45" i="3"/>
  <c r="Z45" i="3"/>
  <c r="AS45" i="3"/>
  <c r="AT45" i="3"/>
  <c r="U46" i="3"/>
  <c r="W46" i="3"/>
  <c r="Z46" i="3"/>
  <c r="AS46" i="3"/>
  <c r="AT46" i="3"/>
  <c r="U47" i="3"/>
  <c r="W47" i="3"/>
  <c r="Z47" i="3"/>
  <c r="AS47" i="3"/>
  <c r="AT47" i="3"/>
  <c r="U48" i="3"/>
  <c r="W48" i="3"/>
  <c r="Z48" i="3"/>
  <c r="AS48" i="3"/>
  <c r="AT48" i="3"/>
  <c r="U49" i="3"/>
  <c r="W49" i="3"/>
  <c r="Z49" i="3"/>
  <c r="AS49" i="3"/>
  <c r="AT49" i="3"/>
  <c r="U50" i="3"/>
  <c r="W50" i="3"/>
  <c r="Z50" i="3"/>
  <c r="AS50" i="3"/>
  <c r="AT50" i="3"/>
  <c r="U51" i="3"/>
  <c r="W51" i="3"/>
  <c r="Z51" i="3"/>
  <c r="AS51" i="3"/>
  <c r="AT51" i="3"/>
  <c r="U52" i="3"/>
  <c r="W52" i="3"/>
  <c r="Z52" i="3"/>
  <c r="AS52" i="3"/>
  <c r="AT52" i="3"/>
  <c r="U53" i="3"/>
  <c r="W53" i="3"/>
  <c r="Z53" i="3"/>
  <c r="AS53" i="3"/>
  <c r="AT53" i="3"/>
  <c r="U54" i="3"/>
  <c r="W54" i="3"/>
  <c r="Z54" i="3"/>
  <c r="AS54" i="3"/>
  <c r="AT54" i="3"/>
  <c r="U55" i="3"/>
  <c r="W55" i="3"/>
  <c r="Z55" i="3"/>
  <c r="AS55" i="3"/>
  <c r="AT55" i="3"/>
  <c r="U56" i="3"/>
  <c r="W56" i="3"/>
  <c r="Z56" i="3"/>
  <c r="AS56" i="3"/>
  <c r="AT56" i="3"/>
  <c r="U57" i="3"/>
  <c r="W57" i="3"/>
  <c r="Z57" i="3"/>
  <c r="AS57" i="3"/>
  <c r="AT57" i="3"/>
  <c r="U58" i="3"/>
  <c r="W58" i="3"/>
  <c r="Z58" i="3"/>
  <c r="AS58" i="3"/>
  <c r="AT58" i="3"/>
  <c r="U59" i="3"/>
  <c r="W59" i="3"/>
  <c r="Z59" i="3"/>
  <c r="AS59" i="3"/>
  <c r="AT59" i="3"/>
  <c r="U60" i="3"/>
  <c r="W60" i="3"/>
  <c r="Z60" i="3"/>
  <c r="AS60" i="3"/>
  <c r="AT60" i="3"/>
  <c r="U61" i="3"/>
  <c r="W61" i="3"/>
  <c r="Z61" i="3"/>
  <c r="AS61" i="3"/>
  <c r="AT61" i="3"/>
  <c r="U62" i="3"/>
  <c r="W62" i="3"/>
  <c r="Z62" i="3"/>
  <c r="AS62" i="3"/>
  <c r="AT62" i="3"/>
  <c r="U63" i="3"/>
  <c r="W63" i="3"/>
  <c r="Z63" i="3"/>
  <c r="AS63" i="3"/>
  <c r="AT63" i="3"/>
  <c r="U64" i="3"/>
  <c r="W64" i="3"/>
  <c r="Z64" i="3"/>
  <c r="AS64" i="3"/>
  <c r="AT64" i="3"/>
  <c r="U65" i="3"/>
  <c r="W65" i="3"/>
  <c r="Z65" i="3"/>
  <c r="AS65" i="3"/>
  <c r="AT65" i="3"/>
  <c r="U66" i="3"/>
  <c r="W66" i="3"/>
  <c r="Z66" i="3"/>
  <c r="AS66" i="3"/>
  <c r="AT66" i="3"/>
  <c r="U67" i="3"/>
  <c r="W67" i="3"/>
  <c r="Z67" i="3"/>
  <c r="AS67" i="3"/>
  <c r="AT67" i="3"/>
  <c r="U68" i="3"/>
  <c r="W68" i="3"/>
  <c r="Z68" i="3"/>
  <c r="AS68" i="3"/>
  <c r="AT68" i="3"/>
  <c r="U69" i="3"/>
  <c r="W69" i="3"/>
  <c r="Z69" i="3"/>
  <c r="AS69" i="3"/>
  <c r="AT69" i="3"/>
  <c r="U70" i="3"/>
  <c r="W70" i="3"/>
  <c r="Z70" i="3"/>
  <c r="AS70" i="3"/>
  <c r="AT70" i="3"/>
  <c r="U71" i="3"/>
  <c r="W71" i="3"/>
  <c r="Z71" i="3"/>
  <c r="AS71" i="3"/>
  <c r="AT71" i="3"/>
  <c r="U72" i="3"/>
  <c r="W72" i="3"/>
  <c r="Z72" i="3"/>
  <c r="AS72" i="3"/>
  <c r="AT72" i="3"/>
  <c r="U73" i="3"/>
  <c r="W73" i="3"/>
  <c r="Z73" i="3"/>
  <c r="AS73" i="3"/>
  <c r="AT73" i="3"/>
  <c r="U74" i="3"/>
  <c r="W74" i="3"/>
  <c r="Z74" i="3"/>
  <c r="AS74" i="3"/>
  <c r="AT74" i="3"/>
  <c r="U75" i="3"/>
  <c r="W75" i="3"/>
  <c r="Z75" i="3"/>
  <c r="AS75" i="3"/>
  <c r="AT75" i="3"/>
  <c r="U76" i="3"/>
  <c r="W76" i="3"/>
  <c r="Z76" i="3"/>
  <c r="AS76" i="3"/>
  <c r="AT76" i="3"/>
  <c r="U77" i="3"/>
  <c r="W77" i="3"/>
  <c r="Z77" i="3"/>
  <c r="AS77" i="3"/>
  <c r="AT77" i="3"/>
  <c r="U78" i="3"/>
  <c r="W78" i="3"/>
  <c r="Z78" i="3"/>
  <c r="AS78" i="3"/>
  <c r="AT78" i="3"/>
  <c r="U79" i="3"/>
  <c r="W79" i="3"/>
  <c r="Z79" i="3"/>
  <c r="AS79" i="3"/>
  <c r="AT79" i="3"/>
  <c r="U80" i="3"/>
  <c r="W80" i="3"/>
  <c r="Z80" i="3"/>
  <c r="AS80" i="3"/>
  <c r="AT80" i="3"/>
  <c r="U81" i="3"/>
  <c r="W81" i="3"/>
  <c r="Z81" i="3"/>
  <c r="AS81" i="3"/>
  <c r="AT81" i="3"/>
  <c r="U82" i="3"/>
  <c r="W82" i="3"/>
  <c r="Z82" i="3"/>
  <c r="AS82" i="3"/>
  <c r="AT82" i="3"/>
  <c r="U83" i="3"/>
  <c r="W83" i="3"/>
  <c r="Z83" i="3"/>
  <c r="AS83" i="3"/>
  <c r="AT83" i="3"/>
  <c r="U84" i="3"/>
  <c r="W84" i="3"/>
  <c r="Z84" i="3"/>
  <c r="AS84" i="3"/>
  <c r="AT84" i="3"/>
  <c r="U85" i="3"/>
  <c r="W85" i="3"/>
  <c r="Z85" i="3"/>
  <c r="AS85" i="3"/>
  <c r="AT85" i="3"/>
  <c r="U86" i="3"/>
  <c r="W86" i="3"/>
  <c r="Z86" i="3"/>
  <c r="AS86" i="3"/>
  <c r="AT86" i="3"/>
  <c r="U87" i="3"/>
  <c r="W87" i="3"/>
  <c r="Z87" i="3"/>
  <c r="AS87" i="3"/>
  <c r="AT87" i="3"/>
  <c r="U88" i="3"/>
  <c r="W88" i="3"/>
  <c r="Z88" i="3"/>
  <c r="AS88" i="3"/>
  <c r="AT88" i="3"/>
  <c r="U89" i="3"/>
  <c r="W89" i="3"/>
  <c r="Z89" i="3"/>
  <c r="AS89" i="3"/>
  <c r="AT89" i="3"/>
  <c r="U90" i="3"/>
  <c r="W90" i="3"/>
  <c r="Z90" i="3"/>
  <c r="AS90" i="3"/>
  <c r="AT90" i="3"/>
  <c r="U91" i="3"/>
  <c r="W91" i="3"/>
  <c r="Z91" i="3"/>
  <c r="AS91" i="3"/>
  <c r="AT91" i="3"/>
  <c r="U92" i="3"/>
  <c r="W92" i="3"/>
  <c r="Z92" i="3"/>
  <c r="AS92" i="3"/>
  <c r="AT92" i="3"/>
  <c r="U93" i="3"/>
  <c r="W93" i="3"/>
  <c r="Z93" i="3"/>
  <c r="AS93" i="3"/>
  <c r="AT93" i="3"/>
  <c r="U94" i="3"/>
  <c r="W94" i="3"/>
  <c r="Z94" i="3"/>
  <c r="AS94" i="3"/>
  <c r="AT94" i="3"/>
  <c r="U95" i="3"/>
  <c r="W95" i="3"/>
  <c r="Z95" i="3"/>
  <c r="AS95" i="3"/>
  <c r="AT95" i="3"/>
  <c r="U96" i="3"/>
  <c r="W96" i="3"/>
  <c r="Z96" i="3"/>
  <c r="AS96" i="3"/>
  <c r="AT96" i="3"/>
  <c r="U97" i="3"/>
  <c r="W97" i="3"/>
  <c r="Z97" i="3"/>
  <c r="AS97" i="3"/>
  <c r="AT97" i="3"/>
  <c r="U98" i="3"/>
  <c r="W98" i="3"/>
  <c r="Z98" i="3"/>
  <c r="AS98" i="3"/>
  <c r="AT98" i="3"/>
  <c r="U99" i="3"/>
  <c r="W99" i="3"/>
  <c r="Z99" i="3"/>
  <c r="AS99" i="3"/>
  <c r="AT99" i="3"/>
  <c r="U100" i="3"/>
  <c r="W100" i="3"/>
  <c r="Z100" i="3"/>
  <c r="AS100" i="3"/>
  <c r="AT100" i="3"/>
  <c r="U101" i="3"/>
  <c r="W101" i="3"/>
  <c r="Z101" i="3"/>
  <c r="AS101" i="3"/>
  <c r="AT101" i="3"/>
  <c r="U102" i="3"/>
  <c r="W102" i="3"/>
  <c r="Z102" i="3"/>
  <c r="AS102" i="3"/>
  <c r="AT102" i="3"/>
  <c r="U103" i="3"/>
  <c r="W103" i="3"/>
  <c r="Z103" i="3"/>
  <c r="AS103" i="3"/>
  <c r="AT103" i="3"/>
  <c r="U104" i="3"/>
  <c r="W104" i="3"/>
  <c r="Z104" i="3"/>
  <c r="AS104" i="3"/>
  <c r="AT104" i="3"/>
  <c r="U105" i="3"/>
  <c r="W105" i="3"/>
  <c r="Z105" i="3"/>
  <c r="AS105" i="3"/>
  <c r="AT105" i="3"/>
  <c r="U106" i="3"/>
  <c r="W106" i="3"/>
  <c r="Z106" i="3"/>
  <c r="AS106" i="3"/>
  <c r="AT106" i="3"/>
  <c r="U107" i="3"/>
  <c r="W107" i="3"/>
  <c r="Z107" i="3"/>
  <c r="AS107" i="3"/>
  <c r="AT107" i="3"/>
  <c r="U108" i="3"/>
  <c r="W108" i="3"/>
  <c r="Z108" i="3"/>
  <c r="AS108" i="3"/>
  <c r="AT108" i="3"/>
  <c r="U109" i="3"/>
  <c r="W109" i="3"/>
  <c r="Z109" i="3"/>
  <c r="AS109" i="3"/>
  <c r="AT109" i="3"/>
  <c r="U110" i="3"/>
  <c r="W110" i="3"/>
  <c r="Z110" i="3"/>
  <c r="AS110" i="3"/>
  <c r="AT110" i="3"/>
  <c r="U111" i="3"/>
  <c r="W111" i="3"/>
  <c r="Z111" i="3"/>
  <c r="AS111" i="3"/>
  <c r="AT111" i="3"/>
  <c r="U112" i="3"/>
  <c r="W112" i="3"/>
  <c r="Z112" i="3"/>
  <c r="AS112" i="3"/>
  <c r="AT112" i="3"/>
  <c r="U113" i="3"/>
  <c r="W113" i="3"/>
  <c r="Z113" i="3"/>
  <c r="AS113" i="3"/>
  <c r="AT113" i="3"/>
  <c r="U114" i="3"/>
  <c r="W114" i="3"/>
  <c r="Z114" i="3"/>
  <c r="AS114" i="3"/>
  <c r="AT114" i="3"/>
  <c r="U115" i="3"/>
  <c r="W115" i="3"/>
  <c r="Z115" i="3"/>
  <c r="AS115" i="3"/>
  <c r="AT115" i="3"/>
  <c r="U116" i="3"/>
  <c r="W116" i="3"/>
  <c r="Z116" i="3"/>
  <c r="AS116" i="3"/>
  <c r="AT116" i="3"/>
  <c r="U117" i="3"/>
  <c r="W117" i="3"/>
  <c r="Z117" i="3"/>
  <c r="AS117" i="3"/>
  <c r="AT117" i="3"/>
  <c r="U118" i="3"/>
  <c r="W118" i="3"/>
  <c r="Z118" i="3"/>
  <c r="AS118" i="3"/>
  <c r="AT118" i="3"/>
  <c r="U119" i="3"/>
  <c r="W119" i="3"/>
  <c r="Z119" i="3"/>
  <c r="AS119" i="3"/>
  <c r="AT119" i="3"/>
  <c r="U120" i="3"/>
  <c r="W120" i="3"/>
  <c r="Z120" i="3"/>
  <c r="AS120" i="3"/>
  <c r="AT120" i="3"/>
  <c r="U121" i="3"/>
  <c r="W121" i="3"/>
  <c r="Z121" i="3"/>
  <c r="AS121" i="3"/>
  <c r="AT121" i="3"/>
  <c r="U122" i="3"/>
  <c r="W122" i="3"/>
  <c r="Z122" i="3"/>
  <c r="AS122" i="3"/>
  <c r="AT122" i="3"/>
  <c r="U123" i="3"/>
  <c r="W123" i="3"/>
  <c r="Z123" i="3"/>
  <c r="AS123" i="3"/>
  <c r="AT123" i="3"/>
  <c r="U124" i="3"/>
  <c r="W124" i="3"/>
  <c r="Z124" i="3"/>
  <c r="AS124" i="3"/>
  <c r="AT124" i="3"/>
  <c r="U125" i="3"/>
  <c r="W125" i="3"/>
  <c r="Z125" i="3"/>
  <c r="AS125" i="3"/>
  <c r="AT125" i="3"/>
  <c r="U126" i="3"/>
  <c r="W126" i="3"/>
  <c r="Z126" i="3"/>
  <c r="AS126" i="3"/>
  <c r="AT126" i="3"/>
  <c r="U127" i="3"/>
  <c r="W127" i="3"/>
  <c r="Z127" i="3"/>
  <c r="AS127" i="3"/>
  <c r="AT127" i="3"/>
  <c r="U128" i="3"/>
  <c r="W128" i="3"/>
  <c r="Z128" i="3"/>
  <c r="AS128" i="3"/>
  <c r="AT128" i="3"/>
  <c r="U129" i="3"/>
  <c r="W129" i="3"/>
  <c r="Z129" i="3"/>
  <c r="AS129" i="3"/>
  <c r="AT129" i="3"/>
  <c r="U130" i="3"/>
  <c r="W130" i="3"/>
  <c r="Z130" i="3"/>
  <c r="AS130" i="3"/>
  <c r="AT130" i="3"/>
  <c r="U131" i="3"/>
  <c r="W131" i="3"/>
  <c r="Z131" i="3"/>
  <c r="AS131" i="3"/>
  <c r="AT131" i="3"/>
  <c r="U132" i="3"/>
  <c r="W132" i="3"/>
  <c r="Z132" i="3"/>
  <c r="AS132" i="3"/>
  <c r="AT132" i="3"/>
  <c r="U133" i="3"/>
  <c r="W133" i="3"/>
  <c r="Z133" i="3"/>
  <c r="AS133" i="3"/>
  <c r="AT133" i="3"/>
  <c r="U134" i="3"/>
  <c r="W134" i="3"/>
  <c r="Z134" i="3"/>
  <c r="AS134" i="3"/>
  <c r="AT134" i="3"/>
  <c r="U135" i="3"/>
  <c r="W135" i="3"/>
  <c r="Z135" i="3"/>
  <c r="AS135" i="3"/>
  <c r="AT135" i="3"/>
  <c r="U136" i="3"/>
  <c r="W136" i="3"/>
  <c r="Z136" i="3"/>
  <c r="AS136" i="3"/>
  <c r="AT136" i="3"/>
  <c r="U137" i="3"/>
  <c r="W137" i="3"/>
  <c r="Z137" i="3"/>
  <c r="AS137" i="3"/>
  <c r="AT137" i="3"/>
  <c r="U138" i="3"/>
  <c r="W138" i="3"/>
  <c r="Z138" i="3"/>
  <c r="AS138" i="3"/>
  <c r="AT138" i="3"/>
  <c r="U139" i="3"/>
  <c r="W139" i="3"/>
  <c r="Z139" i="3"/>
  <c r="AS139" i="3"/>
  <c r="AT139" i="3"/>
  <c r="U140" i="3"/>
  <c r="W140" i="3"/>
  <c r="Z140" i="3"/>
  <c r="AS140" i="3"/>
  <c r="AT140" i="3"/>
  <c r="U141" i="3"/>
  <c r="W141" i="3"/>
  <c r="Z141" i="3"/>
  <c r="AS141" i="3"/>
  <c r="AT141" i="3"/>
  <c r="U142" i="3"/>
  <c r="W142" i="3"/>
  <c r="Z142" i="3"/>
  <c r="AS142" i="3"/>
  <c r="AT142" i="3"/>
  <c r="U143" i="3"/>
  <c r="W143" i="3"/>
  <c r="Z143" i="3"/>
  <c r="AS143" i="3"/>
  <c r="AT143" i="3"/>
  <c r="U144" i="3"/>
  <c r="W144" i="3"/>
  <c r="Z144" i="3"/>
  <c r="AS144" i="3"/>
  <c r="AT144" i="3"/>
  <c r="U145" i="3"/>
  <c r="W145" i="3"/>
  <c r="Z145" i="3"/>
  <c r="AS145" i="3"/>
  <c r="AT145" i="3"/>
  <c r="U146" i="3"/>
  <c r="W146" i="3"/>
  <c r="Z146" i="3"/>
  <c r="AS146" i="3"/>
  <c r="AT146" i="3"/>
  <c r="U147" i="3"/>
  <c r="W147" i="3"/>
  <c r="Z147" i="3"/>
  <c r="AS147" i="3"/>
  <c r="AT147" i="3"/>
  <c r="U148" i="3"/>
  <c r="W148" i="3"/>
  <c r="Z148" i="3"/>
  <c r="AS148" i="3"/>
  <c r="AT148" i="3"/>
  <c r="U149" i="3"/>
  <c r="W149" i="3"/>
  <c r="Z149" i="3"/>
  <c r="AS149" i="3"/>
  <c r="AT149" i="3"/>
  <c r="U150" i="3"/>
  <c r="W150" i="3"/>
  <c r="Z150" i="3"/>
  <c r="AS150" i="3"/>
  <c r="AT150" i="3"/>
  <c r="U151" i="3"/>
  <c r="W151" i="3"/>
  <c r="Z151" i="3"/>
  <c r="AS151" i="3"/>
  <c r="AT151" i="3"/>
  <c r="U152" i="3"/>
  <c r="W152" i="3"/>
  <c r="Z152" i="3"/>
  <c r="AS152" i="3"/>
  <c r="AT152" i="3"/>
  <c r="U153" i="3"/>
  <c r="W153" i="3"/>
  <c r="Z153" i="3"/>
  <c r="AS153" i="3"/>
  <c r="AT153" i="3"/>
  <c r="U154" i="3"/>
  <c r="W154" i="3"/>
  <c r="Z154" i="3"/>
  <c r="AS154" i="3"/>
  <c r="AT154" i="3"/>
  <c r="U155" i="3"/>
  <c r="W155" i="3"/>
  <c r="Z155" i="3"/>
  <c r="AS155" i="3"/>
  <c r="AT155" i="3"/>
  <c r="U156" i="3"/>
  <c r="W156" i="3"/>
  <c r="Z156" i="3"/>
  <c r="AS156" i="3"/>
  <c r="AT156" i="3"/>
  <c r="U157" i="3"/>
  <c r="W157" i="3"/>
  <c r="Z157" i="3"/>
  <c r="AS157" i="3"/>
  <c r="AT157" i="3"/>
  <c r="U158" i="3"/>
  <c r="W158" i="3"/>
  <c r="Z158" i="3"/>
  <c r="AS158" i="3"/>
  <c r="AT158" i="3"/>
  <c r="U159" i="3"/>
  <c r="W159" i="3"/>
  <c r="Z159" i="3"/>
  <c r="AS159" i="3"/>
  <c r="AT159" i="3"/>
  <c r="U160" i="3"/>
  <c r="W160" i="3"/>
  <c r="Z160" i="3"/>
  <c r="AS160" i="3"/>
  <c r="AT160" i="3"/>
  <c r="U161" i="3"/>
  <c r="W161" i="3"/>
  <c r="Z161" i="3"/>
  <c r="AS161" i="3"/>
  <c r="AT161" i="3"/>
  <c r="U162" i="3"/>
  <c r="W162" i="3"/>
  <c r="Z162" i="3"/>
  <c r="AS162" i="3"/>
  <c r="AT162" i="3"/>
  <c r="U163" i="3"/>
  <c r="W163" i="3"/>
  <c r="Z163" i="3"/>
  <c r="AS163" i="3"/>
  <c r="AT163" i="3"/>
  <c r="U164" i="3"/>
  <c r="W164" i="3"/>
  <c r="Z164" i="3"/>
  <c r="AS164" i="3"/>
  <c r="AT164" i="3"/>
  <c r="U165" i="3"/>
  <c r="W165" i="3"/>
  <c r="Z165" i="3"/>
  <c r="AS165" i="3"/>
  <c r="AT165" i="3"/>
  <c r="U166" i="3"/>
  <c r="W166" i="3"/>
  <c r="Z166" i="3"/>
  <c r="AS166" i="3"/>
  <c r="AT166" i="3"/>
  <c r="U167" i="3"/>
  <c r="W167" i="3"/>
  <c r="Z167" i="3"/>
  <c r="AS167" i="3"/>
  <c r="AT167" i="3"/>
  <c r="U168" i="3"/>
  <c r="W168" i="3"/>
  <c r="Z168" i="3"/>
  <c r="AS168" i="3"/>
  <c r="AT168" i="3"/>
  <c r="U169" i="3"/>
  <c r="W169" i="3"/>
  <c r="Z169" i="3"/>
  <c r="AS169" i="3"/>
  <c r="AT169" i="3"/>
  <c r="U170" i="3"/>
  <c r="W170" i="3"/>
  <c r="Z170" i="3"/>
  <c r="AS170" i="3"/>
  <c r="AT170" i="3"/>
  <c r="U171" i="3"/>
  <c r="W171" i="3"/>
  <c r="Z171" i="3"/>
  <c r="AS171" i="3"/>
  <c r="AT171" i="3"/>
  <c r="U172" i="3"/>
  <c r="W172" i="3"/>
  <c r="Z172" i="3"/>
  <c r="AS172" i="3"/>
  <c r="AT172" i="3"/>
  <c r="U173" i="3"/>
  <c r="W173" i="3"/>
  <c r="Z173" i="3"/>
  <c r="AS173" i="3"/>
  <c r="AT173" i="3"/>
  <c r="U174" i="3"/>
  <c r="W174" i="3"/>
  <c r="Z174" i="3"/>
  <c r="AS174" i="3"/>
  <c r="AT174" i="3"/>
  <c r="U175" i="3"/>
  <c r="W175" i="3"/>
  <c r="Z175" i="3"/>
  <c r="AS175" i="3"/>
  <c r="AT175" i="3"/>
  <c r="U176" i="3"/>
  <c r="W176" i="3"/>
  <c r="Z176" i="3"/>
  <c r="AS176" i="3"/>
  <c r="AT176" i="3"/>
  <c r="U177" i="3"/>
  <c r="W177" i="3"/>
  <c r="Z177" i="3"/>
  <c r="AS177" i="3"/>
  <c r="AT177" i="3"/>
  <c r="U178" i="3"/>
  <c r="W178" i="3"/>
  <c r="Z178" i="3"/>
  <c r="AS178" i="3"/>
  <c r="AT178" i="3"/>
  <c r="U179" i="3"/>
  <c r="W179" i="3"/>
  <c r="Z179" i="3"/>
  <c r="AS179" i="3"/>
  <c r="AT179" i="3"/>
  <c r="U180" i="3"/>
  <c r="W180" i="3"/>
  <c r="Z180" i="3"/>
  <c r="AS180" i="3"/>
  <c r="AT180" i="3"/>
  <c r="U181" i="3"/>
  <c r="W181" i="3"/>
  <c r="Z181" i="3"/>
  <c r="AS181" i="3"/>
  <c r="AT181" i="3"/>
  <c r="U182" i="3"/>
  <c r="W182" i="3"/>
  <c r="Z182" i="3"/>
  <c r="AS182" i="3"/>
  <c r="AT182" i="3"/>
  <c r="U183" i="3"/>
  <c r="W183" i="3"/>
  <c r="Z183" i="3"/>
  <c r="AS183" i="3"/>
  <c r="AT183" i="3"/>
  <c r="U184" i="3"/>
  <c r="W184" i="3"/>
  <c r="Z184" i="3"/>
  <c r="AS184" i="3"/>
  <c r="AT184" i="3"/>
  <c r="U185" i="3"/>
  <c r="W185" i="3"/>
  <c r="Z185" i="3"/>
  <c r="AS185" i="3"/>
  <c r="AT185" i="3"/>
  <c r="U186" i="3"/>
  <c r="W186" i="3"/>
  <c r="Z186" i="3"/>
  <c r="AS186" i="3"/>
  <c r="AT186" i="3"/>
  <c r="U187" i="3"/>
  <c r="W187" i="3"/>
  <c r="Z187" i="3"/>
  <c r="AS187" i="3"/>
  <c r="AT187" i="3"/>
  <c r="U188" i="3"/>
  <c r="W188" i="3"/>
  <c r="Z188" i="3"/>
  <c r="AS188" i="3"/>
  <c r="AT188" i="3"/>
  <c r="U189" i="3"/>
  <c r="W189" i="3"/>
  <c r="Z189" i="3"/>
  <c r="AS189" i="3"/>
  <c r="AT189" i="3"/>
  <c r="U190" i="3"/>
  <c r="W190" i="3"/>
  <c r="Z190" i="3"/>
  <c r="AS190" i="3"/>
  <c r="AT190" i="3"/>
  <c r="U191" i="3"/>
  <c r="W191" i="3"/>
  <c r="Z191" i="3"/>
  <c r="AS191" i="3"/>
  <c r="AT191" i="3"/>
  <c r="U192" i="3"/>
  <c r="W192" i="3"/>
  <c r="Z192" i="3"/>
  <c r="AS192" i="3"/>
  <c r="AT192" i="3"/>
  <c r="U193" i="3"/>
  <c r="W193" i="3"/>
  <c r="Z193" i="3"/>
  <c r="AS193" i="3"/>
  <c r="AT193" i="3"/>
  <c r="U194" i="3"/>
  <c r="W194" i="3"/>
  <c r="Z194" i="3"/>
  <c r="AS194" i="3"/>
  <c r="AT194" i="3"/>
  <c r="U195" i="3"/>
  <c r="W195" i="3"/>
  <c r="Z195" i="3"/>
  <c r="AS195" i="3"/>
  <c r="AT195" i="3"/>
  <c r="U196" i="3"/>
  <c r="W196" i="3"/>
  <c r="Z196" i="3"/>
  <c r="AS196" i="3"/>
  <c r="AT196" i="3"/>
  <c r="U197" i="3"/>
  <c r="W197" i="3"/>
  <c r="Z197" i="3"/>
  <c r="AS197" i="3"/>
  <c r="AT197" i="3"/>
  <c r="U198" i="3"/>
  <c r="W198" i="3"/>
  <c r="Z198" i="3"/>
  <c r="AS198" i="3"/>
  <c r="AT198" i="3"/>
  <c r="U199" i="3"/>
  <c r="W199" i="3"/>
  <c r="Z199" i="3"/>
  <c r="AS199" i="3"/>
  <c r="AT199" i="3"/>
  <c r="U200" i="3"/>
  <c r="W200" i="3"/>
  <c r="Z200" i="3"/>
  <c r="AS200" i="3"/>
  <c r="AT200" i="3"/>
  <c r="U201" i="3"/>
  <c r="W201" i="3"/>
  <c r="Z201" i="3"/>
  <c r="AS201" i="3"/>
  <c r="AT201" i="3"/>
  <c r="U202" i="3"/>
  <c r="W202" i="3"/>
  <c r="Z202" i="3"/>
  <c r="AS202" i="3"/>
  <c r="AT202" i="3"/>
  <c r="U203" i="3"/>
  <c r="W203" i="3"/>
  <c r="Z203" i="3"/>
  <c r="AS203" i="3"/>
  <c r="AT203" i="3"/>
  <c r="U204" i="3"/>
  <c r="W204" i="3"/>
  <c r="Z204" i="3"/>
  <c r="AS204" i="3"/>
  <c r="AT204" i="3"/>
  <c r="U205" i="3"/>
  <c r="W205" i="3"/>
  <c r="Z205" i="3"/>
  <c r="AS205" i="3"/>
  <c r="AT205" i="3"/>
  <c r="U206" i="3"/>
  <c r="W206" i="3"/>
  <c r="Z206" i="3"/>
  <c r="AS206" i="3"/>
  <c r="AT206" i="3"/>
  <c r="U207" i="3"/>
  <c r="W207" i="3"/>
  <c r="Z207" i="3"/>
  <c r="AS207" i="3"/>
  <c r="AT207" i="3"/>
  <c r="U208" i="3"/>
  <c r="W208" i="3"/>
  <c r="Z208" i="3"/>
  <c r="AS208" i="3"/>
  <c r="AT208" i="3"/>
  <c r="U209" i="3"/>
  <c r="W209" i="3"/>
  <c r="Z209" i="3"/>
  <c r="AS209" i="3"/>
  <c r="AT209" i="3"/>
  <c r="U210" i="3"/>
  <c r="W210" i="3"/>
  <c r="Z210" i="3"/>
  <c r="AS210" i="3"/>
  <c r="AT210" i="3"/>
  <c r="U211" i="3"/>
  <c r="W211" i="3"/>
  <c r="Z211" i="3"/>
  <c r="AS211" i="3"/>
  <c r="AT211" i="3"/>
  <c r="U212" i="3"/>
  <c r="W212" i="3"/>
  <c r="Z212" i="3"/>
  <c r="AS212" i="3"/>
  <c r="AT212" i="3"/>
  <c r="U213" i="3"/>
  <c r="W213" i="3"/>
  <c r="Z213" i="3"/>
  <c r="AS213" i="3"/>
  <c r="AT213" i="3"/>
  <c r="U214" i="3"/>
  <c r="W214" i="3"/>
  <c r="Z214" i="3"/>
  <c r="AS214" i="3"/>
  <c r="AT214" i="3"/>
  <c r="U215" i="3"/>
  <c r="W215" i="3"/>
  <c r="Z215" i="3"/>
  <c r="AS215" i="3"/>
  <c r="AT215" i="3"/>
  <c r="U216" i="3"/>
  <c r="W216" i="3"/>
  <c r="Z216" i="3"/>
  <c r="AS216" i="3"/>
  <c r="AT216" i="3"/>
  <c r="U217" i="3"/>
  <c r="W217" i="3"/>
  <c r="Z217" i="3"/>
  <c r="AS217" i="3"/>
  <c r="AT217" i="3"/>
  <c r="U218" i="3"/>
  <c r="W218" i="3"/>
  <c r="Z218" i="3"/>
  <c r="AS218" i="3"/>
  <c r="AT218" i="3"/>
  <c r="U219" i="3"/>
  <c r="W219" i="3"/>
  <c r="Z219" i="3"/>
  <c r="AS219" i="3"/>
  <c r="AT219" i="3"/>
  <c r="AC22" i="3"/>
  <c r="AC21" i="3"/>
  <c r="AE22" i="3"/>
  <c r="AC23" i="3"/>
  <c r="AE23" i="3"/>
  <c r="AC24" i="3"/>
  <c r="AE24" i="3"/>
  <c r="AC25" i="3"/>
  <c r="AE25" i="3"/>
  <c r="AC26" i="3"/>
  <c r="AE26" i="3"/>
  <c r="AC27" i="3"/>
  <c r="AE27" i="3"/>
  <c r="AC28" i="3"/>
  <c r="AE28" i="3"/>
  <c r="AC29" i="3"/>
  <c r="AE29" i="3"/>
  <c r="AC30" i="3"/>
  <c r="AE30" i="3"/>
  <c r="AC31" i="3"/>
  <c r="AE31" i="3"/>
  <c r="AC32" i="3"/>
  <c r="AE32" i="3"/>
  <c r="AC33" i="3"/>
  <c r="AE33" i="3"/>
  <c r="AC34" i="3"/>
  <c r="AE34" i="3"/>
  <c r="AC35" i="3"/>
  <c r="AE35" i="3"/>
  <c r="AC36" i="3"/>
  <c r="AE36" i="3"/>
  <c r="AC37" i="3"/>
  <c r="AE37" i="3"/>
  <c r="AC38" i="3"/>
  <c r="AE38" i="3"/>
  <c r="AC39" i="3"/>
  <c r="AE39" i="3"/>
  <c r="AC40" i="3"/>
  <c r="AE40" i="3"/>
  <c r="AC41" i="3"/>
  <c r="AE41" i="3"/>
  <c r="AC42" i="3"/>
  <c r="AE42" i="3"/>
  <c r="AC43" i="3"/>
  <c r="AE43" i="3"/>
  <c r="AC44" i="3"/>
  <c r="AE44" i="3"/>
  <c r="AC45" i="3"/>
  <c r="AE45" i="3"/>
  <c r="AC46" i="3"/>
  <c r="AE46" i="3"/>
  <c r="AC47" i="3"/>
  <c r="AE47" i="3"/>
  <c r="AC48" i="3"/>
  <c r="AE48" i="3"/>
  <c r="AC49" i="3"/>
  <c r="AE49" i="3"/>
  <c r="AC50" i="3"/>
  <c r="AE50" i="3"/>
  <c r="AC51" i="3"/>
  <c r="AE51" i="3"/>
  <c r="AC52" i="3"/>
  <c r="AE52" i="3"/>
  <c r="AC53" i="3"/>
  <c r="AE53" i="3"/>
  <c r="AC54" i="3"/>
  <c r="AE54" i="3"/>
  <c r="AC55" i="3"/>
  <c r="AE55" i="3"/>
  <c r="AC56" i="3"/>
  <c r="AE56" i="3"/>
  <c r="AC57" i="3"/>
  <c r="AE57" i="3"/>
  <c r="AC58" i="3"/>
  <c r="AE58" i="3"/>
  <c r="AC59" i="3"/>
  <c r="AE59" i="3"/>
  <c r="AC60" i="3"/>
  <c r="AE60" i="3"/>
  <c r="AC61" i="3"/>
  <c r="AE61" i="3"/>
  <c r="AC62" i="3"/>
  <c r="AE62" i="3"/>
  <c r="AC63" i="3"/>
  <c r="AE63" i="3"/>
  <c r="AC64" i="3"/>
  <c r="AE64" i="3"/>
  <c r="AC65" i="3"/>
  <c r="AE65" i="3"/>
  <c r="AC66" i="3"/>
  <c r="AE66" i="3"/>
  <c r="AC67" i="3"/>
  <c r="AE67" i="3"/>
  <c r="AC68" i="3"/>
  <c r="AE68" i="3"/>
  <c r="AC69" i="3"/>
  <c r="AE69" i="3"/>
  <c r="AC70" i="3"/>
  <c r="AE70" i="3"/>
  <c r="AC71" i="3"/>
  <c r="AE71" i="3"/>
  <c r="AC72" i="3"/>
  <c r="AE72" i="3"/>
  <c r="AC73" i="3"/>
  <c r="AE73" i="3"/>
  <c r="AC74" i="3"/>
  <c r="AE74" i="3"/>
  <c r="AC75" i="3"/>
  <c r="AE75" i="3"/>
  <c r="AC76" i="3"/>
  <c r="AE76" i="3"/>
  <c r="AC77" i="3"/>
  <c r="AE77" i="3"/>
  <c r="AC78" i="3"/>
  <c r="AE78" i="3"/>
  <c r="AC79" i="3"/>
  <c r="AE79" i="3"/>
  <c r="AC80" i="3"/>
  <c r="AE80" i="3"/>
  <c r="AC81" i="3"/>
  <c r="AE81" i="3"/>
  <c r="AC82" i="3"/>
  <c r="AE82" i="3"/>
  <c r="AC83" i="3"/>
  <c r="AE83" i="3"/>
  <c r="AC84" i="3"/>
  <c r="AE84" i="3"/>
  <c r="AC85" i="3"/>
  <c r="AE85" i="3"/>
  <c r="AC86" i="3"/>
  <c r="AE86" i="3"/>
  <c r="AC87" i="3"/>
  <c r="AE87" i="3"/>
  <c r="AC88" i="3"/>
  <c r="AE88" i="3"/>
  <c r="AC89" i="3"/>
  <c r="AE89" i="3"/>
  <c r="AC90" i="3"/>
  <c r="AE90" i="3"/>
  <c r="AC91" i="3"/>
  <c r="AE91" i="3"/>
  <c r="AC92" i="3"/>
  <c r="AE92" i="3"/>
  <c r="AC93" i="3"/>
  <c r="AE93" i="3"/>
  <c r="AC94" i="3"/>
  <c r="AE94" i="3"/>
  <c r="AC95" i="3"/>
  <c r="AE95" i="3"/>
  <c r="AC96" i="3"/>
  <c r="AE96" i="3"/>
  <c r="AC97" i="3"/>
  <c r="AE97" i="3"/>
  <c r="AC98" i="3"/>
  <c r="AE98" i="3"/>
  <c r="AC99" i="3"/>
  <c r="AE99" i="3"/>
  <c r="AC100" i="3"/>
  <c r="AE100" i="3"/>
  <c r="AC101" i="3"/>
  <c r="AE101" i="3"/>
  <c r="AC102" i="3"/>
  <c r="AE102" i="3"/>
  <c r="AC103" i="3"/>
  <c r="AE103" i="3"/>
  <c r="AC104" i="3"/>
  <c r="AE104" i="3"/>
  <c r="AC105" i="3"/>
  <c r="AE105" i="3"/>
  <c r="AC106" i="3"/>
  <c r="AE106" i="3"/>
  <c r="AC107" i="3"/>
  <c r="AE107" i="3"/>
  <c r="AC108" i="3"/>
  <c r="AE108" i="3"/>
  <c r="AC109" i="3"/>
  <c r="AE109" i="3"/>
  <c r="AC110" i="3"/>
  <c r="AE110" i="3"/>
  <c r="AC111" i="3"/>
  <c r="AE111" i="3"/>
  <c r="AC112" i="3"/>
  <c r="AE112" i="3"/>
  <c r="AC113" i="3"/>
  <c r="AE113" i="3"/>
  <c r="AC114" i="3"/>
  <c r="AE114" i="3"/>
  <c r="AC115" i="3"/>
  <c r="AE115" i="3"/>
  <c r="AC116" i="3"/>
  <c r="AE116" i="3"/>
  <c r="AC117" i="3"/>
  <c r="AE117" i="3"/>
  <c r="AC118" i="3"/>
  <c r="AE118" i="3"/>
  <c r="AC119" i="3"/>
  <c r="AE119" i="3"/>
  <c r="AC120" i="3"/>
  <c r="AE120" i="3"/>
  <c r="AC121" i="3"/>
  <c r="AE121" i="3"/>
  <c r="AC122" i="3"/>
  <c r="AE122" i="3"/>
  <c r="AC123" i="3"/>
  <c r="AE123" i="3"/>
  <c r="AC124" i="3"/>
  <c r="AE124" i="3"/>
  <c r="AC125" i="3"/>
  <c r="AE125" i="3"/>
  <c r="AC126" i="3"/>
  <c r="AE126" i="3"/>
  <c r="AC127" i="3"/>
  <c r="AE127" i="3"/>
  <c r="AC128" i="3"/>
  <c r="AE128" i="3"/>
  <c r="AC129" i="3"/>
  <c r="AE129" i="3"/>
  <c r="AC130" i="3"/>
  <c r="AE130" i="3"/>
  <c r="AC131" i="3"/>
  <c r="AE131" i="3"/>
  <c r="AC132" i="3"/>
  <c r="AE132" i="3"/>
  <c r="AC133" i="3"/>
  <c r="AE133" i="3"/>
  <c r="AC134" i="3"/>
  <c r="AE134" i="3"/>
  <c r="AC135" i="3"/>
  <c r="AE135" i="3"/>
  <c r="AC136" i="3"/>
  <c r="AE136" i="3"/>
  <c r="AC137" i="3"/>
  <c r="AE137" i="3"/>
  <c r="AC138" i="3"/>
  <c r="AE138" i="3"/>
  <c r="AC139" i="3"/>
  <c r="AE139" i="3"/>
  <c r="AC140" i="3"/>
  <c r="AE140" i="3"/>
  <c r="AC141" i="3"/>
  <c r="AE141" i="3"/>
  <c r="AC142" i="3"/>
  <c r="AE142" i="3"/>
  <c r="AC143" i="3"/>
  <c r="AE143" i="3"/>
  <c r="AC144" i="3"/>
  <c r="AE144" i="3"/>
  <c r="AC145" i="3"/>
  <c r="AE145" i="3"/>
  <c r="AC146" i="3"/>
  <c r="AE146" i="3"/>
  <c r="AC147" i="3"/>
  <c r="AE147" i="3"/>
  <c r="AC148" i="3"/>
  <c r="AE148" i="3"/>
  <c r="AC149" i="3"/>
  <c r="AE149" i="3"/>
  <c r="AC150" i="3"/>
  <c r="AE150" i="3"/>
  <c r="AC151" i="3"/>
  <c r="AE151" i="3"/>
  <c r="AC152" i="3"/>
  <c r="AE152" i="3"/>
  <c r="AC153" i="3"/>
  <c r="AE153" i="3"/>
  <c r="AC154" i="3"/>
  <c r="AE154" i="3"/>
  <c r="AC155" i="3"/>
  <c r="AE155" i="3"/>
  <c r="AC156" i="3"/>
  <c r="AE156" i="3"/>
  <c r="AC157" i="3"/>
  <c r="AE157" i="3"/>
  <c r="AC158" i="3"/>
  <c r="AE158" i="3"/>
  <c r="AC159" i="3"/>
  <c r="AE159" i="3"/>
  <c r="AC160" i="3"/>
  <c r="AE160" i="3"/>
  <c r="AC161" i="3"/>
  <c r="AE161" i="3"/>
  <c r="AC162" i="3"/>
  <c r="AE162" i="3"/>
  <c r="AC163" i="3"/>
  <c r="AE163" i="3"/>
  <c r="AC164" i="3"/>
  <c r="AE164" i="3"/>
  <c r="AC165" i="3"/>
  <c r="AE165" i="3"/>
  <c r="AC166" i="3"/>
  <c r="AE166" i="3"/>
  <c r="AC167" i="3"/>
  <c r="AE167" i="3"/>
  <c r="AC168" i="3"/>
  <c r="AE168" i="3"/>
  <c r="AC169" i="3"/>
  <c r="AE169" i="3"/>
  <c r="AC170" i="3"/>
  <c r="AE170" i="3"/>
  <c r="AC171" i="3"/>
  <c r="AE171" i="3"/>
  <c r="AC172" i="3"/>
  <c r="AE172" i="3"/>
  <c r="AC173" i="3"/>
  <c r="AE173" i="3"/>
  <c r="AC174" i="3"/>
  <c r="AE174" i="3"/>
  <c r="AC175" i="3"/>
  <c r="AE175" i="3"/>
  <c r="AC176" i="3"/>
  <c r="AE176" i="3"/>
  <c r="AC177" i="3"/>
  <c r="AE177" i="3"/>
  <c r="AC178" i="3"/>
  <c r="AE178" i="3"/>
  <c r="AC179" i="3"/>
  <c r="AE179" i="3"/>
  <c r="AC180" i="3"/>
  <c r="AE180" i="3"/>
  <c r="AC181" i="3"/>
  <c r="AE181" i="3"/>
  <c r="AC182" i="3"/>
  <c r="AE182" i="3"/>
  <c r="AC183" i="3"/>
  <c r="AE183" i="3"/>
  <c r="AC184" i="3"/>
  <c r="AE184" i="3"/>
  <c r="AC185" i="3"/>
  <c r="AE185" i="3"/>
  <c r="AC186" i="3"/>
  <c r="AE186" i="3"/>
  <c r="AC187" i="3"/>
  <c r="AE187" i="3"/>
  <c r="AC188" i="3"/>
  <c r="AE188" i="3"/>
  <c r="AC189" i="3"/>
  <c r="AE189" i="3"/>
  <c r="AC190" i="3"/>
  <c r="AE190" i="3"/>
  <c r="AC191" i="3"/>
  <c r="AE191" i="3"/>
  <c r="AC192" i="3"/>
  <c r="AE192" i="3"/>
  <c r="AC193" i="3"/>
  <c r="AE193" i="3"/>
  <c r="AC194" i="3"/>
  <c r="AE194" i="3"/>
  <c r="AC195" i="3"/>
  <c r="AE195" i="3"/>
  <c r="AC196" i="3"/>
  <c r="AE196" i="3"/>
  <c r="AC197" i="3"/>
  <c r="AE197" i="3"/>
  <c r="AC198" i="3"/>
  <c r="AE198" i="3"/>
  <c r="AC199" i="3"/>
  <c r="AE199" i="3"/>
  <c r="AC200" i="3"/>
  <c r="AE200" i="3"/>
  <c r="AC201" i="3"/>
  <c r="AE201" i="3"/>
  <c r="AC202" i="3"/>
  <c r="AE202" i="3"/>
  <c r="AC203" i="3"/>
  <c r="AE203" i="3"/>
  <c r="AC204" i="3"/>
  <c r="AE204" i="3"/>
  <c r="AC205" i="3"/>
  <c r="AE205" i="3"/>
  <c r="AC206" i="3"/>
  <c r="AE206" i="3"/>
  <c r="AC207" i="3"/>
  <c r="AE207" i="3"/>
  <c r="AC208" i="3"/>
  <c r="AE208" i="3"/>
  <c r="AC209" i="3"/>
  <c r="AE209" i="3"/>
  <c r="AC210" i="3"/>
  <c r="AE210" i="3"/>
  <c r="AC211" i="3"/>
  <c r="AE211" i="3"/>
  <c r="AC212" i="3"/>
  <c r="AE212" i="3"/>
  <c r="AC213" i="3"/>
  <c r="AE213" i="3"/>
  <c r="AC214" i="3"/>
  <c r="AE214" i="3"/>
  <c r="AC215" i="3"/>
  <c r="AE215" i="3"/>
  <c r="AC216" i="3"/>
  <c r="AE216" i="3"/>
  <c r="AC217" i="3"/>
  <c r="AE217" i="3"/>
  <c r="AC218" i="3"/>
  <c r="AE218" i="3"/>
  <c r="AC219" i="3"/>
  <c r="AE219" i="3"/>
  <c r="AC20" i="3"/>
  <c r="AE21" i="3"/>
  <c r="AB22" i="3"/>
  <c r="AB21" i="3"/>
  <c r="AD22" i="3"/>
  <c r="AB23" i="3"/>
  <c r="AD23" i="3"/>
  <c r="AB24" i="3"/>
  <c r="AD24" i="3"/>
  <c r="AB25" i="3"/>
  <c r="AD25" i="3"/>
  <c r="AB26" i="3"/>
  <c r="AD26" i="3"/>
  <c r="AB27" i="3"/>
  <c r="AD27" i="3"/>
  <c r="AB28" i="3"/>
  <c r="AD28" i="3"/>
  <c r="AB29" i="3"/>
  <c r="AD29" i="3"/>
  <c r="AB30" i="3"/>
  <c r="AD30" i="3"/>
  <c r="AB31" i="3"/>
  <c r="AD31" i="3"/>
  <c r="AB32" i="3"/>
  <c r="AD32" i="3"/>
  <c r="AB33" i="3"/>
  <c r="AD33" i="3"/>
  <c r="AB34" i="3"/>
  <c r="AD34" i="3"/>
  <c r="AB35" i="3"/>
  <c r="AD35" i="3"/>
  <c r="AB36" i="3"/>
  <c r="AD36" i="3"/>
  <c r="AB37" i="3"/>
  <c r="AD37" i="3"/>
  <c r="AB38" i="3"/>
  <c r="AD38" i="3"/>
  <c r="AB39" i="3"/>
  <c r="AD39" i="3"/>
  <c r="AB40" i="3"/>
  <c r="AD40" i="3"/>
  <c r="AB41" i="3"/>
  <c r="AD41" i="3"/>
  <c r="AB42" i="3"/>
  <c r="AD42" i="3"/>
  <c r="AB43" i="3"/>
  <c r="AD43" i="3"/>
  <c r="AB44" i="3"/>
  <c r="AD44" i="3"/>
  <c r="AB45" i="3"/>
  <c r="AD45" i="3"/>
  <c r="AB46" i="3"/>
  <c r="AD46" i="3"/>
  <c r="AB47" i="3"/>
  <c r="AD47" i="3"/>
  <c r="AB48" i="3"/>
  <c r="AD48" i="3"/>
  <c r="AB49" i="3"/>
  <c r="AD49" i="3"/>
  <c r="AB50" i="3"/>
  <c r="AD50" i="3"/>
  <c r="AB51" i="3"/>
  <c r="AD51" i="3"/>
  <c r="AB52" i="3"/>
  <c r="AD52" i="3"/>
  <c r="AB53" i="3"/>
  <c r="AD53" i="3"/>
  <c r="AB54" i="3"/>
  <c r="AD54" i="3"/>
  <c r="AB55" i="3"/>
  <c r="AD55" i="3"/>
  <c r="AB56" i="3"/>
  <c r="AD56" i="3"/>
  <c r="AB57" i="3"/>
  <c r="AD57" i="3"/>
  <c r="AB58" i="3"/>
  <c r="AD58" i="3"/>
  <c r="AB59" i="3"/>
  <c r="AD59" i="3"/>
  <c r="AB60" i="3"/>
  <c r="AD60" i="3"/>
  <c r="AB61" i="3"/>
  <c r="AD61" i="3"/>
  <c r="AB62" i="3"/>
  <c r="AD62" i="3"/>
  <c r="AB63" i="3"/>
  <c r="AD63" i="3"/>
  <c r="AB64" i="3"/>
  <c r="AD64" i="3"/>
  <c r="AB65" i="3"/>
  <c r="AD65" i="3"/>
  <c r="AB66" i="3"/>
  <c r="AD66" i="3"/>
  <c r="AB67" i="3"/>
  <c r="AD67" i="3"/>
  <c r="AB68" i="3"/>
  <c r="AD68" i="3"/>
  <c r="AB69" i="3"/>
  <c r="AD69" i="3"/>
  <c r="AB70" i="3"/>
  <c r="AD70" i="3"/>
  <c r="AB71" i="3"/>
  <c r="AD71" i="3"/>
  <c r="AB72" i="3"/>
  <c r="AD72" i="3"/>
  <c r="AB73" i="3"/>
  <c r="AD73" i="3"/>
  <c r="AB74" i="3"/>
  <c r="AD74" i="3"/>
  <c r="AB75" i="3"/>
  <c r="AD75" i="3"/>
  <c r="AB76" i="3"/>
  <c r="AD76" i="3"/>
  <c r="AB77" i="3"/>
  <c r="AD77" i="3"/>
  <c r="AB78" i="3"/>
  <c r="AD78" i="3"/>
  <c r="AB79" i="3"/>
  <c r="AD79" i="3"/>
  <c r="AB80" i="3"/>
  <c r="AD80" i="3"/>
  <c r="AB81" i="3"/>
  <c r="AD81" i="3"/>
  <c r="AB82" i="3"/>
  <c r="AD82" i="3"/>
  <c r="AB83" i="3"/>
  <c r="AD83" i="3"/>
  <c r="AB84" i="3"/>
  <c r="AD84" i="3"/>
  <c r="AB85" i="3"/>
  <c r="AD85" i="3"/>
  <c r="AB86" i="3"/>
  <c r="AD86" i="3"/>
  <c r="AB87" i="3"/>
  <c r="AD87" i="3"/>
  <c r="AB88" i="3"/>
  <c r="AD88" i="3"/>
  <c r="AB89" i="3"/>
  <c r="AD89" i="3"/>
  <c r="AB90" i="3"/>
  <c r="AD90" i="3"/>
  <c r="AB91" i="3"/>
  <c r="AD91" i="3"/>
  <c r="AB92" i="3"/>
  <c r="AD92" i="3"/>
  <c r="AB93" i="3"/>
  <c r="AD93" i="3"/>
  <c r="AB94" i="3"/>
  <c r="AD94" i="3"/>
  <c r="AB95" i="3"/>
  <c r="AD95" i="3"/>
  <c r="AB96" i="3"/>
  <c r="AD96" i="3"/>
  <c r="AB97" i="3"/>
  <c r="AD97" i="3"/>
  <c r="AB98" i="3"/>
  <c r="AD98" i="3"/>
  <c r="AB99" i="3"/>
  <c r="AD99" i="3"/>
  <c r="AB100" i="3"/>
  <c r="AD100" i="3"/>
  <c r="AB101" i="3"/>
  <c r="AD101" i="3"/>
  <c r="AB102" i="3"/>
  <c r="AD102" i="3"/>
  <c r="AB103" i="3"/>
  <c r="AD103" i="3"/>
  <c r="AB104" i="3"/>
  <c r="AD104" i="3"/>
  <c r="AB105" i="3"/>
  <c r="AD105" i="3"/>
  <c r="AB106" i="3"/>
  <c r="AD106" i="3"/>
  <c r="AB107" i="3"/>
  <c r="AD107" i="3"/>
  <c r="AB108" i="3"/>
  <c r="AD108" i="3"/>
  <c r="AB109" i="3"/>
  <c r="AD109" i="3"/>
  <c r="AB110" i="3"/>
  <c r="AD110" i="3"/>
  <c r="AB111" i="3"/>
  <c r="AD111" i="3"/>
  <c r="AB112" i="3"/>
  <c r="AD112" i="3"/>
  <c r="AB113" i="3"/>
  <c r="AD113" i="3"/>
  <c r="AB114" i="3"/>
  <c r="AD114" i="3"/>
  <c r="AB115" i="3"/>
  <c r="AD115" i="3"/>
  <c r="AB116" i="3"/>
  <c r="AD116" i="3"/>
  <c r="AB117" i="3"/>
  <c r="AD117" i="3"/>
  <c r="AB118" i="3"/>
  <c r="AD118" i="3"/>
  <c r="AB119" i="3"/>
  <c r="AD119" i="3"/>
  <c r="AB120" i="3"/>
  <c r="AD120" i="3"/>
  <c r="AB121" i="3"/>
  <c r="AD121" i="3"/>
  <c r="AB122" i="3"/>
  <c r="AD122" i="3"/>
  <c r="AB123" i="3"/>
  <c r="AD123" i="3"/>
  <c r="AB124" i="3"/>
  <c r="AD124" i="3"/>
  <c r="AB125" i="3"/>
  <c r="AD125" i="3"/>
  <c r="AB126" i="3"/>
  <c r="AD126" i="3"/>
  <c r="AB127" i="3"/>
  <c r="AD127" i="3"/>
  <c r="AB128" i="3"/>
  <c r="AD128" i="3"/>
  <c r="AB129" i="3"/>
  <c r="AD129" i="3"/>
  <c r="AB130" i="3"/>
  <c r="AD130" i="3"/>
  <c r="AB131" i="3"/>
  <c r="AD131" i="3"/>
  <c r="AB132" i="3"/>
  <c r="AD132" i="3"/>
  <c r="AB133" i="3"/>
  <c r="AD133" i="3"/>
  <c r="AB134" i="3"/>
  <c r="AD134" i="3"/>
  <c r="AB135" i="3"/>
  <c r="AD135" i="3"/>
  <c r="AB136" i="3"/>
  <c r="AD136" i="3"/>
  <c r="AB137" i="3"/>
  <c r="AD137" i="3"/>
  <c r="AB138" i="3"/>
  <c r="AD138" i="3"/>
  <c r="AB139" i="3"/>
  <c r="AD139" i="3"/>
  <c r="AB140" i="3"/>
  <c r="AD140" i="3"/>
  <c r="AB141" i="3"/>
  <c r="AD141" i="3"/>
  <c r="AB142" i="3"/>
  <c r="AD142" i="3"/>
  <c r="AB143" i="3"/>
  <c r="AD143" i="3"/>
  <c r="AB144" i="3"/>
  <c r="AD144" i="3"/>
  <c r="AB145" i="3"/>
  <c r="AD145" i="3"/>
  <c r="AB146" i="3"/>
  <c r="AD146" i="3"/>
  <c r="AB147" i="3"/>
  <c r="AD147" i="3"/>
  <c r="AB148" i="3"/>
  <c r="AD148" i="3"/>
  <c r="AB149" i="3"/>
  <c r="AD149" i="3"/>
  <c r="AB150" i="3"/>
  <c r="AD150" i="3"/>
  <c r="AB151" i="3"/>
  <c r="AD151" i="3"/>
  <c r="AB152" i="3"/>
  <c r="AD152" i="3"/>
  <c r="AB153" i="3"/>
  <c r="AD153" i="3"/>
  <c r="AB154" i="3"/>
  <c r="AD154" i="3"/>
  <c r="AB155" i="3"/>
  <c r="AD155" i="3"/>
  <c r="AB156" i="3"/>
  <c r="AD156" i="3"/>
  <c r="AB157" i="3"/>
  <c r="AD157" i="3"/>
  <c r="AB158" i="3"/>
  <c r="AD158" i="3"/>
  <c r="AB159" i="3"/>
  <c r="AD159" i="3"/>
  <c r="AB160" i="3"/>
  <c r="AD160" i="3"/>
  <c r="AB161" i="3"/>
  <c r="AD161" i="3"/>
  <c r="AB162" i="3"/>
  <c r="AD162" i="3"/>
  <c r="AB163" i="3"/>
  <c r="AD163" i="3"/>
  <c r="AB164" i="3"/>
  <c r="AD164" i="3"/>
  <c r="AB165" i="3"/>
  <c r="AD165" i="3"/>
  <c r="AB166" i="3"/>
  <c r="AD166" i="3"/>
  <c r="AB167" i="3"/>
  <c r="AD167" i="3"/>
  <c r="AB168" i="3"/>
  <c r="AD168" i="3"/>
  <c r="AB169" i="3"/>
  <c r="AD169" i="3"/>
  <c r="AB170" i="3"/>
  <c r="AD170" i="3"/>
  <c r="AB171" i="3"/>
  <c r="AD171" i="3"/>
  <c r="AB172" i="3"/>
  <c r="AD172" i="3"/>
  <c r="AB173" i="3"/>
  <c r="AD173" i="3"/>
  <c r="AB174" i="3"/>
  <c r="AD174" i="3"/>
  <c r="AB175" i="3"/>
  <c r="AD175" i="3"/>
  <c r="AB176" i="3"/>
  <c r="AD176" i="3"/>
  <c r="AB177" i="3"/>
  <c r="AD177" i="3"/>
  <c r="AB178" i="3"/>
  <c r="AD178" i="3"/>
  <c r="AB179" i="3"/>
  <c r="AD179" i="3"/>
  <c r="AB180" i="3"/>
  <c r="AD180" i="3"/>
  <c r="AB181" i="3"/>
  <c r="AD181" i="3"/>
  <c r="AB182" i="3"/>
  <c r="AD182" i="3"/>
  <c r="AB183" i="3"/>
  <c r="AD183" i="3"/>
  <c r="AB184" i="3"/>
  <c r="AD184" i="3"/>
  <c r="AB185" i="3"/>
  <c r="AD185" i="3"/>
  <c r="AB186" i="3"/>
  <c r="AD186" i="3"/>
  <c r="AB187" i="3"/>
  <c r="AD187" i="3"/>
  <c r="AB188" i="3"/>
  <c r="AD188" i="3"/>
  <c r="AB189" i="3"/>
  <c r="AD189" i="3"/>
  <c r="AB190" i="3"/>
  <c r="AD190" i="3"/>
  <c r="AB191" i="3"/>
  <c r="AD191" i="3"/>
  <c r="AB192" i="3"/>
  <c r="AD192" i="3"/>
  <c r="AB193" i="3"/>
  <c r="AD193" i="3"/>
  <c r="AB194" i="3"/>
  <c r="AD194" i="3"/>
  <c r="AB195" i="3"/>
  <c r="AD195" i="3"/>
  <c r="AB196" i="3"/>
  <c r="AD196" i="3"/>
  <c r="AB197" i="3"/>
  <c r="AD197" i="3"/>
  <c r="AB198" i="3"/>
  <c r="AD198" i="3"/>
  <c r="AB199" i="3"/>
  <c r="AD199" i="3"/>
  <c r="AB200" i="3"/>
  <c r="AD200" i="3"/>
  <c r="AB201" i="3"/>
  <c r="AD201" i="3"/>
  <c r="AB202" i="3"/>
  <c r="AD202" i="3"/>
  <c r="AB203" i="3"/>
  <c r="AD203" i="3"/>
  <c r="AB204" i="3"/>
  <c r="AD204" i="3"/>
  <c r="AB205" i="3"/>
  <c r="AD205" i="3"/>
  <c r="AB206" i="3"/>
  <c r="AD206" i="3"/>
  <c r="AB207" i="3"/>
  <c r="AD207" i="3"/>
  <c r="AB208" i="3"/>
  <c r="AD208" i="3"/>
  <c r="AB209" i="3"/>
  <c r="AD209" i="3"/>
  <c r="AB210" i="3"/>
  <c r="AD210" i="3"/>
  <c r="AB211" i="3"/>
  <c r="AD211" i="3"/>
  <c r="AB212" i="3"/>
  <c r="AD212" i="3"/>
  <c r="AB213" i="3"/>
  <c r="AD213" i="3"/>
  <c r="AB214" i="3"/>
  <c r="AD214" i="3"/>
  <c r="AB215" i="3"/>
  <c r="AD215" i="3"/>
  <c r="AB216" i="3"/>
  <c r="AD216" i="3"/>
  <c r="AB217" i="3"/>
  <c r="AD217" i="3"/>
  <c r="AB218" i="3"/>
  <c r="AD218" i="3"/>
  <c r="AB219" i="3"/>
  <c r="AD219" i="3"/>
  <c r="AD21" i="3"/>
  <c r="V221" i="3"/>
  <c r="U221"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8" i="3"/>
  <c r="AF69" i="3"/>
  <c r="AF70" i="3"/>
  <c r="AF71" i="3"/>
  <c r="AF72" i="3"/>
  <c r="AF73" i="3"/>
  <c r="AF74" i="3"/>
  <c r="AF75" i="3"/>
  <c r="AF76" i="3"/>
  <c r="AF77" i="3"/>
  <c r="AF78" i="3"/>
  <c r="AF79" i="3"/>
  <c r="AF80" i="3"/>
  <c r="AF81" i="3"/>
  <c r="AF82" i="3"/>
  <c r="AF83" i="3"/>
  <c r="AF84" i="3"/>
  <c r="AF85" i="3"/>
  <c r="AF86" i="3"/>
  <c r="AF87" i="3"/>
  <c r="AF88" i="3"/>
  <c r="AF89" i="3"/>
  <c r="AF90" i="3"/>
  <c r="AF91" i="3"/>
  <c r="AF92" i="3"/>
  <c r="AF93" i="3"/>
  <c r="AF94" i="3"/>
  <c r="AF95" i="3"/>
  <c r="AF96" i="3"/>
  <c r="AF97" i="3"/>
  <c r="AF98" i="3"/>
  <c r="AF99" i="3"/>
  <c r="AF100" i="3"/>
  <c r="AF101" i="3"/>
  <c r="AF102" i="3"/>
  <c r="AF103" i="3"/>
  <c r="AF104" i="3"/>
  <c r="AF105" i="3"/>
  <c r="AF106" i="3"/>
  <c r="AF107" i="3"/>
  <c r="AF108" i="3"/>
  <c r="AF109" i="3"/>
  <c r="AF110" i="3"/>
  <c r="AF111" i="3"/>
  <c r="AF112" i="3"/>
  <c r="AF113" i="3"/>
  <c r="AF114" i="3"/>
  <c r="AF115" i="3"/>
  <c r="AF116" i="3"/>
  <c r="AF117" i="3"/>
  <c r="AF118" i="3"/>
  <c r="AF119" i="3"/>
  <c r="AF120" i="3"/>
  <c r="AF121" i="3"/>
  <c r="AF122" i="3"/>
  <c r="AF123" i="3"/>
  <c r="AF124" i="3"/>
  <c r="AF125" i="3"/>
  <c r="AF126" i="3"/>
  <c r="AF127" i="3"/>
  <c r="AF128" i="3"/>
  <c r="AF129" i="3"/>
  <c r="AF130" i="3"/>
  <c r="AF131" i="3"/>
  <c r="AF132" i="3"/>
  <c r="AF133" i="3"/>
  <c r="AF134" i="3"/>
  <c r="AF135" i="3"/>
  <c r="AF136" i="3"/>
  <c r="AF137" i="3"/>
  <c r="AF138" i="3"/>
  <c r="AF139" i="3"/>
  <c r="AF140" i="3"/>
  <c r="AF141" i="3"/>
  <c r="AF142" i="3"/>
  <c r="AF143" i="3"/>
  <c r="AF144" i="3"/>
  <c r="AF145" i="3"/>
  <c r="AF146" i="3"/>
  <c r="AF147" i="3"/>
  <c r="AF148" i="3"/>
  <c r="AF149" i="3"/>
  <c r="AF150" i="3"/>
  <c r="AF151" i="3"/>
  <c r="AF152" i="3"/>
  <c r="AF153" i="3"/>
  <c r="AF154" i="3"/>
  <c r="AF155" i="3"/>
  <c r="AF156" i="3"/>
  <c r="AF157" i="3"/>
  <c r="AF158" i="3"/>
  <c r="AF159" i="3"/>
  <c r="AF160" i="3"/>
  <c r="AF161" i="3"/>
  <c r="AF162" i="3"/>
  <c r="AF163" i="3"/>
  <c r="AF164" i="3"/>
  <c r="AF165" i="3"/>
  <c r="AF166" i="3"/>
  <c r="AF167" i="3"/>
  <c r="AF168" i="3"/>
  <c r="AF169" i="3"/>
  <c r="AF170" i="3"/>
  <c r="AF171" i="3"/>
  <c r="AF172" i="3"/>
  <c r="AF173" i="3"/>
  <c r="AF174" i="3"/>
  <c r="AF175" i="3"/>
  <c r="AF176" i="3"/>
  <c r="AF177" i="3"/>
  <c r="AF178" i="3"/>
  <c r="AF179" i="3"/>
  <c r="AF180" i="3"/>
  <c r="AF181" i="3"/>
  <c r="AF182" i="3"/>
  <c r="AF183" i="3"/>
  <c r="AF184" i="3"/>
  <c r="AF185" i="3"/>
  <c r="AF186" i="3"/>
  <c r="AF187" i="3"/>
  <c r="AF188" i="3"/>
  <c r="AF189" i="3"/>
  <c r="AF190" i="3"/>
  <c r="AF191" i="3"/>
  <c r="AF192" i="3"/>
  <c r="AF193" i="3"/>
  <c r="AF194" i="3"/>
  <c r="AF195" i="3"/>
  <c r="AF196" i="3"/>
  <c r="AF197" i="3"/>
  <c r="AF198" i="3"/>
  <c r="AF199" i="3"/>
  <c r="AF200" i="3"/>
  <c r="AF201" i="3"/>
  <c r="AF202" i="3"/>
  <c r="AF203" i="3"/>
  <c r="AF204" i="3"/>
  <c r="AF205" i="3"/>
  <c r="AF206" i="3"/>
  <c r="AF207" i="3"/>
  <c r="AF208" i="3"/>
  <c r="AF209" i="3"/>
  <c r="AF210" i="3"/>
  <c r="AF211" i="3"/>
  <c r="AF212" i="3"/>
  <c r="AF213" i="3"/>
  <c r="AF214" i="3"/>
  <c r="AF215" i="3"/>
  <c r="AF216" i="3"/>
  <c r="AF217" i="3"/>
  <c r="AF218" i="3"/>
  <c r="AF219" i="3"/>
  <c r="AD20" i="3"/>
  <c r="AE20" i="3"/>
  <c r="AF20" i="3"/>
  <c r="AF16" i="3"/>
  <c r="I7" i="7"/>
  <c r="M17" i="7"/>
  <c r="E11" i="7"/>
  <c r="N17" i="7"/>
  <c r="L17" i="7"/>
  <c r="Q17" i="7"/>
  <c r="M44" i="7"/>
  <c r="F41" i="7"/>
  <c r="G11" i="7"/>
  <c r="F42" i="7"/>
  <c r="N44" i="7"/>
  <c r="P44" i="7"/>
  <c r="I9" i="7"/>
  <c r="F43" i="7"/>
  <c r="I11" i="7"/>
  <c r="F44" i="7"/>
  <c r="Q44" i="7"/>
  <c r="L45" i="7"/>
  <c r="R17" i="7"/>
  <c r="P17" i="7"/>
  <c r="O7" i="7"/>
  <c r="O9" i="7"/>
  <c r="O11" i="7"/>
  <c r="M21" i="7"/>
  <c r="N21" i="7"/>
  <c r="L21" i="7"/>
  <c r="Q20" i="7"/>
  <c r="M39" i="7"/>
  <c r="F36" i="7"/>
  <c r="F37" i="7"/>
  <c r="N39" i="7"/>
  <c r="P39" i="7"/>
  <c r="F38" i="7"/>
  <c r="F39" i="7"/>
  <c r="Q39" i="7"/>
  <c r="L40" i="7"/>
  <c r="R20" i="7"/>
  <c r="P20" i="7"/>
  <c r="Q23" i="7"/>
  <c r="R23" i="7"/>
  <c r="M26" i="7"/>
  <c r="N26" i="7"/>
  <c r="O26" i="7"/>
  <c r="P26" i="7"/>
  <c r="L26" i="7"/>
  <c r="S23" i="7"/>
  <c r="P23" i="7"/>
  <c r="L28" i="7"/>
  <c r="N28" i="7"/>
  <c r="P28" i="7"/>
  <c r="R28" i="7"/>
  <c r="L29" i="7"/>
  <c r="N29" i="7"/>
  <c r="P29" i="7"/>
  <c r="R29" i="7"/>
  <c r="C33" i="7"/>
  <c r="M34" i="7"/>
  <c r="O34" i="7"/>
  <c r="Q34" i="7"/>
  <c r="S34" i="7"/>
  <c r="L35" i="7"/>
  <c r="G7" i="6"/>
  <c r="I7" i="6"/>
  <c r="I9" i="6"/>
  <c r="E11" i="6"/>
  <c r="G11" i="6"/>
  <c r="I11" i="6"/>
  <c r="L28" i="6"/>
  <c r="N28" i="6"/>
  <c r="P28" i="6"/>
  <c r="R28" i="6"/>
  <c r="L29" i="6"/>
  <c r="N29" i="6"/>
  <c r="P29" i="6"/>
  <c r="R29" i="6"/>
  <c r="C33" i="6"/>
  <c r="F36" i="6"/>
  <c r="F37" i="6"/>
  <c r="F38" i="6"/>
  <c r="N37" i="6"/>
  <c r="O37" i="6"/>
  <c r="F39" i="6"/>
  <c r="F41" i="6"/>
  <c r="F42" i="6"/>
  <c r="F43" i="6"/>
  <c r="F44" i="6"/>
  <c r="T20" i="4"/>
  <c r="AV20" i="3"/>
  <c r="AW20" i="3"/>
  <c r="AV21" i="3"/>
  <c r="AW21" i="3"/>
  <c r="AV22" i="3"/>
  <c r="AW22" i="3"/>
  <c r="AV23" i="3"/>
  <c r="AW23" i="3"/>
  <c r="AV24" i="3"/>
  <c r="AW24" i="3"/>
  <c r="AV25" i="3"/>
  <c r="AW25" i="3"/>
  <c r="AV26" i="3"/>
  <c r="AW26" i="3"/>
  <c r="AV27" i="3"/>
  <c r="AW27" i="3"/>
  <c r="AV28" i="3"/>
  <c r="AW28" i="3"/>
  <c r="AV29" i="3"/>
  <c r="AW29" i="3"/>
  <c r="AV30" i="3"/>
  <c r="AW30" i="3"/>
  <c r="AV31" i="3"/>
  <c r="AW31" i="3"/>
  <c r="AV32" i="3"/>
  <c r="AW32" i="3"/>
  <c r="AV33" i="3"/>
  <c r="AW33" i="3"/>
  <c r="AV34" i="3"/>
  <c r="AW34" i="3"/>
  <c r="AV35" i="3"/>
  <c r="AW35" i="3"/>
  <c r="AV36" i="3"/>
  <c r="AW36" i="3"/>
  <c r="AV37" i="3"/>
  <c r="AW37" i="3"/>
  <c r="AV38" i="3"/>
  <c r="AW38" i="3"/>
  <c r="AV39" i="3"/>
  <c r="AW39" i="3"/>
  <c r="AV40" i="3"/>
  <c r="AW40" i="3"/>
  <c r="AV41" i="3"/>
  <c r="AW41" i="3"/>
  <c r="AV42" i="3"/>
  <c r="AW42" i="3"/>
  <c r="AV43" i="3"/>
  <c r="AW43" i="3"/>
  <c r="AV44" i="3"/>
  <c r="AW44" i="3"/>
  <c r="AV45" i="3"/>
  <c r="AW45" i="3"/>
  <c r="AV46" i="3"/>
  <c r="AW46" i="3"/>
  <c r="AV47" i="3"/>
  <c r="AW47" i="3"/>
  <c r="AV48" i="3"/>
  <c r="AW48" i="3"/>
  <c r="AV49" i="3"/>
  <c r="AW49" i="3"/>
  <c r="AV50" i="3"/>
  <c r="AW50" i="3"/>
  <c r="AV51" i="3"/>
  <c r="AW51" i="3"/>
  <c r="AV52" i="3"/>
  <c r="AW52" i="3"/>
  <c r="AV53" i="3"/>
  <c r="AW53" i="3"/>
  <c r="AV54" i="3"/>
  <c r="AW54" i="3"/>
  <c r="AV55" i="3"/>
  <c r="AW55" i="3"/>
  <c r="AV56" i="3"/>
  <c r="AW56" i="3"/>
  <c r="AV57" i="3"/>
  <c r="AW57" i="3"/>
  <c r="AV58" i="3"/>
  <c r="AW58" i="3"/>
  <c r="AV59" i="3"/>
  <c r="AW59" i="3"/>
  <c r="AV60" i="3"/>
  <c r="AW60" i="3"/>
  <c r="AV61" i="3"/>
  <c r="AW61" i="3"/>
  <c r="AV62" i="3"/>
  <c r="AW62" i="3"/>
  <c r="AV63" i="3"/>
  <c r="AW63" i="3"/>
  <c r="AV64" i="3"/>
  <c r="AW64" i="3"/>
  <c r="AV65" i="3"/>
  <c r="AW65" i="3"/>
  <c r="AV66" i="3"/>
  <c r="AW66" i="3"/>
  <c r="AV67" i="3"/>
  <c r="AW67" i="3"/>
  <c r="AV68" i="3"/>
  <c r="AW68" i="3"/>
  <c r="AV69" i="3"/>
  <c r="AW69" i="3"/>
  <c r="AV70" i="3"/>
  <c r="AW70" i="3"/>
  <c r="AV71" i="3"/>
  <c r="AW71" i="3"/>
  <c r="AV72" i="3"/>
  <c r="AW72" i="3"/>
  <c r="AV73" i="3"/>
  <c r="AW73" i="3"/>
  <c r="AV74" i="3"/>
  <c r="AW74" i="3"/>
  <c r="AV75" i="3"/>
  <c r="AW75" i="3"/>
  <c r="AV76" i="3"/>
  <c r="AW76" i="3"/>
  <c r="AV77" i="3"/>
  <c r="AW77" i="3"/>
  <c r="AV78" i="3"/>
  <c r="AW78" i="3"/>
  <c r="AV79" i="3"/>
  <c r="AW79" i="3"/>
  <c r="AV80" i="3"/>
  <c r="AW80" i="3"/>
  <c r="AV81" i="3"/>
  <c r="AW81" i="3"/>
  <c r="AV82" i="3"/>
  <c r="AW82" i="3"/>
  <c r="AV83" i="3"/>
  <c r="AW83" i="3"/>
  <c r="AV84" i="3"/>
  <c r="AW84" i="3"/>
  <c r="AV85" i="3"/>
  <c r="AW85" i="3"/>
  <c r="AV86" i="3"/>
  <c r="AW86" i="3"/>
  <c r="AV87" i="3"/>
  <c r="AW87" i="3"/>
  <c r="AV88" i="3"/>
  <c r="AW88" i="3"/>
  <c r="AV89" i="3"/>
  <c r="AW89" i="3"/>
  <c r="AV90" i="3"/>
  <c r="AW90" i="3"/>
  <c r="AV91" i="3"/>
  <c r="AW91" i="3"/>
  <c r="AV92" i="3"/>
  <c r="AW92" i="3"/>
  <c r="AV93" i="3"/>
  <c r="AW93" i="3"/>
  <c r="AV94" i="3"/>
  <c r="AW94" i="3"/>
  <c r="AV95" i="3"/>
  <c r="AW95" i="3"/>
  <c r="AV96" i="3"/>
  <c r="AW96" i="3"/>
  <c r="AV97" i="3"/>
  <c r="AW97" i="3"/>
  <c r="AV98" i="3"/>
  <c r="AW98" i="3"/>
  <c r="AV99" i="3"/>
  <c r="AW99" i="3"/>
  <c r="AV100" i="3"/>
  <c r="AW100" i="3"/>
  <c r="AV101" i="3"/>
  <c r="AW101" i="3"/>
  <c r="AV102" i="3"/>
  <c r="AW102" i="3"/>
  <c r="AV103" i="3"/>
  <c r="AW103" i="3"/>
  <c r="AV104" i="3"/>
  <c r="AW104" i="3"/>
  <c r="AV105" i="3"/>
  <c r="AW105" i="3"/>
  <c r="AV106" i="3"/>
  <c r="AW106" i="3"/>
  <c r="AV107" i="3"/>
  <c r="AW107" i="3"/>
  <c r="AV108" i="3"/>
  <c r="AW108" i="3"/>
  <c r="AV109" i="3"/>
  <c r="AW109" i="3"/>
  <c r="AV110" i="3"/>
  <c r="AW110" i="3"/>
  <c r="AV111" i="3"/>
  <c r="AW111" i="3"/>
  <c r="AV112" i="3"/>
  <c r="AW112" i="3"/>
  <c r="AV113" i="3"/>
  <c r="AW113" i="3"/>
  <c r="AV114" i="3"/>
  <c r="AW114" i="3"/>
  <c r="AV115" i="3"/>
  <c r="AW115" i="3"/>
  <c r="AV116" i="3"/>
  <c r="AW116" i="3"/>
  <c r="AV117" i="3"/>
  <c r="AW117" i="3"/>
  <c r="AV118" i="3"/>
  <c r="AW118" i="3"/>
  <c r="AV119" i="3"/>
  <c r="AW119" i="3"/>
  <c r="AV120" i="3"/>
  <c r="AW120" i="3"/>
  <c r="AV121" i="3"/>
  <c r="AW121" i="3"/>
  <c r="AV122" i="3"/>
  <c r="AW122" i="3"/>
  <c r="AV123" i="3"/>
  <c r="AW123" i="3"/>
  <c r="AV124" i="3"/>
  <c r="AW124" i="3"/>
  <c r="AV125" i="3"/>
  <c r="AW125" i="3"/>
  <c r="AV126" i="3"/>
  <c r="AW126" i="3"/>
  <c r="AV127" i="3"/>
  <c r="AW127" i="3"/>
  <c r="AV128" i="3"/>
  <c r="AW128" i="3"/>
  <c r="AV129" i="3"/>
  <c r="AW129" i="3"/>
  <c r="AV130" i="3"/>
  <c r="AW130" i="3"/>
  <c r="AV131" i="3"/>
  <c r="AW131" i="3"/>
  <c r="AV132" i="3"/>
  <c r="AW132" i="3"/>
  <c r="AV133" i="3"/>
  <c r="AW133" i="3"/>
  <c r="AV134" i="3"/>
  <c r="AW134" i="3"/>
  <c r="AV135" i="3"/>
  <c r="AW135" i="3"/>
  <c r="AV136" i="3"/>
  <c r="AW136" i="3"/>
  <c r="AV137" i="3"/>
  <c r="AW137" i="3"/>
  <c r="AV138" i="3"/>
  <c r="AW138" i="3"/>
  <c r="AV139" i="3"/>
  <c r="AW139" i="3"/>
  <c r="AV140" i="3"/>
  <c r="AW140" i="3"/>
  <c r="AV141" i="3"/>
  <c r="AW141" i="3"/>
  <c r="AV142" i="3"/>
  <c r="AW142" i="3"/>
  <c r="AV143" i="3"/>
  <c r="AW143" i="3"/>
  <c r="AV144" i="3"/>
  <c r="AW144" i="3"/>
  <c r="AV145" i="3"/>
  <c r="AW145" i="3"/>
  <c r="AV146" i="3"/>
  <c r="AW146" i="3"/>
  <c r="AV147" i="3"/>
  <c r="AW147" i="3"/>
  <c r="AV148" i="3"/>
  <c r="AW148" i="3"/>
  <c r="AV149" i="3"/>
  <c r="AW149" i="3"/>
  <c r="AV150" i="3"/>
  <c r="AW150" i="3"/>
  <c r="AV151" i="3"/>
  <c r="AW151" i="3"/>
  <c r="AV152" i="3"/>
  <c r="AW152" i="3"/>
  <c r="AV153" i="3"/>
  <c r="AW153" i="3"/>
  <c r="AV154" i="3"/>
  <c r="AW154" i="3"/>
  <c r="AV155" i="3"/>
  <c r="AW155" i="3"/>
  <c r="AV156" i="3"/>
  <c r="AW156" i="3"/>
  <c r="AV157" i="3"/>
  <c r="AW157" i="3"/>
  <c r="AV158" i="3"/>
  <c r="AW158" i="3"/>
  <c r="AV159" i="3"/>
  <c r="AW159" i="3"/>
  <c r="AV160" i="3"/>
  <c r="AW160" i="3"/>
  <c r="AV161" i="3"/>
  <c r="AW161" i="3"/>
  <c r="AV162" i="3"/>
  <c r="AW162" i="3"/>
  <c r="AV163" i="3"/>
  <c r="AW163" i="3"/>
  <c r="AV164" i="3"/>
  <c r="AW164" i="3"/>
  <c r="AV165" i="3"/>
  <c r="AW165" i="3"/>
  <c r="AV166" i="3"/>
  <c r="AW166" i="3"/>
  <c r="AV167" i="3"/>
  <c r="AW167" i="3"/>
  <c r="AV168" i="3"/>
  <c r="AW168" i="3"/>
  <c r="AV169" i="3"/>
  <c r="AW169" i="3"/>
  <c r="AV170" i="3"/>
  <c r="AW170" i="3"/>
  <c r="AV171" i="3"/>
  <c r="AW171" i="3"/>
  <c r="AV172" i="3"/>
  <c r="AW172" i="3"/>
  <c r="AV173" i="3"/>
  <c r="AW173" i="3"/>
  <c r="AV174" i="3"/>
  <c r="AW174" i="3"/>
  <c r="AV175" i="3"/>
  <c r="AW175" i="3"/>
  <c r="AV176" i="3"/>
  <c r="AW176" i="3"/>
  <c r="AV177" i="3"/>
  <c r="AW177" i="3"/>
  <c r="AV178" i="3"/>
  <c r="AW178" i="3"/>
  <c r="AV179" i="3"/>
  <c r="AW179" i="3"/>
  <c r="AV180" i="3"/>
  <c r="AW180" i="3"/>
  <c r="AV181" i="3"/>
  <c r="AW181" i="3"/>
  <c r="AV182" i="3"/>
  <c r="AW182" i="3"/>
  <c r="AV183" i="3"/>
  <c r="AW183" i="3"/>
  <c r="AV184" i="3"/>
  <c r="AW184" i="3"/>
  <c r="AV185" i="3"/>
  <c r="AW185" i="3"/>
  <c r="AV186" i="3"/>
  <c r="AW186" i="3"/>
  <c r="AV187" i="3"/>
  <c r="AW187" i="3"/>
  <c r="AV188" i="3"/>
  <c r="AW188" i="3"/>
  <c r="AV189" i="3"/>
  <c r="AW189" i="3"/>
  <c r="AV190" i="3"/>
  <c r="AW190" i="3"/>
  <c r="AV191" i="3"/>
  <c r="AW191" i="3"/>
  <c r="AV192" i="3"/>
  <c r="AW192" i="3"/>
  <c r="AV193" i="3"/>
  <c r="AW193" i="3"/>
  <c r="AV194" i="3"/>
  <c r="AW194" i="3"/>
  <c r="AV195" i="3"/>
  <c r="AW195" i="3"/>
  <c r="AV196" i="3"/>
  <c r="AW196" i="3"/>
  <c r="AV197" i="3"/>
  <c r="AW197" i="3"/>
  <c r="AV198" i="3"/>
  <c r="AW198" i="3"/>
  <c r="AV199" i="3"/>
  <c r="AW199" i="3"/>
  <c r="AV200" i="3"/>
  <c r="AW200" i="3"/>
  <c r="AV201" i="3"/>
  <c r="AW201" i="3"/>
  <c r="AV202" i="3"/>
  <c r="AW202" i="3"/>
  <c r="AV203" i="3"/>
  <c r="AW203" i="3"/>
  <c r="AV204" i="3"/>
  <c r="AW204" i="3"/>
  <c r="AV205" i="3"/>
  <c r="AW205" i="3"/>
  <c r="AV206" i="3"/>
  <c r="AW206" i="3"/>
  <c r="AV207" i="3"/>
  <c r="AW207" i="3"/>
  <c r="AV208" i="3"/>
  <c r="AW208" i="3"/>
  <c r="AV209" i="3"/>
  <c r="AW209" i="3"/>
  <c r="AV210" i="3"/>
  <c r="AW210" i="3"/>
  <c r="AV211" i="3"/>
  <c r="AW211" i="3"/>
  <c r="AV212" i="3"/>
  <c r="AW212" i="3"/>
  <c r="AV213" i="3"/>
  <c r="AW213" i="3"/>
  <c r="AV214" i="3"/>
  <c r="AW214" i="3"/>
  <c r="AV215" i="3"/>
  <c r="AW215" i="3"/>
  <c r="AV216" i="3"/>
  <c r="AW216" i="3"/>
  <c r="AV217" i="3"/>
  <c r="AW217" i="3"/>
  <c r="AV218" i="3"/>
  <c r="AW218" i="3"/>
  <c r="AV219" i="3"/>
  <c r="AW219" i="3"/>
  <c r="AW14" i="3"/>
  <c r="AX20" i="3"/>
  <c r="AX21" i="3"/>
  <c r="AX22" i="3"/>
  <c r="AX23" i="3"/>
  <c r="AX24" i="3"/>
  <c r="AX25" i="3"/>
  <c r="AX26" i="3"/>
  <c r="AX27" i="3"/>
  <c r="AX28" i="3"/>
  <c r="AX29" i="3"/>
  <c r="AX30" i="3"/>
  <c r="AX31" i="3"/>
  <c r="AX32" i="3"/>
  <c r="AX33" i="3"/>
  <c r="AX34" i="3"/>
  <c r="AX35" i="3"/>
  <c r="AX36" i="3"/>
  <c r="AX37" i="3"/>
  <c r="AX38" i="3"/>
  <c r="AX39" i="3"/>
  <c r="AX40" i="3"/>
  <c r="AX41" i="3"/>
  <c r="AX42" i="3"/>
  <c r="AX43" i="3"/>
  <c r="AX44" i="3"/>
  <c r="AX45" i="3"/>
  <c r="AX46" i="3"/>
  <c r="AX47" i="3"/>
  <c r="AX48" i="3"/>
  <c r="AX49" i="3"/>
  <c r="AX50" i="3"/>
  <c r="AX51" i="3"/>
  <c r="AX52" i="3"/>
  <c r="AX53" i="3"/>
  <c r="AX54" i="3"/>
  <c r="AX55" i="3"/>
  <c r="AX56" i="3"/>
  <c r="AX57" i="3"/>
  <c r="AX58" i="3"/>
  <c r="AX59" i="3"/>
  <c r="AX60" i="3"/>
  <c r="AX61" i="3"/>
  <c r="AX62" i="3"/>
  <c r="AX63" i="3"/>
  <c r="AX64" i="3"/>
  <c r="AX65" i="3"/>
  <c r="AX66" i="3"/>
  <c r="AX67" i="3"/>
  <c r="AX68" i="3"/>
  <c r="AX69" i="3"/>
  <c r="AX70" i="3"/>
  <c r="AX71" i="3"/>
  <c r="AX72" i="3"/>
  <c r="AX73" i="3"/>
  <c r="AX74" i="3"/>
  <c r="AX75" i="3"/>
  <c r="AX76" i="3"/>
  <c r="AX77" i="3"/>
  <c r="AX78" i="3"/>
  <c r="AX79" i="3"/>
  <c r="C221" i="3"/>
  <c r="C223" i="3"/>
  <c r="L20" i="3"/>
  <c r="L21" i="3"/>
  <c r="L22" i="3"/>
  <c r="L23" i="3"/>
  <c r="D221" i="3"/>
  <c r="D223" i="3"/>
  <c r="M20" i="3"/>
  <c r="E221" i="3"/>
  <c r="E223" i="3"/>
  <c r="N20" i="3"/>
  <c r="F221" i="3"/>
  <c r="F223" i="3"/>
  <c r="O20" i="3"/>
  <c r="G221" i="3"/>
  <c r="G223" i="3"/>
  <c r="P20" i="3"/>
  <c r="H221" i="3"/>
  <c r="H223" i="3"/>
  <c r="Q20" i="3"/>
  <c r="M21" i="3"/>
  <c r="N21" i="3"/>
  <c r="O21" i="3"/>
  <c r="P21" i="3"/>
  <c r="Q21" i="3"/>
  <c r="M22" i="3"/>
  <c r="N22" i="3"/>
  <c r="O22" i="3"/>
  <c r="P22" i="3"/>
  <c r="Q22" i="3"/>
  <c r="M23" i="3"/>
  <c r="N23" i="3"/>
  <c r="O23" i="3"/>
  <c r="P23" i="3"/>
  <c r="Q23" i="3"/>
  <c r="L24" i="3"/>
  <c r="M24" i="3"/>
  <c r="N24" i="3"/>
  <c r="O24" i="3"/>
  <c r="P24" i="3"/>
  <c r="Q24" i="3"/>
  <c r="L25" i="3"/>
  <c r="M25" i="3"/>
  <c r="N25" i="3"/>
  <c r="O25" i="3"/>
  <c r="P25" i="3"/>
  <c r="Q25" i="3"/>
  <c r="L26" i="3"/>
  <c r="M26" i="3"/>
  <c r="N26" i="3"/>
  <c r="O26" i="3"/>
  <c r="P26" i="3"/>
  <c r="Q26" i="3"/>
  <c r="L27" i="3"/>
  <c r="M27" i="3"/>
  <c r="N27" i="3"/>
  <c r="O27" i="3"/>
  <c r="P27" i="3"/>
  <c r="Q27" i="3"/>
  <c r="L28" i="3"/>
  <c r="M28" i="3"/>
  <c r="N28" i="3"/>
  <c r="O28" i="3"/>
  <c r="P28" i="3"/>
  <c r="Q28" i="3"/>
  <c r="L29" i="3"/>
  <c r="M29" i="3"/>
  <c r="N29" i="3"/>
  <c r="O29" i="3"/>
  <c r="P29" i="3"/>
  <c r="Q29" i="3"/>
  <c r="L30" i="3"/>
  <c r="M30" i="3"/>
  <c r="N30" i="3"/>
  <c r="O30" i="3"/>
  <c r="P30" i="3"/>
  <c r="Q30" i="3"/>
  <c r="L31" i="3"/>
  <c r="M31" i="3"/>
  <c r="N31" i="3"/>
  <c r="O31" i="3"/>
  <c r="P31" i="3"/>
  <c r="Q31" i="3"/>
  <c r="L32" i="3"/>
  <c r="M32" i="3"/>
  <c r="N32" i="3"/>
  <c r="O32" i="3"/>
  <c r="P32" i="3"/>
  <c r="Q32" i="3"/>
  <c r="L33" i="3"/>
  <c r="M33" i="3"/>
  <c r="N33" i="3"/>
  <c r="O33" i="3"/>
  <c r="P33" i="3"/>
  <c r="Q33" i="3"/>
  <c r="L34" i="3"/>
  <c r="M34" i="3"/>
  <c r="N34" i="3"/>
  <c r="O34" i="3"/>
  <c r="P34" i="3"/>
  <c r="Q34" i="3"/>
  <c r="L35" i="3"/>
  <c r="M35" i="3"/>
  <c r="N35" i="3"/>
  <c r="O35" i="3"/>
  <c r="P35" i="3"/>
  <c r="Q35" i="3"/>
  <c r="L36" i="3"/>
  <c r="M36" i="3"/>
  <c r="N36" i="3"/>
  <c r="O36" i="3"/>
  <c r="P36" i="3"/>
  <c r="Q36" i="3"/>
  <c r="L37" i="3"/>
  <c r="M37" i="3"/>
  <c r="N37" i="3"/>
  <c r="O37" i="3"/>
  <c r="P37" i="3"/>
  <c r="Q37" i="3"/>
  <c r="L38" i="3"/>
  <c r="M38" i="3"/>
  <c r="N38" i="3"/>
  <c r="O38" i="3"/>
  <c r="P38" i="3"/>
  <c r="Q38" i="3"/>
  <c r="L39" i="3"/>
  <c r="M39" i="3"/>
  <c r="N39" i="3"/>
  <c r="O39" i="3"/>
  <c r="P39" i="3"/>
  <c r="Q39" i="3"/>
  <c r="L40" i="3"/>
  <c r="M40" i="3"/>
  <c r="N40" i="3"/>
  <c r="O40" i="3"/>
  <c r="P40" i="3"/>
  <c r="Q40" i="3"/>
  <c r="L41" i="3"/>
  <c r="M41" i="3"/>
  <c r="N41" i="3"/>
  <c r="O41" i="3"/>
  <c r="P41" i="3"/>
  <c r="Q41" i="3"/>
  <c r="L42" i="3"/>
  <c r="M42" i="3"/>
  <c r="N42" i="3"/>
  <c r="O42" i="3"/>
  <c r="P42" i="3"/>
  <c r="Q42" i="3"/>
  <c r="L43" i="3"/>
  <c r="M43" i="3"/>
  <c r="N43" i="3"/>
  <c r="O43" i="3"/>
  <c r="P43" i="3"/>
  <c r="Q43" i="3"/>
  <c r="L44" i="3"/>
  <c r="M44" i="3"/>
  <c r="N44" i="3"/>
  <c r="O44" i="3"/>
  <c r="P44" i="3"/>
  <c r="Q44" i="3"/>
  <c r="L45" i="3"/>
  <c r="M45" i="3"/>
  <c r="N45" i="3"/>
  <c r="O45" i="3"/>
  <c r="P45" i="3"/>
  <c r="Q45" i="3"/>
  <c r="L46" i="3"/>
  <c r="M46" i="3"/>
  <c r="N46" i="3"/>
  <c r="O46" i="3"/>
  <c r="P46" i="3"/>
  <c r="Q46" i="3"/>
  <c r="L47" i="3"/>
  <c r="M47" i="3"/>
  <c r="N47" i="3"/>
  <c r="O47" i="3"/>
  <c r="P47" i="3"/>
  <c r="Q47" i="3"/>
  <c r="L48" i="3"/>
  <c r="M48" i="3"/>
  <c r="N48" i="3"/>
  <c r="O48" i="3"/>
  <c r="P48" i="3"/>
  <c r="Q48" i="3"/>
  <c r="L49" i="3"/>
  <c r="M49" i="3"/>
  <c r="N49" i="3"/>
  <c r="O49" i="3"/>
  <c r="P49" i="3"/>
  <c r="Q49" i="3"/>
  <c r="L50" i="3"/>
  <c r="M50" i="3"/>
  <c r="N50" i="3"/>
  <c r="O50" i="3"/>
  <c r="P50" i="3"/>
  <c r="Q50" i="3"/>
  <c r="L51" i="3"/>
  <c r="M51" i="3"/>
  <c r="N51" i="3"/>
  <c r="O51" i="3"/>
  <c r="P51" i="3"/>
  <c r="Q51" i="3"/>
  <c r="L52" i="3"/>
  <c r="M52" i="3"/>
  <c r="N52" i="3"/>
  <c r="O52" i="3"/>
  <c r="P52" i="3"/>
  <c r="Q52" i="3"/>
  <c r="L53" i="3"/>
  <c r="M53" i="3"/>
  <c r="N53" i="3"/>
  <c r="O53" i="3"/>
  <c r="P53" i="3"/>
  <c r="Q53" i="3"/>
  <c r="L54" i="3"/>
  <c r="M54" i="3"/>
  <c r="N54" i="3"/>
  <c r="O54" i="3"/>
  <c r="P54" i="3"/>
  <c r="Q54" i="3"/>
  <c r="L55" i="3"/>
  <c r="M55" i="3"/>
  <c r="N55" i="3"/>
  <c r="O55" i="3"/>
  <c r="P55" i="3"/>
  <c r="Q55" i="3"/>
  <c r="L56" i="3"/>
  <c r="M56" i="3"/>
  <c r="N56" i="3"/>
  <c r="O56" i="3"/>
  <c r="P56" i="3"/>
  <c r="Q56" i="3"/>
  <c r="L57" i="3"/>
  <c r="M57" i="3"/>
  <c r="N57" i="3"/>
  <c r="O57" i="3"/>
  <c r="P57" i="3"/>
  <c r="Q57" i="3"/>
  <c r="L58" i="3"/>
  <c r="M58" i="3"/>
  <c r="N58" i="3"/>
  <c r="O58" i="3"/>
  <c r="P58" i="3"/>
  <c r="Q58" i="3"/>
  <c r="L59" i="3"/>
  <c r="M59" i="3"/>
  <c r="N59" i="3"/>
  <c r="O59" i="3"/>
  <c r="P59" i="3"/>
  <c r="Q59" i="3"/>
  <c r="L60" i="3"/>
  <c r="M60" i="3"/>
  <c r="N60" i="3"/>
  <c r="O60" i="3"/>
  <c r="P60" i="3"/>
  <c r="Q60" i="3"/>
  <c r="L61" i="3"/>
  <c r="M61" i="3"/>
  <c r="N61" i="3"/>
  <c r="O61" i="3"/>
  <c r="P61" i="3"/>
  <c r="Q61" i="3"/>
  <c r="L62" i="3"/>
  <c r="M62" i="3"/>
  <c r="N62" i="3"/>
  <c r="O62" i="3"/>
  <c r="P62" i="3"/>
  <c r="Q62" i="3"/>
  <c r="L63" i="3"/>
  <c r="M63" i="3"/>
  <c r="N63" i="3"/>
  <c r="O63" i="3"/>
  <c r="P63" i="3"/>
  <c r="Q63" i="3"/>
  <c r="L64" i="3"/>
  <c r="M64" i="3"/>
  <c r="N64" i="3"/>
  <c r="O64" i="3"/>
  <c r="P64" i="3"/>
  <c r="Q64" i="3"/>
  <c r="L65" i="3"/>
  <c r="M65" i="3"/>
  <c r="N65" i="3"/>
  <c r="O65" i="3"/>
  <c r="P65" i="3"/>
  <c r="Q65" i="3"/>
  <c r="L66" i="3"/>
  <c r="M66" i="3"/>
  <c r="N66" i="3"/>
  <c r="O66" i="3"/>
  <c r="P66" i="3"/>
  <c r="Q66" i="3"/>
  <c r="L67" i="3"/>
  <c r="M67" i="3"/>
  <c r="N67" i="3"/>
  <c r="O67" i="3"/>
  <c r="P67" i="3"/>
  <c r="Q67" i="3"/>
  <c r="L68" i="3"/>
  <c r="M68" i="3"/>
  <c r="N68" i="3"/>
  <c r="O68" i="3"/>
  <c r="P68" i="3"/>
  <c r="Q68" i="3"/>
  <c r="L69" i="3"/>
  <c r="M69" i="3"/>
  <c r="N69" i="3"/>
  <c r="O69" i="3"/>
  <c r="P69" i="3"/>
  <c r="Q69" i="3"/>
  <c r="L70" i="3"/>
  <c r="M70" i="3"/>
  <c r="N70" i="3"/>
  <c r="O70" i="3"/>
  <c r="P70" i="3"/>
  <c r="Q70" i="3"/>
  <c r="L71" i="3"/>
  <c r="M71" i="3"/>
  <c r="N71" i="3"/>
  <c r="O71" i="3"/>
  <c r="P71" i="3"/>
  <c r="Q71" i="3"/>
  <c r="L72" i="3"/>
  <c r="M72" i="3"/>
  <c r="N72" i="3"/>
  <c r="O72" i="3"/>
  <c r="P72" i="3"/>
  <c r="Q72" i="3"/>
  <c r="L73" i="3"/>
  <c r="M73" i="3"/>
  <c r="N73" i="3"/>
  <c r="O73" i="3"/>
  <c r="P73" i="3"/>
  <c r="Q73" i="3"/>
  <c r="L74" i="3"/>
  <c r="M74" i="3"/>
  <c r="N74" i="3"/>
  <c r="O74" i="3"/>
  <c r="P74" i="3"/>
  <c r="Q74" i="3"/>
  <c r="L75" i="3"/>
  <c r="M75" i="3"/>
  <c r="N75" i="3"/>
  <c r="O75" i="3"/>
  <c r="P75" i="3"/>
  <c r="Q75" i="3"/>
  <c r="L76" i="3"/>
  <c r="M76" i="3"/>
  <c r="N76" i="3"/>
  <c r="O76" i="3"/>
  <c r="P76" i="3"/>
  <c r="Q76" i="3"/>
  <c r="L77" i="3"/>
  <c r="M77" i="3"/>
  <c r="N77" i="3"/>
  <c r="O77" i="3"/>
  <c r="P77" i="3"/>
  <c r="Q77" i="3"/>
  <c r="L78" i="3"/>
  <c r="M78" i="3"/>
  <c r="N78" i="3"/>
  <c r="O78" i="3"/>
  <c r="P78" i="3"/>
  <c r="Q78" i="3"/>
  <c r="L79" i="3"/>
  <c r="M79" i="3"/>
  <c r="N79" i="3"/>
  <c r="O79" i="3"/>
  <c r="P79" i="3"/>
  <c r="Q79" i="3"/>
  <c r="L80" i="3"/>
  <c r="M80" i="3"/>
  <c r="N80" i="3"/>
  <c r="O80" i="3"/>
  <c r="P80" i="3"/>
  <c r="Q80" i="3"/>
  <c r="L81" i="3"/>
  <c r="M81" i="3"/>
  <c r="N81" i="3"/>
  <c r="O81" i="3"/>
  <c r="P81" i="3"/>
  <c r="Q81" i="3"/>
  <c r="L82" i="3"/>
  <c r="M82" i="3"/>
  <c r="N82" i="3"/>
  <c r="O82" i="3"/>
  <c r="P82" i="3"/>
  <c r="Q82" i="3"/>
  <c r="L83" i="3"/>
  <c r="M83" i="3"/>
  <c r="N83" i="3"/>
  <c r="O83" i="3"/>
  <c r="P83" i="3"/>
  <c r="Q83" i="3"/>
  <c r="L84" i="3"/>
  <c r="M84" i="3"/>
  <c r="N84" i="3"/>
  <c r="O84" i="3"/>
  <c r="P84" i="3"/>
  <c r="Q84" i="3"/>
  <c r="L85" i="3"/>
  <c r="M85" i="3"/>
  <c r="N85" i="3"/>
  <c r="O85" i="3"/>
  <c r="P85" i="3"/>
  <c r="Q85" i="3"/>
  <c r="L86" i="3"/>
  <c r="M86" i="3"/>
  <c r="N86" i="3"/>
  <c r="O86" i="3"/>
  <c r="P86" i="3"/>
  <c r="Q86" i="3"/>
  <c r="L87" i="3"/>
  <c r="M87" i="3"/>
  <c r="N87" i="3"/>
  <c r="O87" i="3"/>
  <c r="P87" i="3"/>
  <c r="Q87" i="3"/>
  <c r="L88" i="3"/>
  <c r="M88" i="3"/>
  <c r="N88" i="3"/>
  <c r="O88" i="3"/>
  <c r="P88" i="3"/>
  <c r="Q88" i="3"/>
  <c r="L89" i="3"/>
  <c r="M89" i="3"/>
  <c r="N89" i="3"/>
  <c r="O89" i="3"/>
  <c r="P89" i="3"/>
  <c r="Q89" i="3"/>
  <c r="L90" i="3"/>
  <c r="M90" i="3"/>
  <c r="N90" i="3"/>
  <c r="O90" i="3"/>
  <c r="P90" i="3"/>
  <c r="Q90" i="3"/>
  <c r="L91" i="3"/>
  <c r="M91" i="3"/>
  <c r="N91" i="3"/>
  <c r="O91" i="3"/>
  <c r="P91" i="3"/>
  <c r="Q91" i="3"/>
  <c r="L92" i="3"/>
  <c r="M92" i="3"/>
  <c r="N92" i="3"/>
  <c r="O92" i="3"/>
  <c r="P92" i="3"/>
  <c r="Q92" i="3"/>
  <c r="L93" i="3"/>
  <c r="M93" i="3"/>
  <c r="N93" i="3"/>
  <c r="O93" i="3"/>
  <c r="P93" i="3"/>
  <c r="Q93" i="3"/>
  <c r="L94" i="3"/>
  <c r="M94" i="3"/>
  <c r="N94" i="3"/>
  <c r="O94" i="3"/>
  <c r="P94" i="3"/>
  <c r="Q94" i="3"/>
  <c r="L95" i="3"/>
  <c r="M95" i="3"/>
  <c r="N95" i="3"/>
  <c r="O95" i="3"/>
  <c r="P95" i="3"/>
  <c r="Q95" i="3"/>
  <c r="L96" i="3"/>
  <c r="M96" i="3"/>
  <c r="N96" i="3"/>
  <c r="O96" i="3"/>
  <c r="P96" i="3"/>
  <c r="Q96" i="3"/>
  <c r="L97" i="3"/>
  <c r="M97" i="3"/>
  <c r="N97" i="3"/>
  <c r="O97" i="3"/>
  <c r="P97" i="3"/>
  <c r="Q97" i="3"/>
  <c r="L98" i="3"/>
  <c r="M98" i="3"/>
  <c r="N98" i="3"/>
  <c r="O98" i="3"/>
  <c r="P98" i="3"/>
  <c r="Q98" i="3"/>
  <c r="L99" i="3"/>
  <c r="M99" i="3"/>
  <c r="N99" i="3"/>
  <c r="O99" i="3"/>
  <c r="P99" i="3"/>
  <c r="Q99" i="3"/>
  <c r="L100" i="3"/>
  <c r="M100" i="3"/>
  <c r="N100" i="3"/>
  <c r="O100" i="3"/>
  <c r="P100" i="3"/>
  <c r="Q100" i="3"/>
  <c r="L101" i="3"/>
  <c r="M101" i="3"/>
  <c r="N101" i="3"/>
  <c r="O101" i="3"/>
  <c r="P101" i="3"/>
  <c r="Q101" i="3"/>
  <c r="L102" i="3"/>
  <c r="M102" i="3"/>
  <c r="N102" i="3"/>
  <c r="O102" i="3"/>
  <c r="P102" i="3"/>
  <c r="Q102" i="3"/>
  <c r="L103" i="3"/>
  <c r="M103" i="3"/>
  <c r="N103" i="3"/>
  <c r="O103" i="3"/>
  <c r="P103" i="3"/>
  <c r="Q103" i="3"/>
  <c r="L104" i="3"/>
  <c r="M104" i="3"/>
  <c r="N104" i="3"/>
  <c r="O104" i="3"/>
  <c r="P104" i="3"/>
  <c r="Q104" i="3"/>
  <c r="L105" i="3"/>
  <c r="M105" i="3"/>
  <c r="N105" i="3"/>
  <c r="O105" i="3"/>
  <c r="P105" i="3"/>
  <c r="Q105" i="3"/>
  <c r="L106" i="3"/>
  <c r="M106" i="3"/>
  <c r="N106" i="3"/>
  <c r="O106" i="3"/>
  <c r="P106" i="3"/>
  <c r="Q106" i="3"/>
  <c r="L107" i="3"/>
  <c r="M107" i="3"/>
  <c r="N107" i="3"/>
  <c r="O107" i="3"/>
  <c r="P107" i="3"/>
  <c r="Q107" i="3"/>
  <c r="L108" i="3"/>
  <c r="M108" i="3"/>
  <c r="N108" i="3"/>
  <c r="O108" i="3"/>
  <c r="P108" i="3"/>
  <c r="Q108" i="3"/>
  <c r="L109" i="3"/>
  <c r="M109" i="3"/>
  <c r="N109" i="3"/>
  <c r="O109" i="3"/>
  <c r="P109" i="3"/>
  <c r="Q109" i="3"/>
  <c r="L110" i="3"/>
  <c r="M110" i="3"/>
  <c r="N110" i="3"/>
  <c r="O110" i="3"/>
  <c r="P110" i="3"/>
  <c r="Q110" i="3"/>
  <c r="L111" i="3"/>
  <c r="M111" i="3"/>
  <c r="N111" i="3"/>
  <c r="O111" i="3"/>
  <c r="P111" i="3"/>
  <c r="Q111" i="3"/>
  <c r="L112" i="3"/>
  <c r="M112" i="3"/>
  <c r="N112" i="3"/>
  <c r="O112" i="3"/>
  <c r="P112" i="3"/>
  <c r="Q112" i="3"/>
  <c r="L113" i="3"/>
  <c r="M113" i="3"/>
  <c r="N113" i="3"/>
  <c r="O113" i="3"/>
  <c r="P113" i="3"/>
  <c r="Q113" i="3"/>
  <c r="L114" i="3"/>
  <c r="M114" i="3"/>
  <c r="N114" i="3"/>
  <c r="O114" i="3"/>
  <c r="P114" i="3"/>
  <c r="Q114" i="3"/>
  <c r="L115" i="3"/>
  <c r="M115" i="3"/>
  <c r="N115" i="3"/>
  <c r="O115" i="3"/>
  <c r="P115" i="3"/>
  <c r="Q115" i="3"/>
  <c r="L116" i="3"/>
  <c r="M116" i="3"/>
  <c r="N116" i="3"/>
  <c r="O116" i="3"/>
  <c r="P116" i="3"/>
  <c r="Q116" i="3"/>
  <c r="L117" i="3"/>
  <c r="M117" i="3"/>
  <c r="N117" i="3"/>
  <c r="O117" i="3"/>
  <c r="P117" i="3"/>
  <c r="Q117" i="3"/>
  <c r="L118" i="3"/>
  <c r="M118" i="3"/>
  <c r="N118" i="3"/>
  <c r="O118" i="3"/>
  <c r="P118" i="3"/>
  <c r="Q118" i="3"/>
  <c r="L119" i="3"/>
  <c r="M119" i="3"/>
  <c r="N119" i="3"/>
  <c r="O119" i="3"/>
  <c r="P119" i="3"/>
  <c r="Q119" i="3"/>
  <c r="L120" i="3"/>
  <c r="M120" i="3"/>
  <c r="N120" i="3"/>
  <c r="O120" i="3"/>
  <c r="P120" i="3"/>
  <c r="Q120" i="3"/>
  <c r="L121" i="3"/>
  <c r="M121" i="3"/>
  <c r="N121" i="3"/>
  <c r="O121" i="3"/>
  <c r="P121" i="3"/>
  <c r="Q121" i="3"/>
  <c r="L122" i="3"/>
  <c r="M122" i="3"/>
  <c r="N122" i="3"/>
  <c r="O122" i="3"/>
  <c r="P122" i="3"/>
  <c r="Q122" i="3"/>
  <c r="L123" i="3"/>
  <c r="M123" i="3"/>
  <c r="N123" i="3"/>
  <c r="O123" i="3"/>
  <c r="P123" i="3"/>
  <c r="Q123" i="3"/>
  <c r="L124" i="3"/>
  <c r="M124" i="3"/>
  <c r="N124" i="3"/>
  <c r="O124" i="3"/>
  <c r="P124" i="3"/>
  <c r="Q124" i="3"/>
  <c r="L125" i="3"/>
  <c r="M125" i="3"/>
  <c r="N125" i="3"/>
  <c r="O125" i="3"/>
  <c r="P125" i="3"/>
  <c r="Q125" i="3"/>
  <c r="L126" i="3"/>
  <c r="M126" i="3"/>
  <c r="N126" i="3"/>
  <c r="O126" i="3"/>
  <c r="P126" i="3"/>
  <c r="Q126" i="3"/>
  <c r="L127" i="3"/>
  <c r="M127" i="3"/>
  <c r="N127" i="3"/>
  <c r="O127" i="3"/>
  <c r="P127" i="3"/>
  <c r="Q127" i="3"/>
  <c r="L128" i="3"/>
  <c r="M128" i="3"/>
  <c r="N128" i="3"/>
  <c r="O128" i="3"/>
  <c r="P128" i="3"/>
  <c r="Q128" i="3"/>
  <c r="L129" i="3"/>
  <c r="M129" i="3"/>
  <c r="N129" i="3"/>
  <c r="O129" i="3"/>
  <c r="P129" i="3"/>
  <c r="Q129" i="3"/>
  <c r="L130" i="3"/>
  <c r="M130" i="3"/>
  <c r="N130" i="3"/>
  <c r="O130" i="3"/>
  <c r="P130" i="3"/>
  <c r="Q130" i="3"/>
  <c r="L131" i="3"/>
  <c r="M131" i="3"/>
  <c r="N131" i="3"/>
  <c r="O131" i="3"/>
  <c r="P131" i="3"/>
  <c r="Q131" i="3"/>
  <c r="L132" i="3"/>
  <c r="M132" i="3"/>
  <c r="N132" i="3"/>
  <c r="O132" i="3"/>
  <c r="P132" i="3"/>
  <c r="Q132" i="3"/>
  <c r="L133" i="3"/>
  <c r="M133" i="3"/>
  <c r="N133" i="3"/>
  <c r="O133" i="3"/>
  <c r="P133" i="3"/>
  <c r="Q133" i="3"/>
  <c r="L134" i="3"/>
  <c r="M134" i="3"/>
  <c r="N134" i="3"/>
  <c r="O134" i="3"/>
  <c r="P134" i="3"/>
  <c r="Q134" i="3"/>
  <c r="L135" i="3"/>
  <c r="M135" i="3"/>
  <c r="N135" i="3"/>
  <c r="O135" i="3"/>
  <c r="P135" i="3"/>
  <c r="Q135" i="3"/>
  <c r="L136" i="3"/>
  <c r="M136" i="3"/>
  <c r="N136" i="3"/>
  <c r="O136" i="3"/>
  <c r="P136" i="3"/>
  <c r="Q136" i="3"/>
  <c r="L137" i="3"/>
  <c r="M137" i="3"/>
  <c r="N137" i="3"/>
  <c r="O137" i="3"/>
  <c r="P137" i="3"/>
  <c r="Q137" i="3"/>
  <c r="L138" i="3"/>
  <c r="M138" i="3"/>
  <c r="N138" i="3"/>
  <c r="O138" i="3"/>
  <c r="P138" i="3"/>
  <c r="Q138" i="3"/>
  <c r="L139" i="3"/>
  <c r="M139" i="3"/>
  <c r="N139" i="3"/>
  <c r="O139" i="3"/>
  <c r="P139" i="3"/>
  <c r="Q139" i="3"/>
  <c r="L140" i="3"/>
  <c r="M140" i="3"/>
  <c r="N140" i="3"/>
  <c r="O140" i="3"/>
  <c r="P140" i="3"/>
  <c r="Q140" i="3"/>
  <c r="L141" i="3"/>
  <c r="M141" i="3"/>
  <c r="N141" i="3"/>
  <c r="O141" i="3"/>
  <c r="P141" i="3"/>
  <c r="Q141" i="3"/>
  <c r="L142" i="3"/>
  <c r="M142" i="3"/>
  <c r="N142" i="3"/>
  <c r="O142" i="3"/>
  <c r="P142" i="3"/>
  <c r="Q142" i="3"/>
  <c r="L143" i="3"/>
  <c r="M143" i="3"/>
  <c r="N143" i="3"/>
  <c r="O143" i="3"/>
  <c r="P143" i="3"/>
  <c r="Q143" i="3"/>
  <c r="L144" i="3"/>
  <c r="M144" i="3"/>
  <c r="N144" i="3"/>
  <c r="O144" i="3"/>
  <c r="P144" i="3"/>
  <c r="Q144" i="3"/>
  <c r="L145" i="3"/>
  <c r="M145" i="3"/>
  <c r="N145" i="3"/>
  <c r="O145" i="3"/>
  <c r="P145" i="3"/>
  <c r="Q145" i="3"/>
  <c r="L146" i="3"/>
  <c r="M146" i="3"/>
  <c r="N146" i="3"/>
  <c r="O146" i="3"/>
  <c r="P146" i="3"/>
  <c r="Q146" i="3"/>
  <c r="L147" i="3"/>
  <c r="M147" i="3"/>
  <c r="N147" i="3"/>
  <c r="O147" i="3"/>
  <c r="P147" i="3"/>
  <c r="Q147" i="3"/>
  <c r="L148" i="3"/>
  <c r="M148" i="3"/>
  <c r="N148" i="3"/>
  <c r="O148" i="3"/>
  <c r="P148" i="3"/>
  <c r="Q148" i="3"/>
  <c r="L149" i="3"/>
  <c r="M149" i="3"/>
  <c r="N149" i="3"/>
  <c r="O149" i="3"/>
  <c r="P149" i="3"/>
  <c r="Q149" i="3"/>
  <c r="L150" i="3"/>
  <c r="M150" i="3"/>
  <c r="N150" i="3"/>
  <c r="O150" i="3"/>
  <c r="P150" i="3"/>
  <c r="Q150" i="3"/>
  <c r="L151" i="3"/>
  <c r="M151" i="3"/>
  <c r="N151" i="3"/>
  <c r="O151" i="3"/>
  <c r="P151" i="3"/>
  <c r="Q151" i="3"/>
  <c r="L152" i="3"/>
  <c r="M152" i="3"/>
  <c r="N152" i="3"/>
  <c r="O152" i="3"/>
  <c r="P152" i="3"/>
  <c r="Q152" i="3"/>
  <c r="L153" i="3"/>
  <c r="M153" i="3"/>
  <c r="N153" i="3"/>
  <c r="O153" i="3"/>
  <c r="P153" i="3"/>
  <c r="Q153" i="3"/>
  <c r="L154" i="3"/>
  <c r="M154" i="3"/>
  <c r="N154" i="3"/>
  <c r="O154" i="3"/>
  <c r="P154" i="3"/>
  <c r="Q154" i="3"/>
  <c r="L155" i="3"/>
  <c r="M155" i="3"/>
  <c r="N155" i="3"/>
  <c r="O155" i="3"/>
  <c r="P155" i="3"/>
  <c r="Q155" i="3"/>
  <c r="L156" i="3"/>
  <c r="M156" i="3"/>
  <c r="N156" i="3"/>
  <c r="O156" i="3"/>
  <c r="P156" i="3"/>
  <c r="Q156" i="3"/>
  <c r="L157" i="3"/>
  <c r="M157" i="3"/>
  <c r="N157" i="3"/>
  <c r="O157" i="3"/>
  <c r="P157" i="3"/>
  <c r="Q157" i="3"/>
  <c r="L158" i="3"/>
  <c r="M158" i="3"/>
  <c r="N158" i="3"/>
  <c r="O158" i="3"/>
  <c r="P158" i="3"/>
  <c r="Q158" i="3"/>
  <c r="L159" i="3"/>
  <c r="M159" i="3"/>
  <c r="N159" i="3"/>
  <c r="O159" i="3"/>
  <c r="P159" i="3"/>
  <c r="Q159" i="3"/>
  <c r="L160" i="3"/>
  <c r="M160" i="3"/>
  <c r="N160" i="3"/>
  <c r="O160" i="3"/>
  <c r="P160" i="3"/>
  <c r="Q160" i="3"/>
  <c r="L161" i="3"/>
  <c r="M161" i="3"/>
  <c r="N161" i="3"/>
  <c r="O161" i="3"/>
  <c r="P161" i="3"/>
  <c r="Q161" i="3"/>
  <c r="L162" i="3"/>
  <c r="M162" i="3"/>
  <c r="N162" i="3"/>
  <c r="O162" i="3"/>
  <c r="P162" i="3"/>
  <c r="Q162" i="3"/>
  <c r="L163" i="3"/>
  <c r="M163" i="3"/>
  <c r="N163" i="3"/>
  <c r="O163" i="3"/>
  <c r="P163" i="3"/>
  <c r="Q163" i="3"/>
  <c r="L164" i="3"/>
  <c r="M164" i="3"/>
  <c r="N164" i="3"/>
  <c r="O164" i="3"/>
  <c r="P164" i="3"/>
  <c r="Q164" i="3"/>
  <c r="L165" i="3"/>
  <c r="M165" i="3"/>
  <c r="N165" i="3"/>
  <c r="O165" i="3"/>
  <c r="P165" i="3"/>
  <c r="Q165" i="3"/>
  <c r="L166" i="3"/>
  <c r="M166" i="3"/>
  <c r="N166" i="3"/>
  <c r="O166" i="3"/>
  <c r="P166" i="3"/>
  <c r="Q166" i="3"/>
  <c r="L167" i="3"/>
  <c r="M167" i="3"/>
  <c r="N167" i="3"/>
  <c r="O167" i="3"/>
  <c r="P167" i="3"/>
  <c r="Q167" i="3"/>
  <c r="L168" i="3"/>
  <c r="M168" i="3"/>
  <c r="N168" i="3"/>
  <c r="O168" i="3"/>
  <c r="P168" i="3"/>
  <c r="Q168" i="3"/>
  <c r="L169" i="3"/>
  <c r="M169" i="3"/>
  <c r="N169" i="3"/>
  <c r="O169" i="3"/>
  <c r="P169" i="3"/>
  <c r="Q169" i="3"/>
  <c r="L170" i="3"/>
  <c r="M170" i="3"/>
  <c r="N170" i="3"/>
  <c r="O170" i="3"/>
  <c r="P170" i="3"/>
  <c r="Q170" i="3"/>
  <c r="L171" i="3"/>
  <c r="M171" i="3"/>
  <c r="N171" i="3"/>
  <c r="O171" i="3"/>
  <c r="P171" i="3"/>
  <c r="Q171" i="3"/>
  <c r="L172" i="3"/>
  <c r="M172" i="3"/>
  <c r="N172" i="3"/>
  <c r="O172" i="3"/>
  <c r="P172" i="3"/>
  <c r="Q172" i="3"/>
  <c r="L173" i="3"/>
  <c r="M173" i="3"/>
  <c r="N173" i="3"/>
  <c r="O173" i="3"/>
  <c r="P173" i="3"/>
  <c r="Q173" i="3"/>
  <c r="L174" i="3"/>
  <c r="M174" i="3"/>
  <c r="N174" i="3"/>
  <c r="O174" i="3"/>
  <c r="P174" i="3"/>
  <c r="Q174" i="3"/>
  <c r="L175" i="3"/>
  <c r="M175" i="3"/>
  <c r="N175" i="3"/>
  <c r="O175" i="3"/>
  <c r="P175" i="3"/>
  <c r="Q175" i="3"/>
  <c r="L176" i="3"/>
  <c r="M176" i="3"/>
  <c r="N176" i="3"/>
  <c r="O176" i="3"/>
  <c r="P176" i="3"/>
  <c r="Q176" i="3"/>
  <c r="L177" i="3"/>
  <c r="M177" i="3"/>
  <c r="N177" i="3"/>
  <c r="O177" i="3"/>
  <c r="P177" i="3"/>
  <c r="Q177" i="3"/>
  <c r="L178" i="3"/>
  <c r="M178" i="3"/>
  <c r="N178" i="3"/>
  <c r="O178" i="3"/>
  <c r="P178" i="3"/>
  <c r="Q178" i="3"/>
  <c r="L179" i="3"/>
  <c r="M179" i="3"/>
  <c r="N179" i="3"/>
  <c r="O179" i="3"/>
  <c r="P179" i="3"/>
  <c r="Q179" i="3"/>
  <c r="L180" i="3"/>
  <c r="M180" i="3"/>
  <c r="N180" i="3"/>
  <c r="O180" i="3"/>
  <c r="P180" i="3"/>
  <c r="Q180" i="3"/>
  <c r="L181" i="3"/>
  <c r="M181" i="3"/>
  <c r="N181" i="3"/>
  <c r="O181" i="3"/>
  <c r="P181" i="3"/>
  <c r="Q181" i="3"/>
  <c r="L182" i="3"/>
  <c r="M182" i="3"/>
  <c r="N182" i="3"/>
  <c r="O182" i="3"/>
  <c r="P182" i="3"/>
  <c r="Q182" i="3"/>
  <c r="L183" i="3"/>
  <c r="M183" i="3"/>
  <c r="N183" i="3"/>
  <c r="O183" i="3"/>
  <c r="P183" i="3"/>
  <c r="Q183" i="3"/>
  <c r="L184" i="3"/>
  <c r="M184" i="3"/>
  <c r="N184" i="3"/>
  <c r="O184" i="3"/>
  <c r="P184" i="3"/>
  <c r="Q184" i="3"/>
  <c r="L185" i="3"/>
  <c r="M185" i="3"/>
  <c r="N185" i="3"/>
  <c r="O185" i="3"/>
  <c r="P185" i="3"/>
  <c r="Q185" i="3"/>
  <c r="L186" i="3"/>
  <c r="M186" i="3"/>
  <c r="N186" i="3"/>
  <c r="O186" i="3"/>
  <c r="P186" i="3"/>
  <c r="Q186" i="3"/>
  <c r="L187" i="3"/>
  <c r="M187" i="3"/>
  <c r="N187" i="3"/>
  <c r="O187" i="3"/>
  <c r="P187" i="3"/>
  <c r="Q187" i="3"/>
  <c r="L188" i="3"/>
  <c r="M188" i="3"/>
  <c r="N188" i="3"/>
  <c r="O188" i="3"/>
  <c r="P188" i="3"/>
  <c r="Q188" i="3"/>
  <c r="L189" i="3"/>
  <c r="M189" i="3"/>
  <c r="N189" i="3"/>
  <c r="O189" i="3"/>
  <c r="P189" i="3"/>
  <c r="Q189" i="3"/>
  <c r="L190" i="3"/>
  <c r="M190" i="3"/>
  <c r="N190" i="3"/>
  <c r="O190" i="3"/>
  <c r="P190" i="3"/>
  <c r="Q190" i="3"/>
  <c r="L191" i="3"/>
  <c r="M191" i="3"/>
  <c r="N191" i="3"/>
  <c r="O191" i="3"/>
  <c r="P191" i="3"/>
  <c r="Q191" i="3"/>
  <c r="L192" i="3"/>
  <c r="M192" i="3"/>
  <c r="N192" i="3"/>
  <c r="O192" i="3"/>
  <c r="P192" i="3"/>
  <c r="Q192" i="3"/>
  <c r="L193" i="3"/>
  <c r="M193" i="3"/>
  <c r="N193" i="3"/>
  <c r="O193" i="3"/>
  <c r="P193" i="3"/>
  <c r="Q193" i="3"/>
  <c r="L194" i="3"/>
  <c r="M194" i="3"/>
  <c r="N194" i="3"/>
  <c r="O194" i="3"/>
  <c r="P194" i="3"/>
  <c r="Q194" i="3"/>
  <c r="L195" i="3"/>
  <c r="M195" i="3"/>
  <c r="N195" i="3"/>
  <c r="O195" i="3"/>
  <c r="P195" i="3"/>
  <c r="Q195" i="3"/>
  <c r="L196" i="3"/>
  <c r="M196" i="3"/>
  <c r="N196" i="3"/>
  <c r="O196" i="3"/>
  <c r="P196" i="3"/>
  <c r="Q196" i="3"/>
  <c r="L197" i="3"/>
  <c r="M197" i="3"/>
  <c r="N197" i="3"/>
  <c r="O197" i="3"/>
  <c r="P197" i="3"/>
  <c r="Q197" i="3"/>
  <c r="L198" i="3"/>
  <c r="M198" i="3"/>
  <c r="N198" i="3"/>
  <c r="O198" i="3"/>
  <c r="P198" i="3"/>
  <c r="Q198" i="3"/>
  <c r="L199" i="3"/>
  <c r="M199" i="3"/>
  <c r="N199" i="3"/>
  <c r="O199" i="3"/>
  <c r="P199" i="3"/>
  <c r="Q199" i="3"/>
  <c r="L200" i="3"/>
  <c r="M200" i="3"/>
  <c r="N200" i="3"/>
  <c r="O200" i="3"/>
  <c r="P200" i="3"/>
  <c r="Q200" i="3"/>
  <c r="L201" i="3"/>
  <c r="M201" i="3"/>
  <c r="N201" i="3"/>
  <c r="O201" i="3"/>
  <c r="P201" i="3"/>
  <c r="Q201" i="3"/>
  <c r="L202" i="3"/>
  <c r="M202" i="3"/>
  <c r="N202" i="3"/>
  <c r="O202" i="3"/>
  <c r="P202" i="3"/>
  <c r="Q202" i="3"/>
  <c r="L203" i="3"/>
  <c r="M203" i="3"/>
  <c r="N203" i="3"/>
  <c r="O203" i="3"/>
  <c r="P203" i="3"/>
  <c r="Q203" i="3"/>
  <c r="L204" i="3"/>
  <c r="M204" i="3"/>
  <c r="N204" i="3"/>
  <c r="O204" i="3"/>
  <c r="P204" i="3"/>
  <c r="Q204" i="3"/>
  <c r="L205" i="3"/>
  <c r="M205" i="3"/>
  <c r="N205" i="3"/>
  <c r="O205" i="3"/>
  <c r="P205" i="3"/>
  <c r="Q205" i="3"/>
  <c r="L206" i="3"/>
  <c r="M206" i="3"/>
  <c r="N206" i="3"/>
  <c r="O206" i="3"/>
  <c r="P206" i="3"/>
  <c r="Q206" i="3"/>
  <c r="L207" i="3"/>
  <c r="M207" i="3"/>
  <c r="N207" i="3"/>
  <c r="O207" i="3"/>
  <c r="P207" i="3"/>
  <c r="Q207" i="3"/>
  <c r="L208" i="3"/>
  <c r="M208" i="3"/>
  <c r="N208" i="3"/>
  <c r="O208" i="3"/>
  <c r="P208" i="3"/>
  <c r="Q208" i="3"/>
  <c r="L209" i="3"/>
  <c r="M209" i="3"/>
  <c r="N209" i="3"/>
  <c r="O209" i="3"/>
  <c r="P209" i="3"/>
  <c r="Q209" i="3"/>
  <c r="L210" i="3"/>
  <c r="M210" i="3"/>
  <c r="N210" i="3"/>
  <c r="O210" i="3"/>
  <c r="P210" i="3"/>
  <c r="Q210" i="3"/>
  <c r="L211" i="3"/>
  <c r="M211" i="3"/>
  <c r="N211" i="3"/>
  <c r="O211" i="3"/>
  <c r="P211" i="3"/>
  <c r="Q211" i="3"/>
  <c r="L212" i="3"/>
  <c r="M212" i="3"/>
  <c r="N212" i="3"/>
  <c r="O212" i="3"/>
  <c r="P212" i="3"/>
  <c r="Q212" i="3"/>
  <c r="L213" i="3"/>
  <c r="M213" i="3"/>
  <c r="N213" i="3"/>
  <c r="O213" i="3"/>
  <c r="P213" i="3"/>
  <c r="Q213" i="3"/>
  <c r="L214" i="3"/>
  <c r="M214" i="3"/>
  <c r="N214" i="3"/>
  <c r="O214" i="3"/>
  <c r="P214" i="3"/>
  <c r="Q214" i="3"/>
  <c r="L215" i="3"/>
  <c r="M215" i="3"/>
  <c r="N215" i="3"/>
  <c r="O215" i="3"/>
  <c r="P215" i="3"/>
  <c r="Q215" i="3"/>
  <c r="L216" i="3"/>
  <c r="M216" i="3"/>
  <c r="N216" i="3"/>
  <c r="O216" i="3"/>
  <c r="P216" i="3"/>
  <c r="Q216" i="3"/>
  <c r="L217" i="3"/>
  <c r="M217" i="3"/>
  <c r="N217" i="3"/>
  <c r="O217" i="3"/>
  <c r="P217" i="3"/>
  <c r="Q217" i="3"/>
  <c r="L218" i="3"/>
  <c r="M218" i="3"/>
  <c r="N218" i="3"/>
  <c r="O218" i="3"/>
  <c r="P218" i="3"/>
  <c r="Q218" i="3"/>
  <c r="L219" i="3"/>
  <c r="M219" i="3"/>
  <c r="N219" i="3"/>
  <c r="O219" i="3"/>
  <c r="P219" i="3"/>
  <c r="Q219" i="3"/>
  <c r="L228" i="3" a="1"/>
  <c r="L228" i="3"/>
  <c r="M228" i="3"/>
  <c r="N228" i="3"/>
  <c r="O228" i="3"/>
  <c r="P228" i="3"/>
  <c r="Q228" i="3"/>
  <c r="R228" i="3"/>
  <c r="T80" i="3"/>
  <c r="AX80" i="3"/>
  <c r="AX81" i="3"/>
  <c r="AX82" i="3"/>
  <c r="AX83" i="3"/>
  <c r="AX84" i="3"/>
  <c r="AX85" i="3"/>
  <c r="AX86" i="3"/>
  <c r="AX87" i="3"/>
  <c r="AX88" i="3"/>
  <c r="AX89" i="3"/>
  <c r="AX90" i="3"/>
  <c r="AX91" i="3"/>
  <c r="AX92" i="3"/>
  <c r="AX93" i="3"/>
  <c r="AX94" i="3"/>
  <c r="AX95" i="3"/>
  <c r="AX96" i="3"/>
  <c r="AX97" i="3"/>
  <c r="AX98" i="3"/>
  <c r="AX99" i="3"/>
  <c r="AX100" i="3"/>
  <c r="AX101" i="3"/>
  <c r="AX102" i="3"/>
  <c r="AX103" i="3"/>
  <c r="AX104" i="3"/>
  <c r="AX105" i="3"/>
  <c r="AX106" i="3"/>
  <c r="AX107" i="3"/>
  <c r="AX108" i="3"/>
  <c r="AX109" i="3"/>
  <c r="AX110" i="3"/>
  <c r="AX111" i="3"/>
  <c r="AX112" i="3"/>
  <c r="AX113" i="3"/>
  <c r="AX114" i="3"/>
  <c r="AX115" i="3"/>
  <c r="AX116" i="3"/>
  <c r="AX117" i="3"/>
  <c r="AX118" i="3"/>
  <c r="AX119" i="3"/>
  <c r="AX120" i="3"/>
  <c r="AX121" i="3"/>
  <c r="AX122" i="3"/>
  <c r="AX123" i="3"/>
  <c r="AX124" i="3"/>
  <c r="AX125" i="3"/>
  <c r="AX126" i="3"/>
  <c r="AX127" i="3"/>
  <c r="AX128" i="3"/>
  <c r="AX129" i="3"/>
  <c r="AX130" i="3"/>
  <c r="AX131" i="3"/>
  <c r="AX132" i="3"/>
  <c r="AX133" i="3"/>
  <c r="AX134" i="3"/>
  <c r="AX135" i="3"/>
  <c r="AX136" i="3"/>
  <c r="AX137" i="3"/>
  <c r="AX138" i="3"/>
  <c r="AX139" i="3"/>
  <c r="AX140" i="3"/>
  <c r="AX141" i="3"/>
  <c r="AX142" i="3"/>
  <c r="AX143" i="3"/>
  <c r="AX144" i="3"/>
  <c r="AX145" i="3"/>
  <c r="AX146" i="3"/>
  <c r="AX147" i="3"/>
  <c r="AX148" i="3"/>
  <c r="AX149" i="3"/>
  <c r="AX150" i="3"/>
  <c r="AX151" i="3"/>
  <c r="AX152" i="3"/>
  <c r="AX153" i="3"/>
  <c r="AX154" i="3"/>
  <c r="AX155" i="3"/>
  <c r="AX156" i="3"/>
  <c r="AX157" i="3"/>
  <c r="AX158" i="3"/>
  <c r="AX159" i="3"/>
  <c r="AX160" i="3"/>
  <c r="AX161" i="3"/>
  <c r="AX162" i="3"/>
  <c r="AX163" i="3"/>
  <c r="AX164" i="3"/>
  <c r="AX165" i="3"/>
  <c r="AX166" i="3"/>
  <c r="AX167" i="3"/>
  <c r="AX168" i="3"/>
  <c r="AX169" i="3"/>
  <c r="AX170" i="3"/>
  <c r="AX171" i="3"/>
  <c r="AX172" i="3"/>
  <c r="AX173" i="3"/>
  <c r="AX174" i="3"/>
  <c r="AX175" i="3"/>
  <c r="AX176" i="3"/>
  <c r="AX177" i="3"/>
  <c r="AX178" i="3"/>
  <c r="AX179" i="3"/>
  <c r="AX180" i="3"/>
  <c r="AX181" i="3"/>
  <c r="AX182" i="3"/>
  <c r="AX183" i="3"/>
  <c r="AX184" i="3"/>
  <c r="AX185" i="3"/>
  <c r="AX186" i="3"/>
  <c r="AX187" i="3"/>
  <c r="AX188" i="3"/>
  <c r="AX189" i="3"/>
  <c r="AX190" i="3"/>
  <c r="AX191" i="3"/>
  <c r="AX192" i="3"/>
  <c r="AX193" i="3"/>
  <c r="AX194" i="3"/>
  <c r="AX195" i="3"/>
  <c r="AX196" i="3"/>
  <c r="AX197" i="3"/>
  <c r="AX198" i="3"/>
  <c r="AX199" i="3"/>
  <c r="AX200" i="3"/>
  <c r="AX201" i="3"/>
  <c r="AX202" i="3"/>
  <c r="AX203" i="3"/>
  <c r="AX204" i="3"/>
  <c r="AX205" i="3"/>
  <c r="AX206" i="3"/>
  <c r="AX207" i="3"/>
  <c r="AX208" i="3"/>
  <c r="AX209" i="3"/>
  <c r="AX210" i="3"/>
  <c r="AX211" i="3"/>
  <c r="AX212" i="3"/>
  <c r="AX213" i="3"/>
  <c r="AX214" i="3"/>
  <c r="AX215" i="3"/>
  <c r="AX216" i="3"/>
  <c r="AX217" i="3"/>
  <c r="AX218" i="3"/>
  <c r="AX219" i="3"/>
  <c r="AX14" i="3"/>
  <c r="AV14" i="3"/>
  <c r="T21" i="3"/>
  <c r="T22" i="3"/>
  <c r="T23" i="3"/>
  <c r="T24" i="3"/>
  <c r="T25" i="3"/>
  <c r="T26" i="3"/>
  <c r="T27" i="3"/>
  <c r="T28" i="3"/>
  <c r="T29" i="3"/>
  <c r="T30" i="3"/>
  <c r="T31" i="3"/>
  <c r="T32" i="3"/>
  <c r="T33" i="3"/>
  <c r="T34" i="3"/>
  <c r="T35" i="3"/>
  <c r="T36" i="3"/>
  <c r="T37" i="3"/>
  <c r="T38" i="3"/>
  <c r="T39" i="3"/>
  <c r="T40" i="3"/>
  <c r="T41" i="3"/>
  <c r="T42" i="3"/>
  <c r="T43" i="3"/>
  <c r="T44" i="3"/>
  <c r="T45" i="3"/>
  <c r="T46" i="3"/>
  <c r="T47" i="3"/>
  <c r="T48" i="3"/>
  <c r="T49" i="3"/>
  <c r="T50" i="3"/>
  <c r="T51" i="3"/>
  <c r="T52" i="3"/>
  <c r="T53" i="3"/>
  <c r="T54" i="3"/>
  <c r="T55" i="3"/>
  <c r="T56" i="3"/>
  <c r="T57" i="3"/>
  <c r="T58" i="3"/>
  <c r="T59" i="3"/>
  <c r="T60" i="3"/>
  <c r="T61" i="3"/>
  <c r="T62" i="3"/>
  <c r="T63" i="3"/>
  <c r="T64" i="3"/>
  <c r="T65" i="3"/>
  <c r="T66" i="3"/>
  <c r="T67" i="3"/>
  <c r="T68" i="3"/>
  <c r="T69" i="3"/>
  <c r="T70" i="3"/>
  <c r="T71" i="3"/>
  <c r="T72" i="3"/>
  <c r="T73" i="3"/>
  <c r="T74" i="3"/>
  <c r="T75" i="3"/>
  <c r="T76" i="3"/>
  <c r="T77" i="3"/>
  <c r="T78" i="3"/>
  <c r="T79"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T108" i="3"/>
  <c r="T109" i="3"/>
  <c r="T110" i="3"/>
  <c r="T111" i="3"/>
  <c r="T112" i="3"/>
  <c r="T113" i="3"/>
  <c r="T114" i="3"/>
  <c r="T115" i="3"/>
  <c r="T116" i="3"/>
  <c r="T117" i="3"/>
  <c r="T118" i="3"/>
  <c r="T119" i="3"/>
  <c r="T120" i="3"/>
  <c r="T121" i="3"/>
  <c r="T122" i="3"/>
  <c r="T123" i="3"/>
  <c r="T124" i="3"/>
  <c r="T125" i="3"/>
  <c r="T126" i="3"/>
  <c r="T127" i="3"/>
  <c r="T128" i="3"/>
  <c r="T129" i="3"/>
  <c r="T130" i="3"/>
  <c r="T131" i="3"/>
  <c r="T132" i="3"/>
  <c r="T133" i="3"/>
  <c r="T134" i="3"/>
  <c r="T135" i="3"/>
  <c r="T136" i="3"/>
  <c r="T137" i="3"/>
  <c r="T138" i="3"/>
  <c r="T139" i="3"/>
  <c r="T140" i="3"/>
  <c r="T141" i="3"/>
  <c r="T142" i="3"/>
  <c r="T143" i="3"/>
  <c r="T144" i="3"/>
  <c r="T145" i="3"/>
  <c r="T146" i="3"/>
  <c r="T147" i="3"/>
  <c r="T148" i="3"/>
  <c r="T149" i="3"/>
  <c r="T150" i="3"/>
  <c r="T151" i="3"/>
  <c r="T152" i="3"/>
  <c r="T153" i="3"/>
  <c r="T154" i="3"/>
  <c r="T155" i="3"/>
  <c r="T156" i="3"/>
  <c r="T157" i="3"/>
  <c r="T158" i="3"/>
  <c r="T159" i="3"/>
  <c r="T160" i="3"/>
  <c r="T161" i="3"/>
  <c r="T162" i="3"/>
  <c r="T163" i="3"/>
  <c r="T164" i="3"/>
  <c r="T165" i="3"/>
  <c r="T166" i="3"/>
  <c r="T167" i="3"/>
  <c r="T168" i="3"/>
  <c r="T169" i="3"/>
  <c r="T170" i="3"/>
  <c r="T171" i="3"/>
  <c r="T172" i="3"/>
  <c r="T173" i="3"/>
  <c r="T174" i="3"/>
  <c r="T175" i="3"/>
  <c r="T176" i="3"/>
  <c r="T177" i="3"/>
  <c r="T178" i="3"/>
  <c r="T179" i="3"/>
  <c r="T180" i="3"/>
  <c r="T181" i="3"/>
  <c r="T182" i="3"/>
  <c r="T183" i="3"/>
  <c r="T184" i="3"/>
  <c r="T185" i="3"/>
  <c r="T186" i="3"/>
  <c r="T187" i="3"/>
  <c r="T188" i="3"/>
  <c r="T189" i="3"/>
  <c r="T190" i="3"/>
  <c r="T191" i="3"/>
  <c r="T192" i="3"/>
  <c r="T193" i="3"/>
  <c r="T194" i="3"/>
  <c r="T195" i="3"/>
  <c r="T196" i="3"/>
  <c r="T197" i="3"/>
  <c r="T198" i="3"/>
  <c r="T199" i="3"/>
  <c r="T200" i="3"/>
  <c r="T201" i="3"/>
  <c r="T202" i="3"/>
  <c r="T203" i="3"/>
  <c r="T204" i="3"/>
  <c r="T205" i="3"/>
  <c r="T206" i="3"/>
  <c r="T207" i="3"/>
  <c r="T208" i="3"/>
  <c r="T209" i="3"/>
  <c r="T210" i="3"/>
  <c r="T211" i="3"/>
  <c r="T212" i="3"/>
  <c r="T213" i="3"/>
  <c r="T214" i="3"/>
  <c r="T215" i="3"/>
  <c r="T216" i="3"/>
  <c r="T217" i="3"/>
  <c r="T218" i="3"/>
  <c r="T219" i="3"/>
  <c r="L229" i="3"/>
  <c r="M229" i="3"/>
  <c r="N229" i="3"/>
  <c r="O229" i="3"/>
  <c r="P229" i="3"/>
  <c r="Q229" i="3"/>
  <c r="R229" i="3"/>
  <c r="L230" i="3"/>
  <c r="M230" i="3"/>
  <c r="N230" i="3"/>
  <c r="O230" i="3"/>
  <c r="P230" i="3"/>
  <c r="Q230" i="3"/>
  <c r="R230" i="3"/>
  <c r="L231" i="3"/>
  <c r="M231" i="3"/>
  <c r="N231" i="3"/>
  <c r="O231" i="3"/>
  <c r="P231" i="3"/>
  <c r="Q231" i="3"/>
  <c r="R231" i="3"/>
  <c r="L232" i="3"/>
  <c r="M232" i="3"/>
  <c r="N232" i="3"/>
  <c r="O232" i="3"/>
  <c r="P232" i="3"/>
  <c r="Q232" i="3"/>
  <c r="R232" i="3"/>
  <c r="Q223" i="3"/>
  <c r="P223" i="3"/>
  <c r="O223" i="3"/>
  <c r="N223" i="3"/>
  <c r="M223" i="3"/>
  <c r="L223" i="3"/>
  <c r="Q221" i="3"/>
  <c r="P221" i="3"/>
  <c r="O221" i="3"/>
  <c r="N221" i="3"/>
  <c r="M221" i="3"/>
  <c r="L221" i="3"/>
  <c r="C207" i="2"/>
  <c r="C209" i="2"/>
  <c r="L6" i="2"/>
  <c r="D207" i="2"/>
  <c r="D209" i="2"/>
  <c r="M6" i="2"/>
  <c r="E207" i="2"/>
  <c r="E209" i="2"/>
  <c r="N6" i="2"/>
  <c r="F207" i="2"/>
  <c r="F209" i="2"/>
  <c r="O6" i="2"/>
  <c r="G207" i="2"/>
  <c r="G209" i="2"/>
  <c r="P6" i="2"/>
  <c r="H207" i="2"/>
  <c r="H209" i="2"/>
  <c r="Q6" i="2"/>
  <c r="L7" i="2"/>
  <c r="M7" i="2"/>
  <c r="N7" i="2"/>
  <c r="O7" i="2"/>
  <c r="P7" i="2"/>
  <c r="Q7" i="2"/>
  <c r="L8" i="2"/>
  <c r="M8" i="2"/>
  <c r="N8" i="2"/>
  <c r="O8" i="2"/>
  <c r="P8" i="2"/>
  <c r="Q8" i="2"/>
  <c r="L9" i="2"/>
  <c r="M9" i="2"/>
  <c r="N9" i="2"/>
  <c r="O9" i="2"/>
  <c r="P9" i="2"/>
  <c r="Q9" i="2"/>
  <c r="L10" i="2"/>
  <c r="M10" i="2"/>
  <c r="N10" i="2"/>
  <c r="O10" i="2"/>
  <c r="P10" i="2"/>
  <c r="Q10" i="2"/>
  <c r="L11" i="2"/>
  <c r="M11" i="2"/>
  <c r="N11" i="2"/>
  <c r="O11" i="2"/>
  <c r="P11" i="2"/>
  <c r="Q11" i="2"/>
  <c r="L12" i="2"/>
  <c r="M12" i="2"/>
  <c r="N12" i="2"/>
  <c r="O12" i="2"/>
  <c r="P12" i="2"/>
  <c r="Q12" i="2"/>
  <c r="L13" i="2"/>
  <c r="M13" i="2"/>
  <c r="N13" i="2"/>
  <c r="O13" i="2"/>
  <c r="P13" i="2"/>
  <c r="Q13" i="2"/>
  <c r="L14" i="2"/>
  <c r="M14" i="2"/>
  <c r="N14" i="2"/>
  <c r="O14" i="2"/>
  <c r="P14" i="2"/>
  <c r="Q14" i="2"/>
  <c r="L15" i="2"/>
  <c r="M15" i="2"/>
  <c r="N15" i="2"/>
  <c r="O15" i="2"/>
  <c r="P15" i="2"/>
  <c r="Q15" i="2"/>
  <c r="L16" i="2"/>
  <c r="M16" i="2"/>
  <c r="N16" i="2"/>
  <c r="O16" i="2"/>
  <c r="P16" i="2"/>
  <c r="Q16" i="2"/>
  <c r="L17" i="2"/>
  <c r="M17" i="2"/>
  <c r="N17" i="2"/>
  <c r="O17" i="2"/>
  <c r="P17" i="2"/>
  <c r="Q17" i="2"/>
  <c r="L18" i="2"/>
  <c r="M18" i="2"/>
  <c r="N18" i="2"/>
  <c r="O18" i="2"/>
  <c r="P18" i="2"/>
  <c r="Q18" i="2"/>
  <c r="L19" i="2"/>
  <c r="M19" i="2"/>
  <c r="N19" i="2"/>
  <c r="O19" i="2"/>
  <c r="P19" i="2"/>
  <c r="Q19" i="2"/>
  <c r="L20" i="2"/>
  <c r="M20" i="2"/>
  <c r="N20" i="2"/>
  <c r="O20" i="2"/>
  <c r="P20" i="2"/>
  <c r="Q20" i="2"/>
  <c r="L21" i="2"/>
  <c r="M21" i="2"/>
  <c r="N21" i="2"/>
  <c r="O21" i="2"/>
  <c r="P21" i="2"/>
  <c r="Q21" i="2"/>
  <c r="L22" i="2"/>
  <c r="M22" i="2"/>
  <c r="N22" i="2"/>
  <c r="O22" i="2"/>
  <c r="P22" i="2"/>
  <c r="Q22" i="2"/>
  <c r="L23" i="2"/>
  <c r="M23" i="2"/>
  <c r="N23" i="2"/>
  <c r="O23" i="2"/>
  <c r="P23" i="2"/>
  <c r="Q23" i="2"/>
  <c r="L24" i="2"/>
  <c r="M24" i="2"/>
  <c r="N24" i="2"/>
  <c r="O24" i="2"/>
  <c r="P24" i="2"/>
  <c r="Q24" i="2"/>
  <c r="L25" i="2"/>
  <c r="M25" i="2"/>
  <c r="N25" i="2"/>
  <c r="O25" i="2"/>
  <c r="P25" i="2"/>
  <c r="Q25" i="2"/>
  <c r="L26" i="2"/>
  <c r="M26" i="2"/>
  <c r="N26" i="2"/>
  <c r="O26" i="2"/>
  <c r="P26" i="2"/>
  <c r="Q26" i="2"/>
  <c r="L27" i="2"/>
  <c r="M27" i="2"/>
  <c r="N27" i="2"/>
  <c r="O27" i="2"/>
  <c r="P27" i="2"/>
  <c r="Q27" i="2"/>
  <c r="L28" i="2"/>
  <c r="M28" i="2"/>
  <c r="N28" i="2"/>
  <c r="O28" i="2"/>
  <c r="P28" i="2"/>
  <c r="Q28" i="2"/>
  <c r="L29" i="2"/>
  <c r="M29" i="2"/>
  <c r="N29" i="2"/>
  <c r="O29" i="2"/>
  <c r="P29" i="2"/>
  <c r="Q29" i="2"/>
  <c r="L30" i="2"/>
  <c r="M30" i="2"/>
  <c r="N30" i="2"/>
  <c r="O30" i="2"/>
  <c r="P30" i="2"/>
  <c r="Q30" i="2"/>
  <c r="L31" i="2"/>
  <c r="M31" i="2"/>
  <c r="N31" i="2"/>
  <c r="O31" i="2"/>
  <c r="P31" i="2"/>
  <c r="Q31" i="2"/>
  <c r="L32" i="2"/>
  <c r="M32" i="2"/>
  <c r="N32" i="2"/>
  <c r="O32" i="2"/>
  <c r="P32" i="2"/>
  <c r="Q32" i="2"/>
  <c r="L33" i="2"/>
  <c r="M33" i="2"/>
  <c r="N33" i="2"/>
  <c r="O33" i="2"/>
  <c r="P33" i="2"/>
  <c r="Q33" i="2"/>
  <c r="L34" i="2"/>
  <c r="M34" i="2"/>
  <c r="N34" i="2"/>
  <c r="O34" i="2"/>
  <c r="P34" i="2"/>
  <c r="Q34" i="2"/>
  <c r="L35" i="2"/>
  <c r="M35" i="2"/>
  <c r="N35" i="2"/>
  <c r="O35" i="2"/>
  <c r="P35" i="2"/>
  <c r="Q35" i="2"/>
  <c r="L36" i="2"/>
  <c r="M36" i="2"/>
  <c r="N36" i="2"/>
  <c r="O36" i="2"/>
  <c r="P36" i="2"/>
  <c r="Q36" i="2"/>
  <c r="L37" i="2"/>
  <c r="M37" i="2"/>
  <c r="N37" i="2"/>
  <c r="O37" i="2"/>
  <c r="P37" i="2"/>
  <c r="Q37" i="2"/>
  <c r="L38" i="2"/>
  <c r="M38" i="2"/>
  <c r="N38" i="2"/>
  <c r="O38" i="2"/>
  <c r="P38" i="2"/>
  <c r="Q38" i="2"/>
  <c r="L39" i="2"/>
  <c r="M39" i="2"/>
  <c r="N39" i="2"/>
  <c r="O39" i="2"/>
  <c r="P39" i="2"/>
  <c r="Q39" i="2"/>
  <c r="L40" i="2"/>
  <c r="M40" i="2"/>
  <c r="N40" i="2"/>
  <c r="O40" i="2"/>
  <c r="P40" i="2"/>
  <c r="Q40" i="2"/>
  <c r="L41" i="2"/>
  <c r="M41" i="2"/>
  <c r="N41" i="2"/>
  <c r="O41" i="2"/>
  <c r="P41" i="2"/>
  <c r="Q41" i="2"/>
  <c r="L42" i="2"/>
  <c r="M42" i="2"/>
  <c r="N42" i="2"/>
  <c r="O42" i="2"/>
  <c r="P42" i="2"/>
  <c r="Q42" i="2"/>
  <c r="L43" i="2"/>
  <c r="M43" i="2"/>
  <c r="N43" i="2"/>
  <c r="O43" i="2"/>
  <c r="P43" i="2"/>
  <c r="Q43" i="2"/>
  <c r="L44" i="2"/>
  <c r="M44" i="2"/>
  <c r="N44" i="2"/>
  <c r="O44" i="2"/>
  <c r="P44" i="2"/>
  <c r="Q44" i="2"/>
  <c r="L45" i="2"/>
  <c r="M45" i="2"/>
  <c r="N45" i="2"/>
  <c r="O45" i="2"/>
  <c r="P45" i="2"/>
  <c r="Q45" i="2"/>
  <c r="L46" i="2"/>
  <c r="M46" i="2"/>
  <c r="N46" i="2"/>
  <c r="O46" i="2"/>
  <c r="P46" i="2"/>
  <c r="Q46" i="2"/>
  <c r="L47" i="2"/>
  <c r="M47" i="2"/>
  <c r="N47" i="2"/>
  <c r="O47" i="2"/>
  <c r="P47" i="2"/>
  <c r="Q47" i="2"/>
  <c r="L48" i="2"/>
  <c r="M48" i="2"/>
  <c r="N48" i="2"/>
  <c r="O48" i="2"/>
  <c r="P48" i="2"/>
  <c r="Q48" i="2"/>
  <c r="L49" i="2"/>
  <c r="M49" i="2"/>
  <c r="N49" i="2"/>
  <c r="O49" i="2"/>
  <c r="P49" i="2"/>
  <c r="Q49" i="2"/>
  <c r="L50" i="2"/>
  <c r="M50" i="2"/>
  <c r="N50" i="2"/>
  <c r="O50" i="2"/>
  <c r="P50" i="2"/>
  <c r="Q50" i="2"/>
  <c r="L51" i="2"/>
  <c r="M51" i="2"/>
  <c r="N51" i="2"/>
  <c r="O51" i="2"/>
  <c r="P51" i="2"/>
  <c r="Q51" i="2"/>
  <c r="L52" i="2"/>
  <c r="M52" i="2"/>
  <c r="N52" i="2"/>
  <c r="O52" i="2"/>
  <c r="P52" i="2"/>
  <c r="Q52" i="2"/>
  <c r="L53" i="2"/>
  <c r="M53" i="2"/>
  <c r="N53" i="2"/>
  <c r="O53" i="2"/>
  <c r="P53" i="2"/>
  <c r="Q53" i="2"/>
  <c r="L54" i="2"/>
  <c r="M54" i="2"/>
  <c r="N54" i="2"/>
  <c r="O54" i="2"/>
  <c r="P54" i="2"/>
  <c r="Q54" i="2"/>
  <c r="L55" i="2"/>
  <c r="M55" i="2"/>
  <c r="N55" i="2"/>
  <c r="O55" i="2"/>
  <c r="P55" i="2"/>
  <c r="Q55" i="2"/>
  <c r="L56" i="2"/>
  <c r="M56" i="2"/>
  <c r="N56" i="2"/>
  <c r="O56" i="2"/>
  <c r="P56" i="2"/>
  <c r="Q56" i="2"/>
  <c r="L57" i="2"/>
  <c r="M57" i="2"/>
  <c r="N57" i="2"/>
  <c r="O57" i="2"/>
  <c r="P57" i="2"/>
  <c r="Q57" i="2"/>
  <c r="L58" i="2"/>
  <c r="M58" i="2"/>
  <c r="N58" i="2"/>
  <c r="O58" i="2"/>
  <c r="P58" i="2"/>
  <c r="Q58" i="2"/>
  <c r="L59" i="2"/>
  <c r="M59" i="2"/>
  <c r="N59" i="2"/>
  <c r="O59" i="2"/>
  <c r="P59" i="2"/>
  <c r="Q59" i="2"/>
  <c r="L60" i="2"/>
  <c r="M60" i="2"/>
  <c r="N60" i="2"/>
  <c r="O60" i="2"/>
  <c r="P60" i="2"/>
  <c r="Q60" i="2"/>
  <c r="L61" i="2"/>
  <c r="M61" i="2"/>
  <c r="N61" i="2"/>
  <c r="O61" i="2"/>
  <c r="P61" i="2"/>
  <c r="Q61" i="2"/>
  <c r="L62" i="2"/>
  <c r="M62" i="2"/>
  <c r="N62" i="2"/>
  <c r="O62" i="2"/>
  <c r="P62" i="2"/>
  <c r="Q62" i="2"/>
  <c r="L63" i="2"/>
  <c r="M63" i="2"/>
  <c r="N63" i="2"/>
  <c r="O63" i="2"/>
  <c r="P63" i="2"/>
  <c r="Q63" i="2"/>
  <c r="L64" i="2"/>
  <c r="M64" i="2"/>
  <c r="N64" i="2"/>
  <c r="O64" i="2"/>
  <c r="P64" i="2"/>
  <c r="Q64" i="2"/>
  <c r="L65" i="2"/>
  <c r="M65" i="2"/>
  <c r="N65" i="2"/>
  <c r="O65" i="2"/>
  <c r="P65" i="2"/>
  <c r="Q65" i="2"/>
  <c r="L66" i="2"/>
  <c r="M66" i="2"/>
  <c r="N66" i="2"/>
  <c r="O66" i="2"/>
  <c r="P66" i="2"/>
  <c r="Q66" i="2"/>
  <c r="L67" i="2"/>
  <c r="M67" i="2"/>
  <c r="N67" i="2"/>
  <c r="O67" i="2"/>
  <c r="P67" i="2"/>
  <c r="Q67" i="2"/>
  <c r="L68" i="2"/>
  <c r="M68" i="2"/>
  <c r="N68" i="2"/>
  <c r="O68" i="2"/>
  <c r="P68" i="2"/>
  <c r="Q68" i="2"/>
  <c r="L69" i="2"/>
  <c r="M69" i="2"/>
  <c r="N69" i="2"/>
  <c r="O69" i="2"/>
  <c r="P69" i="2"/>
  <c r="Q69" i="2"/>
  <c r="L70" i="2"/>
  <c r="M70" i="2"/>
  <c r="N70" i="2"/>
  <c r="O70" i="2"/>
  <c r="P70" i="2"/>
  <c r="Q70" i="2"/>
  <c r="L71" i="2"/>
  <c r="M71" i="2"/>
  <c r="N71" i="2"/>
  <c r="O71" i="2"/>
  <c r="P71" i="2"/>
  <c r="Q71" i="2"/>
  <c r="L72" i="2"/>
  <c r="M72" i="2"/>
  <c r="N72" i="2"/>
  <c r="O72" i="2"/>
  <c r="P72" i="2"/>
  <c r="Q72" i="2"/>
  <c r="L73" i="2"/>
  <c r="M73" i="2"/>
  <c r="N73" i="2"/>
  <c r="O73" i="2"/>
  <c r="P73" i="2"/>
  <c r="Q73" i="2"/>
  <c r="L74" i="2"/>
  <c r="M74" i="2"/>
  <c r="N74" i="2"/>
  <c r="O74" i="2"/>
  <c r="P74" i="2"/>
  <c r="Q74" i="2"/>
  <c r="L75" i="2"/>
  <c r="M75" i="2"/>
  <c r="N75" i="2"/>
  <c r="O75" i="2"/>
  <c r="P75" i="2"/>
  <c r="Q75" i="2"/>
  <c r="L76" i="2"/>
  <c r="M76" i="2"/>
  <c r="N76" i="2"/>
  <c r="O76" i="2"/>
  <c r="P76" i="2"/>
  <c r="Q76" i="2"/>
  <c r="L77" i="2"/>
  <c r="M77" i="2"/>
  <c r="N77" i="2"/>
  <c r="O77" i="2"/>
  <c r="P77" i="2"/>
  <c r="Q77" i="2"/>
  <c r="L78" i="2"/>
  <c r="M78" i="2"/>
  <c r="N78" i="2"/>
  <c r="O78" i="2"/>
  <c r="P78" i="2"/>
  <c r="Q78" i="2"/>
  <c r="L79" i="2"/>
  <c r="M79" i="2"/>
  <c r="N79" i="2"/>
  <c r="O79" i="2"/>
  <c r="P79" i="2"/>
  <c r="Q79" i="2"/>
  <c r="L80" i="2"/>
  <c r="M80" i="2"/>
  <c r="N80" i="2"/>
  <c r="O80" i="2"/>
  <c r="P80" i="2"/>
  <c r="Q80" i="2"/>
  <c r="L81" i="2"/>
  <c r="M81" i="2"/>
  <c r="N81" i="2"/>
  <c r="O81" i="2"/>
  <c r="P81" i="2"/>
  <c r="Q81" i="2"/>
  <c r="L82" i="2"/>
  <c r="M82" i="2"/>
  <c r="N82" i="2"/>
  <c r="O82" i="2"/>
  <c r="P82" i="2"/>
  <c r="Q82" i="2"/>
  <c r="L83" i="2"/>
  <c r="M83" i="2"/>
  <c r="N83" i="2"/>
  <c r="O83" i="2"/>
  <c r="P83" i="2"/>
  <c r="Q83" i="2"/>
  <c r="L84" i="2"/>
  <c r="M84" i="2"/>
  <c r="N84" i="2"/>
  <c r="O84" i="2"/>
  <c r="P84" i="2"/>
  <c r="Q84" i="2"/>
  <c r="L85" i="2"/>
  <c r="M85" i="2"/>
  <c r="N85" i="2"/>
  <c r="O85" i="2"/>
  <c r="P85" i="2"/>
  <c r="Q85" i="2"/>
  <c r="L86" i="2"/>
  <c r="M86" i="2"/>
  <c r="N86" i="2"/>
  <c r="O86" i="2"/>
  <c r="P86" i="2"/>
  <c r="Q86" i="2"/>
  <c r="L87" i="2"/>
  <c r="M87" i="2"/>
  <c r="N87" i="2"/>
  <c r="O87" i="2"/>
  <c r="P87" i="2"/>
  <c r="Q87" i="2"/>
  <c r="L88" i="2"/>
  <c r="M88" i="2"/>
  <c r="N88" i="2"/>
  <c r="O88" i="2"/>
  <c r="P88" i="2"/>
  <c r="Q88" i="2"/>
  <c r="L89" i="2"/>
  <c r="M89" i="2"/>
  <c r="N89" i="2"/>
  <c r="O89" i="2"/>
  <c r="P89" i="2"/>
  <c r="Q89" i="2"/>
  <c r="L90" i="2"/>
  <c r="M90" i="2"/>
  <c r="N90" i="2"/>
  <c r="O90" i="2"/>
  <c r="P90" i="2"/>
  <c r="Q90" i="2"/>
  <c r="L91" i="2"/>
  <c r="M91" i="2"/>
  <c r="N91" i="2"/>
  <c r="O91" i="2"/>
  <c r="P91" i="2"/>
  <c r="Q91" i="2"/>
  <c r="L92" i="2"/>
  <c r="M92" i="2"/>
  <c r="N92" i="2"/>
  <c r="O92" i="2"/>
  <c r="P92" i="2"/>
  <c r="Q92" i="2"/>
  <c r="L93" i="2"/>
  <c r="M93" i="2"/>
  <c r="N93" i="2"/>
  <c r="O93" i="2"/>
  <c r="P93" i="2"/>
  <c r="Q93" i="2"/>
  <c r="L94" i="2"/>
  <c r="M94" i="2"/>
  <c r="N94" i="2"/>
  <c r="O94" i="2"/>
  <c r="P94" i="2"/>
  <c r="Q94" i="2"/>
  <c r="L95" i="2"/>
  <c r="M95" i="2"/>
  <c r="N95" i="2"/>
  <c r="O95" i="2"/>
  <c r="P95" i="2"/>
  <c r="Q95" i="2"/>
  <c r="L96" i="2"/>
  <c r="M96" i="2"/>
  <c r="N96" i="2"/>
  <c r="O96" i="2"/>
  <c r="P96" i="2"/>
  <c r="Q96" i="2"/>
  <c r="L97" i="2"/>
  <c r="M97" i="2"/>
  <c r="N97" i="2"/>
  <c r="O97" i="2"/>
  <c r="P97" i="2"/>
  <c r="Q97" i="2"/>
  <c r="L98" i="2"/>
  <c r="M98" i="2"/>
  <c r="N98" i="2"/>
  <c r="O98" i="2"/>
  <c r="P98" i="2"/>
  <c r="Q98" i="2"/>
  <c r="L99" i="2"/>
  <c r="M99" i="2"/>
  <c r="N99" i="2"/>
  <c r="O99" i="2"/>
  <c r="P99" i="2"/>
  <c r="Q99" i="2"/>
  <c r="L100" i="2"/>
  <c r="M100" i="2"/>
  <c r="N100" i="2"/>
  <c r="O100" i="2"/>
  <c r="P100" i="2"/>
  <c r="Q100" i="2"/>
  <c r="L101" i="2"/>
  <c r="M101" i="2"/>
  <c r="N101" i="2"/>
  <c r="O101" i="2"/>
  <c r="P101" i="2"/>
  <c r="Q101" i="2"/>
  <c r="L102" i="2"/>
  <c r="M102" i="2"/>
  <c r="N102" i="2"/>
  <c r="O102" i="2"/>
  <c r="P102" i="2"/>
  <c r="Q102" i="2"/>
  <c r="L103" i="2"/>
  <c r="M103" i="2"/>
  <c r="N103" i="2"/>
  <c r="O103" i="2"/>
  <c r="P103" i="2"/>
  <c r="Q103" i="2"/>
  <c r="L104" i="2"/>
  <c r="M104" i="2"/>
  <c r="N104" i="2"/>
  <c r="O104" i="2"/>
  <c r="P104" i="2"/>
  <c r="Q104" i="2"/>
  <c r="L105" i="2"/>
  <c r="M105" i="2"/>
  <c r="N105" i="2"/>
  <c r="O105" i="2"/>
  <c r="P105" i="2"/>
  <c r="Q105" i="2"/>
  <c r="L106" i="2"/>
  <c r="M106" i="2"/>
  <c r="N106" i="2"/>
  <c r="O106" i="2"/>
  <c r="P106" i="2"/>
  <c r="Q106" i="2"/>
  <c r="L107" i="2"/>
  <c r="M107" i="2"/>
  <c r="N107" i="2"/>
  <c r="O107" i="2"/>
  <c r="P107" i="2"/>
  <c r="Q107" i="2"/>
  <c r="L108" i="2"/>
  <c r="M108" i="2"/>
  <c r="N108" i="2"/>
  <c r="O108" i="2"/>
  <c r="P108" i="2"/>
  <c r="Q108" i="2"/>
  <c r="L109" i="2"/>
  <c r="M109" i="2"/>
  <c r="N109" i="2"/>
  <c r="O109" i="2"/>
  <c r="P109" i="2"/>
  <c r="Q109" i="2"/>
  <c r="L110" i="2"/>
  <c r="M110" i="2"/>
  <c r="N110" i="2"/>
  <c r="O110" i="2"/>
  <c r="P110" i="2"/>
  <c r="Q110" i="2"/>
  <c r="L111" i="2"/>
  <c r="M111" i="2"/>
  <c r="N111" i="2"/>
  <c r="O111" i="2"/>
  <c r="P111" i="2"/>
  <c r="Q111" i="2"/>
  <c r="L112" i="2"/>
  <c r="M112" i="2"/>
  <c r="N112" i="2"/>
  <c r="O112" i="2"/>
  <c r="P112" i="2"/>
  <c r="Q112" i="2"/>
  <c r="L113" i="2"/>
  <c r="M113" i="2"/>
  <c r="N113" i="2"/>
  <c r="O113" i="2"/>
  <c r="P113" i="2"/>
  <c r="Q113" i="2"/>
  <c r="L114" i="2"/>
  <c r="M114" i="2"/>
  <c r="N114" i="2"/>
  <c r="O114" i="2"/>
  <c r="P114" i="2"/>
  <c r="Q114" i="2"/>
  <c r="L115" i="2"/>
  <c r="M115" i="2"/>
  <c r="N115" i="2"/>
  <c r="O115" i="2"/>
  <c r="P115" i="2"/>
  <c r="Q115" i="2"/>
  <c r="L116" i="2"/>
  <c r="M116" i="2"/>
  <c r="N116" i="2"/>
  <c r="O116" i="2"/>
  <c r="P116" i="2"/>
  <c r="Q116" i="2"/>
  <c r="L117" i="2"/>
  <c r="M117" i="2"/>
  <c r="N117" i="2"/>
  <c r="O117" i="2"/>
  <c r="P117" i="2"/>
  <c r="Q117" i="2"/>
  <c r="L118" i="2"/>
  <c r="M118" i="2"/>
  <c r="N118" i="2"/>
  <c r="O118" i="2"/>
  <c r="P118" i="2"/>
  <c r="Q118" i="2"/>
  <c r="L119" i="2"/>
  <c r="M119" i="2"/>
  <c r="N119" i="2"/>
  <c r="O119" i="2"/>
  <c r="P119" i="2"/>
  <c r="Q119" i="2"/>
  <c r="L120" i="2"/>
  <c r="M120" i="2"/>
  <c r="N120" i="2"/>
  <c r="O120" i="2"/>
  <c r="P120" i="2"/>
  <c r="Q120" i="2"/>
  <c r="L121" i="2"/>
  <c r="M121" i="2"/>
  <c r="N121" i="2"/>
  <c r="O121" i="2"/>
  <c r="P121" i="2"/>
  <c r="Q121" i="2"/>
  <c r="L122" i="2"/>
  <c r="M122" i="2"/>
  <c r="N122" i="2"/>
  <c r="O122" i="2"/>
  <c r="P122" i="2"/>
  <c r="Q122" i="2"/>
  <c r="L123" i="2"/>
  <c r="M123" i="2"/>
  <c r="N123" i="2"/>
  <c r="O123" i="2"/>
  <c r="P123" i="2"/>
  <c r="Q123" i="2"/>
  <c r="L124" i="2"/>
  <c r="M124" i="2"/>
  <c r="N124" i="2"/>
  <c r="O124" i="2"/>
  <c r="P124" i="2"/>
  <c r="Q124" i="2"/>
  <c r="L125" i="2"/>
  <c r="M125" i="2"/>
  <c r="N125" i="2"/>
  <c r="O125" i="2"/>
  <c r="P125" i="2"/>
  <c r="Q125" i="2"/>
  <c r="L126" i="2"/>
  <c r="M126" i="2"/>
  <c r="N126" i="2"/>
  <c r="O126" i="2"/>
  <c r="P126" i="2"/>
  <c r="Q126" i="2"/>
  <c r="L127" i="2"/>
  <c r="M127" i="2"/>
  <c r="N127" i="2"/>
  <c r="O127" i="2"/>
  <c r="P127" i="2"/>
  <c r="Q127" i="2"/>
  <c r="L128" i="2"/>
  <c r="M128" i="2"/>
  <c r="N128" i="2"/>
  <c r="O128" i="2"/>
  <c r="P128" i="2"/>
  <c r="Q128" i="2"/>
  <c r="L129" i="2"/>
  <c r="M129" i="2"/>
  <c r="N129" i="2"/>
  <c r="O129" i="2"/>
  <c r="P129" i="2"/>
  <c r="Q129" i="2"/>
  <c r="L130" i="2"/>
  <c r="M130" i="2"/>
  <c r="N130" i="2"/>
  <c r="O130" i="2"/>
  <c r="P130" i="2"/>
  <c r="Q130" i="2"/>
  <c r="L131" i="2"/>
  <c r="M131" i="2"/>
  <c r="N131" i="2"/>
  <c r="O131" i="2"/>
  <c r="P131" i="2"/>
  <c r="Q131" i="2"/>
  <c r="L132" i="2"/>
  <c r="M132" i="2"/>
  <c r="N132" i="2"/>
  <c r="O132" i="2"/>
  <c r="P132" i="2"/>
  <c r="Q132" i="2"/>
  <c r="L133" i="2"/>
  <c r="M133" i="2"/>
  <c r="N133" i="2"/>
  <c r="O133" i="2"/>
  <c r="P133" i="2"/>
  <c r="Q133" i="2"/>
  <c r="L134" i="2"/>
  <c r="M134" i="2"/>
  <c r="N134" i="2"/>
  <c r="O134" i="2"/>
  <c r="P134" i="2"/>
  <c r="Q134" i="2"/>
  <c r="L135" i="2"/>
  <c r="M135" i="2"/>
  <c r="N135" i="2"/>
  <c r="O135" i="2"/>
  <c r="P135" i="2"/>
  <c r="Q135" i="2"/>
  <c r="L136" i="2"/>
  <c r="M136" i="2"/>
  <c r="N136" i="2"/>
  <c r="O136" i="2"/>
  <c r="P136" i="2"/>
  <c r="Q136" i="2"/>
  <c r="L137" i="2"/>
  <c r="M137" i="2"/>
  <c r="N137" i="2"/>
  <c r="O137" i="2"/>
  <c r="P137" i="2"/>
  <c r="Q137" i="2"/>
  <c r="L138" i="2"/>
  <c r="M138" i="2"/>
  <c r="N138" i="2"/>
  <c r="O138" i="2"/>
  <c r="P138" i="2"/>
  <c r="Q138" i="2"/>
  <c r="L139" i="2"/>
  <c r="M139" i="2"/>
  <c r="N139" i="2"/>
  <c r="O139" i="2"/>
  <c r="P139" i="2"/>
  <c r="Q139" i="2"/>
  <c r="L140" i="2"/>
  <c r="M140" i="2"/>
  <c r="N140" i="2"/>
  <c r="O140" i="2"/>
  <c r="P140" i="2"/>
  <c r="Q140" i="2"/>
  <c r="L141" i="2"/>
  <c r="M141" i="2"/>
  <c r="N141" i="2"/>
  <c r="O141" i="2"/>
  <c r="P141" i="2"/>
  <c r="Q141" i="2"/>
  <c r="L142" i="2"/>
  <c r="M142" i="2"/>
  <c r="N142" i="2"/>
  <c r="O142" i="2"/>
  <c r="P142" i="2"/>
  <c r="Q142" i="2"/>
  <c r="L143" i="2"/>
  <c r="M143" i="2"/>
  <c r="N143" i="2"/>
  <c r="O143" i="2"/>
  <c r="P143" i="2"/>
  <c r="Q143" i="2"/>
  <c r="L144" i="2"/>
  <c r="M144" i="2"/>
  <c r="N144" i="2"/>
  <c r="O144" i="2"/>
  <c r="P144" i="2"/>
  <c r="Q144" i="2"/>
  <c r="L145" i="2"/>
  <c r="M145" i="2"/>
  <c r="N145" i="2"/>
  <c r="O145" i="2"/>
  <c r="P145" i="2"/>
  <c r="Q145" i="2"/>
  <c r="L146" i="2"/>
  <c r="M146" i="2"/>
  <c r="N146" i="2"/>
  <c r="O146" i="2"/>
  <c r="P146" i="2"/>
  <c r="Q146" i="2"/>
  <c r="L147" i="2"/>
  <c r="M147" i="2"/>
  <c r="N147" i="2"/>
  <c r="O147" i="2"/>
  <c r="P147" i="2"/>
  <c r="Q147" i="2"/>
  <c r="L148" i="2"/>
  <c r="M148" i="2"/>
  <c r="N148" i="2"/>
  <c r="O148" i="2"/>
  <c r="P148" i="2"/>
  <c r="Q148" i="2"/>
  <c r="L149" i="2"/>
  <c r="M149" i="2"/>
  <c r="N149" i="2"/>
  <c r="O149" i="2"/>
  <c r="P149" i="2"/>
  <c r="Q149" i="2"/>
  <c r="L150" i="2"/>
  <c r="M150" i="2"/>
  <c r="N150" i="2"/>
  <c r="O150" i="2"/>
  <c r="P150" i="2"/>
  <c r="Q150" i="2"/>
  <c r="L151" i="2"/>
  <c r="M151" i="2"/>
  <c r="N151" i="2"/>
  <c r="O151" i="2"/>
  <c r="P151" i="2"/>
  <c r="Q151" i="2"/>
  <c r="L152" i="2"/>
  <c r="M152" i="2"/>
  <c r="N152" i="2"/>
  <c r="O152" i="2"/>
  <c r="P152" i="2"/>
  <c r="Q152" i="2"/>
  <c r="L153" i="2"/>
  <c r="M153" i="2"/>
  <c r="N153" i="2"/>
  <c r="O153" i="2"/>
  <c r="P153" i="2"/>
  <c r="Q153" i="2"/>
  <c r="L154" i="2"/>
  <c r="M154" i="2"/>
  <c r="N154" i="2"/>
  <c r="O154" i="2"/>
  <c r="P154" i="2"/>
  <c r="Q154" i="2"/>
  <c r="L155" i="2"/>
  <c r="M155" i="2"/>
  <c r="N155" i="2"/>
  <c r="O155" i="2"/>
  <c r="P155" i="2"/>
  <c r="Q155" i="2"/>
  <c r="L156" i="2"/>
  <c r="M156" i="2"/>
  <c r="N156" i="2"/>
  <c r="O156" i="2"/>
  <c r="P156" i="2"/>
  <c r="Q156" i="2"/>
  <c r="L157" i="2"/>
  <c r="M157" i="2"/>
  <c r="N157" i="2"/>
  <c r="O157" i="2"/>
  <c r="P157" i="2"/>
  <c r="Q157" i="2"/>
  <c r="L158" i="2"/>
  <c r="M158" i="2"/>
  <c r="N158" i="2"/>
  <c r="O158" i="2"/>
  <c r="P158" i="2"/>
  <c r="Q158" i="2"/>
  <c r="L159" i="2"/>
  <c r="M159" i="2"/>
  <c r="N159" i="2"/>
  <c r="O159" i="2"/>
  <c r="P159" i="2"/>
  <c r="Q159" i="2"/>
  <c r="L160" i="2"/>
  <c r="M160" i="2"/>
  <c r="N160" i="2"/>
  <c r="O160" i="2"/>
  <c r="P160" i="2"/>
  <c r="Q160" i="2"/>
  <c r="L161" i="2"/>
  <c r="M161" i="2"/>
  <c r="N161" i="2"/>
  <c r="O161" i="2"/>
  <c r="P161" i="2"/>
  <c r="Q161" i="2"/>
  <c r="L162" i="2"/>
  <c r="M162" i="2"/>
  <c r="N162" i="2"/>
  <c r="O162" i="2"/>
  <c r="P162" i="2"/>
  <c r="Q162" i="2"/>
  <c r="L163" i="2"/>
  <c r="M163" i="2"/>
  <c r="N163" i="2"/>
  <c r="O163" i="2"/>
  <c r="P163" i="2"/>
  <c r="Q163" i="2"/>
  <c r="L164" i="2"/>
  <c r="M164" i="2"/>
  <c r="N164" i="2"/>
  <c r="O164" i="2"/>
  <c r="P164" i="2"/>
  <c r="Q164" i="2"/>
  <c r="L165" i="2"/>
  <c r="M165" i="2"/>
  <c r="N165" i="2"/>
  <c r="O165" i="2"/>
  <c r="P165" i="2"/>
  <c r="Q165" i="2"/>
  <c r="L166" i="2"/>
  <c r="M166" i="2"/>
  <c r="N166" i="2"/>
  <c r="O166" i="2"/>
  <c r="P166" i="2"/>
  <c r="Q166" i="2"/>
  <c r="L167" i="2"/>
  <c r="M167" i="2"/>
  <c r="N167" i="2"/>
  <c r="O167" i="2"/>
  <c r="P167" i="2"/>
  <c r="Q167" i="2"/>
  <c r="L168" i="2"/>
  <c r="M168" i="2"/>
  <c r="N168" i="2"/>
  <c r="O168" i="2"/>
  <c r="P168" i="2"/>
  <c r="Q168" i="2"/>
  <c r="L169" i="2"/>
  <c r="M169" i="2"/>
  <c r="N169" i="2"/>
  <c r="O169" i="2"/>
  <c r="P169" i="2"/>
  <c r="Q169" i="2"/>
  <c r="L170" i="2"/>
  <c r="M170" i="2"/>
  <c r="N170" i="2"/>
  <c r="O170" i="2"/>
  <c r="P170" i="2"/>
  <c r="Q170" i="2"/>
  <c r="L171" i="2"/>
  <c r="M171" i="2"/>
  <c r="N171" i="2"/>
  <c r="O171" i="2"/>
  <c r="P171" i="2"/>
  <c r="Q171" i="2"/>
  <c r="L172" i="2"/>
  <c r="M172" i="2"/>
  <c r="N172" i="2"/>
  <c r="O172" i="2"/>
  <c r="P172" i="2"/>
  <c r="Q172" i="2"/>
  <c r="L173" i="2"/>
  <c r="M173" i="2"/>
  <c r="N173" i="2"/>
  <c r="O173" i="2"/>
  <c r="P173" i="2"/>
  <c r="Q173" i="2"/>
  <c r="L174" i="2"/>
  <c r="M174" i="2"/>
  <c r="N174" i="2"/>
  <c r="O174" i="2"/>
  <c r="P174" i="2"/>
  <c r="Q174" i="2"/>
  <c r="L175" i="2"/>
  <c r="M175" i="2"/>
  <c r="N175" i="2"/>
  <c r="O175" i="2"/>
  <c r="P175" i="2"/>
  <c r="Q175" i="2"/>
  <c r="L176" i="2"/>
  <c r="M176" i="2"/>
  <c r="N176" i="2"/>
  <c r="O176" i="2"/>
  <c r="P176" i="2"/>
  <c r="Q176" i="2"/>
  <c r="L177" i="2"/>
  <c r="M177" i="2"/>
  <c r="N177" i="2"/>
  <c r="O177" i="2"/>
  <c r="P177" i="2"/>
  <c r="Q177" i="2"/>
  <c r="L178" i="2"/>
  <c r="M178" i="2"/>
  <c r="N178" i="2"/>
  <c r="O178" i="2"/>
  <c r="P178" i="2"/>
  <c r="Q178" i="2"/>
  <c r="L179" i="2"/>
  <c r="M179" i="2"/>
  <c r="N179" i="2"/>
  <c r="O179" i="2"/>
  <c r="P179" i="2"/>
  <c r="Q179" i="2"/>
  <c r="L180" i="2"/>
  <c r="M180" i="2"/>
  <c r="N180" i="2"/>
  <c r="O180" i="2"/>
  <c r="P180" i="2"/>
  <c r="Q180" i="2"/>
  <c r="L181" i="2"/>
  <c r="M181" i="2"/>
  <c r="N181" i="2"/>
  <c r="O181" i="2"/>
  <c r="P181" i="2"/>
  <c r="Q181" i="2"/>
  <c r="L182" i="2"/>
  <c r="M182" i="2"/>
  <c r="N182" i="2"/>
  <c r="O182" i="2"/>
  <c r="P182" i="2"/>
  <c r="Q182" i="2"/>
  <c r="L183" i="2"/>
  <c r="M183" i="2"/>
  <c r="N183" i="2"/>
  <c r="O183" i="2"/>
  <c r="P183" i="2"/>
  <c r="Q183" i="2"/>
  <c r="L184" i="2"/>
  <c r="M184" i="2"/>
  <c r="N184" i="2"/>
  <c r="O184" i="2"/>
  <c r="P184" i="2"/>
  <c r="Q184" i="2"/>
  <c r="L185" i="2"/>
  <c r="M185" i="2"/>
  <c r="N185" i="2"/>
  <c r="O185" i="2"/>
  <c r="P185" i="2"/>
  <c r="Q185" i="2"/>
  <c r="L186" i="2"/>
  <c r="M186" i="2"/>
  <c r="N186" i="2"/>
  <c r="O186" i="2"/>
  <c r="P186" i="2"/>
  <c r="Q186" i="2"/>
  <c r="L187" i="2"/>
  <c r="M187" i="2"/>
  <c r="N187" i="2"/>
  <c r="O187" i="2"/>
  <c r="P187" i="2"/>
  <c r="Q187" i="2"/>
  <c r="L188" i="2"/>
  <c r="M188" i="2"/>
  <c r="N188" i="2"/>
  <c r="O188" i="2"/>
  <c r="P188" i="2"/>
  <c r="Q188" i="2"/>
  <c r="L189" i="2"/>
  <c r="M189" i="2"/>
  <c r="N189" i="2"/>
  <c r="O189" i="2"/>
  <c r="P189" i="2"/>
  <c r="Q189" i="2"/>
  <c r="L190" i="2"/>
  <c r="M190" i="2"/>
  <c r="N190" i="2"/>
  <c r="O190" i="2"/>
  <c r="P190" i="2"/>
  <c r="Q190" i="2"/>
  <c r="L191" i="2"/>
  <c r="M191" i="2"/>
  <c r="N191" i="2"/>
  <c r="O191" i="2"/>
  <c r="P191" i="2"/>
  <c r="Q191" i="2"/>
  <c r="L192" i="2"/>
  <c r="M192" i="2"/>
  <c r="N192" i="2"/>
  <c r="O192" i="2"/>
  <c r="P192" i="2"/>
  <c r="Q192" i="2"/>
  <c r="L193" i="2"/>
  <c r="M193" i="2"/>
  <c r="N193" i="2"/>
  <c r="O193" i="2"/>
  <c r="P193" i="2"/>
  <c r="Q193" i="2"/>
  <c r="L194" i="2"/>
  <c r="M194" i="2"/>
  <c r="N194" i="2"/>
  <c r="O194" i="2"/>
  <c r="P194" i="2"/>
  <c r="Q194" i="2"/>
  <c r="L195" i="2"/>
  <c r="M195" i="2"/>
  <c r="N195" i="2"/>
  <c r="O195" i="2"/>
  <c r="P195" i="2"/>
  <c r="Q195" i="2"/>
  <c r="L196" i="2"/>
  <c r="M196" i="2"/>
  <c r="N196" i="2"/>
  <c r="O196" i="2"/>
  <c r="P196" i="2"/>
  <c r="Q196" i="2"/>
  <c r="L197" i="2"/>
  <c r="M197" i="2"/>
  <c r="N197" i="2"/>
  <c r="O197" i="2"/>
  <c r="P197" i="2"/>
  <c r="Q197" i="2"/>
  <c r="L198" i="2"/>
  <c r="M198" i="2"/>
  <c r="N198" i="2"/>
  <c r="O198" i="2"/>
  <c r="P198" i="2"/>
  <c r="Q198" i="2"/>
  <c r="L199" i="2"/>
  <c r="M199" i="2"/>
  <c r="N199" i="2"/>
  <c r="O199" i="2"/>
  <c r="P199" i="2"/>
  <c r="Q199" i="2"/>
  <c r="L200" i="2"/>
  <c r="M200" i="2"/>
  <c r="N200" i="2"/>
  <c r="O200" i="2"/>
  <c r="P200" i="2"/>
  <c r="Q200" i="2"/>
  <c r="L201" i="2"/>
  <c r="M201" i="2"/>
  <c r="N201" i="2"/>
  <c r="O201" i="2"/>
  <c r="P201" i="2"/>
  <c r="Q201" i="2"/>
  <c r="L202" i="2"/>
  <c r="M202" i="2"/>
  <c r="N202" i="2"/>
  <c r="O202" i="2"/>
  <c r="P202" i="2"/>
  <c r="Q202" i="2"/>
  <c r="L203" i="2"/>
  <c r="M203" i="2"/>
  <c r="N203" i="2"/>
  <c r="O203" i="2"/>
  <c r="P203" i="2"/>
  <c r="Q203" i="2"/>
  <c r="L204" i="2"/>
  <c r="M204" i="2"/>
  <c r="N204" i="2"/>
  <c r="O204" i="2"/>
  <c r="P204" i="2"/>
  <c r="Q204" i="2"/>
  <c r="L205" i="2"/>
  <c r="M205" i="2"/>
  <c r="N205" i="2"/>
  <c r="O205" i="2"/>
  <c r="P205" i="2"/>
  <c r="Q205" i="2"/>
  <c r="L207" i="2"/>
  <c r="M207" i="2"/>
  <c r="N207" i="2"/>
  <c r="O207" i="2"/>
  <c r="P207" i="2"/>
  <c r="Q207" i="2"/>
  <c r="L209" i="2"/>
  <c r="M209" i="2"/>
  <c r="N209" i="2"/>
  <c r="O209" i="2"/>
  <c r="P209" i="2"/>
  <c r="Q209" i="2"/>
</calcChain>
</file>

<file path=xl/sharedStrings.xml><?xml version="1.0" encoding="utf-8"?>
<sst xmlns="http://schemas.openxmlformats.org/spreadsheetml/2006/main" count="580" uniqueCount="283">
  <si>
    <t xml:space="preserve">standard deviation </t>
  </si>
  <si>
    <t>mean</t>
  </si>
  <si>
    <t>Outcomes: Default = 1</t>
  </si>
  <si>
    <t>Automobile Debt</t>
  </si>
  <si>
    <t xml:space="preserve">Credit Card Debt </t>
  </si>
  <si>
    <t>Income</t>
  </si>
  <si>
    <t>Years at Address</t>
  </si>
  <si>
    <t xml:space="preserve"> Years at Employer</t>
  </si>
  <si>
    <t xml:space="preserve"> Age</t>
  </si>
  <si>
    <t xml:space="preserve">Unique Applicant ID </t>
  </si>
  <si>
    <t xml:space="preserve">Standardized Data </t>
  </si>
  <si>
    <t xml:space="preserve">Raw Data </t>
  </si>
  <si>
    <t xml:space="preserve">Training Set of First 200 Applicants </t>
  </si>
  <si>
    <t>connector</t>
  </si>
  <si>
    <t>Instructions</t>
  </si>
  <si>
    <t>The President of the bank asks you to design and implement a predictive model to determine which future applicants should be approved for a credit card and which rejected.</t>
  </si>
  <si>
    <t>Your new goal is to develop a binary classification process for “approve” or “reject” designed to maximize total bank profits. (Put another way, you want to maximize average profits per applicant, including in the total number of applicants those that are rejected).</t>
  </si>
  <si>
    <t xml:space="preserve">Step-By-Step Assignment Instructionsless </t>
  </si>
  <si>
    <t>Assignment Details:</t>
  </si>
  <si>
    <t>Assume you have available to you the six standardized data inputs only (no Eggertopia scores). Design your model on the Training Set only.</t>
  </si>
  <si>
    <t>You may adapt your own previous binary classification model for default, the example binary classification model for default given in the Learning Points for quiz 1 and 2,</t>
  </si>
  <si>
    <t>You may also use the linear regression model for profitability, or create a new model for this purpose.</t>
  </si>
  <si>
    <t>No methods outside the scope of what has already been taught in this course need to be, or should be, used.</t>
  </si>
  <si>
    <t>Note an important change in the bank’s assumptions:</t>
  </si>
  <si>
    <t>The bank has learned that not all defaulters are unprofitable and not all non-defaulters are profitable. Therefore you should no longer use the bank’s “old” estimates for rate of default (25%), average losses per defaulter (-$5,000) average profits per non-defaulter ($2,500), and average profits per applicant when using no model ($625).</t>
  </si>
  <si>
    <t>Instead, the new relevant profitability metrics assumptions the bank gives you to use are:</t>
  </si>
  <si>
    <t>The proportion of applicants that are unprofitable (again 25%, but a different 25%), average losses per unprofitable customer (-$4,900), average profits per profitable customer ($4,000), and average profits per applicant when using no model ($1,775).</t>
  </si>
  <si>
    <t>A “perfect” model that excluded all unprofitable and included all profitable customers would have an estimated profitability per applicant of ($4,000)*.75 = $3,000</t>
  </si>
  <si>
    <t>Directions:</t>
  </si>
  <si>
    <t>You will submit a summary of your model and its performance to the Bank President. The summary will address the following questions:</t>
  </si>
  <si>
    <t>What is your predictive model?</t>
  </si>
  <si>
    <t>a. Describe the arithmetic clearly so that another learner could implement your model on new standardized input data if they wished.</t>
  </si>
  <si>
    <t>b. Give an example of the score you would assign the following applicant, whether they would be approved or rejected for a credit card and why.</t>
  </si>
  <si>
    <t>Age: -0.06</t>
  </si>
  <si>
    <t>Years at employer: 0.23</t>
  </si>
  <si>
    <t>Years at address: -0.58</t>
  </si>
  <si>
    <t>Income: -0.38</t>
  </si>
  <si>
    <t>Credit card debt: 0.14</t>
  </si>
  <si>
    <t>Auto debt: -0.06</t>
  </si>
  <si>
    <t>2. What would the bank’s average profit per applicant be (net profits divided by 200) when using your predictive model on the Training Set?</t>
  </si>
  <si>
    <t>3. What is the incremental financial value per applicant of your model over no model on the Training Set?</t>
  </si>
  <si>
    <t>4. Evaluate your model on the Test Set data. How confident are you that your model does not over-fit the Training Set data?</t>
  </si>
  <si>
    <t>a. Choose between three broad degrees of confidence: “very” “somewhat” or “not at all.” (Note that “not at all” is still an acceptable answer if you give persuasive reasons for why you chose this answer).</t>
  </si>
  <si>
    <t>b. Explain the evidence your degree of confidence is based upon.</t>
  </si>
  <si>
    <t xml:space="preserve">How to submit your assignmetless </t>
  </si>
  <si>
    <t>Submitting your assignment:</t>
  </si>
  <si>
    <t>Once you understand the instructions, you will click on the "My Submission" tab.</t>
  </si>
  <si>
    <t>Make sure to include a title for your assignment</t>
  </si>
  <si>
    <t>This assignment requires you to design your model on the training set, and compare those results to the test set. You will be asked to provide written, specific results from your design model. You can type your answers directly in the space provided under the question prompt, or you can also compose your answers using a text editor and can then copy and paste it into the space provided.</t>
  </si>
  <si>
    <t>Make sure you click on the "Preview" button at the bottom of the page so you can see your responses and make sure all required elements are present. If additional changes are necessary, you can go back and edit your submission.</t>
  </si>
  <si>
    <t>Once you are satisfied with your submission, click on the blue button "Submit for review" which is found at the bottom of the page.</t>
  </si>
  <si>
    <t>Reviewing Others:</t>
  </si>
  <si>
    <t>Once you submit your assignment, you can begin reviewing other submissions. You cannot get full credit if you do not complete three evaluations. Feel free to complete more to help peers who are waiting.</t>
  </si>
  <si>
    <t>beta(6)*x(6)</t>
  </si>
  <si>
    <t>beta(5)*x(5)</t>
    <phoneticPr fontId="0" type="noConversion"/>
  </si>
  <si>
    <t>beta4*x4</t>
  </si>
  <si>
    <t>beta(3)*x(3)</t>
  </si>
  <si>
    <t>beta(2)*x(2)</t>
  </si>
  <si>
    <t>beta(1)*x(1)</t>
  </si>
  <si>
    <t>alpha</t>
  </si>
  <si>
    <t xml:space="preserve">SDev of error </t>
  </si>
  <si>
    <t>R^2</t>
  </si>
  <si>
    <t>SDev(y)</t>
  </si>
  <si>
    <r>
      <t xml:space="preserve">F-statistic - </t>
    </r>
    <r>
      <rPr>
        <i/>
        <sz val="12"/>
        <color theme="1"/>
        <rFont val="Calibri"/>
        <family val="2"/>
      </rPr>
      <t xml:space="preserve">not applicable </t>
    </r>
  </si>
  <si>
    <r>
      <t>Degrees of Freedom  -</t>
    </r>
    <r>
      <rPr>
        <i/>
        <sz val="12"/>
        <color theme="1"/>
        <rFont val="Calibri"/>
        <family val="2"/>
      </rPr>
      <t xml:space="preserve"> not applicable</t>
    </r>
  </si>
  <si>
    <t>"Regression Sum of Squares"</t>
  </si>
  <si>
    <t>"Residual Sum of Squares"</t>
  </si>
  <si>
    <t>Linest</t>
  </si>
  <si>
    <t>Function</t>
  </si>
  <si>
    <t>profitable</t>
  </si>
  <si>
    <t>defaulters</t>
  </si>
  <si>
    <t>unprofitable</t>
  </si>
  <si>
    <t>non-defaulters</t>
  </si>
  <si>
    <t>Y( ln F) =</t>
  </si>
  <si>
    <t>Pred. scores</t>
  </si>
  <si>
    <t>Default = 0 | profitable</t>
  </si>
  <si>
    <t>Default = 1 | un-profitable</t>
  </si>
  <si>
    <t>at each threshold</t>
  </si>
  <si>
    <t>binary output</t>
  </si>
  <si>
    <t>reversed binary output</t>
  </si>
  <si>
    <t>True positive</t>
  </si>
  <si>
    <t>False positive</t>
  </si>
  <si>
    <t>True negetive</t>
  </si>
  <si>
    <t>False negetive</t>
  </si>
  <si>
    <t>Rectangle</t>
  </si>
  <si>
    <t>Sum</t>
  </si>
  <si>
    <t>=R218+ L214*automobile_debt + M214*credit_card_debt + N214*income + O214*years_at_address + P214*years_at_employer + Q214*age</t>
  </si>
  <si>
    <t>average profits per applicant when using no model</t>
  </si>
  <si>
    <t>profit from non defaulters</t>
  </si>
  <si>
    <t>Loss from defaulters</t>
  </si>
  <si>
    <t>Total profit</t>
  </si>
  <si>
    <t>profit per applicant</t>
  </si>
  <si>
    <t>max profit threshold</t>
  </si>
  <si>
    <t>Threshold for max</t>
  </si>
  <si>
    <t>loss per defaulter</t>
  </si>
  <si>
    <t>profit per non defaulter</t>
  </si>
  <si>
    <t>+</t>
  </si>
  <si>
    <t>-</t>
  </si>
  <si>
    <t>_</t>
  </si>
  <si>
    <t>tp - didn’t , unprofitable</t>
  </si>
  <si>
    <t>fn - did unprofitable</t>
  </si>
  <si>
    <t>fp - didn’t profitable</t>
  </si>
  <si>
    <t>tn - did profitable</t>
  </si>
  <si>
    <t>TN</t>
  </si>
  <si>
    <t>FN</t>
  </si>
  <si>
    <t xml:space="preserve">max overall </t>
  </si>
  <si>
    <t>max  profit per event</t>
  </si>
  <si>
    <t>less than 0.34</t>
  </si>
  <si>
    <t>Copyright Daniel Egger/ Attribution 4.0 International (CC BY 4.0)</t>
  </si>
  <si>
    <t>Negative Predictive Value (NPV)</t>
  </si>
  <si>
    <t>h/d</t>
  </si>
  <si>
    <t>p("-" | Test NEG)</t>
  </si>
  <si>
    <t>1- NPV</t>
  </si>
  <si>
    <t>f/d</t>
  </si>
  <si>
    <t>p("+" | Test NEG)</t>
  </si>
  <si>
    <t>1- PPV</t>
  </si>
  <si>
    <t>g/c</t>
  </si>
  <si>
    <t>p( "-" | Test POS)</t>
  </si>
  <si>
    <t>Positive Predictive Value (PPV)</t>
  </si>
  <si>
    <t>e/c</t>
  </si>
  <si>
    <t>p("+" | Test POS)</t>
  </si>
  <si>
    <t>True Negative Rate</t>
  </si>
  <si>
    <t>h/b</t>
  </si>
  <si>
    <t xml:space="preserve">p(Test NEG | "-") </t>
  </si>
  <si>
    <t>False Positive Rate</t>
  </si>
  <si>
    <t>g/b</t>
  </si>
  <si>
    <t>p(Test POS | "-")</t>
  </si>
  <si>
    <t>False Negative Rate</t>
  </si>
  <si>
    <t>f/a</t>
  </si>
  <si>
    <t>p(Test NEG | "+")</t>
  </si>
  <si>
    <t>TP Rate = y axis</t>
  </si>
  <si>
    <t>FP Rate = x axis</t>
  </si>
  <si>
    <t>Point on ROC Curve</t>
  </si>
  <si>
    <t>True Positive Rate</t>
  </si>
  <si>
    <t>e/a</t>
  </si>
  <si>
    <t>p(Test POS | "+")</t>
  </si>
  <si>
    <t>Name</t>
  </si>
  <si>
    <t>Conditional Probabilities</t>
  </si>
  <si>
    <t>X, Y Independent or Dependent?</t>
  </si>
  <si>
    <t>Definition of Independence P(X,Y) = P(X)p(Y)</t>
  </si>
  <si>
    <t>bd</t>
  </si>
  <si>
    <t>bc</t>
  </si>
  <si>
    <t>ad</t>
  </si>
  <si>
    <t>ac</t>
  </si>
  <si>
    <t xml:space="preserve">Product Distribution of X and Y </t>
  </si>
  <si>
    <t>p(ac,ad,bc,bd)</t>
  </si>
  <si>
    <t xml:space="preserve">P(X)p(Y) </t>
  </si>
  <si>
    <t>h</t>
  </si>
  <si>
    <t>g</t>
  </si>
  <si>
    <t>f</t>
  </si>
  <si>
    <t>e</t>
  </si>
  <si>
    <t>Joint Distribution of X and Y</t>
  </si>
  <si>
    <t>p(e,f,g,h)</t>
  </si>
  <si>
    <t>p(X,Y)</t>
  </si>
  <si>
    <t xml:space="preserve">Marginal Probability of the Classification </t>
  </si>
  <si>
    <t>p(c,d)</t>
  </si>
  <si>
    <t>P(Y)</t>
  </si>
  <si>
    <t>Marginal Probability of the Condition</t>
  </si>
  <si>
    <t xml:space="preserve">p(a,b) </t>
  </si>
  <si>
    <t xml:space="preserve">P(X) </t>
  </si>
  <si>
    <t>Probability Distributions</t>
  </si>
  <si>
    <t>True Negatives</t>
  </si>
  <si>
    <t>p(Test "NEG", "-")</t>
  </si>
  <si>
    <t>False Positives</t>
  </si>
  <si>
    <t>p(Test "POS, "-")</t>
  </si>
  <si>
    <t>False Negatives</t>
  </si>
  <si>
    <t>p(Test NEG, "+")</t>
  </si>
  <si>
    <t>True Positives</t>
  </si>
  <si>
    <t>p(Test POS, "+")</t>
  </si>
  <si>
    <t>Classification Incidence "NEG"</t>
  </si>
  <si>
    <t>d</t>
  </si>
  <si>
    <t>p(Test NEG)</t>
  </si>
  <si>
    <t>Classification Incidence "POS"</t>
  </si>
  <si>
    <t>c</t>
  </si>
  <si>
    <t>p(Test POS)</t>
  </si>
  <si>
    <t>Incidence of "Condition "-"</t>
  </si>
  <si>
    <t>b</t>
  </si>
  <si>
    <t>p("-")</t>
  </si>
  <si>
    <t>Incidence of Condition "+"</t>
  </si>
  <si>
    <t>a</t>
  </si>
  <si>
    <t>P("+")</t>
  </si>
  <si>
    <t>Individual Probabilities</t>
  </si>
  <si>
    <t>"-"</t>
  </si>
  <si>
    <t>"+"</t>
  </si>
  <si>
    <r>
      <t>Condition</t>
    </r>
    <r>
      <rPr>
        <b/>
        <sz val="16"/>
        <color theme="1"/>
        <rFont val="Calibri"/>
        <family val="2"/>
        <scheme val="minor"/>
      </rPr>
      <t xml:space="preserve"> X</t>
    </r>
  </si>
  <si>
    <t>"Negative"</t>
  </si>
  <si>
    <t xml:space="preserve">"Positive" </t>
  </si>
  <si>
    <r>
      <t xml:space="preserve">Test Classification </t>
    </r>
    <r>
      <rPr>
        <b/>
        <sz val="16"/>
        <color theme="1"/>
        <rFont val="Calibri"/>
        <family val="2"/>
        <scheme val="minor"/>
      </rPr>
      <t xml:space="preserve"> Y</t>
    </r>
  </si>
  <si>
    <t>Confusion Matrix</t>
  </si>
  <si>
    <t>Instructions: Enter a, c, and e</t>
  </si>
  <si>
    <t>[Note that this definition is not required for Course - advanced topic]</t>
  </si>
  <si>
    <t>The Relative Entropy of the Joint distribution p [row 28] and the product distribution q [row 29] is the mutual information [cell L35]</t>
  </si>
  <si>
    <t xml:space="preserve">It is also called "Kullback-Leibler Divergence" (or "KL Divergence" for short) </t>
  </si>
  <si>
    <t>is the summation of all  p(i)*log(p(i)/qIi)</t>
  </si>
  <si>
    <t>"Relative Entropy" of p and q, written D(p||q)</t>
  </si>
  <si>
    <t>*H(f/d, h/d)</t>
  </si>
  <si>
    <t xml:space="preserve">                  (d</t>
  </si>
  <si>
    <t xml:space="preserve">+ </t>
  </si>
  <si>
    <t>*H(e/c, g/c)</t>
  </si>
  <si>
    <t>=                  (c</t>
  </si>
  <si>
    <t>H(X|Y)</t>
  </si>
  <si>
    <t>Venn diagram courtesy of Konrad Voelkel -  Wikipedia:  https://en.wikipedia.org/wiki/Information_diagram</t>
  </si>
  <si>
    <t>*H(g/b, h/b)</t>
  </si>
  <si>
    <t xml:space="preserve">                   (b</t>
  </si>
  <si>
    <t xml:space="preserve">*H(e/a, f/a)) </t>
  </si>
  <si>
    <t>=                  (a</t>
  </si>
  <si>
    <t>H(Y|X)</t>
  </si>
  <si>
    <t>+ h*log(h/bd)</t>
  </si>
  <si>
    <t>+ g*log(g/bc)</t>
  </si>
  <si>
    <t>+ f*log(f/ad)</t>
  </si>
  <si>
    <t xml:space="preserve"> = e*log(e/ac) </t>
  </si>
  <si>
    <t>Mutual Information I(X:Y) = Relative Entropy of Joint and Product Distributions --- D(p(X,Y||p(X)p(Y))</t>
  </si>
  <si>
    <t xml:space="preserve">Probability of the Classification </t>
  </si>
  <si>
    <t>Probability of the Condition</t>
  </si>
  <si>
    <t>+ h*log(1/h)</t>
  </si>
  <si>
    <t>+ g*Log(1/g)</t>
  </si>
  <si>
    <t>+ f*log(1/f)</t>
  </si>
  <si>
    <t>= e*log(1/e)</t>
  </si>
  <si>
    <t>H(X,Y)</t>
  </si>
  <si>
    <t xml:space="preserve"> - H(X,Y)</t>
  </si>
  <si>
    <t xml:space="preserve">+ H(Y) </t>
  </si>
  <si>
    <t xml:space="preserve">H(X) </t>
  </si>
  <si>
    <t xml:space="preserve">I(X;Y) = </t>
  </si>
  <si>
    <t xml:space="preserve"> + d*log(1/d)</t>
  </si>
  <si>
    <t>= c*log(1/c)</t>
  </si>
  <si>
    <t xml:space="preserve">H(Y) </t>
  </si>
  <si>
    <t xml:space="preserve"> - H(Y|X)</t>
  </si>
  <si>
    <t xml:space="preserve">- H(X|Y) </t>
  </si>
  <si>
    <t xml:space="preserve">I(X;Y) =  </t>
  </si>
  <si>
    <t>+ b*log(1/b)</t>
  </si>
  <si>
    <t>= a*log(1/a)</t>
  </si>
  <si>
    <r>
      <t xml:space="preserve">Average reduction in uncertainty of one outcome in </t>
    </r>
    <r>
      <rPr>
        <b/>
        <sz val="16"/>
        <color theme="1"/>
        <rFont val="Calibri"/>
        <family val="2"/>
        <scheme val="minor"/>
      </rPr>
      <t>X</t>
    </r>
    <r>
      <rPr>
        <sz val="16"/>
        <color theme="1"/>
        <rFont val="Calibri"/>
        <family val="2"/>
        <scheme val="minor"/>
      </rPr>
      <t xml:space="preserve"> upon learning one outcome in </t>
    </r>
    <r>
      <rPr>
        <b/>
        <sz val="16"/>
        <color theme="1"/>
        <rFont val="Calibri"/>
        <family val="2"/>
        <scheme val="minor"/>
      </rPr>
      <t>Y</t>
    </r>
    <r>
      <rPr>
        <sz val="16"/>
        <color theme="1"/>
        <rFont val="Calibri"/>
        <family val="2"/>
        <scheme val="minor"/>
      </rPr>
      <t xml:space="preserve"> </t>
    </r>
  </si>
  <si>
    <t xml:space="preserve">equals </t>
  </si>
  <si>
    <t>bits</t>
  </si>
  <si>
    <t>divided by</t>
  </si>
  <si>
    <t xml:space="preserve">I(X;Y) </t>
  </si>
  <si>
    <r>
      <t>divided by the entropy of the Condition</t>
    </r>
    <r>
      <rPr>
        <b/>
        <sz val="16"/>
        <color theme="1"/>
        <rFont val="Calibri"/>
        <family val="2"/>
        <scheme val="minor"/>
      </rPr>
      <t xml:space="preserve"> X</t>
    </r>
  </si>
  <si>
    <r>
      <t xml:space="preserve">A correlation measure defined as mutual information between </t>
    </r>
    <r>
      <rPr>
        <b/>
        <sz val="16"/>
        <color theme="1"/>
        <rFont val="Calibri"/>
        <family val="2"/>
        <scheme val="minor"/>
      </rPr>
      <t>X</t>
    </r>
    <r>
      <rPr>
        <sz val="16"/>
        <color theme="1"/>
        <rFont val="Calibri"/>
        <family val="2"/>
        <scheme val="minor"/>
      </rPr>
      <t xml:space="preserve"> and </t>
    </r>
    <r>
      <rPr>
        <b/>
        <sz val="16"/>
        <color theme="1"/>
        <rFont val="Calibri"/>
        <family val="2"/>
        <scheme val="minor"/>
      </rPr>
      <t>Y</t>
    </r>
  </si>
  <si>
    <t xml:space="preserve">Percentage Information Gain (P.I.G.) </t>
  </si>
  <si>
    <t xml:space="preserve">The spreadsheet outputs entropy (information)  measures for all relevant distributions. </t>
  </si>
  <si>
    <t>Instructions: Create any confusion matrix by inputting values for cells labelled a, c, and e.</t>
  </si>
  <si>
    <t>X - axis</t>
  </si>
  <si>
    <t>Y - axis</t>
  </si>
  <si>
    <t xml:space="preserve">False '+' rate </t>
  </si>
  <si>
    <t xml:space="preserve">True '+' rate </t>
  </si>
  <si>
    <t>my model bases on Linest</t>
  </si>
  <si>
    <t>real condition</t>
  </si>
  <si>
    <t xml:space="preserve">Test Set of Second 200 Applicants </t>
  </si>
  <si>
    <t>TO USE</t>
  </si>
  <si>
    <t>for predicting scores from</t>
  </si>
  <si>
    <t>Linest Function</t>
  </si>
  <si>
    <t>of First 200 applicants</t>
  </si>
  <si>
    <t>Real Total '+'</t>
  </si>
  <si>
    <t>Real Total '-'</t>
  </si>
  <si>
    <t>Total Events</t>
  </si>
  <si>
    <t>tp</t>
  </si>
  <si>
    <t>fp</t>
  </si>
  <si>
    <t>tn</t>
  </si>
  <si>
    <t>fn</t>
  </si>
  <si>
    <t>Real +</t>
  </si>
  <si>
    <t>Real -</t>
  </si>
  <si>
    <t>Class +</t>
  </si>
  <si>
    <t>Class -</t>
  </si>
  <si>
    <t>using Beta of !st</t>
  </si>
  <si>
    <t>Pred. Score</t>
  </si>
  <si>
    <t>X - axis movements</t>
  </si>
  <si>
    <t>Y - axis movements</t>
  </si>
  <si>
    <t xml:space="preserve">False '+' rate  - X </t>
  </si>
  <si>
    <t>True '+' rate - Y</t>
  </si>
  <si>
    <t>Overall profit</t>
  </si>
  <si>
    <t>Profit per event</t>
  </si>
  <si>
    <t>Used Threshold</t>
  </si>
  <si>
    <t>At Training Set (1st) Threshold = 0.3429</t>
  </si>
  <si>
    <t>average profits per applicant when using No model</t>
  </si>
  <si>
    <t>From Training Set (1st)</t>
  </si>
  <si>
    <t>Therefore % change is</t>
  </si>
  <si>
    <t xml:space="preserve">2157 = </t>
  </si>
  <si>
    <t>(2035 -</t>
  </si>
  <si>
    <t xml:space="preserve">2157) * 100 / </t>
  </si>
  <si>
    <t>so give card to ppl with score less than 0.34</t>
  </si>
  <si>
    <t>Score using values provided in Answers</t>
  </si>
  <si>
    <t>model predicts this applicant to be profitable</t>
  </si>
  <si>
    <t>incremental financial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</si>
</sst>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5" formatCode="0.0000"/>
  </numFmts>
  <fonts count="29" x14ac:knownFonts="1">
    <font>
      <sz val="12"/>
      <color theme="1"/>
      <name val="Calibri"/>
      <family val="2"/>
      <scheme val="minor"/>
    </font>
    <font>
      <sz val="12"/>
      <color theme="1"/>
      <name val="Calibri"/>
      <family val="2"/>
      <scheme val="minor"/>
    </font>
    <font>
      <sz val="12"/>
      <color rgb="FF9C6500"/>
      <name val="Calibri"/>
      <family val="2"/>
      <scheme val="minor"/>
    </font>
    <font>
      <sz val="12"/>
      <color theme="0"/>
      <name val="Calibri"/>
      <family val="2"/>
      <scheme val="minor"/>
    </font>
    <font>
      <sz val="12"/>
      <color indexed="8"/>
      <name val="Calibri"/>
      <family val="2"/>
    </font>
    <font>
      <sz val="16"/>
      <color theme="1"/>
      <name val="Calibri"/>
      <family val="2"/>
      <scheme val="minor"/>
    </font>
    <font>
      <b/>
      <sz val="16"/>
      <color theme="1"/>
      <name val="Calibri"/>
      <family val="2"/>
      <scheme val="minor"/>
    </font>
    <font>
      <sz val="14"/>
      <color theme="1"/>
      <name val="Calibri"/>
      <family val="2"/>
      <scheme val="minor"/>
    </font>
    <font>
      <sz val="12"/>
      <color theme="1"/>
      <name val="Calibri"/>
      <family val="2"/>
    </font>
    <font>
      <i/>
      <sz val="12"/>
      <color theme="1"/>
      <name val="Calibri"/>
      <family val="2"/>
    </font>
    <font>
      <sz val="12"/>
      <color theme="0" tint="-0.14999847407452621"/>
      <name val="Calibri"/>
      <family val="2"/>
      <scheme val="minor"/>
    </font>
    <font>
      <strike/>
      <sz val="12"/>
      <color theme="1"/>
      <name val="Calibri"/>
      <family val="2"/>
      <scheme val="minor"/>
    </font>
    <font>
      <strike/>
      <sz val="12"/>
      <color theme="0"/>
      <name val="Calibri"/>
      <family val="2"/>
      <scheme val="minor"/>
    </font>
    <font>
      <sz val="12"/>
      <color rgb="FFFF0000"/>
      <name val="Calibri"/>
      <family val="2"/>
      <scheme val="minor"/>
    </font>
    <font>
      <sz val="12"/>
      <color rgb="FF000000"/>
      <name val="Calibri"/>
      <family val="2"/>
      <scheme val="minor"/>
    </font>
    <font>
      <sz val="16"/>
      <color rgb="FF000000"/>
      <name val="Calibri"/>
      <family val="2"/>
      <scheme val="minor"/>
    </font>
    <font>
      <sz val="16"/>
      <color rgb="FF0000FF"/>
      <name val="Calibri"/>
      <family val="2"/>
      <scheme val="minor"/>
    </font>
    <font>
      <sz val="18"/>
      <color theme="1"/>
      <name val="Calibri"/>
      <family val="2"/>
      <scheme val="minor"/>
    </font>
    <font>
      <b/>
      <sz val="16"/>
      <color rgb="FF0000FF"/>
      <name val="Calibri"/>
      <family val="2"/>
      <scheme val="minor"/>
    </font>
    <font>
      <sz val="24"/>
      <color theme="1"/>
      <name val="Calibri"/>
      <family val="2"/>
    </font>
    <font>
      <b/>
      <sz val="16"/>
      <color rgb="FF008000"/>
      <name val="Calibri"/>
      <family val="2"/>
      <scheme val="minor"/>
    </font>
    <font>
      <sz val="16"/>
      <color rgb="FF008000"/>
      <name val="Calibri"/>
      <family val="2"/>
      <scheme val="minor"/>
    </font>
    <font>
      <sz val="16"/>
      <color rgb="FFFF0000"/>
      <name val="Calibri"/>
      <family val="2"/>
      <scheme val="minor"/>
    </font>
    <font>
      <sz val="12"/>
      <name val="Calibri"/>
      <family val="2"/>
      <scheme val="minor"/>
    </font>
    <font>
      <strike/>
      <sz val="16"/>
      <color theme="1"/>
      <name val="Calibri"/>
      <family val="2"/>
      <scheme val="minor"/>
    </font>
    <font>
      <u/>
      <sz val="12"/>
      <color theme="10"/>
      <name val="Calibri"/>
      <family val="2"/>
      <scheme val="minor"/>
    </font>
    <font>
      <u/>
      <sz val="12"/>
      <color theme="11"/>
      <name val="Calibri"/>
      <family val="2"/>
      <scheme val="minor"/>
    </font>
    <font>
      <sz val="12"/>
      <color theme="4" tint="-0.499984740745262"/>
      <name val="Calibri"/>
      <family val="2"/>
      <scheme val="minor"/>
    </font>
    <font>
      <sz val="16"/>
      <color rgb="FF9C6500"/>
      <name val="Calibri"/>
      <family val="2"/>
      <scheme val="minor"/>
    </font>
  </fonts>
  <fills count="23">
    <fill>
      <patternFill patternType="none"/>
    </fill>
    <fill>
      <patternFill patternType="gray125"/>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1"/>
        <bgColor indexed="64"/>
      </patternFill>
    </fill>
    <fill>
      <patternFill patternType="solid">
        <fgColor theme="7"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2"/>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8" tint="-0.499984740745262"/>
        <bgColor indexed="64"/>
      </patternFill>
    </fill>
    <fill>
      <patternFill patternType="solid">
        <fgColor theme="3" tint="0.79998168889431442"/>
        <bgColor indexed="64"/>
      </patternFill>
    </fill>
    <fill>
      <patternFill patternType="solid">
        <fgColor rgb="FFFFFF00"/>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s>
  <cellStyleXfs count="10">
    <xf numFmtId="0" fontId="0" fillId="0" borderId="0"/>
    <xf numFmtId="0" fontId="2" fillId="2" borderId="0" applyNumberFormat="0" applyBorder="0" applyAlignment="0" applyProtection="0"/>
    <xf numFmtId="0" fontId="1" fillId="3" borderId="1" applyNumberFormat="0" applyFon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9" fontId="1" fillId="0" borderId="0" applyFont="0" applyFill="0" applyBorder="0" applyAlignment="0" applyProtection="0"/>
  </cellStyleXfs>
  <cellXfs count="194">
    <xf numFmtId="0" fontId="0" fillId="0" borderId="0" xfId="0"/>
    <xf numFmtId="0" fontId="2" fillId="2" borderId="0" xfId="1"/>
    <xf numFmtId="2" fontId="0" fillId="0" borderId="2" xfId="0" applyNumberFormat="1" applyBorder="1"/>
    <xf numFmtId="0" fontId="0" fillId="0" borderId="2" xfId="0" applyBorder="1"/>
    <xf numFmtId="2" fontId="2" fillId="2" borderId="0" xfId="1" applyNumberFormat="1"/>
    <xf numFmtId="0" fontId="4" fillId="0" borderId="3" xfId="0" applyFont="1" applyBorder="1"/>
    <xf numFmtId="2" fontId="0" fillId="0" borderId="4" xfId="0" applyNumberFormat="1" applyBorder="1"/>
    <xf numFmtId="0" fontId="4" fillId="0" borderId="5" xfId="0" applyFont="1" applyBorder="1"/>
    <xf numFmtId="164" fontId="4" fillId="0" borderId="4" xfId="0" applyNumberFormat="1" applyFont="1" applyBorder="1"/>
    <xf numFmtId="2" fontId="4" fillId="0" borderId="4" xfId="0" applyNumberFormat="1" applyFont="1" applyBorder="1"/>
    <xf numFmtId="0" fontId="4" fillId="0" borderId="6" xfId="0" applyFont="1" applyBorder="1"/>
    <xf numFmtId="2" fontId="0" fillId="0" borderId="0" xfId="0" applyNumberFormat="1" applyBorder="1"/>
    <xf numFmtId="0" fontId="4" fillId="0" borderId="7" xfId="0" applyFont="1" applyBorder="1"/>
    <xf numFmtId="164" fontId="4" fillId="0" borderId="0" xfId="0" applyNumberFormat="1" applyFont="1" applyBorder="1"/>
    <xf numFmtId="2" fontId="4" fillId="0" borderId="0" xfId="0" applyNumberFormat="1" applyFont="1" applyBorder="1"/>
    <xf numFmtId="0" fontId="4" fillId="0" borderId="8" xfId="0" applyFont="1" applyBorder="1"/>
    <xf numFmtId="2" fontId="0" fillId="0" borderId="9" xfId="0" applyNumberFormat="1" applyBorder="1"/>
    <xf numFmtId="0" fontId="4" fillId="0" borderId="10" xfId="0" applyFont="1" applyBorder="1"/>
    <xf numFmtId="0" fontId="5" fillId="0" borderId="2" xfId="0" applyFont="1" applyBorder="1"/>
    <xf numFmtId="0" fontId="6" fillId="0" borderId="2" xfId="0" applyFont="1" applyBorder="1"/>
    <xf numFmtId="0" fontId="6" fillId="0" borderId="11" xfId="0" applyFont="1" applyBorder="1"/>
    <xf numFmtId="0" fontId="0" fillId="0" borderId="12" xfId="0" applyBorder="1"/>
    <xf numFmtId="0" fontId="0" fillId="0" borderId="13" xfId="0" applyBorder="1"/>
    <xf numFmtId="0" fontId="5" fillId="0" borderId="14" xfId="0" applyFont="1" applyBorder="1"/>
    <xf numFmtId="0" fontId="7" fillId="4" borderId="0" xfId="0" applyFont="1" applyFill="1"/>
    <xf numFmtId="0" fontId="2" fillId="0" borderId="0" xfId="1" applyFill="1"/>
    <xf numFmtId="0" fontId="0" fillId="0" borderId="0" xfId="0" applyFill="1"/>
    <xf numFmtId="0" fontId="5" fillId="0" borderId="14" xfId="0" applyFont="1" applyFill="1" applyBorder="1"/>
    <xf numFmtId="0" fontId="0" fillId="0" borderId="13" xfId="0" applyFill="1" applyBorder="1"/>
    <xf numFmtId="0" fontId="0" fillId="0" borderId="12" xfId="0" applyFill="1" applyBorder="1"/>
    <xf numFmtId="0" fontId="6" fillId="0" borderId="11" xfId="0" applyFont="1" applyFill="1" applyBorder="1"/>
    <xf numFmtId="0" fontId="6" fillId="0" borderId="2" xfId="0" applyFont="1" applyFill="1" applyBorder="1"/>
    <xf numFmtId="0" fontId="5" fillId="0" borderId="2" xfId="0" applyFont="1" applyFill="1" applyBorder="1"/>
    <xf numFmtId="0" fontId="4" fillId="0" borderId="7" xfId="0" applyFont="1" applyFill="1" applyBorder="1"/>
    <xf numFmtId="2" fontId="4" fillId="0" borderId="0" xfId="0" applyNumberFormat="1" applyFont="1" applyFill="1" applyBorder="1"/>
    <xf numFmtId="164" fontId="4" fillId="0" borderId="0" xfId="0" applyNumberFormat="1" applyFont="1" applyFill="1" applyBorder="1"/>
    <xf numFmtId="0" fontId="4" fillId="0" borderId="6" xfId="0" applyFont="1" applyFill="1" applyBorder="1"/>
    <xf numFmtId="0" fontId="4" fillId="0" borderId="10" xfId="0" applyFont="1" applyFill="1" applyBorder="1"/>
    <xf numFmtId="2" fontId="0" fillId="0" borderId="9" xfId="0" applyNumberFormat="1" applyFill="1" applyBorder="1"/>
    <xf numFmtId="0" fontId="4" fillId="0" borderId="8" xfId="0" applyFont="1" applyFill="1" applyBorder="1"/>
    <xf numFmtId="2" fontId="0" fillId="0" borderId="0" xfId="0" applyNumberFormat="1" applyFill="1" applyBorder="1"/>
    <xf numFmtId="0" fontId="4" fillId="0" borderId="5" xfId="0" applyFont="1" applyFill="1" applyBorder="1"/>
    <xf numFmtId="2" fontId="4" fillId="0" borderId="4" xfId="0" applyNumberFormat="1" applyFont="1" applyFill="1" applyBorder="1"/>
    <xf numFmtId="164" fontId="4" fillId="0" borderId="4" xfId="0" applyNumberFormat="1" applyFont="1" applyFill="1" applyBorder="1"/>
    <xf numFmtId="0" fontId="4" fillId="0" borderId="3" xfId="0" applyFont="1" applyFill="1" applyBorder="1"/>
    <xf numFmtId="2" fontId="0" fillId="0" borderId="4" xfId="0" applyNumberFormat="1" applyFill="1" applyBorder="1"/>
    <xf numFmtId="0" fontId="0" fillId="0" borderId="2" xfId="0" applyFill="1" applyBorder="1"/>
    <xf numFmtId="2" fontId="0" fillId="0" borderId="2" xfId="0" applyNumberFormat="1" applyFill="1" applyBorder="1"/>
    <xf numFmtId="2" fontId="2" fillId="0" borderId="0" xfId="1" applyNumberFormat="1" applyFill="1"/>
    <xf numFmtId="0" fontId="8" fillId="0" borderId="0" xfId="0" applyFont="1" applyFill="1" applyBorder="1"/>
    <xf numFmtId="0" fontId="0" fillId="0" borderId="0" xfId="0" applyFill="1" applyBorder="1"/>
    <xf numFmtId="0" fontId="2" fillId="0" borderId="0" xfId="1" applyFill="1" applyBorder="1"/>
    <xf numFmtId="0" fontId="5" fillId="0" borderId="0" xfId="0" applyFont="1" applyFill="1" applyBorder="1"/>
    <xf numFmtId="0" fontId="2" fillId="5" borderId="0" xfId="1" applyFill="1"/>
    <xf numFmtId="0" fontId="8" fillId="5" borderId="0" xfId="0" applyFont="1" applyFill="1" applyBorder="1"/>
    <xf numFmtId="0" fontId="2" fillId="5" borderId="0" xfId="1" applyFill="1" applyBorder="1"/>
    <xf numFmtId="0" fontId="0" fillId="5" borderId="0" xfId="0" applyFill="1"/>
    <xf numFmtId="0" fontId="0" fillId="5" borderId="2" xfId="0" applyFill="1" applyBorder="1"/>
    <xf numFmtId="2" fontId="0" fillId="5" borderId="2" xfId="0" applyNumberFormat="1" applyFill="1" applyBorder="1"/>
    <xf numFmtId="0" fontId="5" fillId="5" borderId="11" xfId="0" applyFont="1" applyFill="1" applyBorder="1"/>
    <xf numFmtId="0" fontId="0" fillId="5" borderId="0" xfId="0" applyFill="1" applyBorder="1"/>
    <xf numFmtId="0" fontId="0" fillId="5" borderId="9" xfId="0" applyFill="1" applyBorder="1"/>
    <xf numFmtId="0" fontId="2" fillId="6" borderId="0" xfId="1" applyFill="1"/>
    <xf numFmtId="0" fontId="10" fillId="0" borderId="0" xfId="1" applyFont="1" applyFill="1"/>
    <xf numFmtId="0" fontId="2" fillId="5" borderId="2" xfId="1" applyFill="1" applyBorder="1"/>
    <xf numFmtId="0" fontId="5" fillId="6" borderId="15" xfId="0" applyFont="1" applyFill="1" applyBorder="1" applyAlignment="1">
      <alignment wrapText="1"/>
    </xf>
    <xf numFmtId="0" fontId="0" fillId="7" borderId="15" xfId="0" applyFill="1" applyBorder="1"/>
    <xf numFmtId="0" fontId="0" fillId="6" borderId="10" xfId="0" applyFill="1" applyBorder="1"/>
    <xf numFmtId="0" fontId="0" fillId="6" borderId="9" xfId="0" applyFill="1" applyBorder="1"/>
    <xf numFmtId="0" fontId="0" fillId="6" borderId="8" xfId="0" applyFill="1" applyBorder="1"/>
    <xf numFmtId="0" fontId="0" fillId="7" borderId="0" xfId="0" applyFill="1" applyBorder="1" applyAlignment="1">
      <alignment wrapText="1"/>
    </xf>
    <xf numFmtId="0" fontId="0" fillId="7" borderId="0" xfId="0" applyFill="1" applyAlignment="1">
      <alignment wrapText="1"/>
    </xf>
    <xf numFmtId="0" fontId="3" fillId="8" borderId="0" xfId="0" applyFont="1" applyFill="1"/>
    <xf numFmtId="0" fontId="2" fillId="0" borderId="0" xfId="1" applyFill="1" applyBorder="1" applyAlignment="1">
      <alignment horizontal="center"/>
    </xf>
    <xf numFmtId="0" fontId="0" fillId="5" borderId="0" xfId="0" applyFill="1" applyAlignment="1">
      <alignment wrapText="1"/>
    </xf>
    <xf numFmtId="0" fontId="3" fillId="9" borderId="0" xfId="0" applyFont="1" applyFill="1" applyAlignment="1">
      <alignment wrapText="1"/>
    </xf>
    <xf numFmtId="0" fontId="0" fillId="10" borderId="0" xfId="0" applyFill="1"/>
    <xf numFmtId="0" fontId="0" fillId="10" borderId="2" xfId="0" applyFill="1" applyBorder="1"/>
    <xf numFmtId="0" fontId="2" fillId="11" borderId="0" xfId="1" applyFill="1"/>
    <xf numFmtId="0" fontId="11" fillId="0" borderId="0" xfId="0" applyFont="1" applyFill="1"/>
    <xf numFmtId="0" fontId="0" fillId="0" borderId="0" xfId="0" applyBorder="1"/>
    <xf numFmtId="0" fontId="6" fillId="0" borderId="0" xfId="0" applyFont="1" applyFill="1" applyBorder="1"/>
    <xf numFmtId="0" fontId="5" fillId="0" borderId="0" xfId="0" applyFont="1"/>
    <xf numFmtId="0" fontId="0" fillId="0" borderId="3" xfId="0" applyBorder="1"/>
    <xf numFmtId="0" fontId="0" fillId="0" borderId="4" xfId="0" applyBorder="1"/>
    <xf numFmtId="0" fontId="5" fillId="0" borderId="4" xfId="0" applyFont="1" applyBorder="1"/>
    <xf numFmtId="2" fontId="5" fillId="0" borderId="12" xfId="0" applyNumberFormat="1" applyFont="1" applyBorder="1"/>
    <xf numFmtId="0" fontId="5" fillId="0" borderId="5" xfId="0" applyFont="1" applyBorder="1"/>
    <xf numFmtId="0" fontId="0" fillId="0" borderId="6" xfId="0" applyBorder="1"/>
    <xf numFmtId="0" fontId="5" fillId="0" borderId="0" xfId="0" applyFont="1" applyBorder="1"/>
    <xf numFmtId="0" fontId="5" fillId="0" borderId="7" xfId="0" applyFont="1" applyBorder="1"/>
    <xf numFmtId="0" fontId="0" fillId="0" borderId="7" xfId="0" applyBorder="1"/>
    <xf numFmtId="0" fontId="2" fillId="2" borderId="3" xfId="1" applyBorder="1"/>
    <xf numFmtId="0" fontId="2" fillId="2" borderId="4" xfId="1" applyBorder="1"/>
    <xf numFmtId="0" fontId="2" fillId="2" borderId="5" xfId="1" applyBorder="1"/>
    <xf numFmtId="0" fontId="2" fillId="2" borderId="6" xfId="1" applyBorder="1"/>
    <xf numFmtId="0" fontId="5" fillId="0" borderId="3" xfId="0" applyFont="1" applyBorder="1"/>
    <xf numFmtId="2" fontId="5" fillId="0" borderId="4" xfId="0" applyNumberFormat="1" applyFont="1" applyBorder="1"/>
    <xf numFmtId="0" fontId="2" fillId="2" borderId="7" xfId="1" applyBorder="1"/>
    <xf numFmtId="0" fontId="5" fillId="0" borderId="8" xfId="0" applyFont="1" applyBorder="1"/>
    <xf numFmtId="0" fontId="5" fillId="0" borderId="9" xfId="0" applyFont="1" applyBorder="1"/>
    <xf numFmtId="0" fontId="5" fillId="0" borderId="10" xfId="0" applyFont="1" applyBorder="1"/>
    <xf numFmtId="0" fontId="2" fillId="2" borderId="8" xfId="1" applyBorder="1"/>
    <xf numFmtId="0" fontId="2" fillId="2" borderId="9" xfId="1" applyBorder="1"/>
    <xf numFmtId="0" fontId="2" fillId="2" borderId="10" xfId="1" applyBorder="1"/>
    <xf numFmtId="0" fontId="14" fillId="0" borderId="0" xfId="0" applyFont="1" applyBorder="1"/>
    <xf numFmtId="0" fontId="15" fillId="0" borderId="7" xfId="0" applyFont="1" applyBorder="1"/>
    <xf numFmtId="0" fontId="15" fillId="0" borderId="0" xfId="0" applyFont="1" applyBorder="1"/>
    <xf numFmtId="0" fontId="5" fillId="0" borderId="12" xfId="0" applyFont="1" applyBorder="1"/>
    <xf numFmtId="2" fontId="5" fillId="0" borderId="14" xfId="0" applyNumberFormat="1" applyFont="1" applyBorder="1"/>
    <xf numFmtId="0" fontId="5" fillId="0" borderId="6" xfId="0" applyFont="1" applyBorder="1"/>
    <xf numFmtId="0" fontId="0" fillId="0" borderId="8" xfId="0" applyBorder="1"/>
    <xf numFmtId="0" fontId="0" fillId="0" borderId="9" xfId="0" applyBorder="1"/>
    <xf numFmtId="0" fontId="6" fillId="0" borderId="7" xfId="0" applyFont="1" applyBorder="1"/>
    <xf numFmtId="0" fontId="16" fillId="0" borderId="2" xfId="0" applyFont="1" applyBorder="1"/>
    <xf numFmtId="0" fontId="17" fillId="0" borderId="13" xfId="0" applyFont="1" applyBorder="1"/>
    <xf numFmtId="0" fontId="17" fillId="0" borderId="14" xfId="0" applyFont="1" applyBorder="1"/>
    <xf numFmtId="0" fontId="5" fillId="0" borderId="0" xfId="0" quotePrefix="1" applyFont="1"/>
    <xf numFmtId="0" fontId="2" fillId="2" borderId="0" xfId="1" applyBorder="1"/>
    <xf numFmtId="165" fontId="2" fillId="2" borderId="0" xfId="1" applyNumberFormat="1" applyBorder="1"/>
    <xf numFmtId="165" fontId="18" fillId="0" borderId="2" xfId="0" applyNumberFormat="1" applyFont="1" applyBorder="1"/>
    <xf numFmtId="165" fontId="5" fillId="0" borderId="3" xfId="0" applyNumberFormat="1" applyFont="1" applyBorder="1"/>
    <xf numFmtId="165" fontId="5" fillId="0" borderId="4" xfId="0" applyNumberFormat="1" applyFont="1" applyBorder="1"/>
    <xf numFmtId="165" fontId="5" fillId="0" borderId="5" xfId="0" applyNumberFormat="1" applyFont="1" applyBorder="1"/>
    <xf numFmtId="0" fontId="5" fillId="0" borderId="9" xfId="0" quotePrefix="1" applyFont="1" applyBorder="1"/>
    <xf numFmtId="165" fontId="0" fillId="0" borderId="3" xfId="0" applyNumberFormat="1" applyBorder="1"/>
    <xf numFmtId="165" fontId="5" fillId="0" borderId="4" xfId="0" quotePrefix="1" applyNumberFormat="1" applyFont="1" applyBorder="1"/>
    <xf numFmtId="0" fontId="19" fillId="0" borderId="0" xfId="0" applyFont="1"/>
    <xf numFmtId="0" fontId="5" fillId="0" borderId="4" xfId="0" quotePrefix="1" applyFont="1" applyBorder="1"/>
    <xf numFmtId="0" fontId="5" fillId="0" borderId="5" xfId="0" quotePrefix="1" applyFont="1" applyBorder="1"/>
    <xf numFmtId="0" fontId="14" fillId="0" borderId="0" xfId="0" applyFont="1"/>
    <xf numFmtId="0" fontId="15" fillId="0" borderId="0" xfId="0" applyFont="1"/>
    <xf numFmtId="165" fontId="18" fillId="0" borderId="15" xfId="0" applyNumberFormat="1" applyFont="1" applyBorder="1"/>
    <xf numFmtId="165" fontId="5" fillId="0" borderId="8" xfId="0" quotePrefix="1" applyNumberFormat="1" applyFont="1" applyBorder="1"/>
    <xf numFmtId="165" fontId="5" fillId="0" borderId="9" xfId="0" quotePrefix="1" applyNumberFormat="1" applyFont="1" applyBorder="1"/>
    <xf numFmtId="165" fontId="5" fillId="0" borderId="10" xfId="0" quotePrefix="1" applyNumberFormat="1" applyFont="1" applyBorder="1"/>
    <xf numFmtId="0" fontId="5" fillId="0" borderId="11" xfId="0" applyFont="1" applyBorder="1"/>
    <xf numFmtId="165" fontId="5" fillId="0" borderId="3" xfId="0" applyNumberFormat="1" applyFont="1" applyFill="1" applyBorder="1"/>
    <xf numFmtId="165" fontId="5" fillId="0" borderId="4" xfId="0" applyNumberFormat="1" applyFont="1" applyFill="1" applyBorder="1"/>
    <xf numFmtId="0" fontId="5" fillId="0" borderId="8" xfId="0" quotePrefix="1" applyFont="1" applyBorder="1"/>
    <xf numFmtId="0" fontId="5" fillId="0" borderId="10" xfId="0" quotePrefix="1" applyFont="1" applyBorder="1"/>
    <xf numFmtId="0" fontId="2" fillId="2" borderId="0" xfId="1" quotePrefix="1" applyBorder="1"/>
    <xf numFmtId="10" fontId="20" fillId="0" borderId="2" xfId="0" applyNumberFormat="1" applyFont="1" applyBorder="1"/>
    <xf numFmtId="0" fontId="21" fillId="0" borderId="2" xfId="0" applyFont="1" applyBorder="1"/>
    <xf numFmtId="0" fontId="22" fillId="0" borderId="7" xfId="0" applyFont="1" applyBorder="1"/>
    <xf numFmtId="165" fontId="21" fillId="0" borderId="2" xfId="0" applyNumberFormat="1" applyFont="1" applyBorder="1"/>
    <xf numFmtId="165" fontId="5" fillId="0" borderId="0" xfId="0" applyNumberFormat="1" applyFont="1" applyBorder="1"/>
    <xf numFmtId="0" fontId="22" fillId="0" borderId="0" xfId="0" applyFont="1"/>
    <xf numFmtId="0" fontId="6" fillId="0" borderId="10" xfId="0" applyFont="1" applyBorder="1"/>
    <xf numFmtId="0" fontId="13" fillId="0" borderId="0" xfId="0" applyFont="1" applyFill="1"/>
    <xf numFmtId="0" fontId="23" fillId="10" borderId="0" xfId="0" applyFont="1" applyFill="1"/>
    <xf numFmtId="0" fontId="23" fillId="12" borderId="0" xfId="0" applyFont="1" applyFill="1"/>
    <xf numFmtId="0" fontId="0" fillId="12" borderId="0" xfId="0" applyFill="1"/>
    <xf numFmtId="2" fontId="4" fillId="0" borderId="0" xfId="0" applyNumberFormat="1" applyFont="1"/>
    <xf numFmtId="164" fontId="4" fillId="0" borderId="0" xfId="0" applyNumberFormat="1" applyFont="1"/>
    <xf numFmtId="0" fontId="24" fillId="5" borderId="11" xfId="0" applyFont="1" applyFill="1" applyBorder="1"/>
    <xf numFmtId="0" fontId="11" fillId="0" borderId="0" xfId="0" applyFont="1"/>
    <xf numFmtId="0" fontId="0" fillId="13" borderId="0" xfId="0" applyFill="1"/>
    <xf numFmtId="0" fontId="11" fillId="10" borderId="0" xfId="0" applyFont="1" applyFill="1"/>
    <xf numFmtId="0" fontId="11" fillId="5" borderId="0" xfId="0" applyFont="1" applyFill="1"/>
    <xf numFmtId="0" fontId="5" fillId="6" borderId="0" xfId="0" applyFont="1" applyFill="1" applyBorder="1" applyAlignment="1">
      <alignment wrapText="1"/>
    </xf>
    <xf numFmtId="0" fontId="0" fillId="7" borderId="0" xfId="0" applyFill="1" applyBorder="1"/>
    <xf numFmtId="0" fontId="0" fillId="6" borderId="0" xfId="0" applyFill="1" applyBorder="1"/>
    <xf numFmtId="0" fontId="0" fillId="14" borderId="0" xfId="0" applyFill="1" applyBorder="1"/>
    <xf numFmtId="0" fontId="2" fillId="14" borderId="0" xfId="1" applyFill="1" applyBorder="1"/>
    <xf numFmtId="0" fontId="0" fillId="15" borderId="0" xfId="0" applyFont="1" applyFill="1"/>
    <xf numFmtId="0" fontId="0" fillId="16" borderId="0" xfId="0" applyFill="1"/>
    <xf numFmtId="0" fontId="0" fillId="13" borderId="2" xfId="0" applyFill="1" applyBorder="1"/>
    <xf numFmtId="0" fontId="3" fillId="18" borderId="0" xfId="0" applyFont="1" applyFill="1"/>
    <xf numFmtId="0" fontId="3" fillId="18" borderId="0" xfId="0" applyFont="1" applyFill="1" applyAlignment="1">
      <alignment wrapText="1"/>
    </xf>
    <xf numFmtId="0" fontId="3" fillId="19" borderId="0" xfId="1" applyFont="1" applyFill="1"/>
    <xf numFmtId="0" fontId="0" fillId="17" borderId="0" xfId="0" applyFont="1" applyFill="1"/>
    <xf numFmtId="0" fontId="3" fillId="0" borderId="0" xfId="0" applyFont="1" applyFill="1" applyAlignment="1">
      <alignment wrapText="1"/>
    </xf>
    <xf numFmtId="0" fontId="0" fillId="6" borderId="0" xfId="0" applyFill="1"/>
    <xf numFmtId="0" fontId="0" fillId="11" borderId="0" xfId="0" applyFill="1"/>
    <xf numFmtId="2" fontId="0" fillId="0" borderId="0" xfId="0" applyNumberFormat="1"/>
    <xf numFmtId="0" fontId="12" fillId="0" borderId="0" xfId="0" applyFont="1" applyFill="1" applyAlignment="1">
      <alignment wrapText="1"/>
    </xf>
    <xf numFmtId="0" fontId="11" fillId="0" borderId="0" xfId="0" applyFont="1" applyFill="1" applyBorder="1" applyAlignment="1">
      <alignment wrapText="1"/>
    </xf>
    <xf numFmtId="0" fontId="27" fillId="6" borderId="0" xfId="0" applyFont="1" applyFill="1"/>
    <xf numFmtId="0" fontId="3" fillId="20" borderId="0" xfId="0" applyFont="1" applyFill="1"/>
    <xf numFmtId="0" fontId="3" fillId="20" borderId="0" xfId="0" quotePrefix="1" applyFont="1" applyFill="1" applyAlignment="1">
      <alignment horizontal="right"/>
    </xf>
    <xf numFmtId="0" fontId="3" fillId="20" borderId="0" xfId="0" applyFont="1" applyFill="1" applyAlignment="1">
      <alignment horizontal="left"/>
    </xf>
    <xf numFmtId="0" fontId="3" fillId="20" borderId="0" xfId="0" applyFont="1" applyFill="1" applyAlignment="1">
      <alignment wrapText="1"/>
    </xf>
    <xf numFmtId="0" fontId="3" fillId="20" borderId="0" xfId="0" applyNumberFormat="1" applyFont="1" applyFill="1" applyAlignment="1">
      <alignment wrapText="1"/>
    </xf>
    <xf numFmtId="0" fontId="0" fillId="21" borderId="0" xfId="0" applyFill="1"/>
    <xf numFmtId="0" fontId="28" fillId="0" borderId="2" xfId="1" applyFont="1" applyFill="1" applyBorder="1"/>
    <xf numFmtId="0" fontId="28" fillId="5" borderId="2" xfId="1" applyFont="1" applyFill="1" applyBorder="1"/>
    <xf numFmtId="0" fontId="0" fillId="0" borderId="2" xfId="0" applyBorder="1" applyAlignment="1">
      <alignment wrapText="1"/>
    </xf>
    <xf numFmtId="0" fontId="2" fillId="0" borderId="0" xfId="1" quotePrefix="1" applyFill="1" applyBorder="1" applyAlignment="1"/>
    <xf numFmtId="0" fontId="0" fillId="0" borderId="0" xfId="0" applyAlignment="1"/>
    <xf numFmtId="0" fontId="0" fillId="22" borderId="0" xfId="0" applyFill="1"/>
    <xf numFmtId="0" fontId="3" fillId="20" borderId="0" xfId="9" applyNumberFormat="1" applyFont="1" applyFill="1"/>
    <xf numFmtId="9" fontId="0" fillId="0" borderId="0" xfId="9" applyFont="1"/>
    <xf numFmtId="0" fontId="0" fillId="11" borderId="0" xfId="0" applyFill="1" applyAlignment="1">
      <alignment wrapText="1"/>
    </xf>
  </cellXfs>
  <cellStyles count="10">
    <cellStyle name="Followed Hyperlink" xfId="4" builtinId="9" hidden="1"/>
    <cellStyle name="Followed Hyperlink" xfId="6" builtinId="9" hidden="1"/>
    <cellStyle name="Followed Hyperlink" xfId="8" builtinId="9" hidden="1"/>
    <cellStyle name="Hyperlink" xfId="3" builtinId="8" hidden="1"/>
    <cellStyle name="Hyperlink" xfId="5" builtinId="8" hidden="1"/>
    <cellStyle name="Hyperlink" xfId="7" builtinId="8" hidden="1"/>
    <cellStyle name="Neutral" xfId="1" builtinId="28"/>
    <cellStyle name="Normal" xfId="0" builtinId="0"/>
    <cellStyle name="Note 2" xfId="2"/>
    <cellStyle name="Percent" xfId="9"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AUC</a:t>
            </a:r>
          </a:p>
        </c:rich>
      </c:tx>
      <c:layout>
        <c:manualLayout>
          <c:xMode val="edge"/>
          <c:yMode val="edge"/>
          <c:x val="0.77124229829361501"/>
          <c:y val="3.7617554858934199E-2"/>
        </c:manualLayout>
      </c:layout>
      <c:overlay val="0"/>
    </c:title>
    <c:autoTitleDeleted val="0"/>
    <c:plotArea>
      <c:layout>
        <c:manualLayout>
          <c:layoutTarget val="inner"/>
          <c:xMode val="edge"/>
          <c:yMode val="edge"/>
          <c:x val="9.5210629921259796E-2"/>
          <c:y val="4.1666666666666699E-2"/>
          <c:w val="0.65319466316710395"/>
          <c:h val="0.82246937882764704"/>
        </c:manualLayout>
      </c:layout>
      <c:scatterChart>
        <c:scatterStyle val="lineMarker"/>
        <c:varyColors val="0"/>
        <c:ser>
          <c:idx val="0"/>
          <c:order val="0"/>
          <c:tx>
            <c:v>AUC</c:v>
          </c:tx>
          <c:marker>
            <c:symbol val="circle"/>
            <c:size val="7"/>
          </c:marker>
          <c:trendline>
            <c:trendlineType val="power"/>
            <c:dispRSqr val="0"/>
            <c:dispEq val="0"/>
          </c:trendline>
          <c:trendline>
            <c:trendlineType val="linear"/>
            <c:dispRSqr val="1"/>
            <c:dispEq val="1"/>
            <c:trendlineLbl>
              <c:layout>
                <c:manualLayout>
                  <c:x val="-0.157894663621826"/>
                  <c:y val="0.246836684382578"/>
                </c:manualLayout>
              </c:layout>
              <c:numFmt formatCode="General" sourceLinked="0"/>
              <c:spPr>
                <a:solidFill>
                  <a:srgbClr val="FFFF00"/>
                </a:solidFill>
              </c:spPr>
            </c:trendlineLbl>
          </c:trendline>
          <c:xVal>
            <c:numRef>
              <c:f>'Training Set-WORK'!$AB$20:$AB$219</c:f>
              <c:numCache>
                <c:formatCode>General</c:formatCode>
                <c:ptCount val="200"/>
                <c:pt idx="0">
                  <c:v>0</c:v>
                </c:pt>
                <c:pt idx="1">
                  <c:v>0</c:v>
                </c:pt>
                <c:pt idx="2">
                  <c:v>0</c:v>
                </c:pt>
                <c:pt idx="3">
                  <c:v>0</c:v>
                </c:pt>
                <c:pt idx="4">
                  <c:v>0</c:v>
                </c:pt>
                <c:pt idx="5">
                  <c:v>0</c:v>
                </c:pt>
                <c:pt idx="6">
                  <c:v>0</c:v>
                </c:pt>
                <c:pt idx="7">
                  <c:v>0</c:v>
                </c:pt>
                <c:pt idx="8">
                  <c:v>0</c:v>
                </c:pt>
                <c:pt idx="9">
                  <c:v>6.6666666666666671E-3</c:v>
                </c:pt>
                <c:pt idx="10">
                  <c:v>1.3333333333333334E-2</c:v>
                </c:pt>
                <c:pt idx="11">
                  <c:v>1.3333333333333334E-2</c:v>
                </c:pt>
                <c:pt idx="12">
                  <c:v>1.3333333333333334E-2</c:v>
                </c:pt>
                <c:pt idx="13">
                  <c:v>1.3333333333333334E-2</c:v>
                </c:pt>
                <c:pt idx="14">
                  <c:v>0.02</c:v>
                </c:pt>
                <c:pt idx="15">
                  <c:v>0.02</c:v>
                </c:pt>
                <c:pt idx="16">
                  <c:v>0.02</c:v>
                </c:pt>
                <c:pt idx="17">
                  <c:v>2.6666666666666668E-2</c:v>
                </c:pt>
                <c:pt idx="18">
                  <c:v>2.6666666666666668E-2</c:v>
                </c:pt>
                <c:pt idx="19">
                  <c:v>2.6666666666666668E-2</c:v>
                </c:pt>
                <c:pt idx="20">
                  <c:v>3.3333333333333333E-2</c:v>
                </c:pt>
                <c:pt idx="21">
                  <c:v>0.04</c:v>
                </c:pt>
                <c:pt idx="22">
                  <c:v>0.04</c:v>
                </c:pt>
                <c:pt idx="23">
                  <c:v>0.04</c:v>
                </c:pt>
                <c:pt idx="24">
                  <c:v>4.6666666666666669E-2</c:v>
                </c:pt>
                <c:pt idx="25">
                  <c:v>5.3333333333333337E-2</c:v>
                </c:pt>
                <c:pt idx="26">
                  <c:v>0.06</c:v>
                </c:pt>
                <c:pt idx="27">
                  <c:v>0.06</c:v>
                </c:pt>
                <c:pt idx="28">
                  <c:v>0.06</c:v>
                </c:pt>
                <c:pt idx="29">
                  <c:v>6.6666666666666666E-2</c:v>
                </c:pt>
                <c:pt idx="30">
                  <c:v>6.6666666666666666E-2</c:v>
                </c:pt>
                <c:pt idx="31">
                  <c:v>7.3333333333333334E-2</c:v>
                </c:pt>
                <c:pt idx="32">
                  <c:v>0.08</c:v>
                </c:pt>
                <c:pt idx="33">
                  <c:v>0.08</c:v>
                </c:pt>
                <c:pt idx="34">
                  <c:v>0.08</c:v>
                </c:pt>
                <c:pt idx="35">
                  <c:v>8.666666666666667E-2</c:v>
                </c:pt>
                <c:pt idx="36">
                  <c:v>8.666666666666667E-2</c:v>
                </c:pt>
                <c:pt idx="37">
                  <c:v>8.666666666666667E-2</c:v>
                </c:pt>
                <c:pt idx="38">
                  <c:v>9.3333333333333338E-2</c:v>
                </c:pt>
                <c:pt idx="39">
                  <c:v>9.3333333333333338E-2</c:v>
                </c:pt>
                <c:pt idx="40">
                  <c:v>9.3333333333333338E-2</c:v>
                </c:pt>
                <c:pt idx="41">
                  <c:v>0.1</c:v>
                </c:pt>
                <c:pt idx="42">
                  <c:v>0.10666666666666667</c:v>
                </c:pt>
                <c:pt idx="43">
                  <c:v>0.11333333333333333</c:v>
                </c:pt>
                <c:pt idx="44">
                  <c:v>0.12</c:v>
                </c:pt>
                <c:pt idx="45">
                  <c:v>0.12</c:v>
                </c:pt>
                <c:pt idx="46">
                  <c:v>0.12</c:v>
                </c:pt>
                <c:pt idx="47">
                  <c:v>0.12666666666666668</c:v>
                </c:pt>
                <c:pt idx="48">
                  <c:v>0.12666666666666668</c:v>
                </c:pt>
                <c:pt idx="49">
                  <c:v>0.13333333333333333</c:v>
                </c:pt>
                <c:pt idx="50">
                  <c:v>0.13333333333333333</c:v>
                </c:pt>
                <c:pt idx="51">
                  <c:v>0.14000000000000001</c:v>
                </c:pt>
                <c:pt idx="52">
                  <c:v>0.14666666666666667</c:v>
                </c:pt>
                <c:pt idx="53">
                  <c:v>0.15333333333333332</c:v>
                </c:pt>
                <c:pt idx="54">
                  <c:v>0.16</c:v>
                </c:pt>
                <c:pt idx="55">
                  <c:v>0.16</c:v>
                </c:pt>
                <c:pt idx="56">
                  <c:v>0.16</c:v>
                </c:pt>
                <c:pt idx="57">
                  <c:v>0.16666666666666666</c:v>
                </c:pt>
                <c:pt idx="58">
                  <c:v>0.16666666666666666</c:v>
                </c:pt>
                <c:pt idx="59">
                  <c:v>0.16666666666666666</c:v>
                </c:pt>
                <c:pt idx="60">
                  <c:v>0.16666666666666666</c:v>
                </c:pt>
                <c:pt idx="61">
                  <c:v>0.17333333333333334</c:v>
                </c:pt>
                <c:pt idx="62">
                  <c:v>0.18</c:v>
                </c:pt>
                <c:pt idx="63">
                  <c:v>0.18666666666666668</c:v>
                </c:pt>
                <c:pt idx="64">
                  <c:v>0.19333333333333333</c:v>
                </c:pt>
                <c:pt idx="65">
                  <c:v>0.2</c:v>
                </c:pt>
                <c:pt idx="66">
                  <c:v>0.20666666666666667</c:v>
                </c:pt>
                <c:pt idx="67">
                  <c:v>0.21333333333333335</c:v>
                </c:pt>
                <c:pt idx="68">
                  <c:v>0.21333333333333335</c:v>
                </c:pt>
                <c:pt idx="69">
                  <c:v>0.22</c:v>
                </c:pt>
                <c:pt idx="70">
                  <c:v>0.22666666666666666</c:v>
                </c:pt>
                <c:pt idx="71">
                  <c:v>0.23333333333333334</c:v>
                </c:pt>
                <c:pt idx="72">
                  <c:v>0.24</c:v>
                </c:pt>
                <c:pt idx="73">
                  <c:v>0.24</c:v>
                </c:pt>
                <c:pt idx="74">
                  <c:v>0.24</c:v>
                </c:pt>
                <c:pt idx="75">
                  <c:v>0.24666666666666667</c:v>
                </c:pt>
                <c:pt idx="76">
                  <c:v>0.25333333333333335</c:v>
                </c:pt>
                <c:pt idx="77">
                  <c:v>0.25333333333333335</c:v>
                </c:pt>
                <c:pt idx="78">
                  <c:v>0.26</c:v>
                </c:pt>
                <c:pt idx="79">
                  <c:v>0.26666666666666666</c:v>
                </c:pt>
                <c:pt idx="80">
                  <c:v>0.26666666666666666</c:v>
                </c:pt>
                <c:pt idx="81">
                  <c:v>0.27333333333333332</c:v>
                </c:pt>
                <c:pt idx="82">
                  <c:v>0.28000000000000003</c:v>
                </c:pt>
                <c:pt idx="83">
                  <c:v>0.28666666666666668</c:v>
                </c:pt>
                <c:pt idx="84">
                  <c:v>0.29333333333333333</c:v>
                </c:pt>
                <c:pt idx="85">
                  <c:v>0.3</c:v>
                </c:pt>
                <c:pt idx="86">
                  <c:v>0.3</c:v>
                </c:pt>
                <c:pt idx="87">
                  <c:v>0.3</c:v>
                </c:pt>
                <c:pt idx="88">
                  <c:v>0.30666666666666664</c:v>
                </c:pt>
                <c:pt idx="89">
                  <c:v>0.31333333333333335</c:v>
                </c:pt>
                <c:pt idx="90">
                  <c:v>0.32</c:v>
                </c:pt>
                <c:pt idx="91">
                  <c:v>0.32666666666666666</c:v>
                </c:pt>
                <c:pt idx="92">
                  <c:v>0.33333333333333331</c:v>
                </c:pt>
                <c:pt idx="93">
                  <c:v>0.34</c:v>
                </c:pt>
                <c:pt idx="94">
                  <c:v>0.34666666666666668</c:v>
                </c:pt>
                <c:pt idx="95">
                  <c:v>0.35333333333333333</c:v>
                </c:pt>
                <c:pt idx="96">
                  <c:v>0.36</c:v>
                </c:pt>
                <c:pt idx="97">
                  <c:v>0.36666666666666664</c:v>
                </c:pt>
                <c:pt idx="98">
                  <c:v>0.37333333333333335</c:v>
                </c:pt>
                <c:pt idx="99">
                  <c:v>0.38</c:v>
                </c:pt>
                <c:pt idx="100">
                  <c:v>0.38</c:v>
                </c:pt>
                <c:pt idx="101">
                  <c:v>0.38666666666666666</c:v>
                </c:pt>
                <c:pt idx="102">
                  <c:v>0.39333333333333331</c:v>
                </c:pt>
                <c:pt idx="103">
                  <c:v>0.4</c:v>
                </c:pt>
                <c:pt idx="104">
                  <c:v>0.40666666666666668</c:v>
                </c:pt>
                <c:pt idx="105">
                  <c:v>0.40666666666666668</c:v>
                </c:pt>
                <c:pt idx="106">
                  <c:v>0.41333333333333333</c:v>
                </c:pt>
                <c:pt idx="107">
                  <c:v>0.42</c:v>
                </c:pt>
                <c:pt idx="108">
                  <c:v>0.42666666666666669</c:v>
                </c:pt>
                <c:pt idx="109">
                  <c:v>0.42666666666666669</c:v>
                </c:pt>
                <c:pt idx="110">
                  <c:v>0.43333333333333335</c:v>
                </c:pt>
                <c:pt idx="111">
                  <c:v>0.44</c:v>
                </c:pt>
                <c:pt idx="112">
                  <c:v>0.44666666666666666</c:v>
                </c:pt>
                <c:pt idx="113">
                  <c:v>0.45333333333333331</c:v>
                </c:pt>
                <c:pt idx="114">
                  <c:v>0.46</c:v>
                </c:pt>
                <c:pt idx="115">
                  <c:v>0.46666666666666667</c:v>
                </c:pt>
                <c:pt idx="116">
                  <c:v>0.47333333333333333</c:v>
                </c:pt>
                <c:pt idx="117">
                  <c:v>0.48</c:v>
                </c:pt>
                <c:pt idx="118">
                  <c:v>0.48666666666666669</c:v>
                </c:pt>
                <c:pt idx="119">
                  <c:v>0.49333333333333335</c:v>
                </c:pt>
                <c:pt idx="120">
                  <c:v>0.5</c:v>
                </c:pt>
                <c:pt idx="121">
                  <c:v>0.50666666666666671</c:v>
                </c:pt>
                <c:pt idx="122">
                  <c:v>0.51333333333333331</c:v>
                </c:pt>
                <c:pt idx="123">
                  <c:v>0.52</c:v>
                </c:pt>
                <c:pt idx="124">
                  <c:v>0.52666666666666662</c:v>
                </c:pt>
                <c:pt idx="125">
                  <c:v>0.52666666666666662</c:v>
                </c:pt>
                <c:pt idx="126">
                  <c:v>0.53333333333333333</c:v>
                </c:pt>
                <c:pt idx="127">
                  <c:v>0.54</c:v>
                </c:pt>
                <c:pt idx="128">
                  <c:v>0.54666666666666663</c:v>
                </c:pt>
                <c:pt idx="129">
                  <c:v>0.55333333333333334</c:v>
                </c:pt>
                <c:pt idx="130">
                  <c:v>0.55333333333333334</c:v>
                </c:pt>
                <c:pt idx="131">
                  <c:v>0.56000000000000005</c:v>
                </c:pt>
                <c:pt idx="132">
                  <c:v>0.56666666666666665</c:v>
                </c:pt>
                <c:pt idx="133">
                  <c:v>0.57333333333333336</c:v>
                </c:pt>
                <c:pt idx="134">
                  <c:v>0.57999999999999996</c:v>
                </c:pt>
                <c:pt idx="135">
                  <c:v>0.58666666666666667</c:v>
                </c:pt>
                <c:pt idx="136">
                  <c:v>0.59333333333333338</c:v>
                </c:pt>
                <c:pt idx="137">
                  <c:v>0.6</c:v>
                </c:pt>
                <c:pt idx="138">
                  <c:v>0.60666666666666669</c:v>
                </c:pt>
                <c:pt idx="139">
                  <c:v>0.61333333333333329</c:v>
                </c:pt>
                <c:pt idx="140">
                  <c:v>0.62</c:v>
                </c:pt>
                <c:pt idx="141">
                  <c:v>0.62666666666666671</c:v>
                </c:pt>
                <c:pt idx="142">
                  <c:v>0.6333333333333333</c:v>
                </c:pt>
                <c:pt idx="143">
                  <c:v>0.64</c:v>
                </c:pt>
                <c:pt idx="144">
                  <c:v>0.64666666666666661</c:v>
                </c:pt>
                <c:pt idx="145">
                  <c:v>0.65333333333333332</c:v>
                </c:pt>
                <c:pt idx="146">
                  <c:v>0.66</c:v>
                </c:pt>
                <c:pt idx="147">
                  <c:v>0.66666666666666663</c:v>
                </c:pt>
                <c:pt idx="148">
                  <c:v>0.67333333333333334</c:v>
                </c:pt>
                <c:pt idx="149">
                  <c:v>0.68</c:v>
                </c:pt>
                <c:pt idx="150">
                  <c:v>0.68666666666666665</c:v>
                </c:pt>
                <c:pt idx="151">
                  <c:v>0.69333333333333336</c:v>
                </c:pt>
                <c:pt idx="152">
                  <c:v>0.7</c:v>
                </c:pt>
                <c:pt idx="153">
                  <c:v>0.70666666666666667</c:v>
                </c:pt>
                <c:pt idx="154">
                  <c:v>0.71333333333333337</c:v>
                </c:pt>
                <c:pt idx="155">
                  <c:v>0.72</c:v>
                </c:pt>
                <c:pt idx="156">
                  <c:v>0.72666666666666668</c:v>
                </c:pt>
                <c:pt idx="157">
                  <c:v>0.73333333333333328</c:v>
                </c:pt>
                <c:pt idx="158">
                  <c:v>0.74</c:v>
                </c:pt>
                <c:pt idx="159">
                  <c:v>0.74</c:v>
                </c:pt>
                <c:pt idx="160">
                  <c:v>0.7466666666666667</c:v>
                </c:pt>
                <c:pt idx="161">
                  <c:v>0.7533333333333333</c:v>
                </c:pt>
                <c:pt idx="162">
                  <c:v>0.7533333333333333</c:v>
                </c:pt>
                <c:pt idx="163">
                  <c:v>0.76</c:v>
                </c:pt>
                <c:pt idx="164">
                  <c:v>0.76666666666666672</c:v>
                </c:pt>
                <c:pt idx="165">
                  <c:v>0.77333333333333332</c:v>
                </c:pt>
                <c:pt idx="166">
                  <c:v>0.78</c:v>
                </c:pt>
                <c:pt idx="167">
                  <c:v>0.78666666666666663</c:v>
                </c:pt>
                <c:pt idx="168">
                  <c:v>0.79333333333333333</c:v>
                </c:pt>
                <c:pt idx="169">
                  <c:v>0.8</c:v>
                </c:pt>
                <c:pt idx="170">
                  <c:v>0.80666666666666664</c:v>
                </c:pt>
                <c:pt idx="171">
                  <c:v>0.81333333333333335</c:v>
                </c:pt>
                <c:pt idx="172">
                  <c:v>0.82</c:v>
                </c:pt>
                <c:pt idx="173">
                  <c:v>0.82666666666666666</c:v>
                </c:pt>
                <c:pt idx="174">
                  <c:v>0.83333333333333337</c:v>
                </c:pt>
                <c:pt idx="175">
                  <c:v>0.84</c:v>
                </c:pt>
                <c:pt idx="176">
                  <c:v>0.84666666666666668</c:v>
                </c:pt>
                <c:pt idx="177">
                  <c:v>0.85333333333333339</c:v>
                </c:pt>
                <c:pt idx="178">
                  <c:v>0.86</c:v>
                </c:pt>
                <c:pt idx="179">
                  <c:v>0.8666666666666667</c:v>
                </c:pt>
                <c:pt idx="180">
                  <c:v>0.87333333333333329</c:v>
                </c:pt>
                <c:pt idx="181">
                  <c:v>0.88</c:v>
                </c:pt>
                <c:pt idx="182">
                  <c:v>0.88666666666666671</c:v>
                </c:pt>
                <c:pt idx="183">
                  <c:v>0.89333333333333331</c:v>
                </c:pt>
                <c:pt idx="184">
                  <c:v>0.9</c:v>
                </c:pt>
                <c:pt idx="185">
                  <c:v>0.90666666666666662</c:v>
                </c:pt>
                <c:pt idx="186">
                  <c:v>0.91333333333333333</c:v>
                </c:pt>
                <c:pt idx="187">
                  <c:v>0.92</c:v>
                </c:pt>
                <c:pt idx="188">
                  <c:v>0.92666666666666664</c:v>
                </c:pt>
                <c:pt idx="189">
                  <c:v>0.93333333333333335</c:v>
                </c:pt>
                <c:pt idx="190">
                  <c:v>0.94</c:v>
                </c:pt>
                <c:pt idx="191">
                  <c:v>0.94666666666666666</c:v>
                </c:pt>
                <c:pt idx="192">
                  <c:v>0.95333333333333337</c:v>
                </c:pt>
                <c:pt idx="193">
                  <c:v>0.96</c:v>
                </c:pt>
                <c:pt idx="194">
                  <c:v>0.96666666666666667</c:v>
                </c:pt>
                <c:pt idx="195">
                  <c:v>0.97333333333333338</c:v>
                </c:pt>
                <c:pt idx="196">
                  <c:v>0.98</c:v>
                </c:pt>
                <c:pt idx="197">
                  <c:v>0.98666666666666669</c:v>
                </c:pt>
                <c:pt idx="198">
                  <c:v>0.99333333333333329</c:v>
                </c:pt>
                <c:pt idx="199">
                  <c:v>1</c:v>
                </c:pt>
              </c:numCache>
            </c:numRef>
          </c:xVal>
          <c:yVal>
            <c:numRef>
              <c:f>'Training Set-WORK'!$AC$20:$AC$219</c:f>
              <c:numCache>
                <c:formatCode>General</c:formatCode>
                <c:ptCount val="200"/>
                <c:pt idx="0">
                  <c:v>0.02</c:v>
                </c:pt>
                <c:pt idx="1">
                  <c:v>0.04</c:v>
                </c:pt>
                <c:pt idx="2">
                  <c:v>0.06</c:v>
                </c:pt>
                <c:pt idx="3">
                  <c:v>0.08</c:v>
                </c:pt>
                <c:pt idx="4">
                  <c:v>0.1</c:v>
                </c:pt>
                <c:pt idx="5">
                  <c:v>0.12</c:v>
                </c:pt>
                <c:pt idx="6">
                  <c:v>0.14000000000000001</c:v>
                </c:pt>
                <c:pt idx="7">
                  <c:v>0.16</c:v>
                </c:pt>
                <c:pt idx="8">
                  <c:v>0.18</c:v>
                </c:pt>
                <c:pt idx="9">
                  <c:v>0.18</c:v>
                </c:pt>
                <c:pt idx="10">
                  <c:v>0.18</c:v>
                </c:pt>
                <c:pt idx="11">
                  <c:v>0.2</c:v>
                </c:pt>
                <c:pt idx="12">
                  <c:v>0.22</c:v>
                </c:pt>
                <c:pt idx="13">
                  <c:v>0.24</c:v>
                </c:pt>
                <c:pt idx="14">
                  <c:v>0.24</c:v>
                </c:pt>
                <c:pt idx="15">
                  <c:v>0.26</c:v>
                </c:pt>
                <c:pt idx="16">
                  <c:v>0.28000000000000003</c:v>
                </c:pt>
                <c:pt idx="17">
                  <c:v>0.28000000000000003</c:v>
                </c:pt>
                <c:pt idx="18">
                  <c:v>0.3</c:v>
                </c:pt>
                <c:pt idx="19">
                  <c:v>0.32</c:v>
                </c:pt>
                <c:pt idx="20">
                  <c:v>0.32</c:v>
                </c:pt>
                <c:pt idx="21">
                  <c:v>0.32</c:v>
                </c:pt>
                <c:pt idx="22">
                  <c:v>0.34</c:v>
                </c:pt>
                <c:pt idx="23">
                  <c:v>0.36</c:v>
                </c:pt>
                <c:pt idx="24">
                  <c:v>0.36</c:v>
                </c:pt>
                <c:pt idx="25">
                  <c:v>0.36</c:v>
                </c:pt>
                <c:pt idx="26">
                  <c:v>0.36</c:v>
                </c:pt>
                <c:pt idx="27">
                  <c:v>0.38</c:v>
                </c:pt>
                <c:pt idx="28">
                  <c:v>0.4</c:v>
                </c:pt>
                <c:pt idx="29">
                  <c:v>0.4</c:v>
                </c:pt>
                <c:pt idx="30">
                  <c:v>0.42</c:v>
                </c:pt>
                <c:pt idx="31">
                  <c:v>0.42</c:v>
                </c:pt>
                <c:pt idx="32">
                  <c:v>0.42</c:v>
                </c:pt>
                <c:pt idx="33">
                  <c:v>0.44</c:v>
                </c:pt>
                <c:pt idx="34">
                  <c:v>0.46</c:v>
                </c:pt>
                <c:pt idx="35">
                  <c:v>0.46</c:v>
                </c:pt>
                <c:pt idx="36">
                  <c:v>0.48</c:v>
                </c:pt>
                <c:pt idx="37">
                  <c:v>0.5</c:v>
                </c:pt>
                <c:pt idx="38">
                  <c:v>0.5</c:v>
                </c:pt>
                <c:pt idx="39">
                  <c:v>0.52</c:v>
                </c:pt>
                <c:pt idx="40">
                  <c:v>0.54</c:v>
                </c:pt>
                <c:pt idx="41">
                  <c:v>0.54</c:v>
                </c:pt>
                <c:pt idx="42">
                  <c:v>0.54</c:v>
                </c:pt>
                <c:pt idx="43">
                  <c:v>0.54</c:v>
                </c:pt>
                <c:pt idx="44">
                  <c:v>0.54</c:v>
                </c:pt>
                <c:pt idx="45">
                  <c:v>0.56000000000000005</c:v>
                </c:pt>
                <c:pt idx="46">
                  <c:v>0.57999999999999996</c:v>
                </c:pt>
                <c:pt idx="47">
                  <c:v>0.57999999999999996</c:v>
                </c:pt>
                <c:pt idx="48">
                  <c:v>0.6</c:v>
                </c:pt>
                <c:pt idx="49">
                  <c:v>0.6</c:v>
                </c:pt>
                <c:pt idx="50">
                  <c:v>0.62</c:v>
                </c:pt>
                <c:pt idx="51">
                  <c:v>0.62</c:v>
                </c:pt>
                <c:pt idx="52">
                  <c:v>0.62</c:v>
                </c:pt>
                <c:pt idx="53">
                  <c:v>0.62</c:v>
                </c:pt>
                <c:pt idx="54">
                  <c:v>0.62</c:v>
                </c:pt>
                <c:pt idx="55">
                  <c:v>0.64</c:v>
                </c:pt>
                <c:pt idx="56">
                  <c:v>0.66</c:v>
                </c:pt>
                <c:pt idx="57">
                  <c:v>0.66</c:v>
                </c:pt>
                <c:pt idx="58">
                  <c:v>0.68</c:v>
                </c:pt>
                <c:pt idx="59">
                  <c:v>0.7</c:v>
                </c:pt>
                <c:pt idx="60">
                  <c:v>0.72</c:v>
                </c:pt>
                <c:pt idx="61">
                  <c:v>0.72</c:v>
                </c:pt>
                <c:pt idx="62">
                  <c:v>0.72</c:v>
                </c:pt>
                <c:pt idx="63">
                  <c:v>0.72</c:v>
                </c:pt>
                <c:pt idx="64">
                  <c:v>0.72</c:v>
                </c:pt>
                <c:pt idx="65">
                  <c:v>0.72</c:v>
                </c:pt>
                <c:pt idx="66">
                  <c:v>0.72</c:v>
                </c:pt>
                <c:pt idx="67">
                  <c:v>0.72</c:v>
                </c:pt>
                <c:pt idx="68">
                  <c:v>0.74</c:v>
                </c:pt>
                <c:pt idx="69">
                  <c:v>0.74</c:v>
                </c:pt>
                <c:pt idx="70">
                  <c:v>0.74</c:v>
                </c:pt>
                <c:pt idx="71">
                  <c:v>0.74</c:v>
                </c:pt>
                <c:pt idx="72">
                  <c:v>0.74</c:v>
                </c:pt>
                <c:pt idx="73">
                  <c:v>0.76</c:v>
                </c:pt>
                <c:pt idx="74">
                  <c:v>0.78</c:v>
                </c:pt>
                <c:pt idx="75">
                  <c:v>0.78</c:v>
                </c:pt>
                <c:pt idx="76">
                  <c:v>0.78</c:v>
                </c:pt>
                <c:pt idx="77">
                  <c:v>0.8</c:v>
                </c:pt>
                <c:pt idx="78">
                  <c:v>0.8</c:v>
                </c:pt>
                <c:pt idx="79">
                  <c:v>0.8</c:v>
                </c:pt>
                <c:pt idx="80">
                  <c:v>0.82</c:v>
                </c:pt>
                <c:pt idx="81">
                  <c:v>0.82</c:v>
                </c:pt>
                <c:pt idx="82">
                  <c:v>0.82</c:v>
                </c:pt>
                <c:pt idx="83">
                  <c:v>0.82</c:v>
                </c:pt>
                <c:pt idx="84">
                  <c:v>0.82</c:v>
                </c:pt>
                <c:pt idx="85">
                  <c:v>0.82</c:v>
                </c:pt>
                <c:pt idx="86">
                  <c:v>0.84</c:v>
                </c:pt>
                <c:pt idx="87">
                  <c:v>0.86</c:v>
                </c:pt>
                <c:pt idx="88">
                  <c:v>0.86</c:v>
                </c:pt>
                <c:pt idx="89">
                  <c:v>0.86</c:v>
                </c:pt>
                <c:pt idx="90">
                  <c:v>0.86</c:v>
                </c:pt>
                <c:pt idx="91">
                  <c:v>0.86</c:v>
                </c:pt>
                <c:pt idx="92">
                  <c:v>0.86</c:v>
                </c:pt>
                <c:pt idx="93">
                  <c:v>0.86</c:v>
                </c:pt>
                <c:pt idx="94">
                  <c:v>0.86</c:v>
                </c:pt>
                <c:pt idx="95">
                  <c:v>0.86</c:v>
                </c:pt>
                <c:pt idx="96">
                  <c:v>0.86</c:v>
                </c:pt>
                <c:pt idx="97">
                  <c:v>0.86</c:v>
                </c:pt>
                <c:pt idx="98">
                  <c:v>0.86</c:v>
                </c:pt>
                <c:pt idx="99">
                  <c:v>0.86</c:v>
                </c:pt>
                <c:pt idx="100">
                  <c:v>0.88</c:v>
                </c:pt>
                <c:pt idx="101">
                  <c:v>0.88</c:v>
                </c:pt>
                <c:pt idx="102">
                  <c:v>0.88</c:v>
                </c:pt>
                <c:pt idx="103">
                  <c:v>0.88</c:v>
                </c:pt>
                <c:pt idx="104">
                  <c:v>0.88</c:v>
                </c:pt>
                <c:pt idx="105">
                  <c:v>0.9</c:v>
                </c:pt>
                <c:pt idx="106">
                  <c:v>0.9</c:v>
                </c:pt>
                <c:pt idx="107">
                  <c:v>0.9</c:v>
                </c:pt>
                <c:pt idx="108">
                  <c:v>0.9</c:v>
                </c:pt>
                <c:pt idx="109">
                  <c:v>0.92</c:v>
                </c:pt>
                <c:pt idx="110">
                  <c:v>0.92</c:v>
                </c:pt>
                <c:pt idx="111">
                  <c:v>0.92</c:v>
                </c:pt>
                <c:pt idx="112">
                  <c:v>0.92</c:v>
                </c:pt>
                <c:pt idx="113">
                  <c:v>0.92</c:v>
                </c:pt>
                <c:pt idx="114">
                  <c:v>0.92</c:v>
                </c:pt>
                <c:pt idx="115">
                  <c:v>0.92</c:v>
                </c:pt>
                <c:pt idx="116">
                  <c:v>0.92</c:v>
                </c:pt>
                <c:pt idx="117">
                  <c:v>0.92</c:v>
                </c:pt>
                <c:pt idx="118">
                  <c:v>0.92</c:v>
                </c:pt>
                <c:pt idx="119">
                  <c:v>0.92</c:v>
                </c:pt>
                <c:pt idx="120">
                  <c:v>0.92</c:v>
                </c:pt>
                <c:pt idx="121">
                  <c:v>0.92</c:v>
                </c:pt>
                <c:pt idx="122">
                  <c:v>0.92</c:v>
                </c:pt>
                <c:pt idx="123">
                  <c:v>0.92</c:v>
                </c:pt>
                <c:pt idx="124">
                  <c:v>0.92</c:v>
                </c:pt>
                <c:pt idx="125">
                  <c:v>0.94</c:v>
                </c:pt>
                <c:pt idx="126">
                  <c:v>0.94</c:v>
                </c:pt>
                <c:pt idx="127">
                  <c:v>0.94</c:v>
                </c:pt>
                <c:pt idx="128">
                  <c:v>0.94</c:v>
                </c:pt>
                <c:pt idx="129">
                  <c:v>0.94</c:v>
                </c:pt>
                <c:pt idx="130">
                  <c:v>0.96</c:v>
                </c:pt>
                <c:pt idx="131">
                  <c:v>0.96</c:v>
                </c:pt>
                <c:pt idx="132">
                  <c:v>0.96</c:v>
                </c:pt>
                <c:pt idx="133">
                  <c:v>0.96</c:v>
                </c:pt>
                <c:pt idx="134">
                  <c:v>0.96</c:v>
                </c:pt>
                <c:pt idx="135">
                  <c:v>0.96</c:v>
                </c:pt>
                <c:pt idx="136">
                  <c:v>0.96</c:v>
                </c:pt>
                <c:pt idx="137">
                  <c:v>0.96</c:v>
                </c:pt>
                <c:pt idx="138">
                  <c:v>0.96</c:v>
                </c:pt>
                <c:pt idx="139">
                  <c:v>0.96</c:v>
                </c:pt>
                <c:pt idx="140">
                  <c:v>0.96</c:v>
                </c:pt>
                <c:pt idx="141">
                  <c:v>0.96</c:v>
                </c:pt>
                <c:pt idx="142">
                  <c:v>0.96</c:v>
                </c:pt>
                <c:pt idx="143">
                  <c:v>0.96</c:v>
                </c:pt>
                <c:pt idx="144">
                  <c:v>0.96</c:v>
                </c:pt>
                <c:pt idx="145">
                  <c:v>0.96</c:v>
                </c:pt>
                <c:pt idx="146">
                  <c:v>0.96</c:v>
                </c:pt>
                <c:pt idx="147">
                  <c:v>0.96</c:v>
                </c:pt>
                <c:pt idx="148">
                  <c:v>0.96</c:v>
                </c:pt>
                <c:pt idx="149">
                  <c:v>0.96</c:v>
                </c:pt>
                <c:pt idx="150">
                  <c:v>0.96</c:v>
                </c:pt>
                <c:pt idx="151">
                  <c:v>0.96</c:v>
                </c:pt>
                <c:pt idx="152">
                  <c:v>0.96</c:v>
                </c:pt>
                <c:pt idx="153">
                  <c:v>0.96</c:v>
                </c:pt>
                <c:pt idx="154">
                  <c:v>0.96</c:v>
                </c:pt>
                <c:pt idx="155">
                  <c:v>0.96</c:v>
                </c:pt>
                <c:pt idx="156">
                  <c:v>0.96</c:v>
                </c:pt>
                <c:pt idx="157">
                  <c:v>0.96</c:v>
                </c:pt>
                <c:pt idx="158">
                  <c:v>0.96</c:v>
                </c:pt>
                <c:pt idx="159">
                  <c:v>0.98</c:v>
                </c:pt>
                <c:pt idx="160">
                  <c:v>0.98</c:v>
                </c:pt>
                <c:pt idx="161">
                  <c:v>0.98</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numCache>
            </c:numRef>
          </c:yVal>
          <c:smooth val="0"/>
          <c:extLst xmlns:c16r2="http://schemas.microsoft.com/office/drawing/2015/06/chart">
            <c:ext xmlns:c16="http://schemas.microsoft.com/office/drawing/2014/chart" uri="{C3380CC4-5D6E-409C-BE32-E72D297353CC}">
              <c16:uniqueId val="{00000000-601E-4A39-8044-F1CACCCD7BDC}"/>
            </c:ext>
          </c:extLst>
        </c:ser>
        <c:dLbls>
          <c:showLegendKey val="0"/>
          <c:showVal val="0"/>
          <c:showCatName val="0"/>
          <c:showSerName val="0"/>
          <c:showPercent val="0"/>
          <c:showBubbleSize val="0"/>
        </c:dLbls>
        <c:axId val="136706304"/>
        <c:axId val="148803584"/>
      </c:scatterChart>
      <c:valAx>
        <c:axId val="136706304"/>
        <c:scaling>
          <c:orientation val="minMax"/>
          <c:max val="1"/>
        </c:scaling>
        <c:delete val="0"/>
        <c:axPos val="b"/>
        <c:majorGridlines/>
        <c:numFmt formatCode="General" sourceLinked="1"/>
        <c:majorTickMark val="out"/>
        <c:minorTickMark val="none"/>
        <c:tickLblPos val="nextTo"/>
        <c:crossAx val="148803584"/>
        <c:crosses val="autoZero"/>
        <c:crossBetween val="midCat"/>
      </c:valAx>
      <c:valAx>
        <c:axId val="148803584"/>
        <c:scaling>
          <c:orientation val="minMax"/>
          <c:max val="1"/>
        </c:scaling>
        <c:delete val="0"/>
        <c:axPos val="l"/>
        <c:majorGridlines/>
        <c:numFmt formatCode="General" sourceLinked="1"/>
        <c:majorTickMark val="out"/>
        <c:minorTickMark val="none"/>
        <c:tickLblPos val="nextTo"/>
        <c:crossAx val="136706304"/>
        <c:crosses val="autoZero"/>
        <c:crossBetween val="midCat"/>
      </c:valAx>
    </c:plotArea>
    <c:legend>
      <c:legendPos val="r"/>
      <c:legendEntry>
        <c:idx val="1"/>
        <c:delete val="1"/>
      </c:legendEntry>
      <c:layout/>
      <c:overlay val="0"/>
    </c:legend>
    <c:plotVisOnly val="1"/>
    <c:dispBlanksAs val="span"/>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Title</a:t>
            </a:r>
          </a:p>
        </c:rich>
      </c:tx>
      <c:layout>
        <c:manualLayout>
          <c:xMode val="edge"/>
          <c:yMode val="edge"/>
          <c:x val="0.77124229829361501"/>
          <c:y val="3.7617554858934199E-2"/>
        </c:manualLayout>
      </c:layout>
      <c:overlay val="0"/>
    </c:title>
    <c:autoTitleDeleted val="0"/>
    <c:plotArea>
      <c:layout>
        <c:manualLayout>
          <c:layoutTarget val="inner"/>
          <c:xMode val="edge"/>
          <c:yMode val="edge"/>
          <c:x val="9.5210629921259796E-2"/>
          <c:y val="4.1666666666666699E-2"/>
          <c:w val="0.65319466316710395"/>
          <c:h val="0.82246937882764704"/>
        </c:manualLayout>
      </c:layout>
      <c:scatterChart>
        <c:scatterStyle val="lineMarker"/>
        <c:varyColors val="0"/>
        <c:ser>
          <c:idx val="0"/>
          <c:order val="0"/>
          <c:tx>
            <c:v>AUC</c:v>
          </c:tx>
          <c:marker>
            <c:symbol val="circle"/>
            <c:size val="7"/>
          </c:marker>
          <c:trendline>
            <c:trendlineType val="linear"/>
            <c:dispRSqr val="1"/>
            <c:dispEq val="1"/>
            <c:trendlineLbl>
              <c:layout>
                <c:manualLayout>
                  <c:x val="-0.16169788920509101"/>
                  <c:y val="0.181329803286784"/>
                </c:manualLayout>
              </c:layout>
              <c:numFmt formatCode="General" sourceLinked="0"/>
              <c:spPr>
                <a:solidFill>
                  <a:srgbClr val="FFFF00"/>
                </a:solidFill>
              </c:spPr>
            </c:trendlineLbl>
          </c:trendline>
          <c:xVal>
            <c:numRef>
              <c:f>'Test Set-Corrected-WORK'!$AB$20:$AB$219</c:f>
              <c:numCache>
                <c:formatCode>General</c:formatCode>
                <c:ptCount val="200"/>
                <c:pt idx="0">
                  <c:v>0</c:v>
                </c:pt>
                <c:pt idx="1">
                  <c:v>0</c:v>
                </c:pt>
                <c:pt idx="2">
                  <c:v>0</c:v>
                </c:pt>
                <c:pt idx="3">
                  <c:v>0</c:v>
                </c:pt>
                <c:pt idx="4">
                  <c:v>0</c:v>
                </c:pt>
                <c:pt idx="5">
                  <c:v>0</c:v>
                </c:pt>
                <c:pt idx="6">
                  <c:v>6.6666666666666671E-3</c:v>
                </c:pt>
                <c:pt idx="7">
                  <c:v>6.6666666666666671E-3</c:v>
                </c:pt>
                <c:pt idx="8">
                  <c:v>6.6666666666666671E-3</c:v>
                </c:pt>
                <c:pt idx="9">
                  <c:v>6.6666666666666671E-3</c:v>
                </c:pt>
                <c:pt idx="10">
                  <c:v>6.6666666666666671E-3</c:v>
                </c:pt>
                <c:pt idx="11">
                  <c:v>1.3333333333333334E-2</c:v>
                </c:pt>
                <c:pt idx="12">
                  <c:v>1.3333333333333334E-2</c:v>
                </c:pt>
                <c:pt idx="13">
                  <c:v>1.3333333333333334E-2</c:v>
                </c:pt>
                <c:pt idx="14">
                  <c:v>1.3333333333333334E-2</c:v>
                </c:pt>
                <c:pt idx="15">
                  <c:v>1.3333333333333334E-2</c:v>
                </c:pt>
                <c:pt idx="16">
                  <c:v>1.3333333333333334E-2</c:v>
                </c:pt>
                <c:pt idx="17">
                  <c:v>0.02</c:v>
                </c:pt>
                <c:pt idx="18">
                  <c:v>0.02</c:v>
                </c:pt>
                <c:pt idx="19">
                  <c:v>2.6666666666666668E-2</c:v>
                </c:pt>
                <c:pt idx="20">
                  <c:v>3.3333333333333333E-2</c:v>
                </c:pt>
                <c:pt idx="21">
                  <c:v>0.04</c:v>
                </c:pt>
                <c:pt idx="22">
                  <c:v>0.04</c:v>
                </c:pt>
                <c:pt idx="23">
                  <c:v>4.6666666666666669E-2</c:v>
                </c:pt>
                <c:pt idx="24">
                  <c:v>4.6666666666666669E-2</c:v>
                </c:pt>
                <c:pt idx="25">
                  <c:v>4.6666666666666669E-2</c:v>
                </c:pt>
                <c:pt idx="26">
                  <c:v>4.6666666666666669E-2</c:v>
                </c:pt>
                <c:pt idx="27">
                  <c:v>5.3333333333333337E-2</c:v>
                </c:pt>
                <c:pt idx="28">
                  <c:v>0.06</c:v>
                </c:pt>
                <c:pt idx="29">
                  <c:v>0.06</c:v>
                </c:pt>
                <c:pt idx="30">
                  <c:v>6.6666666666666666E-2</c:v>
                </c:pt>
                <c:pt idx="31">
                  <c:v>7.3333333333333334E-2</c:v>
                </c:pt>
                <c:pt idx="32">
                  <c:v>7.3333333333333334E-2</c:v>
                </c:pt>
                <c:pt idx="33">
                  <c:v>7.3333333333333334E-2</c:v>
                </c:pt>
                <c:pt idx="34">
                  <c:v>0.08</c:v>
                </c:pt>
                <c:pt idx="35">
                  <c:v>0.08</c:v>
                </c:pt>
                <c:pt idx="36">
                  <c:v>0.08</c:v>
                </c:pt>
                <c:pt idx="37">
                  <c:v>0.08</c:v>
                </c:pt>
                <c:pt idx="38">
                  <c:v>8.666666666666667E-2</c:v>
                </c:pt>
                <c:pt idx="39">
                  <c:v>8.666666666666667E-2</c:v>
                </c:pt>
                <c:pt idx="40">
                  <c:v>9.3333333333333338E-2</c:v>
                </c:pt>
                <c:pt idx="41">
                  <c:v>0.1</c:v>
                </c:pt>
                <c:pt idx="42">
                  <c:v>0.10666666666666667</c:v>
                </c:pt>
                <c:pt idx="43">
                  <c:v>0.10666666666666667</c:v>
                </c:pt>
                <c:pt idx="44">
                  <c:v>0.11333333333333333</c:v>
                </c:pt>
                <c:pt idx="45">
                  <c:v>0.12</c:v>
                </c:pt>
                <c:pt idx="46">
                  <c:v>0.12666666666666668</c:v>
                </c:pt>
                <c:pt idx="47">
                  <c:v>0.12666666666666668</c:v>
                </c:pt>
                <c:pt idx="48">
                  <c:v>0.12666666666666668</c:v>
                </c:pt>
                <c:pt idx="49">
                  <c:v>0.13333333333333333</c:v>
                </c:pt>
                <c:pt idx="50">
                  <c:v>0.13333333333333333</c:v>
                </c:pt>
                <c:pt idx="51">
                  <c:v>0.14000000000000001</c:v>
                </c:pt>
                <c:pt idx="52">
                  <c:v>0.14000000000000001</c:v>
                </c:pt>
                <c:pt idx="53">
                  <c:v>0.14666666666666667</c:v>
                </c:pt>
                <c:pt idx="54">
                  <c:v>0.15333333333333332</c:v>
                </c:pt>
                <c:pt idx="55">
                  <c:v>0.15333333333333332</c:v>
                </c:pt>
                <c:pt idx="56">
                  <c:v>0.16</c:v>
                </c:pt>
                <c:pt idx="57">
                  <c:v>0.16666666666666666</c:v>
                </c:pt>
                <c:pt idx="58">
                  <c:v>0.17333333333333334</c:v>
                </c:pt>
                <c:pt idx="59">
                  <c:v>0.18</c:v>
                </c:pt>
                <c:pt idx="60">
                  <c:v>0.18666666666666668</c:v>
                </c:pt>
                <c:pt idx="61">
                  <c:v>0.18666666666666668</c:v>
                </c:pt>
                <c:pt idx="62">
                  <c:v>0.19333333333333333</c:v>
                </c:pt>
                <c:pt idx="63">
                  <c:v>0.2</c:v>
                </c:pt>
                <c:pt idx="64">
                  <c:v>0.20666666666666667</c:v>
                </c:pt>
                <c:pt idx="65">
                  <c:v>0.21333333333333335</c:v>
                </c:pt>
                <c:pt idx="66">
                  <c:v>0.22</c:v>
                </c:pt>
                <c:pt idx="67">
                  <c:v>0.22</c:v>
                </c:pt>
                <c:pt idx="68">
                  <c:v>0.22</c:v>
                </c:pt>
                <c:pt idx="69">
                  <c:v>0.22</c:v>
                </c:pt>
                <c:pt idx="70">
                  <c:v>0.22</c:v>
                </c:pt>
                <c:pt idx="71">
                  <c:v>0.22</c:v>
                </c:pt>
                <c:pt idx="72">
                  <c:v>0.22</c:v>
                </c:pt>
                <c:pt idx="73">
                  <c:v>0.22666666666666666</c:v>
                </c:pt>
                <c:pt idx="74">
                  <c:v>0.23333333333333334</c:v>
                </c:pt>
                <c:pt idx="75">
                  <c:v>0.24</c:v>
                </c:pt>
                <c:pt idx="76">
                  <c:v>0.24666666666666667</c:v>
                </c:pt>
                <c:pt idx="77">
                  <c:v>0.25333333333333335</c:v>
                </c:pt>
                <c:pt idx="78">
                  <c:v>0.26</c:v>
                </c:pt>
                <c:pt idx="79">
                  <c:v>0.26</c:v>
                </c:pt>
                <c:pt idx="80">
                  <c:v>0.26666666666666666</c:v>
                </c:pt>
                <c:pt idx="81">
                  <c:v>0.27333333333333332</c:v>
                </c:pt>
                <c:pt idx="82">
                  <c:v>0.28000000000000003</c:v>
                </c:pt>
                <c:pt idx="83">
                  <c:v>0.28666666666666668</c:v>
                </c:pt>
                <c:pt idx="84">
                  <c:v>0.29333333333333333</c:v>
                </c:pt>
                <c:pt idx="85">
                  <c:v>0.3</c:v>
                </c:pt>
                <c:pt idx="86">
                  <c:v>0.30666666666666664</c:v>
                </c:pt>
                <c:pt idx="87">
                  <c:v>0.31333333333333335</c:v>
                </c:pt>
                <c:pt idx="88">
                  <c:v>0.31333333333333335</c:v>
                </c:pt>
                <c:pt idx="89">
                  <c:v>0.32</c:v>
                </c:pt>
                <c:pt idx="90">
                  <c:v>0.32666666666666666</c:v>
                </c:pt>
                <c:pt idx="91">
                  <c:v>0.33333333333333331</c:v>
                </c:pt>
                <c:pt idx="92">
                  <c:v>0.34</c:v>
                </c:pt>
                <c:pt idx="93">
                  <c:v>0.34666666666666668</c:v>
                </c:pt>
                <c:pt idx="94">
                  <c:v>0.35333333333333333</c:v>
                </c:pt>
                <c:pt idx="95">
                  <c:v>0.36</c:v>
                </c:pt>
                <c:pt idx="96">
                  <c:v>0.36666666666666664</c:v>
                </c:pt>
                <c:pt idx="97">
                  <c:v>0.37333333333333335</c:v>
                </c:pt>
                <c:pt idx="98">
                  <c:v>0.38</c:v>
                </c:pt>
                <c:pt idx="99">
                  <c:v>0.38666666666666666</c:v>
                </c:pt>
                <c:pt idx="100">
                  <c:v>0.39333333333333331</c:v>
                </c:pt>
                <c:pt idx="101">
                  <c:v>0.39333333333333331</c:v>
                </c:pt>
                <c:pt idx="102">
                  <c:v>0.4</c:v>
                </c:pt>
                <c:pt idx="103">
                  <c:v>0.40666666666666668</c:v>
                </c:pt>
                <c:pt idx="104">
                  <c:v>0.41333333333333333</c:v>
                </c:pt>
                <c:pt idx="105">
                  <c:v>0.42</c:v>
                </c:pt>
                <c:pt idx="106">
                  <c:v>0.42666666666666669</c:v>
                </c:pt>
                <c:pt idx="107">
                  <c:v>0.43333333333333335</c:v>
                </c:pt>
                <c:pt idx="108">
                  <c:v>0.44</c:v>
                </c:pt>
                <c:pt idx="109">
                  <c:v>0.44666666666666666</c:v>
                </c:pt>
                <c:pt idx="110">
                  <c:v>0.45333333333333331</c:v>
                </c:pt>
                <c:pt idx="111">
                  <c:v>0.46</c:v>
                </c:pt>
                <c:pt idx="112">
                  <c:v>0.46666666666666667</c:v>
                </c:pt>
                <c:pt idx="113">
                  <c:v>0.47333333333333333</c:v>
                </c:pt>
                <c:pt idx="114">
                  <c:v>0.48</c:v>
                </c:pt>
                <c:pt idx="115">
                  <c:v>0.48</c:v>
                </c:pt>
                <c:pt idx="116">
                  <c:v>0.48</c:v>
                </c:pt>
                <c:pt idx="117">
                  <c:v>0.48666666666666669</c:v>
                </c:pt>
                <c:pt idx="118">
                  <c:v>0.49333333333333335</c:v>
                </c:pt>
                <c:pt idx="119">
                  <c:v>0.5</c:v>
                </c:pt>
                <c:pt idx="120">
                  <c:v>0.50666666666666671</c:v>
                </c:pt>
                <c:pt idx="121">
                  <c:v>0.51333333333333331</c:v>
                </c:pt>
                <c:pt idx="122">
                  <c:v>0.52</c:v>
                </c:pt>
                <c:pt idx="123">
                  <c:v>0.52666666666666662</c:v>
                </c:pt>
                <c:pt idx="124">
                  <c:v>0.52666666666666662</c:v>
                </c:pt>
                <c:pt idx="125">
                  <c:v>0.53333333333333333</c:v>
                </c:pt>
                <c:pt idx="126">
                  <c:v>0.54</c:v>
                </c:pt>
                <c:pt idx="127">
                  <c:v>0.54</c:v>
                </c:pt>
                <c:pt idx="128">
                  <c:v>0.54666666666666663</c:v>
                </c:pt>
                <c:pt idx="129">
                  <c:v>0.55333333333333334</c:v>
                </c:pt>
                <c:pt idx="130">
                  <c:v>0.56000000000000005</c:v>
                </c:pt>
                <c:pt idx="131">
                  <c:v>0.56666666666666665</c:v>
                </c:pt>
                <c:pt idx="132">
                  <c:v>0.57333333333333336</c:v>
                </c:pt>
                <c:pt idx="133">
                  <c:v>0.57999999999999996</c:v>
                </c:pt>
                <c:pt idx="134">
                  <c:v>0.57999999999999996</c:v>
                </c:pt>
                <c:pt idx="135">
                  <c:v>0.58666666666666667</c:v>
                </c:pt>
                <c:pt idx="136">
                  <c:v>0.59333333333333338</c:v>
                </c:pt>
                <c:pt idx="137">
                  <c:v>0.6</c:v>
                </c:pt>
                <c:pt idx="138">
                  <c:v>0.6</c:v>
                </c:pt>
                <c:pt idx="139">
                  <c:v>0.60666666666666669</c:v>
                </c:pt>
                <c:pt idx="140">
                  <c:v>0.61333333333333329</c:v>
                </c:pt>
                <c:pt idx="141">
                  <c:v>0.62</c:v>
                </c:pt>
                <c:pt idx="142">
                  <c:v>0.62666666666666671</c:v>
                </c:pt>
                <c:pt idx="143">
                  <c:v>0.6333333333333333</c:v>
                </c:pt>
                <c:pt idx="144">
                  <c:v>0.64</c:v>
                </c:pt>
                <c:pt idx="145">
                  <c:v>0.64666666666666661</c:v>
                </c:pt>
                <c:pt idx="146">
                  <c:v>0.65333333333333332</c:v>
                </c:pt>
                <c:pt idx="147">
                  <c:v>0.66</c:v>
                </c:pt>
                <c:pt idx="148">
                  <c:v>0.66666666666666663</c:v>
                </c:pt>
                <c:pt idx="149">
                  <c:v>0.67333333333333334</c:v>
                </c:pt>
                <c:pt idx="150">
                  <c:v>0.68</c:v>
                </c:pt>
                <c:pt idx="151">
                  <c:v>0.68666666666666665</c:v>
                </c:pt>
                <c:pt idx="152">
                  <c:v>0.69333333333333336</c:v>
                </c:pt>
                <c:pt idx="153">
                  <c:v>0.7</c:v>
                </c:pt>
                <c:pt idx="154">
                  <c:v>0.70666666666666667</c:v>
                </c:pt>
                <c:pt idx="155">
                  <c:v>0.71333333333333337</c:v>
                </c:pt>
                <c:pt idx="156">
                  <c:v>0.72</c:v>
                </c:pt>
                <c:pt idx="157">
                  <c:v>0.72666666666666668</c:v>
                </c:pt>
                <c:pt idx="158">
                  <c:v>0.73333333333333328</c:v>
                </c:pt>
                <c:pt idx="159">
                  <c:v>0.73333333333333328</c:v>
                </c:pt>
                <c:pt idx="160">
                  <c:v>0.74</c:v>
                </c:pt>
                <c:pt idx="161">
                  <c:v>0.7466666666666667</c:v>
                </c:pt>
                <c:pt idx="162">
                  <c:v>0.7533333333333333</c:v>
                </c:pt>
                <c:pt idx="163">
                  <c:v>0.76</c:v>
                </c:pt>
                <c:pt idx="164">
                  <c:v>0.76666666666666672</c:v>
                </c:pt>
                <c:pt idx="165">
                  <c:v>0.77333333333333332</c:v>
                </c:pt>
                <c:pt idx="166">
                  <c:v>0.78</c:v>
                </c:pt>
                <c:pt idx="167">
                  <c:v>0.78666666666666663</c:v>
                </c:pt>
                <c:pt idx="168">
                  <c:v>0.79333333333333333</c:v>
                </c:pt>
                <c:pt idx="169">
                  <c:v>0.8</c:v>
                </c:pt>
                <c:pt idx="170">
                  <c:v>0.80666666666666664</c:v>
                </c:pt>
                <c:pt idx="171">
                  <c:v>0.81333333333333335</c:v>
                </c:pt>
                <c:pt idx="172">
                  <c:v>0.82</c:v>
                </c:pt>
                <c:pt idx="173">
                  <c:v>0.82666666666666666</c:v>
                </c:pt>
                <c:pt idx="174">
                  <c:v>0.83333333333333337</c:v>
                </c:pt>
                <c:pt idx="175">
                  <c:v>0.84</c:v>
                </c:pt>
                <c:pt idx="176">
                  <c:v>0.84666666666666668</c:v>
                </c:pt>
                <c:pt idx="177">
                  <c:v>0.85333333333333339</c:v>
                </c:pt>
                <c:pt idx="178">
                  <c:v>0.86</c:v>
                </c:pt>
                <c:pt idx="179">
                  <c:v>0.8666666666666667</c:v>
                </c:pt>
                <c:pt idx="180">
                  <c:v>0.87333333333333329</c:v>
                </c:pt>
                <c:pt idx="181">
                  <c:v>0.88</c:v>
                </c:pt>
                <c:pt idx="182">
                  <c:v>0.88666666666666671</c:v>
                </c:pt>
                <c:pt idx="183">
                  <c:v>0.89333333333333331</c:v>
                </c:pt>
                <c:pt idx="184">
                  <c:v>0.9</c:v>
                </c:pt>
                <c:pt idx="185">
                  <c:v>0.90666666666666662</c:v>
                </c:pt>
                <c:pt idx="186">
                  <c:v>0.91333333333333333</c:v>
                </c:pt>
                <c:pt idx="187">
                  <c:v>0.92</c:v>
                </c:pt>
                <c:pt idx="188">
                  <c:v>0.92666666666666664</c:v>
                </c:pt>
                <c:pt idx="189">
                  <c:v>0.93333333333333335</c:v>
                </c:pt>
                <c:pt idx="190">
                  <c:v>0.94</c:v>
                </c:pt>
                <c:pt idx="191">
                  <c:v>0.94666666666666666</c:v>
                </c:pt>
                <c:pt idx="192">
                  <c:v>0.95333333333333337</c:v>
                </c:pt>
                <c:pt idx="193">
                  <c:v>0.96</c:v>
                </c:pt>
                <c:pt idx="194">
                  <c:v>0.96666666666666667</c:v>
                </c:pt>
                <c:pt idx="195">
                  <c:v>0.97333333333333338</c:v>
                </c:pt>
                <c:pt idx="196">
                  <c:v>0.98</c:v>
                </c:pt>
                <c:pt idx="197">
                  <c:v>0.98666666666666669</c:v>
                </c:pt>
                <c:pt idx="198">
                  <c:v>0.99333333333333329</c:v>
                </c:pt>
                <c:pt idx="199">
                  <c:v>1</c:v>
                </c:pt>
              </c:numCache>
            </c:numRef>
          </c:xVal>
          <c:yVal>
            <c:numRef>
              <c:f>'Test Set-Corrected-WORK'!$AC$20:$AC$219</c:f>
              <c:numCache>
                <c:formatCode>General</c:formatCode>
                <c:ptCount val="200"/>
                <c:pt idx="0">
                  <c:v>0.02</c:v>
                </c:pt>
                <c:pt idx="1">
                  <c:v>0.04</c:v>
                </c:pt>
                <c:pt idx="2">
                  <c:v>0.06</c:v>
                </c:pt>
                <c:pt idx="3">
                  <c:v>0.08</c:v>
                </c:pt>
                <c:pt idx="4">
                  <c:v>0.1</c:v>
                </c:pt>
                <c:pt idx="5">
                  <c:v>0.12</c:v>
                </c:pt>
                <c:pt idx="6">
                  <c:v>0.12</c:v>
                </c:pt>
                <c:pt idx="7">
                  <c:v>0.14000000000000001</c:v>
                </c:pt>
                <c:pt idx="8">
                  <c:v>0.16</c:v>
                </c:pt>
                <c:pt idx="9">
                  <c:v>0.18</c:v>
                </c:pt>
                <c:pt idx="10">
                  <c:v>0.2</c:v>
                </c:pt>
                <c:pt idx="11">
                  <c:v>0.2</c:v>
                </c:pt>
                <c:pt idx="12">
                  <c:v>0.22</c:v>
                </c:pt>
                <c:pt idx="13">
                  <c:v>0.24</c:v>
                </c:pt>
                <c:pt idx="14">
                  <c:v>0.26</c:v>
                </c:pt>
                <c:pt idx="15">
                  <c:v>0.28000000000000003</c:v>
                </c:pt>
                <c:pt idx="16">
                  <c:v>0.3</c:v>
                </c:pt>
                <c:pt idx="17">
                  <c:v>0.3</c:v>
                </c:pt>
                <c:pt idx="18">
                  <c:v>0.32</c:v>
                </c:pt>
                <c:pt idx="19">
                  <c:v>0.32</c:v>
                </c:pt>
                <c:pt idx="20">
                  <c:v>0.32</c:v>
                </c:pt>
                <c:pt idx="21">
                  <c:v>0.32</c:v>
                </c:pt>
                <c:pt idx="22">
                  <c:v>0.34</c:v>
                </c:pt>
                <c:pt idx="23">
                  <c:v>0.34</c:v>
                </c:pt>
                <c:pt idx="24">
                  <c:v>0.36</c:v>
                </c:pt>
                <c:pt idx="25">
                  <c:v>0.38</c:v>
                </c:pt>
                <c:pt idx="26">
                  <c:v>0.4</c:v>
                </c:pt>
                <c:pt idx="27">
                  <c:v>0.4</c:v>
                </c:pt>
                <c:pt idx="28">
                  <c:v>0.4</c:v>
                </c:pt>
                <c:pt idx="29">
                  <c:v>0.42</c:v>
                </c:pt>
                <c:pt idx="30">
                  <c:v>0.42</c:v>
                </c:pt>
                <c:pt idx="31">
                  <c:v>0.42</c:v>
                </c:pt>
                <c:pt idx="32">
                  <c:v>0.44</c:v>
                </c:pt>
                <c:pt idx="33">
                  <c:v>0.46</c:v>
                </c:pt>
                <c:pt idx="34">
                  <c:v>0.46</c:v>
                </c:pt>
                <c:pt idx="35">
                  <c:v>0.48</c:v>
                </c:pt>
                <c:pt idx="36">
                  <c:v>0.5</c:v>
                </c:pt>
                <c:pt idx="37">
                  <c:v>0.52</c:v>
                </c:pt>
                <c:pt idx="38">
                  <c:v>0.52</c:v>
                </c:pt>
                <c:pt idx="39">
                  <c:v>0.54</c:v>
                </c:pt>
                <c:pt idx="40">
                  <c:v>0.54</c:v>
                </c:pt>
                <c:pt idx="41">
                  <c:v>0.54</c:v>
                </c:pt>
                <c:pt idx="42">
                  <c:v>0.54</c:v>
                </c:pt>
                <c:pt idx="43">
                  <c:v>0.56000000000000005</c:v>
                </c:pt>
                <c:pt idx="44">
                  <c:v>0.56000000000000005</c:v>
                </c:pt>
                <c:pt idx="45">
                  <c:v>0.56000000000000005</c:v>
                </c:pt>
                <c:pt idx="46">
                  <c:v>0.56000000000000005</c:v>
                </c:pt>
                <c:pt idx="47">
                  <c:v>0.57999999999999996</c:v>
                </c:pt>
                <c:pt idx="48">
                  <c:v>0.6</c:v>
                </c:pt>
                <c:pt idx="49">
                  <c:v>0.6</c:v>
                </c:pt>
                <c:pt idx="50">
                  <c:v>0.62</c:v>
                </c:pt>
                <c:pt idx="51">
                  <c:v>0.62</c:v>
                </c:pt>
                <c:pt idx="52">
                  <c:v>0.64</c:v>
                </c:pt>
                <c:pt idx="53">
                  <c:v>0.64</c:v>
                </c:pt>
                <c:pt idx="54">
                  <c:v>0.64</c:v>
                </c:pt>
                <c:pt idx="55">
                  <c:v>0.66</c:v>
                </c:pt>
                <c:pt idx="56">
                  <c:v>0.66</c:v>
                </c:pt>
                <c:pt idx="57">
                  <c:v>0.66</c:v>
                </c:pt>
                <c:pt idx="58">
                  <c:v>0.66</c:v>
                </c:pt>
                <c:pt idx="59">
                  <c:v>0.66</c:v>
                </c:pt>
                <c:pt idx="60">
                  <c:v>0.66</c:v>
                </c:pt>
                <c:pt idx="61">
                  <c:v>0.68</c:v>
                </c:pt>
                <c:pt idx="62">
                  <c:v>0.68</c:v>
                </c:pt>
                <c:pt idx="63">
                  <c:v>0.68</c:v>
                </c:pt>
                <c:pt idx="64">
                  <c:v>0.68</c:v>
                </c:pt>
                <c:pt idx="65">
                  <c:v>0.68</c:v>
                </c:pt>
                <c:pt idx="66">
                  <c:v>0.68</c:v>
                </c:pt>
                <c:pt idx="67">
                  <c:v>0.7</c:v>
                </c:pt>
                <c:pt idx="68">
                  <c:v>0.72</c:v>
                </c:pt>
                <c:pt idx="69">
                  <c:v>0.74</c:v>
                </c:pt>
                <c:pt idx="70">
                  <c:v>0.76</c:v>
                </c:pt>
                <c:pt idx="71">
                  <c:v>0.78</c:v>
                </c:pt>
                <c:pt idx="72">
                  <c:v>0.8</c:v>
                </c:pt>
                <c:pt idx="73">
                  <c:v>0.8</c:v>
                </c:pt>
                <c:pt idx="74">
                  <c:v>0.8</c:v>
                </c:pt>
                <c:pt idx="75">
                  <c:v>0.8</c:v>
                </c:pt>
                <c:pt idx="76">
                  <c:v>0.8</c:v>
                </c:pt>
                <c:pt idx="77">
                  <c:v>0.8</c:v>
                </c:pt>
                <c:pt idx="78">
                  <c:v>0.8</c:v>
                </c:pt>
                <c:pt idx="79">
                  <c:v>0.82</c:v>
                </c:pt>
                <c:pt idx="80">
                  <c:v>0.82</c:v>
                </c:pt>
                <c:pt idx="81">
                  <c:v>0.82</c:v>
                </c:pt>
                <c:pt idx="82">
                  <c:v>0.82</c:v>
                </c:pt>
                <c:pt idx="83">
                  <c:v>0.82</c:v>
                </c:pt>
                <c:pt idx="84">
                  <c:v>0.82</c:v>
                </c:pt>
                <c:pt idx="85">
                  <c:v>0.82</c:v>
                </c:pt>
                <c:pt idx="86">
                  <c:v>0.82</c:v>
                </c:pt>
                <c:pt idx="87">
                  <c:v>0.82</c:v>
                </c:pt>
                <c:pt idx="88">
                  <c:v>0.84</c:v>
                </c:pt>
                <c:pt idx="89">
                  <c:v>0.84</c:v>
                </c:pt>
                <c:pt idx="90">
                  <c:v>0.84</c:v>
                </c:pt>
                <c:pt idx="91">
                  <c:v>0.84</c:v>
                </c:pt>
                <c:pt idx="92">
                  <c:v>0.84</c:v>
                </c:pt>
                <c:pt idx="93">
                  <c:v>0.84</c:v>
                </c:pt>
                <c:pt idx="94">
                  <c:v>0.84</c:v>
                </c:pt>
                <c:pt idx="95">
                  <c:v>0.84</c:v>
                </c:pt>
                <c:pt idx="96">
                  <c:v>0.84</c:v>
                </c:pt>
                <c:pt idx="97">
                  <c:v>0.84</c:v>
                </c:pt>
                <c:pt idx="98">
                  <c:v>0.84</c:v>
                </c:pt>
                <c:pt idx="99">
                  <c:v>0.84</c:v>
                </c:pt>
                <c:pt idx="100">
                  <c:v>0.84</c:v>
                </c:pt>
                <c:pt idx="101">
                  <c:v>0.86</c:v>
                </c:pt>
                <c:pt idx="102">
                  <c:v>0.86</c:v>
                </c:pt>
                <c:pt idx="103">
                  <c:v>0.86</c:v>
                </c:pt>
                <c:pt idx="104">
                  <c:v>0.86</c:v>
                </c:pt>
                <c:pt idx="105">
                  <c:v>0.86</c:v>
                </c:pt>
                <c:pt idx="106">
                  <c:v>0.86</c:v>
                </c:pt>
                <c:pt idx="107">
                  <c:v>0.86</c:v>
                </c:pt>
                <c:pt idx="108">
                  <c:v>0.86</c:v>
                </c:pt>
                <c:pt idx="109">
                  <c:v>0.86</c:v>
                </c:pt>
                <c:pt idx="110">
                  <c:v>0.86</c:v>
                </c:pt>
                <c:pt idx="111">
                  <c:v>0.86</c:v>
                </c:pt>
                <c:pt idx="112">
                  <c:v>0.86</c:v>
                </c:pt>
                <c:pt idx="113">
                  <c:v>0.86</c:v>
                </c:pt>
                <c:pt idx="114">
                  <c:v>0.86</c:v>
                </c:pt>
                <c:pt idx="115">
                  <c:v>0.88</c:v>
                </c:pt>
                <c:pt idx="116">
                  <c:v>0.9</c:v>
                </c:pt>
                <c:pt idx="117">
                  <c:v>0.9</c:v>
                </c:pt>
                <c:pt idx="118">
                  <c:v>0.9</c:v>
                </c:pt>
                <c:pt idx="119">
                  <c:v>0.9</c:v>
                </c:pt>
                <c:pt idx="120">
                  <c:v>0.9</c:v>
                </c:pt>
                <c:pt idx="121">
                  <c:v>0.9</c:v>
                </c:pt>
                <c:pt idx="122">
                  <c:v>0.9</c:v>
                </c:pt>
                <c:pt idx="123">
                  <c:v>0.9</c:v>
                </c:pt>
                <c:pt idx="124">
                  <c:v>0.92</c:v>
                </c:pt>
                <c:pt idx="125">
                  <c:v>0.92</c:v>
                </c:pt>
                <c:pt idx="126">
                  <c:v>0.92</c:v>
                </c:pt>
                <c:pt idx="127">
                  <c:v>0.94</c:v>
                </c:pt>
                <c:pt idx="128">
                  <c:v>0.94</c:v>
                </c:pt>
                <c:pt idx="129">
                  <c:v>0.94</c:v>
                </c:pt>
                <c:pt idx="130">
                  <c:v>0.94</c:v>
                </c:pt>
                <c:pt idx="131">
                  <c:v>0.94</c:v>
                </c:pt>
                <c:pt idx="132">
                  <c:v>0.94</c:v>
                </c:pt>
                <c:pt idx="133">
                  <c:v>0.94</c:v>
                </c:pt>
                <c:pt idx="134">
                  <c:v>0.96</c:v>
                </c:pt>
                <c:pt idx="135">
                  <c:v>0.96</c:v>
                </c:pt>
                <c:pt idx="136">
                  <c:v>0.96</c:v>
                </c:pt>
                <c:pt idx="137">
                  <c:v>0.96</c:v>
                </c:pt>
                <c:pt idx="138">
                  <c:v>0.98</c:v>
                </c:pt>
                <c:pt idx="139">
                  <c:v>0.98</c:v>
                </c:pt>
                <c:pt idx="140">
                  <c:v>0.98</c:v>
                </c:pt>
                <c:pt idx="141">
                  <c:v>0.98</c:v>
                </c:pt>
                <c:pt idx="142">
                  <c:v>0.98</c:v>
                </c:pt>
                <c:pt idx="143">
                  <c:v>0.98</c:v>
                </c:pt>
                <c:pt idx="144">
                  <c:v>0.98</c:v>
                </c:pt>
                <c:pt idx="145">
                  <c:v>0.98</c:v>
                </c:pt>
                <c:pt idx="146">
                  <c:v>0.98</c:v>
                </c:pt>
                <c:pt idx="147">
                  <c:v>0.98</c:v>
                </c:pt>
                <c:pt idx="148">
                  <c:v>0.98</c:v>
                </c:pt>
                <c:pt idx="149">
                  <c:v>0.98</c:v>
                </c:pt>
                <c:pt idx="150">
                  <c:v>0.98</c:v>
                </c:pt>
                <c:pt idx="151">
                  <c:v>0.98</c:v>
                </c:pt>
                <c:pt idx="152">
                  <c:v>0.98</c:v>
                </c:pt>
                <c:pt idx="153">
                  <c:v>0.98</c:v>
                </c:pt>
                <c:pt idx="154">
                  <c:v>0.98</c:v>
                </c:pt>
                <c:pt idx="155">
                  <c:v>0.98</c:v>
                </c:pt>
                <c:pt idx="156">
                  <c:v>0.98</c:v>
                </c:pt>
                <c:pt idx="157">
                  <c:v>0.98</c:v>
                </c:pt>
                <c:pt idx="158">
                  <c:v>0.98</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numCache>
            </c:numRef>
          </c:yVal>
          <c:smooth val="0"/>
          <c:extLst xmlns:c16r2="http://schemas.microsoft.com/office/drawing/2015/06/chart">
            <c:ext xmlns:c16="http://schemas.microsoft.com/office/drawing/2014/chart" uri="{C3380CC4-5D6E-409C-BE32-E72D297353CC}">
              <c16:uniqueId val="{00000000-601E-4A39-8044-F1CACCCD7BDC}"/>
            </c:ext>
          </c:extLst>
        </c:ser>
        <c:dLbls>
          <c:showLegendKey val="0"/>
          <c:showVal val="0"/>
          <c:showCatName val="0"/>
          <c:showSerName val="0"/>
          <c:showPercent val="0"/>
          <c:showBubbleSize val="0"/>
        </c:dLbls>
        <c:axId val="173595648"/>
        <c:axId val="173093632"/>
      </c:scatterChart>
      <c:valAx>
        <c:axId val="173595648"/>
        <c:scaling>
          <c:orientation val="minMax"/>
          <c:max val="1"/>
        </c:scaling>
        <c:delete val="0"/>
        <c:axPos val="b"/>
        <c:majorGridlines/>
        <c:numFmt formatCode="General" sourceLinked="1"/>
        <c:majorTickMark val="out"/>
        <c:minorTickMark val="none"/>
        <c:tickLblPos val="nextTo"/>
        <c:crossAx val="173093632"/>
        <c:crosses val="autoZero"/>
        <c:crossBetween val="midCat"/>
      </c:valAx>
      <c:valAx>
        <c:axId val="173093632"/>
        <c:scaling>
          <c:orientation val="minMax"/>
          <c:max val="1"/>
        </c:scaling>
        <c:delete val="0"/>
        <c:axPos val="l"/>
        <c:majorGridlines/>
        <c:numFmt formatCode="General" sourceLinked="1"/>
        <c:majorTickMark val="out"/>
        <c:minorTickMark val="none"/>
        <c:tickLblPos val="nextTo"/>
        <c:crossAx val="173595648"/>
        <c:crosses val="autoZero"/>
        <c:crossBetween val="midCat"/>
      </c:valAx>
    </c:plotArea>
    <c:legend>
      <c:legendPos val="r"/>
      <c:layout/>
      <c:overlay val="0"/>
    </c:legend>
    <c:plotVisOnly val="1"/>
    <c:dispBlanksAs val="span"/>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32</xdr:col>
      <xdr:colOff>472080</xdr:colOff>
      <xdr:row>18</xdr:row>
      <xdr:rowOff>25655</xdr:rowOff>
    </xdr:from>
    <xdr:to>
      <xdr:col>42</xdr:col>
      <xdr:colOff>718384</xdr:colOff>
      <xdr:row>47</xdr:row>
      <xdr:rowOff>202074</xdr:rowOff>
    </xdr:to>
    <xdr:graphicFrame macro="">
      <xdr:nvGraphicFramePr>
        <xdr:cNvPr id="5" name="Chart 4"/>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23</xdr:col>
      <xdr:colOff>33866</xdr:colOff>
      <xdr:row>7</xdr:row>
      <xdr:rowOff>50800</xdr:rowOff>
    </xdr:from>
    <xdr:ext cx="9448800" cy="7061200"/>
    <xdr:pic>
      <xdr:nvPicPr>
        <xdr:cNvPr id="2" name="Picture 1"/>
        <xdr:cNvPicPr>
          <a:picLocks noChangeAspect="1"/>
        </xdr:cNvPicPr>
      </xdr:nvPicPr>
      <xdr:blipFill>
        <a:blip xmlns:r="http://schemas.openxmlformats.org/officeDocument/2006/relationships" r:embed="rId1"/>
        <a:stretch>
          <a:fillRect/>
        </a:stretch>
      </xdr:blipFill>
      <xdr:spPr>
        <a:xfrm>
          <a:off x="19020366" y="1473200"/>
          <a:ext cx="9448800" cy="706120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xdr:from>
      <xdr:col>32</xdr:col>
      <xdr:colOff>330200</xdr:colOff>
      <xdr:row>15</xdr:row>
      <xdr:rowOff>203200</xdr:rowOff>
    </xdr:from>
    <xdr:to>
      <xdr:col>42</xdr:col>
      <xdr:colOff>177800</xdr:colOff>
      <xdr:row>44</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0"/>
  <sheetViews>
    <sheetView workbookViewId="0"/>
  </sheetViews>
  <sheetFormatPr defaultColWidth="10.875" defaultRowHeight="18.75" x14ac:dyDescent="0.3"/>
  <cols>
    <col min="1" max="16384" width="10.875" style="24"/>
  </cols>
  <sheetData>
    <row r="1" spans="1:1" x14ac:dyDescent="0.3">
      <c r="A1" s="24" t="s">
        <v>14</v>
      </c>
    </row>
    <row r="3" spans="1:1" x14ac:dyDescent="0.3">
      <c r="A3" s="24" t="s">
        <v>15</v>
      </c>
    </row>
    <row r="5" spans="1:1" x14ac:dyDescent="0.3">
      <c r="A5" s="24" t="s">
        <v>16</v>
      </c>
    </row>
    <row r="6" spans="1:1" x14ac:dyDescent="0.3">
      <c r="A6" s="24" t="s">
        <v>17</v>
      </c>
    </row>
    <row r="7" spans="1:1" x14ac:dyDescent="0.3">
      <c r="A7" s="24" t="s">
        <v>18</v>
      </c>
    </row>
    <row r="9" spans="1:1" x14ac:dyDescent="0.3">
      <c r="A9" s="24" t="s">
        <v>19</v>
      </c>
    </row>
    <row r="10" spans="1:1" x14ac:dyDescent="0.3">
      <c r="A10" s="24" t="s">
        <v>20</v>
      </c>
    </row>
    <row r="11" spans="1:1" x14ac:dyDescent="0.3">
      <c r="A11" s="24" t="s">
        <v>21</v>
      </c>
    </row>
    <row r="12" spans="1:1" x14ac:dyDescent="0.3">
      <c r="A12" s="24" t="s">
        <v>22</v>
      </c>
    </row>
    <row r="13" spans="1:1" x14ac:dyDescent="0.3">
      <c r="A13" s="24" t="s">
        <v>23</v>
      </c>
    </row>
    <row r="15" spans="1:1" x14ac:dyDescent="0.3">
      <c r="A15" s="24" t="s">
        <v>24</v>
      </c>
    </row>
    <row r="16" spans="1:1" x14ac:dyDescent="0.3">
      <c r="A16" s="24" t="s">
        <v>25</v>
      </c>
    </row>
    <row r="17" spans="1:1" x14ac:dyDescent="0.3">
      <c r="A17" s="24" t="s">
        <v>26</v>
      </c>
    </row>
    <row r="18" spans="1:1" x14ac:dyDescent="0.3">
      <c r="A18" s="24" t="s">
        <v>27</v>
      </c>
    </row>
    <row r="19" spans="1:1" x14ac:dyDescent="0.3">
      <c r="A19" s="24" t="s">
        <v>28</v>
      </c>
    </row>
    <row r="21" spans="1:1" x14ac:dyDescent="0.3">
      <c r="A21" s="24" t="s">
        <v>29</v>
      </c>
    </row>
    <row r="23" spans="1:1" x14ac:dyDescent="0.3">
      <c r="A23" s="24" t="s">
        <v>30</v>
      </c>
    </row>
    <row r="24" spans="1:1" x14ac:dyDescent="0.3">
      <c r="A24" s="24" t="s">
        <v>31</v>
      </c>
    </row>
    <row r="26" spans="1:1" x14ac:dyDescent="0.3">
      <c r="A26" s="24" t="s">
        <v>32</v>
      </c>
    </row>
    <row r="28" spans="1:1" x14ac:dyDescent="0.3">
      <c r="A28" s="24" t="s">
        <v>33</v>
      </c>
    </row>
    <row r="30" spans="1:1" x14ac:dyDescent="0.3">
      <c r="A30" s="24" t="s">
        <v>34</v>
      </c>
    </row>
    <row r="32" spans="1:1" x14ac:dyDescent="0.3">
      <c r="A32" s="24" t="s">
        <v>35</v>
      </c>
    </row>
    <row r="34" spans="1:1" x14ac:dyDescent="0.3">
      <c r="A34" s="24" t="s">
        <v>36</v>
      </c>
    </row>
    <row r="36" spans="1:1" x14ac:dyDescent="0.3">
      <c r="A36" s="24" t="s">
        <v>37</v>
      </c>
    </row>
    <row r="38" spans="1:1" x14ac:dyDescent="0.3">
      <c r="A38" s="24" t="s">
        <v>38</v>
      </c>
    </row>
    <row r="40" spans="1:1" x14ac:dyDescent="0.3">
      <c r="A40" s="24" t="s">
        <v>39</v>
      </c>
    </row>
    <row r="42" spans="1:1" x14ac:dyDescent="0.3">
      <c r="A42" s="24" t="s">
        <v>40</v>
      </c>
    </row>
    <row r="44" spans="1:1" x14ac:dyDescent="0.3">
      <c r="A44" s="24" t="s">
        <v>41</v>
      </c>
    </row>
    <row r="46" spans="1:1" x14ac:dyDescent="0.3">
      <c r="A46" s="24" t="s">
        <v>42</v>
      </c>
    </row>
    <row r="48" spans="1:1" x14ac:dyDescent="0.3">
      <c r="A48" s="24" t="s">
        <v>43</v>
      </c>
    </row>
    <row r="49" spans="1:1" x14ac:dyDescent="0.3">
      <c r="A49" s="24" t="s">
        <v>44</v>
      </c>
    </row>
    <row r="50" spans="1:1" x14ac:dyDescent="0.3">
      <c r="A50" s="24" t="s">
        <v>45</v>
      </c>
    </row>
    <row r="52" spans="1:1" x14ac:dyDescent="0.3">
      <c r="A52" s="24" t="s">
        <v>46</v>
      </c>
    </row>
    <row r="54" spans="1:1" x14ac:dyDescent="0.3">
      <c r="A54" s="24" t="s">
        <v>47</v>
      </c>
    </row>
    <row r="55" spans="1:1" x14ac:dyDescent="0.3">
      <c r="A55" s="24" t="s">
        <v>48</v>
      </c>
    </row>
    <row r="56" spans="1:1" x14ac:dyDescent="0.3">
      <c r="A56" s="24" t="s">
        <v>49</v>
      </c>
    </row>
    <row r="57" spans="1:1" x14ac:dyDescent="0.3">
      <c r="A57" s="24" t="s">
        <v>50</v>
      </c>
    </row>
    <row r="58" spans="1:1" x14ac:dyDescent="0.3">
      <c r="A58" s="24" t="s">
        <v>51</v>
      </c>
    </row>
    <row r="60" spans="1:1" x14ac:dyDescent="0.3">
      <c r="A60" s="24"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1"/>
  <sheetViews>
    <sheetView workbookViewId="0">
      <selection activeCell="B4" sqref="B4"/>
    </sheetView>
  </sheetViews>
  <sheetFormatPr defaultColWidth="11" defaultRowHeight="15.75" x14ac:dyDescent="0.25"/>
  <cols>
    <col min="2" max="2" width="23" customWidth="1"/>
    <col min="3" max="3" width="11.625" customWidth="1"/>
    <col min="4" max="4" width="23.875" customWidth="1"/>
    <col min="5" max="5" width="20.625" customWidth="1"/>
    <col min="6" max="6" width="11" customWidth="1"/>
    <col min="7" max="7" width="20.125" customWidth="1"/>
    <col min="8" max="8" width="19.625" customWidth="1"/>
    <col min="9" max="9" width="26.125" customWidth="1"/>
    <col min="11" max="11" width="24.125" customWidth="1"/>
    <col min="12" max="12" width="10" customWidth="1"/>
    <col min="13" max="13" width="22.625" customWidth="1"/>
    <col min="14" max="14" width="20.875" customWidth="1"/>
    <col min="15" max="15" width="11.125" customWidth="1"/>
    <col min="16" max="16" width="21" customWidth="1"/>
    <col min="17" max="17" width="21.625" customWidth="1"/>
    <col min="18" max="18" width="27.625" customWidth="1"/>
  </cols>
  <sheetData>
    <row r="1" spans="1:20" x14ac:dyDescent="0.25">
      <c r="A1" s="1"/>
      <c r="B1" s="1"/>
      <c r="C1" s="1"/>
      <c r="D1" s="1"/>
      <c r="E1" s="1"/>
      <c r="F1" s="1"/>
      <c r="G1" s="1"/>
      <c r="H1" s="1"/>
      <c r="I1" s="1"/>
      <c r="J1" s="1"/>
      <c r="K1" s="1"/>
      <c r="L1" s="1"/>
      <c r="M1" s="1"/>
      <c r="N1" s="1"/>
      <c r="O1" s="1"/>
      <c r="P1" s="1"/>
      <c r="Q1" s="1"/>
      <c r="R1" s="1"/>
      <c r="S1" s="1"/>
      <c r="T1" s="1"/>
    </row>
    <row r="2" spans="1:20" ht="21" x14ac:dyDescent="0.35">
      <c r="A2" s="1"/>
      <c r="B2" s="23" t="s">
        <v>12</v>
      </c>
      <c r="C2" s="22"/>
      <c r="D2" s="21"/>
      <c r="E2" s="1"/>
      <c r="F2" s="1"/>
      <c r="G2" s="1"/>
      <c r="H2" s="1"/>
      <c r="I2" s="1"/>
      <c r="J2" s="1"/>
      <c r="K2" s="1"/>
      <c r="L2" s="1"/>
      <c r="M2" s="1"/>
      <c r="N2" s="1"/>
      <c r="O2" s="1"/>
      <c r="P2" s="1"/>
      <c r="Q2" s="1"/>
      <c r="R2" s="1"/>
      <c r="S2" s="1"/>
      <c r="T2" s="1"/>
    </row>
    <row r="3" spans="1:20" x14ac:dyDescent="0.25">
      <c r="A3" s="1"/>
      <c r="B3" s="1"/>
      <c r="C3" s="1"/>
      <c r="D3" s="1"/>
      <c r="E3" s="1"/>
      <c r="F3" s="1"/>
      <c r="G3" s="1"/>
      <c r="H3" s="1"/>
      <c r="I3" s="1"/>
      <c r="J3" s="1"/>
      <c r="K3" s="1"/>
      <c r="L3" s="1"/>
      <c r="M3" s="1"/>
      <c r="N3" s="1"/>
      <c r="O3" s="1"/>
      <c r="P3" s="1"/>
      <c r="Q3" s="1"/>
      <c r="R3" s="1"/>
      <c r="S3" s="1"/>
      <c r="T3" s="1"/>
    </row>
    <row r="4" spans="1:20" ht="21" x14ac:dyDescent="0.35">
      <c r="A4" s="1"/>
      <c r="B4" s="20" t="s">
        <v>11</v>
      </c>
      <c r="C4" s="1"/>
      <c r="D4" s="1"/>
      <c r="E4" s="1"/>
      <c r="F4" s="1"/>
      <c r="G4" s="1"/>
      <c r="H4" s="1"/>
      <c r="I4" s="1"/>
      <c r="J4" s="1"/>
      <c r="K4" s="19" t="s">
        <v>10</v>
      </c>
      <c r="L4" s="1"/>
      <c r="M4" s="1"/>
      <c r="N4" s="1"/>
      <c r="O4" s="1"/>
      <c r="P4" s="1"/>
      <c r="Q4" s="1"/>
      <c r="R4" s="1"/>
      <c r="S4" s="1"/>
      <c r="T4" s="1"/>
    </row>
    <row r="5" spans="1:20" ht="21" x14ac:dyDescent="0.35">
      <c r="A5" s="1"/>
      <c r="B5" s="18" t="s">
        <v>9</v>
      </c>
      <c r="C5" s="18" t="s">
        <v>8</v>
      </c>
      <c r="D5" s="18" t="s">
        <v>7</v>
      </c>
      <c r="E5" s="18" t="s">
        <v>6</v>
      </c>
      <c r="F5" s="18" t="s">
        <v>5</v>
      </c>
      <c r="G5" s="18" t="s">
        <v>4</v>
      </c>
      <c r="H5" s="18" t="s">
        <v>3</v>
      </c>
      <c r="I5" s="18" t="s">
        <v>2</v>
      </c>
      <c r="J5" s="1"/>
      <c r="K5" s="18" t="s">
        <v>9</v>
      </c>
      <c r="L5" s="18" t="s">
        <v>8</v>
      </c>
      <c r="M5" s="18" t="s">
        <v>7</v>
      </c>
      <c r="N5" s="18" t="s">
        <v>6</v>
      </c>
      <c r="O5" s="18" t="s">
        <v>5</v>
      </c>
      <c r="P5" s="18" t="s">
        <v>4</v>
      </c>
      <c r="Q5" s="18" t="s">
        <v>3</v>
      </c>
      <c r="R5" s="18" t="s">
        <v>2</v>
      </c>
      <c r="S5" s="1"/>
      <c r="T5" s="1"/>
    </row>
    <row r="6" spans="1:20" x14ac:dyDescent="0.25">
      <c r="A6" s="1"/>
      <c r="B6" s="12">
        <v>1</v>
      </c>
      <c r="C6" s="14">
        <v>32.527992695314055</v>
      </c>
      <c r="D6" s="14">
        <v>9.3881124724252203</v>
      </c>
      <c r="E6" s="14">
        <v>0.29758666353362978</v>
      </c>
      <c r="F6" s="13">
        <v>37843.679019279152</v>
      </c>
      <c r="G6" s="13">
        <v>-3246.6565161297449</v>
      </c>
      <c r="H6" s="13">
        <v>-4794.7060760209424</v>
      </c>
      <c r="I6" s="10">
        <v>0</v>
      </c>
      <c r="J6" s="1"/>
      <c r="K6" s="17">
        <v>1</v>
      </c>
      <c r="L6" s="16">
        <f t="shared" ref="L6:L37" si="0">(C6-C$207)/C$209</f>
        <v>-0.26064967652601878</v>
      </c>
      <c r="M6" s="16">
        <f t="shared" ref="M6:M37" si="1">(D6-D$207)/D$209</f>
        <v>0.11416712690780216</v>
      </c>
      <c r="N6" s="16">
        <f t="shared" ref="N6:N37" si="2">(E6-E$207)/E$209</f>
        <v>-0.77881475003033607</v>
      </c>
      <c r="O6" s="16">
        <f t="shared" ref="O6:O37" si="3">(F6-F$207)/F$209</f>
        <v>-0.22139061958740647</v>
      </c>
      <c r="P6" s="16">
        <f t="shared" ref="P6:P37" si="4">(G6-G$207)/G$209</f>
        <v>-1.1445747089392213E-2</v>
      </c>
      <c r="Q6" s="16">
        <f t="shared" ref="Q6:Q37" si="5">(H6-H$207)/H$209</f>
        <v>0.21189420045920859</v>
      </c>
      <c r="R6" s="15">
        <v>0</v>
      </c>
      <c r="S6" s="1"/>
      <c r="T6" s="1"/>
    </row>
    <row r="7" spans="1:20" x14ac:dyDescent="0.25">
      <c r="A7" s="1"/>
      <c r="B7" s="12">
        <v>2</v>
      </c>
      <c r="C7" s="14">
        <v>34.578225634949476</v>
      </c>
      <c r="D7" s="14">
        <v>11.972863627459002</v>
      </c>
      <c r="E7" s="14">
        <v>1.4851032349519739</v>
      </c>
      <c r="F7" s="13">
        <v>65765.229898742095</v>
      </c>
      <c r="G7" s="13">
        <v>-15597.775662324955</v>
      </c>
      <c r="H7" s="13">
        <v>-17632.168588110722</v>
      </c>
      <c r="I7" s="10">
        <v>1</v>
      </c>
      <c r="J7" s="1"/>
      <c r="K7" s="12">
        <v>2</v>
      </c>
      <c r="L7" s="11">
        <f t="shared" si="0"/>
        <v>-1.0717906902069946E-2</v>
      </c>
      <c r="M7" s="11">
        <f t="shared" si="1"/>
        <v>0.49579218749070764</v>
      </c>
      <c r="N7" s="11">
        <f t="shared" si="2"/>
        <v>1.1394942538787356</v>
      </c>
      <c r="O7" s="11">
        <f t="shared" si="3"/>
        <v>0.36198124998814107</v>
      </c>
      <c r="P7" s="11">
        <f t="shared" si="4"/>
        <v>-3.1848878283875637</v>
      </c>
      <c r="Q7" s="11">
        <f t="shared" si="5"/>
        <v>-1.5060795718293607</v>
      </c>
      <c r="R7" s="10">
        <v>1</v>
      </c>
      <c r="S7" s="1"/>
      <c r="T7" s="1"/>
    </row>
    <row r="8" spans="1:20" x14ac:dyDescent="0.25">
      <c r="A8" s="1"/>
      <c r="B8" s="12">
        <v>3</v>
      </c>
      <c r="C8" s="14">
        <v>37.697188433488144</v>
      </c>
      <c r="D8" s="14">
        <v>12.459833004193461</v>
      </c>
      <c r="E8" s="14">
        <v>8.5443861666589016E-2</v>
      </c>
      <c r="F8" s="13">
        <v>61002.28547149933</v>
      </c>
      <c r="G8" s="13">
        <v>-11401.917618160862</v>
      </c>
      <c r="H8" s="13">
        <v>-7910.2428094570278</v>
      </c>
      <c r="I8" s="10">
        <v>1</v>
      </c>
      <c r="J8" s="1"/>
      <c r="K8" s="12">
        <v>3</v>
      </c>
      <c r="L8" s="11">
        <f t="shared" si="0"/>
        <v>0.36949639780452165</v>
      </c>
      <c r="M8" s="11">
        <f t="shared" si="1"/>
        <v>0.56769068245274146</v>
      </c>
      <c r="N8" s="11">
        <f t="shared" si="2"/>
        <v>-1.1215092915052258</v>
      </c>
      <c r="O8" s="11">
        <f t="shared" si="3"/>
        <v>0.26246787384366771</v>
      </c>
      <c r="P8" s="11">
        <f t="shared" si="4"/>
        <v>-2.1068225675074927</v>
      </c>
      <c r="Q8" s="11">
        <f t="shared" si="5"/>
        <v>-0.20504258822501339</v>
      </c>
      <c r="R8" s="10">
        <v>1</v>
      </c>
      <c r="S8" s="1"/>
      <c r="T8" s="1"/>
    </row>
    <row r="9" spans="1:20" x14ac:dyDescent="0.25">
      <c r="A9" s="1"/>
      <c r="B9" s="12">
        <v>4</v>
      </c>
      <c r="C9" s="14">
        <v>28.684510465999875</v>
      </c>
      <c r="D9" s="14">
        <v>1.3871435812134534</v>
      </c>
      <c r="E9" s="14">
        <v>1.837598055126811</v>
      </c>
      <c r="F9" s="13">
        <v>19952.734936763583</v>
      </c>
      <c r="G9" s="13">
        <v>-1233.3784497746633</v>
      </c>
      <c r="H9" s="13">
        <v>-2408.0973554718266</v>
      </c>
      <c r="I9" s="10">
        <v>0</v>
      </c>
      <c r="J9" s="1"/>
      <c r="K9" s="12">
        <v>4</v>
      </c>
      <c r="L9" s="11">
        <f t="shared" si="0"/>
        <v>-0.72918585918120093</v>
      </c>
      <c r="M9" s="11">
        <f t="shared" si="1"/>
        <v>-1.0671343039414378</v>
      </c>
      <c r="N9" s="11">
        <f t="shared" si="2"/>
        <v>1.708912823393995</v>
      </c>
      <c r="O9" s="11">
        <f t="shared" si="3"/>
        <v>-0.59519054004832317</v>
      </c>
      <c r="P9" s="11">
        <f t="shared" si="4"/>
        <v>0.50583704012216024</v>
      </c>
      <c r="Q9" s="11">
        <f t="shared" si="5"/>
        <v>0.53128217785405829</v>
      </c>
      <c r="R9" s="10">
        <v>0</v>
      </c>
      <c r="S9" s="1"/>
      <c r="T9" s="1"/>
    </row>
    <row r="10" spans="1:20" x14ac:dyDescent="0.25">
      <c r="A10" s="1"/>
      <c r="B10" s="12">
        <v>5</v>
      </c>
      <c r="C10" s="14">
        <v>32.6146714996556</v>
      </c>
      <c r="D10" s="14">
        <v>7.4888206039098391</v>
      </c>
      <c r="E10" s="14">
        <v>0.23412163258243804</v>
      </c>
      <c r="F10" s="13">
        <v>24970.128122412683</v>
      </c>
      <c r="G10" s="13">
        <v>-1135.6805427010672</v>
      </c>
      <c r="H10" s="13">
        <v>-397.32318864735043</v>
      </c>
      <c r="I10" s="10">
        <v>0</v>
      </c>
      <c r="J10" s="1"/>
      <c r="K10" s="12">
        <v>5</v>
      </c>
      <c r="L10" s="11">
        <f t="shared" si="0"/>
        <v>-0.2500831762327288</v>
      </c>
      <c r="M10" s="11">
        <f t="shared" si="1"/>
        <v>-0.16625343619949196</v>
      </c>
      <c r="N10" s="11">
        <f t="shared" si="2"/>
        <v>-0.88133587961897741</v>
      </c>
      <c r="O10" s="11">
        <f t="shared" si="3"/>
        <v>-0.49036090305059393</v>
      </c>
      <c r="P10" s="11">
        <f t="shared" si="4"/>
        <v>0.53093910948869338</v>
      </c>
      <c r="Q10" s="11">
        <f t="shared" si="5"/>
        <v>0.80037408580289071</v>
      </c>
      <c r="R10" s="10">
        <v>0</v>
      </c>
      <c r="S10" s="1"/>
      <c r="T10" s="1"/>
    </row>
    <row r="11" spans="1:20" x14ac:dyDescent="0.25">
      <c r="A11" s="1"/>
      <c r="B11" s="12">
        <v>6</v>
      </c>
      <c r="C11" s="14">
        <v>39.318735135003948</v>
      </c>
      <c r="D11" s="14">
        <v>4.5788353332239833</v>
      </c>
      <c r="E11" s="14">
        <v>2.0319177923005185</v>
      </c>
      <c r="F11" s="13">
        <v>222106.36405955997</v>
      </c>
      <c r="G11" s="13">
        <v>-16353.385800424536</v>
      </c>
      <c r="H11" s="13">
        <v>-55418.567534663533</v>
      </c>
      <c r="I11" s="10">
        <v>1</v>
      </c>
      <c r="J11" s="1"/>
      <c r="K11" s="12">
        <v>6</v>
      </c>
      <c r="L11" s="11">
        <f t="shared" si="0"/>
        <v>0.56716956401059648</v>
      </c>
      <c r="M11" s="11">
        <f t="shared" si="1"/>
        <v>-0.59589762189145579</v>
      </c>
      <c r="N11" s="11">
        <f t="shared" si="2"/>
        <v>2.0228160651924187</v>
      </c>
      <c r="O11" s="11">
        <f t="shared" si="3"/>
        <v>3.6284552406589672</v>
      </c>
      <c r="P11" s="11">
        <f t="shared" si="4"/>
        <v>-3.3790309648044285</v>
      </c>
      <c r="Q11" s="11">
        <f t="shared" si="5"/>
        <v>-6.5628454457919885</v>
      </c>
      <c r="R11" s="10">
        <v>1</v>
      </c>
      <c r="S11" s="1"/>
      <c r="T11" s="1"/>
    </row>
    <row r="12" spans="1:20" x14ac:dyDescent="0.25">
      <c r="A12" s="1"/>
      <c r="B12" s="12">
        <v>7</v>
      </c>
      <c r="C12" s="14">
        <v>46.846749371494667</v>
      </c>
      <c r="D12" s="14">
        <v>16.900791117598846</v>
      </c>
      <c r="E12" s="14">
        <v>0.99788891819892189</v>
      </c>
      <c r="F12" s="13">
        <v>74282.971881034697</v>
      </c>
      <c r="G12" s="13">
        <v>-4468.4713667422684</v>
      </c>
      <c r="H12" s="13">
        <v>-8517.3212654058079</v>
      </c>
      <c r="I12" s="10">
        <v>0</v>
      </c>
      <c r="J12" s="1"/>
      <c r="K12" s="12">
        <v>7</v>
      </c>
      <c r="L12" s="11">
        <f t="shared" si="0"/>
        <v>1.4848652480019862</v>
      </c>
      <c r="M12" s="11">
        <f t="shared" si="1"/>
        <v>1.2233750433142903</v>
      </c>
      <c r="N12" s="11">
        <f t="shared" si="2"/>
        <v>0.35245040694994112</v>
      </c>
      <c r="O12" s="11">
        <f t="shared" si="3"/>
        <v>0.539944540287571</v>
      </c>
      <c r="P12" s="11">
        <f t="shared" si="4"/>
        <v>-0.32537346623727603</v>
      </c>
      <c r="Q12" s="11">
        <f t="shared" si="5"/>
        <v>-0.28628487921976759</v>
      </c>
      <c r="R12" s="10">
        <v>0</v>
      </c>
      <c r="S12" s="1"/>
      <c r="T12" s="1"/>
    </row>
    <row r="13" spans="1:20" x14ac:dyDescent="0.25">
      <c r="A13" s="1"/>
      <c r="B13" s="12">
        <v>8</v>
      </c>
      <c r="C13" s="14">
        <v>42.001734309212921</v>
      </c>
      <c r="D13" s="14">
        <v>15.930614719152564</v>
      </c>
      <c r="E13" s="14">
        <v>2.8020593210734366</v>
      </c>
      <c r="F13" s="13">
        <v>117987.39337035212</v>
      </c>
      <c r="G13" s="13">
        <v>-5313.2024814853094</v>
      </c>
      <c r="H13" s="13">
        <v>-1796.6513475930628</v>
      </c>
      <c r="I13" s="10">
        <v>0</v>
      </c>
      <c r="J13" s="1"/>
      <c r="K13" s="12">
        <v>8</v>
      </c>
      <c r="L13" s="11">
        <f t="shared" si="0"/>
        <v>0.89423812219544563</v>
      </c>
      <c r="M13" s="11">
        <f t="shared" si="1"/>
        <v>1.0801335455352405</v>
      </c>
      <c r="N13" s="11">
        <f t="shared" si="2"/>
        <v>3.2668992758922477</v>
      </c>
      <c r="O13" s="11">
        <f t="shared" si="3"/>
        <v>1.4530718297782772</v>
      </c>
      <c r="P13" s="11">
        <f t="shared" si="4"/>
        <v>-0.54241495334278078</v>
      </c>
      <c r="Q13" s="11">
        <f t="shared" si="5"/>
        <v>0.61310895660546638</v>
      </c>
      <c r="R13" s="10">
        <v>0</v>
      </c>
      <c r="S13" s="1"/>
      <c r="T13" s="1"/>
    </row>
    <row r="14" spans="1:20" x14ac:dyDescent="0.25">
      <c r="A14" s="1"/>
      <c r="B14" s="12">
        <v>9</v>
      </c>
      <c r="C14" s="14">
        <v>46.780067176911061</v>
      </c>
      <c r="D14" s="14">
        <v>11.962431605718844</v>
      </c>
      <c r="E14" s="14">
        <v>0.66937256249593413</v>
      </c>
      <c r="F14" s="13">
        <v>55248.186810609084</v>
      </c>
      <c r="G14" s="13">
        <v>-7435.1902992346268</v>
      </c>
      <c r="H14" s="13">
        <v>-18232.5466627922</v>
      </c>
      <c r="I14" s="10">
        <v>0</v>
      </c>
      <c r="J14" s="1"/>
      <c r="K14" s="12">
        <v>9</v>
      </c>
      <c r="L14" s="11">
        <f t="shared" si="0"/>
        <v>1.4767364161153749</v>
      </c>
      <c r="M14" s="11">
        <f t="shared" si="1"/>
        <v>0.49425195375453662</v>
      </c>
      <c r="N14" s="11">
        <f t="shared" si="2"/>
        <v>-0.17823345738025886</v>
      </c>
      <c r="O14" s="11">
        <f t="shared" si="3"/>
        <v>0.14224606711033544</v>
      </c>
      <c r="P14" s="11">
        <f t="shared" si="4"/>
        <v>-1.0876291446350883</v>
      </c>
      <c r="Q14" s="11">
        <f t="shared" si="5"/>
        <v>-1.5864251841174999</v>
      </c>
      <c r="R14" s="10">
        <v>0</v>
      </c>
      <c r="S14" s="1"/>
      <c r="T14" s="1"/>
    </row>
    <row r="15" spans="1:20" x14ac:dyDescent="0.25">
      <c r="A15" s="1"/>
      <c r="B15" s="12">
        <v>10</v>
      </c>
      <c r="C15" s="14">
        <v>27.272832471590558</v>
      </c>
      <c r="D15" s="14">
        <v>9.4732239489208183</v>
      </c>
      <c r="E15" s="14">
        <v>0.47887770014103703</v>
      </c>
      <c r="F15" s="13">
        <v>33039.875767691519</v>
      </c>
      <c r="G15" s="13">
        <v>-1833.3318931795757</v>
      </c>
      <c r="H15" s="13">
        <v>-3631.8822481574971</v>
      </c>
      <c r="I15" s="10">
        <v>0</v>
      </c>
      <c r="J15" s="1"/>
      <c r="K15" s="12">
        <v>10</v>
      </c>
      <c r="L15" s="11">
        <f t="shared" si="0"/>
        <v>-0.90127517277141556</v>
      </c>
      <c r="M15" s="11">
        <f t="shared" si="1"/>
        <v>0.12673339361037322</v>
      </c>
      <c r="N15" s="11">
        <f t="shared" si="2"/>
        <v>-0.48595801335623068</v>
      </c>
      <c r="O15" s="11">
        <f t="shared" si="3"/>
        <v>-0.32175766925630633</v>
      </c>
      <c r="P15" s="11">
        <f t="shared" si="4"/>
        <v>0.3516876483476184</v>
      </c>
      <c r="Q15" s="11">
        <f t="shared" si="5"/>
        <v>0.3675091310718781</v>
      </c>
      <c r="R15" s="10">
        <v>0</v>
      </c>
      <c r="S15" s="1"/>
      <c r="T15" s="1"/>
    </row>
    <row r="16" spans="1:20" x14ac:dyDescent="0.25">
      <c r="A16" s="1"/>
      <c r="B16" s="12">
        <v>11</v>
      </c>
      <c r="C16" s="14">
        <v>35.272907632434048</v>
      </c>
      <c r="D16" s="14">
        <v>1.042530902065629</v>
      </c>
      <c r="E16" s="14">
        <v>0.77618365483816743</v>
      </c>
      <c r="F16" s="13">
        <v>20059.741253096825</v>
      </c>
      <c r="G16" s="13">
        <v>-3898.767801101646</v>
      </c>
      <c r="H16" s="13">
        <v>-2634.0089814388557</v>
      </c>
      <c r="I16" s="10">
        <v>1</v>
      </c>
      <c r="J16" s="1"/>
      <c r="K16" s="12">
        <v>11</v>
      </c>
      <c r="L16" s="11">
        <f t="shared" si="0"/>
        <v>7.3966666055816949E-2</v>
      </c>
      <c r="M16" s="11">
        <f t="shared" si="1"/>
        <v>-1.1180145731314934</v>
      </c>
      <c r="N16" s="11">
        <f t="shared" si="2"/>
        <v>-5.6912924210404288E-3</v>
      </c>
      <c r="O16" s="11">
        <f t="shared" si="3"/>
        <v>-0.59295483061064891</v>
      </c>
      <c r="P16" s="11">
        <f t="shared" si="4"/>
        <v>-0.17899634464449307</v>
      </c>
      <c r="Q16" s="11">
        <f t="shared" si="5"/>
        <v>0.50104954832147619</v>
      </c>
      <c r="R16" s="10">
        <v>1</v>
      </c>
      <c r="S16" s="1"/>
      <c r="T16" s="1"/>
    </row>
    <row r="17" spans="1:20" x14ac:dyDescent="0.25">
      <c r="A17" s="1"/>
      <c r="B17" s="12">
        <v>12</v>
      </c>
      <c r="C17" s="14">
        <v>25.965184925533375</v>
      </c>
      <c r="D17" s="14">
        <v>4.2080828098640168</v>
      </c>
      <c r="E17" s="14">
        <v>0.60466642123732295</v>
      </c>
      <c r="F17" s="13">
        <v>35386.942134864643</v>
      </c>
      <c r="G17" s="13">
        <v>-191.06994474981784</v>
      </c>
      <c r="H17" s="13">
        <v>-1661.0668495284679</v>
      </c>
      <c r="I17" s="10">
        <v>0</v>
      </c>
      <c r="J17" s="1"/>
      <c r="K17" s="12">
        <v>12</v>
      </c>
      <c r="L17" s="11">
        <f t="shared" si="0"/>
        <v>-1.0606827497897626</v>
      </c>
      <c r="M17" s="11">
        <f t="shared" si="1"/>
        <v>-0.65063730308396228</v>
      </c>
      <c r="N17" s="11">
        <f t="shared" si="2"/>
        <v>-0.28275947105630572</v>
      </c>
      <c r="O17" s="11">
        <f t="shared" si="3"/>
        <v>-0.27271983104500674</v>
      </c>
      <c r="P17" s="11">
        <f t="shared" si="4"/>
        <v>0.7736431905113561</v>
      </c>
      <c r="Q17" s="11">
        <f t="shared" si="5"/>
        <v>0.63125355577251507</v>
      </c>
      <c r="R17" s="10">
        <v>0</v>
      </c>
      <c r="S17" s="1"/>
      <c r="T17" s="1"/>
    </row>
    <row r="18" spans="1:20" x14ac:dyDescent="0.25">
      <c r="A18" s="1"/>
      <c r="B18" s="12">
        <v>13</v>
      </c>
      <c r="C18" s="14">
        <v>32.33919070749824</v>
      </c>
      <c r="D18" s="14">
        <v>7.4007358835623096</v>
      </c>
      <c r="E18" s="14">
        <v>2.9002149440635616</v>
      </c>
      <c r="F18" s="13">
        <v>35107.89453451502</v>
      </c>
      <c r="G18" s="13">
        <v>-1315.9524119891794</v>
      </c>
      <c r="H18" s="13">
        <v>-1951.3927539610081</v>
      </c>
      <c r="I18" s="10">
        <v>1</v>
      </c>
      <c r="J18" s="1"/>
      <c r="K18" s="12">
        <v>13</v>
      </c>
      <c r="L18" s="11">
        <f t="shared" si="0"/>
        <v>-0.28366541001224244</v>
      </c>
      <c r="M18" s="11">
        <f t="shared" si="1"/>
        <v>-0.17925868688816604</v>
      </c>
      <c r="N18" s="11">
        <f t="shared" si="2"/>
        <v>3.4254594340392353</v>
      </c>
      <c r="O18" s="11">
        <f t="shared" si="3"/>
        <v>-0.27855004158808455</v>
      </c>
      <c r="P18" s="11">
        <f t="shared" si="4"/>
        <v>0.48462085044660408</v>
      </c>
      <c r="Q18" s="11">
        <f t="shared" si="5"/>
        <v>0.59240068366002874</v>
      </c>
      <c r="R18" s="10">
        <v>1</v>
      </c>
      <c r="S18" s="1"/>
      <c r="T18" s="1"/>
    </row>
    <row r="19" spans="1:20" x14ac:dyDescent="0.25">
      <c r="A19" s="1"/>
      <c r="B19" s="12">
        <v>14</v>
      </c>
      <c r="C19" s="14">
        <v>48.818115777712727</v>
      </c>
      <c r="D19" s="14">
        <v>22.368451882766941</v>
      </c>
      <c r="E19" s="14">
        <v>4.2007489201691312E-2</v>
      </c>
      <c r="F19" s="13">
        <v>116698.37428801091</v>
      </c>
      <c r="G19" s="13">
        <v>-8254.7894226495191</v>
      </c>
      <c r="H19" s="13">
        <v>-9029.9427827554318</v>
      </c>
      <c r="I19" s="10">
        <v>0</v>
      </c>
      <c r="J19" s="1"/>
      <c r="K19" s="12">
        <v>14</v>
      </c>
      <c r="L19" s="11">
        <f t="shared" si="0"/>
        <v>1.7251828650679273</v>
      </c>
      <c r="M19" s="11">
        <f t="shared" si="1"/>
        <v>2.0306467091728857</v>
      </c>
      <c r="N19" s="11">
        <f t="shared" si="2"/>
        <v>-1.1916762149840623</v>
      </c>
      <c r="O19" s="11">
        <f t="shared" si="3"/>
        <v>1.426140035221799</v>
      </c>
      <c r="P19" s="11">
        <f t="shared" si="4"/>
        <v>-1.2982133287283284</v>
      </c>
      <c r="Q19" s="11">
        <f t="shared" si="5"/>
        <v>-0.35488646781938726</v>
      </c>
      <c r="R19" s="10">
        <v>0</v>
      </c>
      <c r="S19" s="1"/>
      <c r="T19" s="1"/>
    </row>
    <row r="20" spans="1:20" x14ac:dyDescent="0.25">
      <c r="A20" s="1"/>
      <c r="B20" s="12">
        <v>15</v>
      </c>
      <c r="C20" s="14">
        <v>51.806121009423052</v>
      </c>
      <c r="D20" s="14">
        <v>26.626096662003846</v>
      </c>
      <c r="E20" s="14">
        <v>0.54186192608040029</v>
      </c>
      <c r="F20" s="13">
        <v>165132.22489419524</v>
      </c>
      <c r="G20" s="13">
        <v>-1754.2799676063444</v>
      </c>
      <c r="H20" s="13">
        <v>-34032.978385516129</v>
      </c>
      <c r="I20" s="10">
        <v>0</v>
      </c>
      <c r="J20" s="1"/>
      <c r="K20" s="12">
        <v>15</v>
      </c>
      <c r="L20" s="11">
        <f t="shared" si="0"/>
        <v>2.0894329074751945</v>
      </c>
      <c r="M20" s="11">
        <f t="shared" si="1"/>
        <v>2.6592658099526427</v>
      </c>
      <c r="N20" s="11">
        <f t="shared" si="2"/>
        <v>-0.38421357405176254</v>
      </c>
      <c r="O20" s="11">
        <f t="shared" si="3"/>
        <v>2.4380804571864974</v>
      </c>
      <c r="P20" s="11">
        <f t="shared" si="4"/>
        <v>0.37199890146179659</v>
      </c>
      <c r="Q20" s="11">
        <f t="shared" si="5"/>
        <v>-3.7009183921726159</v>
      </c>
      <c r="R20" s="10">
        <v>0</v>
      </c>
      <c r="S20" s="1"/>
      <c r="T20" s="1"/>
    </row>
    <row r="21" spans="1:20" x14ac:dyDescent="0.25">
      <c r="A21" s="1"/>
      <c r="B21" s="12">
        <v>16</v>
      </c>
      <c r="C21" s="14">
        <v>31.321249957376676</v>
      </c>
      <c r="D21" s="14">
        <v>7.8429191909970655</v>
      </c>
      <c r="E21" s="14">
        <v>0.3498094669228729</v>
      </c>
      <c r="F21" s="13">
        <v>41564.570082906263</v>
      </c>
      <c r="G21" s="13">
        <v>-341.03038524039471</v>
      </c>
      <c r="H21" s="13">
        <v>-11029.774251481591</v>
      </c>
      <c r="I21" s="10">
        <v>0</v>
      </c>
      <c r="J21" s="1"/>
      <c r="K21" s="12">
        <v>16</v>
      </c>
      <c r="L21" s="11">
        <f t="shared" si="0"/>
        <v>-0.40775654528365873</v>
      </c>
      <c r="M21" s="11">
        <f t="shared" si="1"/>
        <v>-0.11397262205368386</v>
      </c>
      <c r="N21" s="11">
        <f t="shared" si="2"/>
        <v>-0.69445426499617269</v>
      </c>
      <c r="O21" s="11">
        <f t="shared" si="3"/>
        <v>-0.14364912214531142</v>
      </c>
      <c r="P21" s="11">
        <f t="shared" si="4"/>
        <v>0.73511301630204917</v>
      </c>
      <c r="Q21" s="11">
        <f t="shared" si="5"/>
        <v>-0.62251396889550037</v>
      </c>
      <c r="R21" s="10">
        <v>0</v>
      </c>
      <c r="S21" s="1"/>
      <c r="T21" s="1"/>
    </row>
    <row r="22" spans="1:20" x14ac:dyDescent="0.25">
      <c r="A22" s="1"/>
      <c r="B22" s="12">
        <v>17</v>
      </c>
      <c r="C22" s="14">
        <v>27.298561795426647</v>
      </c>
      <c r="D22" s="14">
        <v>7.7035131684982083</v>
      </c>
      <c r="E22" s="14">
        <v>0.26212793369732035</v>
      </c>
      <c r="F22" s="13">
        <v>35830.704437970468</v>
      </c>
      <c r="G22" s="13">
        <v>-287.22741124517944</v>
      </c>
      <c r="H22" s="13">
        <v>-1158.0140701166249</v>
      </c>
      <c r="I22" s="10">
        <v>0</v>
      </c>
      <c r="J22" s="1"/>
      <c r="K22" s="12">
        <v>17</v>
      </c>
      <c r="L22" s="11">
        <f t="shared" si="0"/>
        <v>-0.89813866310304347</v>
      </c>
      <c r="M22" s="11">
        <f t="shared" si="1"/>
        <v>-0.13455519600016999</v>
      </c>
      <c r="N22" s="11">
        <f t="shared" si="2"/>
        <v>-0.83609462498056863</v>
      </c>
      <c r="O22" s="11">
        <f t="shared" si="3"/>
        <v>-0.26344819547119597</v>
      </c>
      <c r="P22" s="11">
        <f t="shared" si="4"/>
        <v>0.74893691515319127</v>
      </c>
      <c r="Q22" s="11">
        <f t="shared" si="5"/>
        <v>0.69857460775553104</v>
      </c>
      <c r="R22" s="10">
        <v>0</v>
      </c>
      <c r="S22" s="1"/>
      <c r="T22" s="1"/>
    </row>
    <row r="23" spans="1:20" x14ac:dyDescent="0.25">
      <c r="A23" s="1"/>
      <c r="B23" s="12">
        <v>18</v>
      </c>
      <c r="C23" s="14">
        <v>25.58380212374691</v>
      </c>
      <c r="D23" s="14">
        <v>2.7477073514543333</v>
      </c>
      <c r="E23" s="14">
        <v>0.46179154800294248</v>
      </c>
      <c r="F23" s="13">
        <v>17830.424539834556</v>
      </c>
      <c r="G23" s="13">
        <v>-2145.1887409253759</v>
      </c>
      <c r="H23" s="13">
        <v>-6227.8794181811536</v>
      </c>
      <c r="I23" s="10">
        <v>1</v>
      </c>
      <c r="J23" s="1"/>
      <c r="K23" s="12">
        <v>18</v>
      </c>
      <c r="L23" s="11">
        <f t="shared" si="0"/>
        <v>-1.1071748711052953</v>
      </c>
      <c r="M23" s="11">
        <f t="shared" si="1"/>
        <v>-0.8662541417510099</v>
      </c>
      <c r="N23" s="11">
        <f t="shared" si="2"/>
        <v>-0.51355890775850366</v>
      </c>
      <c r="O23" s="11">
        <f t="shared" si="3"/>
        <v>-0.63953249617464858</v>
      </c>
      <c r="P23" s="11">
        <f t="shared" si="4"/>
        <v>0.27156052526967561</v>
      </c>
      <c r="Q23" s="11">
        <f t="shared" si="5"/>
        <v>2.0099738691110619E-2</v>
      </c>
      <c r="R23" s="10">
        <v>1</v>
      </c>
      <c r="S23" s="1"/>
      <c r="T23" s="1"/>
    </row>
    <row r="24" spans="1:20" x14ac:dyDescent="0.25">
      <c r="A24" s="1"/>
      <c r="B24" s="12">
        <v>19</v>
      </c>
      <c r="C24" s="14">
        <v>31.486093401479579</v>
      </c>
      <c r="D24" s="14">
        <v>13.634791363606167</v>
      </c>
      <c r="E24" s="14">
        <v>1.0400592943572557</v>
      </c>
      <c r="F24" s="13">
        <v>67805.579692328771</v>
      </c>
      <c r="G24" s="13">
        <v>-7509.7465527302829</v>
      </c>
      <c r="H24" s="13">
        <v>-3131.7126765419489</v>
      </c>
      <c r="I24" s="10">
        <v>0</v>
      </c>
      <c r="J24" s="1"/>
      <c r="K24" s="12">
        <v>19</v>
      </c>
      <c r="L24" s="11">
        <f t="shared" si="0"/>
        <v>-0.38766145613594882</v>
      </c>
      <c r="M24" s="11">
        <f t="shared" si="1"/>
        <v>0.74116717136735988</v>
      </c>
      <c r="N24" s="11">
        <f t="shared" si="2"/>
        <v>0.4205722456087011</v>
      </c>
      <c r="O24" s="11">
        <f t="shared" si="3"/>
        <v>0.40461078295395592</v>
      </c>
      <c r="P24" s="11">
        <f t="shared" si="4"/>
        <v>-1.1067852995929113</v>
      </c>
      <c r="Q24" s="11">
        <f t="shared" si="5"/>
        <v>0.434444337692586</v>
      </c>
      <c r="R24" s="10">
        <v>0</v>
      </c>
      <c r="S24" s="1"/>
      <c r="T24" s="1"/>
    </row>
    <row r="25" spans="1:20" x14ac:dyDescent="0.25">
      <c r="A25" s="1"/>
      <c r="B25" s="12">
        <v>20</v>
      </c>
      <c r="C25" s="14">
        <v>43.695615822814482</v>
      </c>
      <c r="D25" s="14">
        <v>2.5758118657900728</v>
      </c>
      <c r="E25" s="14">
        <v>0.28295218386825682</v>
      </c>
      <c r="F25" s="13">
        <v>20192.437340153865</v>
      </c>
      <c r="G25" s="13">
        <v>-322.92086851856322</v>
      </c>
      <c r="H25" s="13">
        <v>-829.71400100976871</v>
      </c>
      <c r="I25" s="10">
        <v>0</v>
      </c>
      <c r="J25" s="1"/>
      <c r="K25" s="12">
        <v>20</v>
      </c>
      <c r="L25" s="11">
        <f t="shared" si="0"/>
        <v>1.1007291974500522</v>
      </c>
      <c r="M25" s="11">
        <f t="shared" si="1"/>
        <v>-0.8916336159037912</v>
      </c>
      <c r="N25" s="11">
        <f t="shared" si="2"/>
        <v>-0.80245522359112087</v>
      </c>
      <c r="O25" s="11">
        <f t="shared" si="3"/>
        <v>-0.5901823784382747</v>
      </c>
      <c r="P25" s="11">
        <f t="shared" si="4"/>
        <v>0.73976599566017787</v>
      </c>
      <c r="Q25" s="11">
        <f t="shared" si="5"/>
        <v>0.74250937349564072</v>
      </c>
      <c r="R25" s="10">
        <v>0</v>
      </c>
      <c r="S25" s="1"/>
      <c r="T25" s="1"/>
    </row>
    <row r="26" spans="1:20" x14ac:dyDescent="0.25">
      <c r="A26" s="1"/>
      <c r="B26" s="12">
        <v>21</v>
      </c>
      <c r="C26" s="14">
        <v>31.179627397817736</v>
      </c>
      <c r="D26" s="14">
        <v>3.6921304846426453</v>
      </c>
      <c r="E26" s="14">
        <v>2.4527063628087774E-2</v>
      </c>
      <c r="F26" s="13">
        <v>12517.055831412699</v>
      </c>
      <c r="G26" s="13">
        <v>34.163817237816488</v>
      </c>
      <c r="H26" s="13">
        <v>-642.14748185120413</v>
      </c>
      <c r="I26" s="10">
        <v>0</v>
      </c>
      <c r="J26" s="1"/>
      <c r="K26" s="12">
        <v>21</v>
      </c>
      <c r="L26" s="11">
        <f t="shared" si="0"/>
        <v>-0.42502091375855655</v>
      </c>
      <c r="M26" s="11">
        <f t="shared" si="1"/>
        <v>-0.72681497960304819</v>
      </c>
      <c r="N26" s="11">
        <f t="shared" si="2"/>
        <v>-1.2199140169458111</v>
      </c>
      <c r="O26" s="11">
        <f t="shared" si="3"/>
        <v>-0.75054602298616113</v>
      </c>
      <c r="P26" s="11">
        <f t="shared" si="4"/>
        <v>0.83151375996828181</v>
      </c>
      <c r="Q26" s="11">
        <f t="shared" si="5"/>
        <v>0.76761046805933719</v>
      </c>
      <c r="R26" s="10">
        <v>0</v>
      </c>
      <c r="S26" s="1"/>
      <c r="T26" s="1"/>
    </row>
    <row r="27" spans="1:20" x14ac:dyDescent="0.25">
      <c r="A27" s="1"/>
      <c r="B27" s="12">
        <v>22</v>
      </c>
      <c r="C27" s="14">
        <v>37.350212873136456</v>
      </c>
      <c r="D27" s="14">
        <v>20.986999823084805</v>
      </c>
      <c r="E27" s="14">
        <v>2.0194706017492314</v>
      </c>
      <c r="F27" s="13">
        <v>92609.201214892033</v>
      </c>
      <c r="G27" s="13">
        <v>-10895.06812476204</v>
      </c>
      <c r="H27" s="13">
        <v>-18365.187803195768</v>
      </c>
      <c r="I27" s="10">
        <v>0</v>
      </c>
      <c r="J27" s="1"/>
      <c r="K27" s="12">
        <v>22</v>
      </c>
      <c r="L27" s="11">
        <f t="shared" si="0"/>
        <v>0.32719865975804419</v>
      </c>
      <c r="M27" s="11">
        <f t="shared" si="1"/>
        <v>1.8266824997201252</v>
      </c>
      <c r="N27" s="11">
        <f t="shared" si="2"/>
        <v>2.0027089287678828</v>
      </c>
      <c r="O27" s="11">
        <f t="shared" si="3"/>
        <v>0.92283898318279423</v>
      </c>
      <c r="P27" s="11">
        <f t="shared" si="4"/>
        <v>-1.9765948940312823</v>
      </c>
      <c r="Q27" s="11">
        <f t="shared" si="5"/>
        <v>-1.6041758883649453</v>
      </c>
      <c r="R27" s="10">
        <v>0</v>
      </c>
      <c r="S27" s="1"/>
      <c r="T27" s="1"/>
    </row>
    <row r="28" spans="1:20" x14ac:dyDescent="0.25">
      <c r="A28" s="1"/>
      <c r="B28" s="12">
        <v>23</v>
      </c>
      <c r="C28" s="14">
        <v>41.970538388276182</v>
      </c>
      <c r="D28" s="14">
        <v>14.45333719360187</v>
      </c>
      <c r="E28" s="14">
        <v>1.987148095044712</v>
      </c>
      <c r="F28" s="13">
        <v>55837.356761112111</v>
      </c>
      <c r="G28" s="13">
        <v>-1443.2297435038158</v>
      </c>
      <c r="H28" s="13">
        <v>-3773.8190714044863</v>
      </c>
      <c r="I28" s="10">
        <v>0</v>
      </c>
      <c r="J28" s="1"/>
      <c r="K28" s="12">
        <v>23</v>
      </c>
      <c r="L28" s="11">
        <f t="shared" si="0"/>
        <v>0.89043521201190601</v>
      </c>
      <c r="M28" s="11">
        <f t="shared" si="1"/>
        <v>0.8620212045897232</v>
      </c>
      <c r="N28" s="11">
        <f t="shared" si="2"/>
        <v>1.9504952947584355</v>
      </c>
      <c r="O28" s="11">
        <f t="shared" si="3"/>
        <v>0.15455574063121025</v>
      </c>
      <c r="P28" s="11">
        <f t="shared" si="4"/>
        <v>0.45191877421828835</v>
      </c>
      <c r="Q28" s="11">
        <f t="shared" si="5"/>
        <v>0.34851443181331015</v>
      </c>
      <c r="R28" s="10">
        <v>0</v>
      </c>
      <c r="S28" s="1"/>
      <c r="T28" s="1"/>
    </row>
    <row r="29" spans="1:20" x14ac:dyDescent="0.25">
      <c r="A29" s="1"/>
      <c r="B29" s="12">
        <v>24</v>
      </c>
      <c r="C29" s="14">
        <v>46.093282238154274</v>
      </c>
      <c r="D29" s="14">
        <v>25.780530045739642</v>
      </c>
      <c r="E29" s="14">
        <v>0.30161638695601123</v>
      </c>
      <c r="F29" s="13">
        <v>63307.337815523082</v>
      </c>
      <c r="G29" s="13">
        <v>-1931.0206058860053</v>
      </c>
      <c r="H29" s="13">
        <v>-21382.343117228069</v>
      </c>
      <c r="I29" s="10">
        <v>0</v>
      </c>
      <c r="J29" s="1"/>
      <c r="K29" s="12">
        <v>24</v>
      </c>
      <c r="L29" s="11">
        <f t="shared" si="0"/>
        <v>1.3930145268723495</v>
      </c>
      <c r="M29" s="11">
        <f t="shared" si="1"/>
        <v>2.5344222982164073</v>
      </c>
      <c r="N29" s="11">
        <f t="shared" si="2"/>
        <v>-0.77230515268199362</v>
      </c>
      <c r="O29" s="11">
        <f t="shared" si="3"/>
        <v>0.31062790267615281</v>
      </c>
      <c r="P29" s="11">
        <f t="shared" si="4"/>
        <v>0.32658794134123509</v>
      </c>
      <c r="Q29" s="11">
        <f t="shared" si="5"/>
        <v>-2.007946780902865</v>
      </c>
      <c r="R29" s="10">
        <v>0</v>
      </c>
      <c r="S29" s="1"/>
      <c r="T29" s="1"/>
    </row>
    <row r="30" spans="1:20" x14ac:dyDescent="0.25">
      <c r="A30" s="1"/>
      <c r="B30" s="12">
        <v>25</v>
      </c>
      <c r="C30" s="14">
        <v>49.446627120810312</v>
      </c>
      <c r="D30" s="14">
        <v>4.5701115415511877</v>
      </c>
      <c r="E30" s="14">
        <v>0.66945020864125093</v>
      </c>
      <c r="F30" s="13">
        <v>29488.544915640181</v>
      </c>
      <c r="G30" s="13">
        <v>-1201.6021743809988</v>
      </c>
      <c r="H30" s="13">
        <v>-3453.3577033742058</v>
      </c>
      <c r="I30" s="10">
        <v>1</v>
      </c>
      <c r="J30" s="1"/>
      <c r="K30" s="12">
        <v>25</v>
      </c>
      <c r="L30" s="11">
        <f t="shared" si="0"/>
        <v>1.8018009649785831</v>
      </c>
      <c r="M30" s="11">
        <f t="shared" si="1"/>
        <v>-0.5971856443454393</v>
      </c>
      <c r="N30" s="11">
        <f t="shared" si="2"/>
        <v>-0.17810802814140442</v>
      </c>
      <c r="O30" s="11">
        <f t="shared" si="3"/>
        <v>-0.39595650325325082</v>
      </c>
      <c r="P30" s="11">
        <f t="shared" si="4"/>
        <v>0.51400149617894098</v>
      </c>
      <c r="Q30" s="11">
        <f t="shared" si="5"/>
        <v>0.39140018316715108</v>
      </c>
      <c r="R30" s="10">
        <v>1</v>
      </c>
      <c r="S30" s="1"/>
      <c r="T30" s="1"/>
    </row>
    <row r="31" spans="1:20" x14ac:dyDescent="0.25">
      <c r="A31" s="1"/>
      <c r="B31" s="12">
        <v>26</v>
      </c>
      <c r="C31" s="14">
        <v>25.163976971288786</v>
      </c>
      <c r="D31" s="14">
        <v>9.3081386005442681</v>
      </c>
      <c r="E31" s="14">
        <v>0.35931589810596293</v>
      </c>
      <c r="F31" s="13">
        <v>27375.727091279023</v>
      </c>
      <c r="G31" s="13">
        <v>-1144.3646194165369</v>
      </c>
      <c r="H31" s="13">
        <v>-4041.6251729902729</v>
      </c>
      <c r="I31" s="10">
        <v>0</v>
      </c>
      <c r="J31" s="1"/>
      <c r="K31" s="12">
        <v>26</v>
      </c>
      <c r="L31" s="11">
        <f t="shared" si="0"/>
        <v>-1.158353271987471</v>
      </c>
      <c r="M31" s="11">
        <f t="shared" si="1"/>
        <v>0.10235940079761922</v>
      </c>
      <c r="N31" s="11">
        <f t="shared" si="2"/>
        <v>-0.67909761821541859</v>
      </c>
      <c r="O31" s="11">
        <f t="shared" si="3"/>
        <v>-0.44010012871270515</v>
      </c>
      <c r="P31" s="11">
        <f t="shared" si="4"/>
        <v>0.52870786111679324</v>
      </c>
      <c r="Q31" s="11">
        <f t="shared" si="5"/>
        <v>0.31267527293359054</v>
      </c>
      <c r="R31" s="10">
        <v>0</v>
      </c>
      <c r="S31" s="1"/>
      <c r="T31" s="1"/>
    </row>
    <row r="32" spans="1:20" x14ac:dyDescent="0.25">
      <c r="A32" s="1"/>
      <c r="B32" s="12">
        <v>27</v>
      </c>
      <c r="C32" s="14">
        <v>39.681778816370219</v>
      </c>
      <c r="D32" s="14">
        <v>4.2871130882945518</v>
      </c>
      <c r="E32" s="14">
        <v>1.7435993945736548</v>
      </c>
      <c r="F32" s="13">
        <v>73552.82708146199</v>
      </c>
      <c r="G32" s="13">
        <v>-1711.3801190476163</v>
      </c>
      <c r="H32" s="13">
        <v>-1285.2822149795859</v>
      </c>
      <c r="I32" s="10">
        <v>0</v>
      </c>
      <c r="J32" s="1"/>
      <c r="K32" s="12">
        <v>27</v>
      </c>
      <c r="L32" s="11">
        <f t="shared" si="0"/>
        <v>0.61142607163982232</v>
      </c>
      <c r="M32" s="11">
        <f t="shared" si="1"/>
        <v>-0.63896889363758269</v>
      </c>
      <c r="N32" s="11">
        <f t="shared" si="2"/>
        <v>1.5570678039353247</v>
      </c>
      <c r="O32" s="11">
        <f t="shared" si="3"/>
        <v>0.52468944437164577</v>
      </c>
      <c r="P32" s="11">
        <f t="shared" si="4"/>
        <v>0.38302139934932805</v>
      </c>
      <c r="Q32" s="11">
        <f t="shared" si="5"/>
        <v>0.68154294478346933</v>
      </c>
      <c r="R32" s="10">
        <v>0</v>
      </c>
      <c r="S32" s="1"/>
      <c r="T32" s="1"/>
    </row>
    <row r="33" spans="1:20" x14ac:dyDescent="0.25">
      <c r="A33" s="1"/>
      <c r="B33" s="12">
        <v>28</v>
      </c>
      <c r="C33" s="14">
        <v>30.799678852086075</v>
      </c>
      <c r="D33" s="14">
        <v>0.58299538853328337</v>
      </c>
      <c r="E33" s="14">
        <v>1.8222858697199964</v>
      </c>
      <c r="F33" s="13">
        <v>19312.633294967578</v>
      </c>
      <c r="G33" s="13">
        <v>29.988405634568466</v>
      </c>
      <c r="H33" s="13">
        <v>-495.87898404542295</v>
      </c>
      <c r="I33" s="10">
        <v>0</v>
      </c>
      <c r="J33" s="1"/>
      <c r="K33" s="12">
        <v>28</v>
      </c>
      <c r="L33" s="11">
        <f t="shared" si="0"/>
        <v>-0.47133819340271554</v>
      </c>
      <c r="M33" s="11">
        <f t="shared" si="1"/>
        <v>-1.1858626009194859</v>
      </c>
      <c r="N33" s="11">
        <f t="shared" si="2"/>
        <v>1.6841775869834965</v>
      </c>
      <c r="O33" s="11">
        <f t="shared" si="3"/>
        <v>-0.60856434199453135</v>
      </c>
      <c r="P33" s="11">
        <f t="shared" si="4"/>
        <v>0.83044094812575586</v>
      </c>
      <c r="Q33" s="11">
        <f t="shared" si="5"/>
        <v>0.78718485378437675</v>
      </c>
      <c r="R33" s="10">
        <v>0</v>
      </c>
      <c r="S33" s="1"/>
      <c r="T33" s="1"/>
    </row>
    <row r="34" spans="1:20" x14ac:dyDescent="0.25">
      <c r="A34" s="1"/>
      <c r="B34" s="12">
        <v>29</v>
      </c>
      <c r="C34" s="14">
        <v>39.612560967404725</v>
      </c>
      <c r="D34" s="14">
        <v>1.1865563616525217</v>
      </c>
      <c r="E34" s="14">
        <v>2.209184426344267E-2</v>
      </c>
      <c r="F34" s="13">
        <v>20357.131468654232</v>
      </c>
      <c r="G34" s="13">
        <v>-600.28174875697653</v>
      </c>
      <c r="H34" s="13">
        <v>-3112.0274526407138</v>
      </c>
      <c r="I34" s="10">
        <v>0</v>
      </c>
      <c r="J34" s="1"/>
      <c r="K34" s="12">
        <v>29</v>
      </c>
      <c r="L34" s="11">
        <f t="shared" si="0"/>
        <v>0.60298813312704758</v>
      </c>
      <c r="M34" s="11">
        <f t="shared" si="1"/>
        <v>-1.0967499633320985</v>
      </c>
      <c r="N34" s="11">
        <f t="shared" si="2"/>
        <v>-1.2238478595094671</v>
      </c>
      <c r="O34" s="11">
        <f t="shared" si="3"/>
        <v>-0.58674138327055847</v>
      </c>
      <c r="P34" s="11">
        <f t="shared" si="4"/>
        <v>0.66850211433606099</v>
      </c>
      <c r="Q34" s="11">
        <f t="shared" si="5"/>
        <v>0.43707871332033182</v>
      </c>
      <c r="R34" s="10">
        <v>0</v>
      </c>
      <c r="S34" s="1"/>
      <c r="T34" s="1"/>
    </row>
    <row r="35" spans="1:20" x14ac:dyDescent="0.25">
      <c r="A35" s="1"/>
      <c r="B35" s="12">
        <v>30</v>
      </c>
      <c r="C35" s="14">
        <v>32.613604185520941</v>
      </c>
      <c r="D35" s="14">
        <v>3.6352299998575606</v>
      </c>
      <c r="E35" s="14">
        <v>0.71861379785870683</v>
      </c>
      <c r="F35" s="13">
        <v>18431.375998096071</v>
      </c>
      <c r="G35" s="13">
        <v>-447.78757624222465</v>
      </c>
      <c r="H35" s="13">
        <v>-3283.4765151128581</v>
      </c>
      <c r="I35" s="10">
        <v>0</v>
      </c>
      <c r="J35" s="1"/>
      <c r="K35" s="12">
        <v>30</v>
      </c>
      <c r="L35" s="11">
        <f t="shared" si="0"/>
        <v>-0.25021328618524341</v>
      </c>
      <c r="M35" s="11">
        <f t="shared" si="1"/>
        <v>-0.73521604015041087</v>
      </c>
      <c r="N35" s="11">
        <f t="shared" si="2"/>
        <v>-9.8689384115502835E-2</v>
      </c>
      <c r="O35" s="11">
        <f t="shared" si="3"/>
        <v>-0.62697666869774327</v>
      </c>
      <c r="P35" s="11">
        <f t="shared" si="4"/>
        <v>0.70768329447714418</v>
      </c>
      <c r="Q35" s="11">
        <f t="shared" si="5"/>
        <v>0.41413453783914006</v>
      </c>
      <c r="R35" s="10">
        <v>0</v>
      </c>
      <c r="S35" s="1"/>
      <c r="T35" s="1"/>
    </row>
    <row r="36" spans="1:20" x14ac:dyDescent="0.25">
      <c r="A36" s="1"/>
      <c r="B36" s="12">
        <v>31</v>
      </c>
      <c r="C36" s="14">
        <v>39.42180181283743</v>
      </c>
      <c r="D36" s="14">
        <v>2.3520623965725651</v>
      </c>
      <c r="E36" s="14">
        <v>1.1548056162703788</v>
      </c>
      <c r="F36" s="13">
        <v>12507.961158196327</v>
      </c>
      <c r="G36" s="13">
        <v>-3783.2263936761701</v>
      </c>
      <c r="H36" s="13">
        <v>-3375.6393768924199</v>
      </c>
      <c r="I36" s="10">
        <v>1</v>
      </c>
      <c r="J36" s="1"/>
      <c r="K36" s="12">
        <v>31</v>
      </c>
      <c r="L36" s="11">
        <f t="shared" si="0"/>
        <v>0.57973381301966964</v>
      </c>
      <c r="M36" s="11">
        <f t="shared" si="1"/>
        <v>-0.92466906095204304</v>
      </c>
      <c r="N36" s="11">
        <f t="shared" si="2"/>
        <v>0.60593294523118091</v>
      </c>
      <c r="O36" s="11">
        <f t="shared" si="3"/>
        <v>-0.75073604024345164</v>
      </c>
      <c r="P36" s="11">
        <f t="shared" si="4"/>
        <v>-0.14930964499271507</v>
      </c>
      <c r="Q36" s="11">
        <f t="shared" si="5"/>
        <v>0.40180084033722085</v>
      </c>
      <c r="R36" s="10">
        <v>1</v>
      </c>
      <c r="S36" s="1"/>
      <c r="T36" s="1"/>
    </row>
    <row r="37" spans="1:20" x14ac:dyDescent="0.25">
      <c r="A37" s="1"/>
      <c r="B37" s="12">
        <v>32</v>
      </c>
      <c r="C37" s="14">
        <v>49.105740781032011</v>
      </c>
      <c r="D37" s="14">
        <v>11.666735099067878</v>
      </c>
      <c r="E37" s="14">
        <v>1.1734616029136873</v>
      </c>
      <c r="F37" s="13">
        <v>77851.454180734276</v>
      </c>
      <c r="G37" s="13">
        <v>-1953.9165355820962</v>
      </c>
      <c r="H37" s="13">
        <v>-10429.360332812903</v>
      </c>
      <c r="I37" s="10">
        <v>0</v>
      </c>
      <c r="J37" s="1"/>
      <c r="K37" s="12">
        <v>32</v>
      </c>
      <c r="L37" s="11">
        <f t="shared" si="0"/>
        <v>1.7602455277917377</v>
      </c>
      <c r="M37" s="11">
        <f t="shared" si="1"/>
        <v>0.45059390294176754</v>
      </c>
      <c r="N37" s="11">
        <f t="shared" si="2"/>
        <v>0.63606974333238275</v>
      </c>
      <c r="O37" s="11">
        <f t="shared" si="3"/>
        <v>0.61450172372304335</v>
      </c>
      <c r="P37" s="11">
        <f t="shared" si="4"/>
        <v>0.32070516214301137</v>
      </c>
      <c r="Q37" s="11">
        <f t="shared" si="5"/>
        <v>-0.54216355978479103</v>
      </c>
      <c r="R37" s="10">
        <v>0</v>
      </c>
      <c r="S37" s="1"/>
      <c r="T37" s="1"/>
    </row>
    <row r="38" spans="1:20" x14ac:dyDescent="0.25">
      <c r="A38" s="1"/>
      <c r="B38" s="12">
        <v>33</v>
      </c>
      <c r="C38" s="14">
        <v>35.307111954064737</v>
      </c>
      <c r="D38" s="14">
        <v>8.830287186100513</v>
      </c>
      <c r="E38" s="14">
        <v>1.1953499425044436</v>
      </c>
      <c r="F38" s="13">
        <v>28597.609031233282</v>
      </c>
      <c r="G38" s="13">
        <v>-888.1300004707382</v>
      </c>
      <c r="H38" s="13">
        <v>1220.4267686525991</v>
      </c>
      <c r="I38" s="10">
        <v>0</v>
      </c>
      <c r="J38" s="1"/>
      <c r="K38" s="12">
        <v>33</v>
      </c>
      <c r="L38" s="11">
        <f t="shared" ref="L38:L69" si="6">(C38-C$207)/C$209</f>
        <v>7.8136312571917207E-2</v>
      </c>
      <c r="M38" s="11">
        <f t="shared" ref="M38:M69" si="7">(D38-D$207)/D$209</f>
        <v>3.1807125530586136E-2</v>
      </c>
      <c r="N38" s="11">
        <f t="shared" ref="N38:N69" si="8">(E38-E$207)/E$209</f>
        <v>0.67142807005233485</v>
      </c>
      <c r="O38" s="11">
        <f t="shared" ref="O38:O69" si="9">(F38-F$207)/F$209</f>
        <v>-0.41457104708006548</v>
      </c>
      <c r="P38" s="11">
        <f t="shared" ref="P38:P69" si="10">(G38-G$207)/G$209</f>
        <v>0.59454365403750931</v>
      </c>
      <c r="Q38" s="11">
        <f t="shared" ref="Q38:Q69" si="11">(H38-H$207)/H$209</f>
        <v>1.0168695181474747</v>
      </c>
      <c r="R38" s="10">
        <v>0</v>
      </c>
      <c r="S38" s="1"/>
      <c r="T38" s="1"/>
    </row>
    <row r="39" spans="1:20" x14ac:dyDescent="0.25">
      <c r="A39" s="1"/>
      <c r="B39" s="12">
        <v>34</v>
      </c>
      <c r="C39" s="14">
        <v>27.329430988721668</v>
      </c>
      <c r="D39" s="14">
        <v>7.8559852381237407</v>
      </c>
      <c r="E39" s="14">
        <v>5.6778729905506017E-2</v>
      </c>
      <c r="F39" s="13">
        <v>21613.02036352106</v>
      </c>
      <c r="G39" s="13">
        <v>-26.986302640174017</v>
      </c>
      <c r="H39" s="13">
        <v>-1008.0110638189736</v>
      </c>
      <c r="I39" s="10">
        <v>0</v>
      </c>
      <c r="J39" s="1"/>
      <c r="K39" s="12">
        <v>34</v>
      </c>
      <c r="L39" s="11">
        <f t="shared" si="6"/>
        <v>-0.89437558235356507</v>
      </c>
      <c r="M39" s="11">
        <f t="shared" si="7"/>
        <v>-0.11204348817300613</v>
      </c>
      <c r="N39" s="11">
        <f t="shared" si="8"/>
        <v>-1.16781481824819</v>
      </c>
      <c r="O39" s="11">
        <f t="shared" si="9"/>
        <v>-0.56050178591651201</v>
      </c>
      <c r="P39" s="11">
        <f t="shared" si="10"/>
        <v>0.81580211785712764</v>
      </c>
      <c r="Q39" s="11">
        <f t="shared" si="11"/>
        <v>0.71864876418178036</v>
      </c>
      <c r="R39" s="10">
        <v>0</v>
      </c>
      <c r="S39" s="1"/>
      <c r="T39" s="1"/>
    </row>
    <row r="40" spans="1:20" x14ac:dyDescent="0.25">
      <c r="A40" s="1"/>
      <c r="B40" s="12">
        <v>35</v>
      </c>
      <c r="C40" s="14">
        <v>42.023871361444385</v>
      </c>
      <c r="D40" s="14">
        <v>12.292490797484756</v>
      </c>
      <c r="E40" s="14">
        <v>0.72614532699721468</v>
      </c>
      <c r="F40" s="13">
        <v>84269.868996686957</v>
      </c>
      <c r="G40" s="13">
        <v>-3020.1442556778693</v>
      </c>
      <c r="H40" s="13">
        <v>-19178.49940560422</v>
      </c>
      <c r="I40" s="10">
        <v>0</v>
      </c>
      <c r="J40" s="1"/>
      <c r="K40" s="12">
        <v>35</v>
      </c>
      <c r="L40" s="11">
        <f t="shared" si="6"/>
        <v>0.89693671928239493</v>
      </c>
      <c r="M40" s="11">
        <f t="shared" si="7"/>
        <v>0.5429834762488035</v>
      </c>
      <c r="N40" s="11">
        <f t="shared" si="8"/>
        <v>-8.652298534066552E-2</v>
      </c>
      <c r="O40" s="11">
        <f t="shared" si="9"/>
        <v>0.7486032522182875</v>
      </c>
      <c r="P40" s="11">
        <f t="shared" si="10"/>
        <v>4.6753314124375507E-2</v>
      </c>
      <c r="Q40" s="11">
        <f t="shared" si="11"/>
        <v>-1.7130173358332312</v>
      </c>
      <c r="R40" s="10">
        <v>0</v>
      </c>
      <c r="S40" s="1"/>
      <c r="T40" s="1"/>
    </row>
    <row r="41" spans="1:20" x14ac:dyDescent="0.25">
      <c r="A41" s="1"/>
      <c r="B41" s="12">
        <v>36</v>
      </c>
      <c r="C41" s="14">
        <v>42.828487285924822</v>
      </c>
      <c r="D41" s="14">
        <v>0.91072134032527918</v>
      </c>
      <c r="E41" s="14">
        <v>1.0518952800500321</v>
      </c>
      <c r="F41" s="13">
        <v>64388.605727054455</v>
      </c>
      <c r="G41" s="13">
        <v>-431.63584833480286</v>
      </c>
      <c r="H41" s="13">
        <v>-7002.1803436639238</v>
      </c>
      <c r="I41" s="10">
        <v>0</v>
      </c>
      <c r="J41" s="1"/>
      <c r="K41" s="12">
        <v>36</v>
      </c>
      <c r="L41" s="11">
        <f t="shared" si="6"/>
        <v>0.99502268697188356</v>
      </c>
      <c r="M41" s="11">
        <f t="shared" si="7"/>
        <v>-1.1374755691684251</v>
      </c>
      <c r="N41" s="11">
        <f t="shared" si="8"/>
        <v>0.43969204441493864</v>
      </c>
      <c r="O41" s="11">
        <f t="shared" si="9"/>
        <v>0.33321910062877302</v>
      </c>
      <c r="P41" s="11">
        <f t="shared" si="10"/>
        <v>0.71183324821173177</v>
      </c>
      <c r="Q41" s="11">
        <f t="shared" si="11"/>
        <v>-8.3521103869123703E-2</v>
      </c>
      <c r="R41" s="10">
        <v>0</v>
      </c>
      <c r="S41" s="1"/>
      <c r="T41" s="1"/>
    </row>
    <row r="42" spans="1:20" x14ac:dyDescent="0.25">
      <c r="A42" s="1"/>
      <c r="B42" s="12">
        <v>37</v>
      </c>
      <c r="C42" s="14">
        <v>28.495138136359376</v>
      </c>
      <c r="D42" s="14">
        <v>5.1827863262051386</v>
      </c>
      <c r="E42" s="14">
        <v>0.28412556451040444</v>
      </c>
      <c r="F42" s="13">
        <v>16710.505492480352</v>
      </c>
      <c r="G42" s="13">
        <v>-1234.2127169025464</v>
      </c>
      <c r="H42" s="13">
        <v>1246.8612655853394</v>
      </c>
      <c r="I42" s="10">
        <v>0</v>
      </c>
      <c r="J42" s="1"/>
      <c r="K42" s="12">
        <v>37</v>
      </c>
      <c r="L42" s="11">
        <f t="shared" si="6"/>
        <v>-0.75227111966544424</v>
      </c>
      <c r="M42" s="11">
        <f t="shared" si="7"/>
        <v>-0.50672739990057836</v>
      </c>
      <c r="N42" s="11">
        <f t="shared" si="8"/>
        <v>-0.80055974970467569</v>
      </c>
      <c r="O42" s="11">
        <f t="shared" si="9"/>
        <v>-0.66293124186928076</v>
      </c>
      <c r="P42" s="11">
        <f t="shared" si="10"/>
        <v>0.50562268720568915</v>
      </c>
      <c r="Q42" s="11">
        <f t="shared" si="11"/>
        <v>1.020407115423519</v>
      </c>
      <c r="R42" s="10">
        <v>0</v>
      </c>
      <c r="S42" s="1"/>
      <c r="T42" s="1"/>
    </row>
    <row r="43" spans="1:20" x14ac:dyDescent="0.25">
      <c r="A43" s="1"/>
      <c r="B43" s="12">
        <v>38</v>
      </c>
      <c r="C43" s="14">
        <v>49.646213247551849</v>
      </c>
      <c r="D43" s="14">
        <v>15.117785542187583</v>
      </c>
      <c r="E43" s="14">
        <v>0.79901568502432929</v>
      </c>
      <c r="F43" s="13">
        <v>80738.327558575824</v>
      </c>
      <c r="G43" s="13">
        <v>-5167.8351817603516</v>
      </c>
      <c r="H43" s="13">
        <v>-2203.914640801172</v>
      </c>
      <c r="I43" s="10">
        <v>0</v>
      </c>
      <c r="J43" s="1"/>
      <c r="K43" s="12">
        <v>38</v>
      </c>
      <c r="L43" s="11">
        <f t="shared" si="6"/>
        <v>1.8261313290482251</v>
      </c>
      <c r="M43" s="11">
        <f t="shared" si="7"/>
        <v>0.96012354639133479</v>
      </c>
      <c r="N43" s="11">
        <f t="shared" si="8"/>
        <v>3.1191467902317065E-2</v>
      </c>
      <c r="O43" s="11">
        <f t="shared" si="9"/>
        <v>0.67481788334217163</v>
      </c>
      <c r="P43" s="11">
        <f t="shared" si="10"/>
        <v>-0.50506492046466911</v>
      </c>
      <c r="Q43" s="11">
        <f t="shared" si="11"/>
        <v>0.55860693523726501</v>
      </c>
      <c r="R43" s="10">
        <v>0</v>
      </c>
      <c r="S43" s="1"/>
      <c r="T43" s="1"/>
    </row>
    <row r="44" spans="1:20" x14ac:dyDescent="0.25">
      <c r="A44" s="1"/>
      <c r="B44" s="12">
        <v>39</v>
      </c>
      <c r="C44" s="14">
        <v>26.51776028808089</v>
      </c>
      <c r="D44" s="14">
        <v>0.74556899537893861</v>
      </c>
      <c r="E44" s="14">
        <v>1.5332058895752161</v>
      </c>
      <c r="F44" s="13">
        <v>13790.475134843457</v>
      </c>
      <c r="G44" s="13">
        <v>-5585.9792883135588</v>
      </c>
      <c r="H44" s="13">
        <v>-7900.4339190657811</v>
      </c>
      <c r="I44" s="10">
        <v>1</v>
      </c>
      <c r="J44" s="1"/>
      <c r="K44" s="12">
        <v>39</v>
      </c>
      <c r="L44" s="11">
        <f t="shared" si="6"/>
        <v>-0.9933215560725972</v>
      </c>
      <c r="M44" s="11">
        <f t="shared" si="7"/>
        <v>-1.1618594536761515</v>
      </c>
      <c r="N44" s="11">
        <f t="shared" si="8"/>
        <v>1.2171990688654282</v>
      </c>
      <c r="O44" s="11">
        <f t="shared" si="9"/>
        <v>-0.72394015846943049</v>
      </c>
      <c r="P44" s="11">
        <f t="shared" si="10"/>
        <v>-0.61250102306202336</v>
      </c>
      <c r="Q44" s="11">
        <f t="shared" si="11"/>
        <v>-0.2037299131997469</v>
      </c>
      <c r="R44" s="10">
        <v>1</v>
      </c>
      <c r="S44" s="1"/>
      <c r="T44" s="1"/>
    </row>
    <row r="45" spans="1:20" x14ac:dyDescent="0.25">
      <c r="A45" s="1"/>
      <c r="B45" s="12">
        <v>40</v>
      </c>
      <c r="C45" s="14">
        <v>27.903744192939303</v>
      </c>
      <c r="D45" s="14">
        <v>11.441545564031113</v>
      </c>
      <c r="E45" s="14">
        <v>0.26113417030000519</v>
      </c>
      <c r="F45" s="13">
        <v>35216.167318152628</v>
      </c>
      <c r="G45" s="13">
        <v>-3093.4318814815397</v>
      </c>
      <c r="H45" s="13">
        <v>-3920.2347742581787</v>
      </c>
      <c r="I45" s="10">
        <v>0</v>
      </c>
      <c r="J45" s="1"/>
      <c r="K45" s="12">
        <v>40</v>
      </c>
      <c r="L45" s="11">
        <f t="shared" si="6"/>
        <v>-0.82436445694747429</v>
      </c>
      <c r="M45" s="11">
        <f t="shared" si="7"/>
        <v>0.41734583966740613</v>
      </c>
      <c r="N45" s="11">
        <f t="shared" si="8"/>
        <v>-0.83769994596615116</v>
      </c>
      <c r="O45" s="11">
        <f t="shared" si="9"/>
        <v>-0.27628787153572987</v>
      </c>
      <c r="P45" s="11">
        <f t="shared" si="10"/>
        <v>2.7923114770704284E-2</v>
      </c>
      <c r="Q45" s="11">
        <f t="shared" si="11"/>
        <v>0.32892034636870204</v>
      </c>
      <c r="R45" s="10">
        <v>0</v>
      </c>
      <c r="S45" s="1"/>
      <c r="T45" s="1"/>
    </row>
    <row r="46" spans="1:20" x14ac:dyDescent="0.25">
      <c r="A46" s="1"/>
      <c r="B46" s="12">
        <v>41</v>
      </c>
      <c r="C46" s="14">
        <v>47.176445032148926</v>
      </c>
      <c r="D46" s="14">
        <v>24.532598224653018</v>
      </c>
      <c r="E46" s="14">
        <v>0.98488375749019585</v>
      </c>
      <c r="F46" s="13">
        <v>117904.27792265589</v>
      </c>
      <c r="G46" s="13">
        <v>-1368.0493075738868</v>
      </c>
      <c r="H46" s="13">
        <v>-10137.604466064851</v>
      </c>
      <c r="I46" s="10">
        <v>0</v>
      </c>
      <c r="J46" s="1"/>
      <c r="K46" s="12">
        <v>41</v>
      </c>
      <c r="L46" s="11">
        <f t="shared" si="6"/>
        <v>1.5250564956947039</v>
      </c>
      <c r="M46" s="11">
        <f t="shared" si="7"/>
        <v>2.3501716573382549</v>
      </c>
      <c r="N46" s="11">
        <f t="shared" si="8"/>
        <v>0.33144192800717032</v>
      </c>
      <c r="O46" s="11">
        <f t="shared" si="9"/>
        <v>1.4513352781690032</v>
      </c>
      <c r="P46" s="11">
        <f t="shared" si="10"/>
        <v>0.47123530385794238</v>
      </c>
      <c r="Q46" s="11">
        <f t="shared" si="11"/>
        <v>-0.50311932292626582</v>
      </c>
      <c r="R46" s="10">
        <v>0</v>
      </c>
      <c r="S46" s="1"/>
      <c r="T46" s="1"/>
    </row>
    <row r="47" spans="1:20" x14ac:dyDescent="0.25">
      <c r="A47" s="1"/>
      <c r="B47" s="12">
        <v>42</v>
      </c>
      <c r="C47" s="14">
        <v>30.376677616729616</v>
      </c>
      <c r="D47" s="14">
        <v>11.803159616580231</v>
      </c>
      <c r="E47" s="14">
        <v>0.32060028131282137</v>
      </c>
      <c r="F47" s="13">
        <v>32064.929924698248</v>
      </c>
      <c r="G47" s="13">
        <v>-357.07473874797552</v>
      </c>
      <c r="H47" s="13">
        <v>-219.43359726307153</v>
      </c>
      <c r="I47" s="10">
        <v>0</v>
      </c>
      <c r="J47" s="1"/>
      <c r="K47" s="12">
        <v>42</v>
      </c>
      <c r="L47" s="11">
        <f t="shared" si="6"/>
        <v>-0.5229037717630729</v>
      </c>
      <c r="M47" s="11">
        <f t="shared" si="7"/>
        <v>0.47073627318861044</v>
      </c>
      <c r="N47" s="11">
        <f t="shared" si="8"/>
        <v>-0.74163865391437478</v>
      </c>
      <c r="O47" s="11">
        <f t="shared" si="9"/>
        <v>-0.34212745392970095</v>
      </c>
      <c r="P47" s="11">
        <f t="shared" si="10"/>
        <v>0.7309906508722035</v>
      </c>
      <c r="Q47" s="11">
        <f t="shared" si="11"/>
        <v>0.82418016524214988</v>
      </c>
      <c r="R47" s="10">
        <v>0</v>
      </c>
      <c r="S47" s="1"/>
      <c r="T47" s="1"/>
    </row>
    <row r="48" spans="1:20" x14ac:dyDescent="0.25">
      <c r="A48" s="1"/>
      <c r="B48" s="12">
        <v>43</v>
      </c>
      <c r="C48" s="14">
        <v>29.91283923579013</v>
      </c>
      <c r="D48" s="14">
        <v>6.7746519760910804</v>
      </c>
      <c r="E48" s="14">
        <v>1.2587742787971243</v>
      </c>
      <c r="F48" s="13">
        <v>19060.252794048065</v>
      </c>
      <c r="G48" s="13">
        <v>-2337.5832265656945</v>
      </c>
      <c r="H48" s="13">
        <v>-4486.2465277101828</v>
      </c>
      <c r="I48" s="10">
        <v>0</v>
      </c>
      <c r="J48" s="1"/>
      <c r="K48" s="12">
        <v>43</v>
      </c>
      <c r="L48" s="11">
        <f t="shared" si="6"/>
        <v>-0.57944756497143268</v>
      </c>
      <c r="M48" s="11">
        <f t="shared" si="7"/>
        <v>-0.27169671855453248</v>
      </c>
      <c r="N48" s="11">
        <f t="shared" si="8"/>
        <v>0.77388346167006139</v>
      </c>
      <c r="O48" s="11">
        <f t="shared" si="9"/>
        <v>-0.61383739023248296</v>
      </c>
      <c r="P48" s="11">
        <f t="shared" si="10"/>
        <v>0.22212753464641002</v>
      </c>
      <c r="Q48" s="11">
        <f t="shared" si="11"/>
        <v>0.25317380796036409</v>
      </c>
      <c r="R48" s="10">
        <v>0</v>
      </c>
      <c r="S48" s="1"/>
      <c r="T48" s="1"/>
    </row>
    <row r="49" spans="1:20" x14ac:dyDescent="0.25">
      <c r="A49" s="1"/>
      <c r="B49" s="12">
        <v>44</v>
      </c>
      <c r="C49" s="14">
        <v>35.477684460829117</v>
      </c>
      <c r="D49" s="14">
        <v>13.103107449257873</v>
      </c>
      <c r="E49" s="14">
        <v>3.6961478828542251</v>
      </c>
      <c r="F49" s="13">
        <v>81993.019316148187</v>
      </c>
      <c r="G49" s="13">
        <v>-736.44654053770023</v>
      </c>
      <c r="H49" s="13">
        <v>492.94841160736894</v>
      </c>
      <c r="I49" s="10">
        <v>0</v>
      </c>
      <c r="J49" s="1"/>
      <c r="K49" s="12">
        <v>44</v>
      </c>
      <c r="L49" s="11">
        <f t="shared" si="6"/>
        <v>9.8929797858713572E-2</v>
      </c>
      <c r="M49" s="11">
        <f t="shared" si="7"/>
        <v>0.66266680755904117</v>
      </c>
      <c r="N49" s="11">
        <f t="shared" si="8"/>
        <v>4.711205974120193</v>
      </c>
      <c r="O49" s="11">
        <f t="shared" si="9"/>
        <v>0.70103246861058488</v>
      </c>
      <c r="P49" s="11">
        <f t="shared" si="10"/>
        <v>0.63351653326333157</v>
      </c>
      <c r="Q49" s="11">
        <f t="shared" si="11"/>
        <v>0.91951470709082805</v>
      </c>
      <c r="R49" s="10">
        <v>0</v>
      </c>
      <c r="S49" s="1"/>
      <c r="T49" s="1"/>
    </row>
    <row r="50" spans="1:20" x14ac:dyDescent="0.25">
      <c r="A50" s="1"/>
      <c r="B50" s="12">
        <v>45</v>
      </c>
      <c r="C50" s="14">
        <v>39.565472853080266</v>
      </c>
      <c r="D50" s="14">
        <v>23.895595636133649</v>
      </c>
      <c r="E50" s="14">
        <v>0.37236529901527021</v>
      </c>
      <c r="F50" s="13">
        <v>70301.975519758882</v>
      </c>
      <c r="G50" s="13">
        <v>-6211.3322387703101</v>
      </c>
      <c r="H50" s="13">
        <v>-21486.69355302678</v>
      </c>
      <c r="I50" s="10">
        <v>0</v>
      </c>
      <c r="J50" s="1"/>
      <c r="K50" s="12">
        <v>45</v>
      </c>
      <c r="L50" s="11">
        <f t="shared" si="6"/>
        <v>0.59724789965705971</v>
      </c>
      <c r="M50" s="11">
        <f t="shared" si="7"/>
        <v>2.2561215392207936</v>
      </c>
      <c r="N50" s="11">
        <f t="shared" si="8"/>
        <v>-0.65801767384879406</v>
      </c>
      <c r="O50" s="11">
        <f t="shared" si="9"/>
        <v>0.45676859851855151</v>
      </c>
      <c r="P50" s="11">
        <f t="shared" si="10"/>
        <v>-0.77317645215905062</v>
      </c>
      <c r="Q50" s="11">
        <f t="shared" si="11"/>
        <v>-2.0219114808317054</v>
      </c>
      <c r="R50" s="10">
        <v>0</v>
      </c>
      <c r="S50" s="1"/>
      <c r="T50" s="1"/>
    </row>
    <row r="51" spans="1:20" x14ac:dyDescent="0.25">
      <c r="A51" s="1"/>
      <c r="B51" s="12">
        <v>46</v>
      </c>
      <c r="C51" s="14">
        <v>41.075869656343357</v>
      </c>
      <c r="D51" s="14">
        <v>14.513927786991632</v>
      </c>
      <c r="E51" s="14">
        <v>0.48748654453416917</v>
      </c>
      <c r="F51" s="13">
        <v>35721.612014557359</v>
      </c>
      <c r="G51" s="13">
        <v>-2568.8867307674795</v>
      </c>
      <c r="H51" s="13">
        <v>-4369.0710611516934</v>
      </c>
      <c r="I51" s="10">
        <v>0</v>
      </c>
      <c r="J51" s="1"/>
      <c r="K51" s="12">
        <v>46</v>
      </c>
      <c r="L51" s="11">
        <f t="shared" si="6"/>
        <v>0.78137143926862562</v>
      </c>
      <c r="M51" s="11">
        <f t="shared" si="7"/>
        <v>0.8709670904743626</v>
      </c>
      <c r="N51" s="11">
        <f t="shared" si="8"/>
        <v>-0.47205132429599039</v>
      </c>
      <c r="O51" s="11">
        <f t="shared" si="9"/>
        <v>-0.26572749046013738</v>
      </c>
      <c r="P51" s="11">
        <f t="shared" si="10"/>
        <v>0.16269743239435686</v>
      </c>
      <c r="Q51" s="11">
        <f t="shared" si="11"/>
        <v>0.26885481798189925</v>
      </c>
      <c r="R51" s="10">
        <v>0</v>
      </c>
      <c r="S51" s="1"/>
      <c r="T51" s="1"/>
    </row>
    <row r="52" spans="1:20" x14ac:dyDescent="0.25">
      <c r="A52" s="1"/>
      <c r="B52" s="12">
        <v>47</v>
      </c>
      <c r="C52" s="14">
        <v>32.162520459486103</v>
      </c>
      <c r="D52" s="14">
        <v>7.3664871149835287</v>
      </c>
      <c r="E52" s="14">
        <v>1.2649092390809764</v>
      </c>
      <c r="F52" s="13">
        <v>42544.94304479222</v>
      </c>
      <c r="G52" s="13">
        <v>-5967.0302271215496</v>
      </c>
      <c r="H52" s="13">
        <v>-19498.852154924352</v>
      </c>
      <c r="I52" s="10">
        <v>1</v>
      </c>
      <c r="J52" s="1"/>
      <c r="K52" s="12">
        <v>47</v>
      </c>
      <c r="L52" s="11">
        <f t="shared" si="6"/>
        <v>-0.30520223486367964</v>
      </c>
      <c r="M52" s="11">
        <f t="shared" si="7"/>
        <v>-0.18431533938576261</v>
      </c>
      <c r="N52" s="11">
        <f t="shared" si="8"/>
        <v>0.78379384930960538</v>
      </c>
      <c r="O52" s="11">
        <f t="shared" si="9"/>
        <v>-0.12316594733436664</v>
      </c>
      <c r="P52" s="11">
        <f t="shared" si="10"/>
        <v>-0.71040657073087266</v>
      </c>
      <c r="Q52" s="11">
        <f t="shared" si="11"/>
        <v>-1.7558885512852116</v>
      </c>
      <c r="R52" s="10">
        <v>1</v>
      </c>
      <c r="S52" s="1"/>
      <c r="T52" s="1"/>
    </row>
    <row r="53" spans="1:20" x14ac:dyDescent="0.25">
      <c r="A53" s="1"/>
      <c r="B53" s="12">
        <v>48</v>
      </c>
      <c r="C53" s="14">
        <v>29.259271901766098</v>
      </c>
      <c r="D53" s="14">
        <v>4.3281355489140028</v>
      </c>
      <c r="E53" s="14">
        <v>1.1413409769854237</v>
      </c>
      <c r="F53" s="13">
        <v>38366.842399157969</v>
      </c>
      <c r="G53" s="13">
        <v>-2460.2473755859837</v>
      </c>
      <c r="H53" s="13">
        <v>-2223.666604070464</v>
      </c>
      <c r="I53" s="10">
        <v>1</v>
      </c>
      <c r="J53" s="1"/>
      <c r="K53" s="12">
        <v>48</v>
      </c>
      <c r="L53" s="11">
        <f t="shared" si="6"/>
        <v>-0.65912009251851222</v>
      </c>
      <c r="M53" s="11">
        <f t="shared" si="7"/>
        <v>-0.63291214075107394</v>
      </c>
      <c r="N53" s="11">
        <f t="shared" si="8"/>
        <v>0.58418222663374086</v>
      </c>
      <c r="O53" s="11">
        <f t="shared" si="9"/>
        <v>-0.21046003767485769</v>
      </c>
      <c r="P53" s="11">
        <f t="shared" si="10"/>
        <v>0.19061074918267898</v>
      </c>
      <c r="Q53" s="11">
        <f t="shared" si="11"/>
        <v>0.55596362821176104</v>
      </c>
      <c r="R53" s="10">
        <v>1</v>
      </c>
      <c r="S53" s="1"/>
      <c r="T53" s="1"/>
    </row>
    <row r="54" spans="1:20" x14ac:dyDescent="0.25">
      <c r="A54" s="1"/>
      <c r="B54" s="12">
        <v>49</v>
      </c>
      <c r="C54" s="14">
        <v>40.554756244791854</v>
      </c>
      <c r="D54" s="14">
        <v>6.2580490426770927</v>
      </c>
      <c r="E54" s="14">
        <v>1.4476220178692611</v>
      </c>
      <c r="F54" s="13">
        <v>191461.21332659732</v>
      </c>
      <c r="G54" s="13">
        <v>-6309.3828477914894</v>
      </c>
      <c r="H54" s="13">
        <v>-23389.468784221026</v>
      </c>
      <c r="I54" s="10">
        <v>0</v>
      </c>
      <c r="J54" s="1"/>
      <c r="K54" s="12">
        <v>49</v>
      </c>
      <c r="L54" s="11">
        <f t="shared" si="6"/>
        <v>0.71784558588583847</v>
      </c>
      <c r="M54" s="11">
        <f t="shared" si="7"/>
        <v>-0.34797045398839599</v>
      </c>
      <c r="N54" s="11">
        <f t="shared" si="8"/>
        <v>1.0789472619985618</v>
      </c>
      <c r="O54" s="11">
        <f t="shared" si="9"/>
        <v>2.9881785255979034</v>
      </c>
      <c r="P54" s="11">
        <f t="shared" si="10"/>
        <v>-0.79836914320847496</v>
      </c>
      <c r="Q54" s="11">
        <f t="shared" si="11"/>
        <v>-2.2765504282618148</v>
      </c>
      <c r="R54" s="10">
        <v>0</v>
      </c>
      <c r="S54" s="1"/>
      <c r="T54" s="1"/>
    </row>
    <row r="55" spans="1:20" x14ac:dyDescent="0.25">
      <c r="A55" s="1"/>
      <c r="B55" s="12">
        <v>50</v>
      </c>
      <c r="C55" s="14">
        <v>23.67787920875486</v>
      </c>
      <c r="D55" s="14">
        <v>3.4030962718100377</v>
      </c>
      <c r="E55" s="14">
        <v>0.52133356635962702</v>
      </c>
      <c r="F55" s="13">
        <v>50444.854550787546</v>
      </c>
      <c r="G55" s="13">
        <v>-499.53893934842148</v>
      </c>
      <c r="H55" s="13">
        <v>-9581.6609704167749</v>
      </c>
      <c r="I55" s="10">
        <v>1</v>
      </c>
      <c r="J55" s="1"/>
      <c r="K55" s="12">
        <v>50</v>
      </c>
      <c r="L55" s="11">
        <f t="shared" si="6"/>
        <v>-1.3395146592834641</v>
      </c>
      <c r="M55" s="11">
        <f t="shared" si="7"/>
        <v>-0.76948937739486756</v>
      </c>
      <c r="N55" s="11">
        <f t="shared" si="8"/>
        <v>-0.4173749953200227</v>
      </c>
      <c r="O55" s="11">
        <f t="shared" si="9"/>
        <v>4.1888857988915472E-2</v>
      </c>
      <c r="P55" s="11">
        <f t="shared" si="10"/>
        <v>0.69438652747960949</v>
      </c>
      <c r="Q55" s="11">
        <f t="shared" si="11"/>
        <v>-0.42872016939430035</v>
      </c>
      <c r="R55" s="10">
        <v>1</v>
      </c>
      <c r="S55" s="1"/>
      <c r="T55" s="1"/>
    </row>
    <row r="56" spans="1:20" x14ac:dyDescent="0.25">
      <c r="A56" s="1"/>
      <c r="B56" s="12">
        <v>51</v>
      </c>
      <c r="C56" s="14">
        <v>43.63556091690041</v>
      </c>
      <c r="D56" s="14">
        <v>18.972217080347949</v>
      </c>
      <c r="E56" s="14">
        <v>0.90188261349809573</v>
      </c>
      <c r="F56" s="13">
        <v>451319.66674940364</v>
      </c>
      <c r="G56" s="13">
        <v>-32050.377355802601</v>
      </c>
      <c r="H56" s="13">
        <v>-24527.776029430403</v>
      </c>
      <c r="I56" s="10">
        <v>1</v>
      </c>
      <c r="J56" s="1"/>
      <c r="K56" s="12">
        <v>51</v>
      </c>
      <c r="L56" s="11">
        <f t="shared" si="6"/>
        <v>1.0934082591217602</v>
      </c>
      <c r="M56" s="11">
        <f t="shared" si="7"/>
        <v>1.5292103098882588</v>
      </c>
      <c r="N56" s="11">
        <f t="shared" si="8"/>
        <v>0.19736224803720753</v>
      </c>
      <c r="O56" s="11">
        <f t="shared" si="9"/>
        <v>8.4174654750479228</v>
      </c>
      <c r="P56" s="11">
        <f t="shared" si="10"/>
        <v>-7.4121467466211675</v>
      </c>
      <c r="Q56" s="11">
        <f t="shared" si="11"/>
        <v>-2.4288844265293132</v>
      </c>
      <c r="R56" s="10">
        <v>1</v>
      </c>
      <c r="S56" s="1"/>
      <c r="T56" s="1"/>
    </row>
    <row r="57" spans="1:20" x14ac:dyDescent="0.25">
      <c r="A57" s="1"/>
      <c r="B57" s="12">
        <v>52</v>
      </c>
      <c r="C57" s="14">
        <v>29.41819023588474</v>
      </c>
      <c r="D57" s="14">
        <v>4.6128719856098739</v>
      </c>
      <c r="E57" s="14">
        <v>0.25989258598992682</v>
      </c>
      <c r="F57" s="13">
        <v>24542.260623207374</v>
      </c>
      <c r="G57" s="13">
        <v>-126.18254370921746</v>
      </c>
      <c r="H57" s="13">
        <v>-2426.7302130077387</v>
      </c>
      <c r="I57" s="10">
        <v>0</v>
      </c>
      <c r="J57" s="1"/>
      <c r="K57" s="12">
        <v>52</v>
      </c>
      <c r="L57" s="11">
        <f t="shared" si="6"/>
        <v>-0.63974729847930167</v>
      </c>
      <c r="M57" s="11">
        <f t="shared" si="7"/>
        <v>-0.59087228724618124</v>
      </c>
      <c r="N57" s="11">
        <f t="shared" si="8"/>
        <v>-0.8397055957553502</v>
      </c>
      <c r="O57" s="11">
        <f t="shared" si="9"/>
        <v>-0.49930044455455841</v>
      </c>
      <c r="P57" s="11">
        <f t="shared" si="10"/>
        <v>0.79031507316190475</v>
      </c>
      <c r="Q57" s="11">
        <f t="shared" si="11"/>
        <v>0.52878863518397523</v>
      </c>
      <c r="R57" s="10">
        <v>0</v>
      </c>
      <c r="S57" s="1"/>
      <c r="T57" s="1"/>
    </row>
    <row r="58" spans="1:20" x14ac:dyDescent="0.25">
      <c r="A58" s="1"/>
      <c r="B58" s="12">
        <v>53</v>
      </c>
      <c r="C58" s="14">
        <v>23.306455442337327</v>
      </c>
      <c r="D58" s="14">
        <v>0.96748391737982264</v>
      </c>
      <c r="E58" s="14">
        <v>1.1729947546899304</v>
      </c>
      <c r="F58" s="13">
        <v>24527.758353408892</v>
      </c>
      <c r="G58" s="13">
        <v>-757.81372987150598</v>
      </c>
      <c r="H58" s="13">
        <v>-4273.4521063590701</v>
      </c>
      <c r="I58" s="10">
        <v>1</v>
      </c>
      <c r="J58" s="1"/>
      <c r="K58" s="12">
        <v>53</v>
      </c>
      <c r="L58" s="11">
        <f t="shared" si="6"/>
        <v>-1.3847927335093291</v>
      </c>
      <c r="M58" s="11">
        <f t="shared" si="7"/>
        <v>-1.1290948699799963</v>
      </c>
      <c r="N58" s="11">
        <f t="shared" si="8"/>
        <v>0.63531559878177479</v>
      </c>
      <c r="O58" s="11">
        <f t="shared" si="9"/>
        <v>-0.4996034440649349</v>
      </c>
      <c r="P58" s="11">
        <f t="shared" si="10"/>
        <v>0.62802654187159179</v>
      </c>
      <c r="Q58" s="11">
        <f t="shared" si="11"/>
        <v>0.28165102722595114</v>
      </c>
      <c r="R58" s="10">
        <v>1</v>
      </c>
      <c r="S58" s="1"/>
      <c r="T58" s="1"/>
    </row>
    <row r="59" spans="1:20" x14ac:dyDescent="0.25">
      <c r="A59" s="1"/>
      <c r="B59" s="12">
        <v>54</v>
      </c>
      <c r="C59" s="14">
        <v>34.037149941544584</v>
      </c>
      <c r="D59" s="14">
        <v>8.7105654179625329</v>
      </c>
      <c r="E59" s="14">
        <v>0.13768125444928936</v>
      </c>
      <c r="F59" s="13">
        <v>36139.600624501356</v>
      </c>
      <c r="G59" s="13">
        <v>-1246.5619973451855</v>
      </c>
      <c r="H59" s="13">
        <v>-5135.4962297218472</v>
      </c>
      <c r="I59" s="10">
        <v>0</v>
      </c>
      <c r="J59" s="1"/>
      <c r="K59" s="12">
        <v>54</v>
      </c>
      <c r="L59" s="11">
        <f t="shared" si="6"/>
        <v>-7.6677243979756921E-2</v>
      </c>
      <c r="M59" s="11">
        <f t="shared" si="7"/>
        <v>1.4130829330942086E-2</v>
      </c>
      <c r="N59" s="11">
        <f t="shared" si="8"/>
        <v>-1.0371252388295622</v>
      </c>
      <c r="O59" s="11">
        <f t="shared" si="9"/>
        <v>-0.25699435103328461</v>
      </c>
      <c r="P59" s="11">
        <f t="shared" si="10"/>
        <v>0.50244971755277346</v>
      </c>
      <c r="Q59" s="11">
        <f t="shared" si="11"/>
        <v>0.1662879488062067</v>
      </c>
      <c r="R59" s="10">
        <v>0</v>
      </c>
      <c r="S59" s="1"/>
      <c r="T59" s="1"/>
    </row>
    <row r="60" spans="1:20" x14ac:dyDescent="0.25">
      <c r="A60" s="1"/>
      <c r="B60" s="12">
        <v>55</v>
      </c>
      <c r="C60" s="14">
        <v>31.645944529792381</v>
      </c>
      <c r="D60" s="14">
        <v>9.125206599652234</v>
      </c>
      <c r="E60" s="14">
        <v>0.77108265732472014</v>
      </c>
      <c r="F60" s="13">
        <v>46319.849710984716</v>
      </c>
      <c r="G60" s="13">
        <v>-1866.6903346519766</v>
      </c>
      <c r="H60" s="13">
        <v>-1458.1058383139687</v>
      </c>
      <c r="I60" s="10">
        <v>0</v>
      </c>
      <c r="J60" s="1"/>
      <c r="K60" s="12">
        <v>55</v>
      </c>
      <c r="L60" s="11">
        <f t="shared" si="6"/>
        <v>-0.36817495067442413</v>
      </c>
      <c r="M60" s="11">
        <f t="shared" si="7"/>
        <v>7.5350442590165712E-2</v>
      </c>
      <c r="N60" s="11">
        <f t="shared" si="8"/>
        <v>-1.3931421185960623E-2</v>
      </c>
      <c r="O60" s="11">
        <f t="shared" si="9"/>
        <v>-4.4295888545845964E-2</v>
      </c>
      <c r="P60" s="11">
        <f t="shared" si="10"/>
        <v>0.34311667751639213</v>
      </c>
      <c r="Q60" s="11">
        <f t="shared" si="11"/>
        <v>0.65841481865724039</v>
      </c>
      <c r="R60" s="10">
        <v>0</v>
      </c>
      <c r="S60" s="1"/>
      <c r="T60" s="1"/>
    </row>
    <row r="61" spans="1:20" x14ac:dyDescent="0.25">
      <c r="A61" s="1"/>
      <c r="B61" s="12">
        <v>56</v>
      </c>
      <c r="C61" s="14">
        <v>28.931600733526569</v>
      </c>
      <c r="D61" s="14">
        <v>6.1203628865252746</v>
      </c>
      <c r="E61" s="14">
        <v>7.0109614381898944E-2</v>
      </c>
      <c r="F61" s="13">
        <v>46793.91464712286</v>
      </c>
      <c r="G61" s="13">
        <v>-2352.9715314056289</v>
      </c>
      <c r="H61" s="13">
        <v>-2643.1336035943159</v>
      </c>
      <c r="I61" s="10">
        <v>0</v>
      </c>
      <c r="J61" s="1"/>
      <c r="K61" s="12">
        <v>56</v>
      </c>
      <c r="L61" s="11">
        <f t="shared" si="6"/>
        <v>-0.69906454631673043</v>
      </c>
      <c r="M61" s="11">
        <f t="shared" si="7"/>
        <v>-0.36829909861653937</v>
      </c>
      <c r="N61" s="11">
        <f t="shared" si="8"/>
        <v>-1.1462801665754199</v>
      </c>
      <c r="O61" s="11">
        <f t="shared" si="9"/>
        <v>-3.4391132564023479E-2</v>
      </c>
      <c r="P61" s="11">
        <f t="shared" si="10"/>
        <v>0.21817373146785876</v>
      </c>
      <c r="Q61" s="11">
        <f t="shared" si="11"/>
        <v>0.49982844551160532</v>
      </c>
      <c r="R61" s="10">
        <v>0</v>
      </c>
      <c r="S61" s="1"/>
      <c r="T61" s="1"/>
    </row>
    <row r="62" spans="1:20" x14ac:dyDescent="0.25">
      <c r="A62" s="1"/>
      <c r="B62" s="12">
        <v>57</v>
      </c>
      <c r="C62" s="14">
        <v>44.23940486450374</v>
      </c>
      <c r="D62" s="14">
        <v>20.053775281131074</v>
      </c>
      <c r="E62" s="14">
        <v>0.24560876090277059</v>
      </c>
      <c r="F62" s="13">
        <v>112352.11387283279</v>
      </c>
      <c r="G62" s="13">
        <v>-6492.5012975758636</v>
      </c>
      <c r="H62" s="13">
        <v>-24003.177377064505</v>
      </c>
      <c r="I62" s="10">
        <v>0</v>
      </c>
      <c r="J62" s="1"/>
      <c r="K62" s="12">
        <v>57</v>
      </c>
      <c r="L62" s="11">
        <f t="shared" si="6"/>
        <v>1.1670193027664146</v>
      </c>
      <c r="M62" s="11">
        <f t="shared" si="7"/>
        <v>1.6888967513060222</v>
      </c>
      <c r="N62" s="11">
        <f t="shared" si="8"/>
        <v>-0.862779623465319</v>
      </c>
      <c r="O62" s="11">
        <f t="shared" si="9"/>
        <v>1.3353325412179622</v>
      </c>
      <c r="P62" s="11">
        <f t="shared" si="10"/>
        <v>-0.84541879008900345</v>
      </c>
      <c r="Q62" s="11">
        <f t="shared" si="11"/>
        <v>-2.3586799975080965</v>
      </c>
      <c r="R62" s="10">
        <v>0</v>
      </c>
      <c r="S62" s="1"/>
      <c r="T62" s="1"/>
    </row>
    <row r="63" spans="1:20" x14ac:dyDescent="0.25">
      <c r="A63" s="1"/>
      <c r="B63" s="12">
        <v>58</v>
      </c>
      <c r="C63" s="14">
        <v>22.193854768251384</v>
      </c>
      <c r="D63" s="14">
        <v>0.52279885256757774</v>
      </c>
      <c r="E63" s="14">
        <v>0.14183425435758806</v>
      </c>
      <c r="F63" s="13">
        <v>17677.209505272764</v>
      </c>
      <c r="G63" s="13">
        <v>-320.09423200501885</v>
      </c>
      <c r="H63" s="13">
        <v>-1198.4316348604646</v>
      </c>
      <c r="I63" s="10">
        <v>0</v>
      </c>
      <c r="J63" s="1"/>
      <c r="K63" s="12">
        <v>58</v>
      </c>
      <c r="L63" s="11">
        <f t="shared" si="6"/>
        <v>-1.5204233001553542</v>
      </c>
      <c r="M63" s="11">
        <f t="shared" si="7"/>
        <v>-1.1947503062755915</v>
      </c>
      <c r="N63" s="11">
        <f t="shared" si="8"/>
        <v>-1.0304165011924886</v>
      </c>
      <c r="O63" s="11">
        <f t="shared" si="9"/>
        <v>-0.64273365579308284</v>
      </c>
      <c r="P63" s="11">
        <f t="shared" si="10"/>
        <v>0.74049225917965644</v>
      </c>
      <c r="Q63" s="11">
        <f t="shared" si="11"/>
        <v>0.69316572604668092</v>
      </c>
      <c r="R63" s="10">
        <v>0</v>
      </c>
      <c r="S63" s="1"/>
      <c r="T63" s="1"/>
    </row>
    <row r="64" spans="1:20" x14ac:dyDescent="0.25">
      <c r="A64" s="1"/>
      <c r="B64" s="12">
        <v>59</v>
      </c>
      <c r="C64" s="14">
        <v>21.351389856849458</v>
      </c>
      <c r="D64" s="14">
        <v>5.5329227767606062</v>
      </c>
      <c r="E64" s="14">
        <v>0.94562586869286558</v>
      </c>
      <c r="F64" s="13">
        <v>14330.949505121729</v>
      </c>
      <c r="G64" s="13">
        <v>-1810.6701348781996</v>
      </c>
      <c r="H64" s="13">
        <v>-4767.5215122278378</v>
      </c>
      <c r="I64" s="10">
        <v>0</v>
      </c>
      <c r="J64" s="1"/>
      <c r="K64" s="12">
        <v>59</v>
      </c>
      <c r="L64" s="11">
        <f t="shared" si="6"/>
        <v>-1.6231232139467153</v>
      </c>
      <c r="M64" s="11">
        <f t="shared" si="7"/>
        <v>-0.45503157460022464</v>
      </c>
      <c r="N64" s="11">
        <f t="shared" si="8"/>
        <v>0.26802490851713273</v>
      </c>
      <c r="O64" s="11">
        <f t="shared" si="9"/>
        <v>-0.71264789375218607</v>
      </c>
      <c r="P64" s="11">
        <f t="shared" si="10"/>
        <v>0.35751026058044982</v>
      </c>
      <c r="Q64" s="11">
        <f t="shared" si="11"/>
        <v>0.21553217545338499</v>
      </c>
      <c r="R64" s="10">
        <v>0</v>
      </c>
      <c r="S64" s="1"/>
      <c r="T64" s="1"/>
    </row>
    <row r="65" spans="1:20" x14ac:dyDescent="0.25">
      <c r="A65" s="1"/>
      <c r="B65" s="12">
        <v>60</v>
      </c>
      <c r="C65" s="14">
        <v>37.31321550685643</v>
      </c>
      <c r="D65" s="14">
        <v>13.801877864344853</v>
      </c>
      <c r="E65" s="14">
        <v>0.4285484102887322</v>
      </c>
      <c r="F65" s="13">
        <v>71325.909461063027</v>
      </c>
      <c r="G65" s="13">
        <v>-2050.7734653735561</v>
      </c>
      <c r="H65" s="13">
        <v>-2719.3932119784386</v>
      </c>
      <c r="I65" s="10">
        <v>0</v>
      </c>
      <c r="J65" s="1"/>
      <c r="K65" s="12">
        <v>60</v>
      </c>
      <c r="L65" s="11">
        <f t="shared" si="6"/>
        <v>0.32268852969085449</v>
      </c>
      <c r="M65" s="11">
        <f t="shared" si="7"/>
        <v>0.76583662391516361</v>
      </c>
      <c r="N65" s="11">
        <f t="shared" si="8"/>
        <v>-0.56725972501884103</v>
      </c>
      <c r="O65" s="11">
        <f t="shared" si="9"/>
        <v>0.47816190364831113</v>
      </c>
      <c r="P65" s="11">
        <f t="shared" si="10"/>
        <v>0.29581916977038925</v>
      </c>
      <c r="Q65" s="11">
        <f t="shared" si="11"/>
        <v>0.48962300133090852</v>
      </c>
      <c r="R65" s="10">
        <v>0</v>
      </c>
      <c r="S65" s="1"/>
      <c r="T65" s="1"/>
    </row>
    <row r="66" spans="1:20" x14ac:dyDescent="0.25">
      <c r="A66" s="1"/>
      <c r="B66" s="12">
        <v>61</v>
      </c>
      <c r="C66" s="14">
        <v>28.988388185705965</v>
      </c>
      <c r="D66" s="14">
        <v>0.6283213302544739</v>
      </c>
      <c r="E66" s="14">
        <v>0.43693417122337191</v>
      </c>
      <c r="F66" s="13">
        <v>18097.986746815408</v>
      </c>
      <c r="G66" s="13">
        <v>-184.10736940131727</v>
      </c>
      <c r="H66" s="13">
        <v>1747.2351901668671</v>
      </c>
      <c r="I66" s="10">
        <v>0</v>
      </c>
      <c r="J66" s="1"/>
      <c r="K66" s="12">
        <v>61</v>
      </c>
      <c r="L66" s="11">
        <f t="shared" si="6"/>
        <v>-0.69214192394477903</v>
      </c>
      <c r="M66" s="11">
        <f t="shared" si="7"/>
        <v>-1.1791704614376484</v>
      </c>
      <c r="N66" s="11">
        <f t="shared" si="8"/>
        <v>-0.5537134039882764</v>
      </c>
      <c r="O66" s="11">
        <f t="shared" si="9"/>
        <v>-0.63394225279640604</v>
      </c>
      <c r="P66" s="11">
        <f t="shared" si="10"/>
        <v>0.77543212391436256</v>
      </c>
      <c r="Q66" s="11">
        <f t="shared" si="11"/>
        <v>1.0873696695854962</v>
      </c>
      <c r="R66" s="10">
        <v>0</v>
      </c>
      <c r="S66" s="1"/>
      <c r="T66" s="1"/>
    </row>
    <row r="67" spans="1:20" x14ac:dyDescent="0.25">
      <c r="A67" s="1"/>
      <c r="B67" s="12">
        <v>62</v>
      </c>
      <c r="C67" s="14">
        <v>37.495216878393855</v>
      </c>
      <c r="D67" s="14">
        <v>5.3282779249073151</v>
      </c>
      <c r="E67" s="14">
        <v>1.1733474291954706</v>
      </c>
      <c r="F67" s="13">
        <v>18686.671333008217</v>
      </c>
      <c r="G67" s="13">
        <v>-351.58134025210609</v>
      </c>
      <c r="H67" s="13">
        <v>-2285.738263790342</v>
      </c>
      <c r="I67" s="10">
        <v>0</v>
      </c>
      <c r="J67" s="1"/>
      <c r="K67" s="12">
        <v>62</v>
      </c>
      <c r="L67" s="11">
        <f t="shared" si="6"/>
        <v>0.34487524027527383</v>
      </c>
      <c r="M67" s="11">
        <f t="shared" si="7"/>
        <v>-0.48524632228856496</v>
      </c>
      <c r="N67" s="11">
        <f t="shared" si="8"/>
        <v>0.63588530761423256</v>
      </c>
      <c r="O67" s="11">
        <f t="shared" si="9"/>
        <v>-0.62164272011213095</v>
      </c>
      <c r="P67" s="11">
        <f t="shared" si="10"/>
        <v>0.73240210045420373</v>
      </c>
      <c r="Q67" s="11">
        <f t="shared" si="11"/>
        <v>0.54765688664965373</v>
      </c>
      <c r="R67" s="10">
        <v>0</v>
      </c>
      <c r="S67" s="1"/>
      <c r="T67" s="1"/>
    </row>
    <row r="68" spans="1:20" x14ac:dyDescent="0.25">
      <c r="A68" s="1"/>
      <c r="B68" s="12">
        <v>63</v>
      </c>
      <c r="C68" s="14">
        <v>25.419627719905478</v>
      </c>
      <c r="D68" s="14">
        <v>1.3418863894938788</v>
      </c>
      <c r="E68" s="14">
        <v>0.98667885055663163</v>
      </c>
      <c r="F68" s="13">
        <v>28272.714090130696</v>
      </c>
      <c r="G68" s="13">
        <v>-3513.0312266593187</v>
      </c>
      <c r="H68" s="13">
        <v>-8886.8016964179296</v>
      </c>
      <c r="I68" s="10">
        <v>1</v>
      </c>
      <c r="J68" s="1"/>
      <c r="K68" s="12">
        <v>63</v>
      </c>
      <c r="L68" s="11">
        <f t="shared" si="6"/>
        <v>-1.1271884015124023</v>
      </c>
      <c r="M68" s="11">
        <f t="shared" si="7"/>
        <v>-1.0738162928432162</v>
      </c>
      <c r="N68" s="11">
        <f t="shared" si="8"/>
        <v>0.33434171338707924</v>
      </c>
      <c r="O68" s="11">
        <f t="shared" si="9"/>
        <v>-0.42135915745491076</v>
      </c>
      <c r="P68" s="11">
        <f t="shared" si="10"/>
        <v>-7.9886890420810305E-2</v>
      </c>
      <c r="Q68" s="11">
        <f t="shared" si="11"/>
        <v>-0.33573060801974758</v>
      </c>
      <c r="R68" s="10">
        <v>1</v>
      </c>
      <c r="S68" s="1"/>
      <c r="T68" s="1"/>
    </row>
    <row r="69" spans="1:20" x14ac:dyDescent="0.25">
      <c r="A69" s="1"/>
      <c r="B69" s="12">
        <v>64</v>
      </c>
      <c r="C69" s="14">
        <v>30.484265657631674</v>
      </c>
      <c r="D69" s="14">
        <v>0.34510710425481356</v>
      </c>
      <c r="E69" s="14">
        <v>1.05560667407507</v>
      </c>
      <c r="F69" s="13">
        <v>15263.134755452786</v>
      </c>
      <c r="G69" s="13">
        <v>-1604.1119328508416</v>
      </c>
      <c r="H69" s="13">
        <v>-5876.3207160610791</v>
      </c>
      <c r="I69" s="10">
        <v>1</v>
      </c>
      <c r="J69" s="1"/>
      <c r="K69" s="12">
        <v>64</v>
      </c>
      <c r="L69" s="11">
        <f t="shared" si="6"/>
        <v>-0.50978835012819923</v>
      </c>
      <c r="M69" s="11">
        <f t="shared" si="7"/>
        <v>-1.2209855684527176</v>
      </c>
      <c r="N69" s="11">
        <f t="shared" si="8"/>
        <v>0.44568741386631494</v>
      </c>
      <c r="O69" s="11">
        <f t="shared" si="9"/>
        <v>-0.69317151671911925</v>
      </c>
      <c r="P69" s="11">
        <f t="shared" si="10"/>
        <v>0.41058241402598078</v>
      </c>
      <c r="Q69" s="11">
        <f t="shared" si="11"/>
        <v>6.7147091631250128E-2</v>
      </c>
      <c r="R69" s="10">
        <v>1</v>
      </c>
      <c r="S69" s="1"/>
      <c r="T69" s="1"/>
    </row>
    <row r="70" spans="1:20" x14ac:dyDescent="0.25">
      <c r="A70" s="1"/>
      <c r="B70" s="12">
        <v>65</v>
      </c>
      <c r="C70" s="14">
        <v>38.227384125204573</v>
      </c>
      <c r="D70" s="14">
        <v>7.5105641106131564</v>
      </c>
      <c r="E70" s="14">
        <v>0.45911919744566088</v>
      </c>
      <c r="F70" s="13">
        <v>39352.229526783223</v>
      </c>
      <c r="G70" s="13">
        <v>-415.46346201381937</v>
      </c>
      <c r="H70" s="13">
        <v>-6147.0121940377694</v>
      </c>
      <c r="I70" s="10">
        <v>0</v>
      </c>
      <c r="J70" s="1"/>
      <c r="K70" s="12">
        <v>65</v>
      </c>
      <c r="L70" s="11">
        <f t="shared" ref="L70:L101" si="12">(C70-C$207)/C$209</f>
        <v>0.43412941823645584</v>
      </c>
      <c r="M70" s="11">
        <f t="shared" ref="M70:M101" si="13">(D70-D$207)/D$209</f>
        <v>-0.16304312055777989</v>
      </c>
      <c r="N70" s="11">
        <f t="shared" ref="N70:N101" si="14">(E70-E$207)/E$209</f>
        <v>-0.51787581099928282</v>
      </c>
      <c r="O70" s="11">
        <f t="shared" ref="O70:O101" si="15">(F70-F$207)/F$209</f>
        <v>-0.18987210065875021</v>
      </c>
      <c r="P70" s="11">
        <f t="shared" ref="P70:P101" si="16">(G70-G$207)/G$209</f>
        <v>0.71598850982799023</v>
      </c>
      <c r="Q70" s="11">
        <f t="shared" ref="Q70:Q101" si="17">(H70-H$207)/H$209</f>
        <v>3.0921797176989639E-2</v>
      </c>
      <c r="R70" s="10">
        <v>0</v>
      </c>
      <c r="S70" s="1"/>
      <c r="T70" s="1"/>
    </row>
    <row r="71" spans="1:20" x14ac:dyDescent="0.25">
      <c r="A71" s="1"/>
      <c r="B71" s="12">
        <v>66</v>
      </c>
      <c r="C71" s="14">
        <v>54.821028023115296</v>
      </c>
      <c r="D71" s="14">
        <v>0.6433347387661299</v>
      </c>
      <c r="E71" s="14">
        <v>1.245069105572409</v>
      </c>
      <c r="F71" s="13">
        <v>27061.009516912549</v>
      </c>
      <c r="G71" s="13">
        <v>-5516.6201798493094</v>
      </c>
      <c r="H71" s="13">
        <v>-10775.287389556837</v>
      </c>
      <c r="I71" s="10">
        <v>1</v>
      </c>
      <c r="J71" s="1"/>
      <c r="K71" s="12">
        <v>66</v>
      </c>
      <c r="L71" s="11">
        <f t="shared" si="12"/>
        <v>2.4569623869877768</v>
      </c>
      <c r="M71" s="11">
        <f t="shared" si="13"/>
        <v>-1.1769538097798444</v>
      </c>
      <c r="N71" s="11">
        <f t="shared" si="14"/>
        <v>0.75174418561288292</v>
      </c>
      <c r="O71" s="11">
        <f t="shared" si="15"/>
        <v>-0.44667560084672236</v>
      </c>
      <c r="P71" s="11">
        <f t="shared" si="16"/>
        <v>-0.59468019962760788</v>
      </c>
      <c r="Q71" s="11">
        <f t="shared" si="17"/>
        <v>-0.58845725762822221</v>
      </c>
      <c r="R71" s="10">
        <v>1</v>
      </c>
      <c r="S71" s="1"/>
      <c r="T71" s="1"/>
    </row>
    <row r="72" spans="1:20" x14ac:dyDescent="0.25">
      <c r="A72" s="1"/>
      <c r="B72" s="12">
        <v>67</v>
      </c>
      <c r="C72" s="14">
        <v>32.724728544078978</v>
      </c>
      <c r="D72" s="14">
        <v>15.556278343972188</v>
      </c>
      <c r="E72" s="14">
        <v>5.808131933187332E-2</v>
      </c>
      <c r="F72" s="13">
        <v>74097.533804964303</v>
      </c>
      <c r="G72" s="13">
        <v>-7919.7036772523461</v>
      </c>
      <c r="H72" s="13">
        <v>-8218.1677113719106</v>
      </c>
      <c r="I72" s="10">
        <v>0</v>
      </c>
      <c r="J72" s="1"/>
      <c r="K72" s="12">
        <v>67</v>
      </c>
      <c r="L72" s="11">
        <f t="shared" si="12"/>
        <v>-0.23666677298383368</v>
      </c>
      <c r="M72" s="11">
        <f t="shared" si="13"/>
        <v>1.0248647272668419</v>
      </c>
      <c r="N72" s="11">
        <f t="shared" si="14"/>
        <v>-1.1657106210646402</v>
      </c>
      <c r="O72" s="11">
        <f t="shared" si="15"/>
        <v>0.53607013669177195</v>
      </c>
      <c r="P72" s="11">
        <f t="shared" si="16"/>
        <v>-1.2121178751342199</v>
      </c>
      <c r="Q72" s="11">
        <f t="shared" si="17"/>
        <v>-0.24625064665759713</v>
      </c>
      <c r="R72" s="10">
        <v>0</v>
      </c>
      <c r="S72" s="1"/>
      <c r="T72" s="1"/>
    </row>
    <row r="73" spans="1:20" x14ac:dyDescent="0.25">
      <c r="A73" s="1"/>
      <c r="B73" s="12">
        <v>68</v>
      </c>
      <c r="C73" s="14">
        <v>30.009301956713195</v>
      </c>
      <c r="D73" s="14">
        <v>4.0433499580369174</v>
      </c>
      <c r="E73" s="14">
        <v>0.56918672068948384</v>
      </c>
      <c r="F73" s="13">
        <v>17915.119710781019</v>
      </c>
      <c r="G73" s="13">
        <v>-497.9959734309075</v>
      </c>
      <c r="H73" s="13">
        <v>-306.81659032831703</v>
      </c>
      <c r="I73" s="10">
        <v>0</v>
      </c>
      <c r="J73" s="1"/>
      <c r="K73" s="12">
        <v>68</v>
      </c>
      <c r="L73" s="11">
        <f t="shared" si="12"/>
        <v>-0.56768836528394273</v>
      </c>
      <c r="M73" s="11">
        <f t="shared" si="13"/>
        <v>-0.67495925161509274</v>
      </c>
      <c r="N73" s="11">
        <f t="shared" si="14"/>
        <v>-0.34007322200095719</v>
      </c>
      <c r="O73" s="11">
        <f t="shared" si="15"/>
        <v>-0.63776293901672576</v>
      </c>
      <c r="P73" s="11">
        <f t="shared" si="16"/>
        <v>0.6947829703375149</v>
      </c>
      <c r="Q73" s="11">
        <f t="shared" si="17"/>
        <v>0.81248613380184098</v>
      </c>
      <c r="R73" s="10">
        <v>0</v>
      </c>
      <c r="S73" s="1"/>
      <c r="T73" s="1"/>
    </row>
    <row r="74" spans="1:20" x14ac:dyDescent="0.25">
      <c r="A74" s="1"/>
      <c r="B74" s="12">
        <v>69</v>
      </c>
      <c r="C74" s="14">
        <v>28.595522746689809</v>
      </c>
      <c r="D74" s="14">
        <v>9.843511096176826</v>
      </c>
      <c r="E74" s="14">
        <v>0.56422052687349444</v>
      </c>
      <c r="F74" s="13">
        <v>23057.981939325073</v>
      </c>
      <c r="G74" s="13">
        <v>-1417.0611627277251</v>
      </c>
      <c r="H74" s="13">
        <v>-3334.7577853832345</v>
      </c>
      <c r="I74" s="10">
        <v>0</v>
      </c>
      <c r="J74" s="1"/>
      <c r="K74" s="12">
        <v>69</v>
      </c>
      <c r="L74" s="11">
        <f t="shared" si="12"/>
        <v>-0.74003382564003606</v>
      </c>
      <c r="M74" s="11">
        <f t="shared" si="13"/>
        <v>0.18140436444230162</v>
      </c>
      <c r="N74" s="11">
        <f t="shared" si="14"/>
        <v>-0.34809558947073616</v>
      </c>
      <c r="O74" s="11">
        <f t="shared" si="15"/>
        <v>-0.53031184626807981</v>
      </c>
      <c r="P74" s="11">
        <f t="shared" si="16"/>
        <v>0.45864241395163829</v>
      </c>
      <c r="Q74" s="11">
        <f t="shared" si="17"/>
        <v>0.40727182044065269</v>
      </c>
      <c r="R74" s="10">
        <v>0</v>
      </c>
      <c r="S74" s="1"/>
      <c r="T74" s="1"/>
    </row>
    <row r="75" spans="1:20" x14ac:dyDescent="0.25">
      <c r="A75" s="1"/>
      <c r="B75" s="12">
        <v>70</v>
      </c>
      <c r="C75" s="14">
        <v>26.960818557801435</v>
      </c>
      <c r="D75" s="14">
        <v>0.16997096460518654</v>
      </c>
      <c r="E75" s="14">
        <v>0.50791194244131355</v>
      </c>
      <c r="F75" s="13">
        <v>21170.234703007973</v>
      </c>
      <c r="G75" s="13">
        <v>-2840.0402708913844</v>
      </c>
      <c r="H75" s="13">
        <v>-3925.1330450358892</v>
      </c>
      <c r="I75" s="10">
        <v>1</v>
      </c>
      <c r="J75" s="1"/>
      <c r="K75" s="12">
        <v>70</v>
      </c>
      <c r="L75" s="11">
        <f t="shared" si="12"/>
        <v>-0.93931094329926423</v>
      </c>
      <c r="M75" s="11">
        <f t="shared" si="13"/>
        <v>-1.2468435083065723</v>
      </c>
      <c r="N75" s="11">
        <f t="shared" si="14"/>
        <v>-0.43905622708492398</v>
      </c>
      <c r="O75" s="11">
        <f t="shared" si="15"/>
        <v>-0.56975301625503727</v>
      </c>
      <c r="P75" s="11">
        <f t="shared" si="16"/>
        <v>9.3028437663037519E-2</v>
      </c>
      <c r="Q75" s="11">
        <f t="shared" si="17"/>
        <v>0.32826483514771509</v>
      </c>
      <c r="R75" s="10">
        <v>1</v>
      </c>
      <c r="S75" s="1"/>
      <c r="T75" s="1"/>
    </row>
    <row r="76" spans="1:20" x14ac:dyDescent="0.25">
      <c r="A76" s="1"/>
      <c r="B76" s="12">
        <v>71</v>
      </c>
      <c r="C76" s="14">
        <v>46.958115357935597</v>
      </c>
      <c r="D76" s="14">
        <v>1.793608941955168</v>
      </c>
      <c r="E76" s="14">
        <v>0.96562994722337914</v>
      </c>
      <c r="F76" s="13">
        <v>26287.240260699047</v>
      </c>
      <c r="G76" s="13">
        <v>-1481.3208222903579</v>
      </c>
      <c r="H76" s="13">
        <v>-445.94958646981036</v>
      </c>
      <c r="I76" s="10">
        <v>0</v>
      </c>
      <c r="J76" s="1"/>
      <c r="K76" s="12">
        <v>71</v>
      </c>
      <c r="L76" s="11">
        <f t="shared" si="12"/>
        <v>1.4984412166292622</v>
      </c>
      <c r="M76" s="11">
        <f t="shared" si="13"/>
        <v>-1.0071218081095588</v>
      </c>
      <c r="N76" s="11">
        <f t="shared" si="14"/>
        <v>0.30033940827535943</v>
      </c>
      <c r="O76" s="11">
        <f t="shared" si="15"/>
        <v>-0.46284215332677692</v>
      </c>
      <c r="P76" s="11">
        <f t="shared" si="16"/>
        <v>0.4421318204279111</v>
      </c>
      <c r="Q76" s="11">
        <f t="shared" si="17"/>
        <v>0.7938666567824606</v>
      </c>
      <c r="R76" s="10">
        <v>0</v>
      </c>
      <c r="S76" s="1"/>
      <c r="T76" s="1"/>
    </row>
    <row r="77" spans="1:20" x14ac:dyDescent="0.25">
      <c r="A77" s="1"/>
      <c r="B77" s="12">
        <v>72</v>
      </c>
      <c r="C77" s="14">
        <v>30.242779959551754</v>
      </c>
      <c r="D77" s="14">
        <v>1.5767447569219037</v>
      </c>
      <c r="E77" s="14">
        <v>0.99730597541634569</v>
      </c>
      <c r="F77" s="13">
        <v>15146.138802595442</v>
      </c>
      <c r="G77" s="13">
        <v>-558.24631613374754</v>
      </c>
      <c r="H77" s="13">
        <v>33.847251088093799</v>
      </c>
      <c r="I77" s="10">
        <v>0</v>
      </c>
      <c r="J77" s="1"/>
      <c r="K77" s="12">
        <v>72</v>
      </c>
      <c r="L77" s="11">
        <f t="shared" si="12"/>
        <v>-0.53922644308495438</v>
      </c>
      <c r="M77" s="11">
        <f t="shared" si="13"/>
        <v>-1.0391406767694706</v>
      </c>
      <c r="N77" s="11">
        <f t="shared" si="14"/>
        <v>0.35150872376379061</v>
      </c>
      <c r="O77" s="11">
        <f t="shared" si="15"/>
        <v>-0.69561594210386257</v>
      </c>
      <c r="P77" s="11">
        <f t="shared" si="16"/>
        <v>0.67930251300545785</v>
      </c>
      <c r="Q77" s="11">
        <f t="shared" si="17"/>
        <v>0.85807548170991088</v>
      </c>
      <c r="R77" s="10">
        <v>0</v>
      </c>
      <c r="S77" s="1"/>
      <c r="T77" s="1"/>
    </row>
    <row r="78" spans="1:20" x14ac:dyDescent="0.25">
      <c r="A78" s="1"/>
      <c r="B78" s="12">
        <v>73</v>
      </c>
      <c r="C78" s="14">
        <v>43.030930948056159</v>
      </c>
      <c r="D78" s="14">
        <v>4.461015683940909</v>
      </c>
      <c r="E78" s="14">
        <v>0.3715652664456095</v>
      </c>
      <c r="F78" s="13">
        <v>31945.405415218109</v>
      </c>
      <c r="G78" s="13">
        <v>-845.84643684833748</v>
      </c>
      <c r="H78" s="13">
        <v>-2328.3488404899526</v>
      </c>
      <c r="I78" s="10">
        <v>1</v>
      </c>
      <c r="J78" s="1"/>
      <c r="K78" s="12">
        <v>73</v>
      </c>
      <c r="L78" s="11">
        <f t="shared" si="12"/>
        <v>1.0197013962772932</v>
      </c>
      <c r="M78" s="11">
        <f t="shared" si="13"/>
        <v>-0.61329308013815975</v>
      </c>
      <c r="N78" s="11">
        <f t="shared" si="14"/>
        <v>-0.65931004291440443</v>
      </c>
      <c r="O78" s="11">
        <f t="shared" si="15"/>
        <v>-0.34462470907346215</v>
      </c>
      <c r="P78" s="11">
        <f t="shared" si="16"/>
        <v>0.60540780639150149</v>
      </c>
      <c r="Q78" s="11">
        <f t="shared" si="17"/>
        <v>0.54195452505575759</v>
      </c>
      <c r="R78" s="10">
        <v>1</v>
      </c>
      <c r="S78" s="1"/>
      <c r="T78" s="1"/>
    </row>
    <row r="79" spans="1:20" x14ac:dyDescent="0.25">
      <c r="A79" s="1"/>
      <c r="B79" s="12">
        <v>74</v>
      </c>
      <c r="C79" s="14">
        <v>27.985746209396968</v>
      </c>
      <c r="D79" s="14">
        <v>6.8990931517278371</v>
      </c>
      <c r="E79" s="14">
        <v>0.67892454234678024</v>
      </c>
      <c r="F79" s="13">
        <v>29452.161731825152</v>
      </c>
      <c r="G79" s="13">
        <v>-822.1561304084895</v>
      </c>
      <c r="H79" s="13">
        <v>-1067.3432282615704</v>
      </c>
      <c r="I79" s="10">
        <v>1</v>
      </c>
      <c r="J79" s="1"/>
      <c r="K79" s="12">
        <v>74</v>
      </c>
      <c r="L79" s="11">
        <f t="shared" si="12"/>
        <v>-0.81436807619981111</v>
      </c>
      <c r="M79" s="11">
        <f t="shared" si="13"/>
        <v>-0.25332362639094103</v>
      </c>
      <c r="N79" s="11">
        <f t="shared" si="14"/>
        <v>-0.16280323148357875</v>
      </c>
      <c r="O79" s="11">
        <f t="shared" si="15"/>
        <v>-0.39671666611293266</v>
      </c>
      <c r="P79" s="11">
        <f t="shared" si="16"/>
        <v>0.61149468924682737</v>
      </c>
      <c r="Q79" s="11">
        <f t="shared" si="17"/>
        <v>0.71070863565018783</v>
      </c>
      <c r="R79" s="10">
        <v>1</v>
      </c>
      <c r="S79" s="1"/>
      <c r="T79" s="1"/>
    </row>
    <row r="80" spans="1:20" x14ac:dyDescent="0.25">
      <c r="A80" s="1"/>
      <c r="B80" s="12">
        <v>75</v>
      </c>
      <c r="C80" s="14">
        <v>33.228840160316103</v>
      </c>
      <c r="D80" s="14">
        <v>5.8598888649019063</v>
      </c>
      <c r="E80" s="14">
        <v>0.6003817127526837</v>
      </c>
      <c r="F80" s="13">
        <v>20503.560203579535</v>
      </c>
      <c r="G80" s="13">
        <v>-1259.3776774523915</v>
      </c>
      <c r="H80" s="13">
        <v>-1559.8410075545544</v>
      </c>
      <c r="I80" s="10">
        <v>0</v>
      </c>
      <c r="J80" s="1"/>
      <c r="K80" s="12">
        <v>75</v>
      </c>
      <c r="L80" s="11">
        <f t="shared" si="12"/>
        <v>-0.17521350789458082</v>
      </c>
      <c r="M80" s="11">
        <f t="shared" si="13"/>
        <v>-0.40675673276391316</v>
      </c>
      <c r="N80" s="11">
        <f t="shared" si="14"/>
        <v>-0.28968097014359168</v>
      </c>
      <c r="O80" s="11">
        <f t="shared" si="15"/>
        <v>-0.58368201148917986</v>
      </c>
      <c r="P80" s="11">
        <f t="shared" si="16"/>
        <v>0.49915691322700584</v>
      </c>
      <c r="Q80" s="11">
        <f t="shared" si="17"/>
        <v>0.64480010684717148</v>
      </c>
      <c r="R80" s="10">
        <v>0</v>
      </c>
      <c r="S80" s="1"/>
      <c r="T80" s="1"/>
    </row>
    <row r="81" spans="1:20" x14ac:dyDescent="0.25">
      <c r="A81" s="1"/>
      <c r="B81" s="12">
        <v>76</v>
      </c>
      <c r="C81" s="14">
        <v>49.152515992042098</v>
      </c>
      <c r="D81" s="14">
        <v>17.115173236953975</v>
      </c>
      <c r="E81" s="14">
        <v>0.41990800187386784</v>
      </c>
      <c r="F81" s="13">
        <v>112964.62550811064</v>
      </c>
      <c r="G81" s="13">
        <v>-6628.5339026055326</v>
      </c>
      <c r="H81" s="13">
        <v>-21659.828260581387</v>
      </c>
      <c r="I81" s="10">
        <v>0</v>
      </c>
      <c r="J81" s="1"/>
      <c r="K81" s="12">
        <v>76</v>
      </c>
      <c r="L81" s="11">
        <f t="shared" si="12"/>
        <v>1.7659476170696335</v>
      </c>
      <c r="M81" s="11">
        <f t="shared" si="13"/>
        <v>1.2550274478900505</v>
      </c>
      <c r="N81" s="11">
        <f t="shared" si="14"/>
        <v>-0.58121740245982967</v>
      </c>
      <c r="O81" s="11">
        <f t="shared" si="15"/>
        <v>1.3481298983329508</v>
      </c>
      <c r="P81" s="11">
        <f t="shared" si="16"/>
        <v>-0.8803704076808998</v>
      </c>
      <c r="Q81" s="11">
        <f t="shared" si="17"/>
        <v>-2.0450812378122261</v>
      </c>
      <c r="R81" s="10">
        <v>0</v>
      </c>
      <c r="S81" s="1"/>
      <c r="T81" s="1"/>
    </row>
    <row r="82" spans="1:20" x14ac:dyDescent="0.25">
      <c r="A82" s="1"/>
      <c r="B82" s="12">
        <v>77</v>
      </c>
      <c r="C82" s="14">
        <v>27.774820538070195</v>
      </c>
      <c r="D82" s="14">
        <v>1.3208808309935218</v>
      </c>
      <c r="E82" s="14">
        <v>0.4492963746309791</v>
      </c>
      <c r="F82" s="13">
        <v>18507.502167328279</v>
      </c>
      <c r="G82" s="13">
        <v>-2136.109515565262</v>
      </c>
      <c r="H82" s="13">
        <v>-2306.6316340035501</v>
      </c>
      <c r="I82" s="10">
        <v>0</v>
      </c>
      <c r="J82" s="1"/>
      <c r="K82" s="12">
        <v>77</v>
      </c>
      <c r="L82" s="11">
        <f t="shared" si="12"/>
        <v>-0.84008077707134921</v>
      </c>
      <c r="M82" s="11">
        <f t="shared" si="13"/>
        <v>-1.0769176542720196</v>
      </c>
      <c r="N82" s="11">
        <f t="shared" si="14"/>
        <v>-0.53374355541879992</v>
      </c>
      <c r="O82" s="11">
        <f t="shared" si="15"/>
        <v>-0.62538614581238006</v>
      </c>
      <c r="P82" s="11">
        <f t="shared" si="16"/>
        <v>0.27389330139160711</v>
      </c>
      <c r="Q82" s="11">
        <f t="shared" si="17"/>
        <v>0.54486083080861791</v>
      </c>
      <c r="R82" s="10">
        <v>0</v>
      </c>
      <c r="S82" s="1"/>
      <c r="T82" s="1"/>
    </row>
    <row r="83" spans="1:20" x14ac:dyDescent="0.25">
      <c r="A83" s="1"/>
      <c r="B83" s="12">
        <v>78</v>
      </c>
      <c r="C83" s="14">
        <v>49.490450649478191</v>
      </c>
      <c r="D83" s="14">
        <v>8.7406865781712195</v>
      </c>
      <c r="E83" s="14">
        <v>0.98250794161298705</v>
      </c>
      <c r="F83" s="13">
        <v>16478.303014302001</v>
      </c>
      <c r="G83" s="13">
        <v>-173.27230610420921</v>
      </c>
      <c r="H83" s="13">
        <v>706.60667668446649</v>
      </c>
      <c r="I83" s="10">
        <v>0</v>
      </c>
      <c r="J83" s="1"/>
      <c r="K83" s="12">
        <v>78</v>
      </c>
      <c r="L83" s="11">
        <f t="shared" si="12"/>
        <v>1.807143232122665</v>
      </c>
      <c r="M83" s="11">
        <f t="shared" si="13"/>
        <v>1.8578061927039792E-2</v>
      </c>
      <c r="N83" s="11">
        <f t="shared" si="14"/>
        <v>0.32760404557371814</v>
      </c>
      <c r="O83" s="11">
        <f t="shared" si="15"/>
        <v>-0.66778270568659392</v>
      </c>
      <c r="P83" s="11">
        <f t="shared" si="16"/>
        <v>0.77821603729205546</v>
      </c>
      <c r="Q83" s="11">
        <f t="shared" si="17"/>
        <v>0.94810753026670502</v>
      </c>
      <c r="R83" s="10">
        <v>0</v>
      </c>
      <c r="S83" s="1"/>
      <c r="T83" s="1"/>
    </row>
    <row r="84" spans="1:20" x14ac:dyDescent="0.25">
      <c r="A84" s="1"/>
      <c r="B84" s="12">
        <v>79</v>
      </c>
      <c r="C84" s="14">
        <v>31.024447387965981</v>
      </c>
      <c r="D84" s="14">
        <v>9.6649084672867573</v>
      </c>
      <c r="E84" s="14">
        <v>0.28917427988367411</v>
      </c>
      <c r="F84" s="13">
        <v>52303.579869551693</v>
      </c>
      <c r="G84" s="13">
        <v>-5215.3235583931009</v>
      </c>
      <c r="H84" s="13">
        <v>-17393.816195256841</v>
      </c>
      <c r="I84" s="10">
        <v>0</v>
      </c>
      <c r="J84" s="1"/>
      <c r="K84" s="12">
        <v>79</v>
      </c>
      <c r="L84" s="11">
        <f t="shared" si="12"/>
        <v>-0.44393799080025481</v>
      </c>
      <c r="M84" s="11">
        <f t="shared" si="13"/>
        <v>0.15503461548689482</v>
      </c>
      <c r="N84" s="11">
        <f t="shared" si="14"/>
        <v>-0.79240407727717443</v>
      </c>
      <c r="O84" s="11">
        <f t="shared" si="15"/>
        <v>8.0723665873186648E-2</v>
      </c>
      <c r="P84" s="11">
        <f t="shared" si="16"/>
        <v>-0.51726637451876012</v>
      </c>
      <c r="Q84" s="11">
        <f t="shared" si="17"/>
        <v>-1.4741820563274026</v>
      </c>
      <c r="R84" s="10">
        <v>0</v>
      </c>
      <c r="S84" s="1"/>
      <c r="T84" s="1"/>
    </row>
    <row r="85" spans="1:20" x14ac:dyDescent="0.25">
      <c r="A85" s="1"/>
      <c r="B85" s="12">
        <v>80</v>
      </c>
      <c r="C85" s="14">
        <v>42.198334061287454</v>
      </c>
      <c r="D85" s="14">
        <v>6.5845398573178695</v>
      </c>
      <c r="E85" s="14">
        <v>0.60230150684959249</v>
      </c>
      <c r="F85" s="13">
        <v>34375.084690431177</v>
      </c>
      <c r="G85" s="13">
        <v>-313.25614680024512</v>
      </c>
      <c r="H85" s="13">
        <v>-2349.0705328646054</v>
      </c>
      <c r="I85" s="10">
        <v>0</v>
      </c>
      <c r="J85" s="1"/>
      <c r="K85" s="12">
        <v>80</v>
      </c>
      <c r="L85" s="11">
        <f t="shared" si="12"/>
        <v>0.91820443499517812</v>
      </c>
      <c r="M85" s="11">
        <f t="shared" si="13"/>
        <v>-0.29976578381177305</v>
      </c>
      <c r="N85" s="11">
        <f t="shared" si="14"/>
        <v>-0.28657974327199276</v>
      </c>
      <c r="O85" s="11">
        <f t="shared" si="15"/>
        <v>-0.29386081893824229</v>
      </c>
      <c r="P85" s="11">
        <f t="shared" si="16"/>
        <v>0.74224920663417249</v>
      </c>
      <c r="Q85" s="11">
        <f t="shared" si="17"/>
        <v>0.53918144400616863</v>
      </c>
      <c r="R85" s="10">
        <v>0</v>
      </c>
      <c r="S85" s="1"/>
      <c r="T85" s="1"/>
    </row>
    <row r="86" spans="1:20" x14ac:dyDescent="0.25">
      <c r="A86" s="1"/>
      <c r="B86" s="12">
        <v>81</v>
      </c>
      <c r="C86" s="14">
        <v>45.448915247731875</v>
      </c>
      <c r="D86" s="14">
        <v>31.646028794313985</v>
      </c>
      <c r="E86" s="14">
        <v>0.62210356293021163</v>
      </c>
      <c r="F86" s="13">
        <v>249835.97285613231</v>
      </c>
      <c r="G86" s="13">
        <v>-18532.443760772701</v>
      </c>
      <c r="H86" s="13">
        <v>-17228.155228443382</v>
      </c>
      <c r="I86" s="10">
        <v>0</v>
      </c>
      <c r="J86" s="1"/>
      <c r="K86" s="12">
        <v>81</v>
      </c>
      <c r="L86" s="11">
        <f t="shared" si="12"/>
        <v>1.3144635587895881</v>
      </c>
      <c r="M86" s="11">
        <f t="shared" si="13"/>
        <v>3.4004326725281975</v>
      </c>
      <c r="N86" s="11">
        <f t="shared" si="14"/>
        <v>-0.25459158968353895</v>
      </c>
      <c r="O86" s="11">
        <f t="shared" si="15"/>
        <v>4.2078168168153018</v>
      </c>
      <c r="P86" s="11">
        <f t="shared" si="16"/>
        <v>-3.9389085068397063</v>
      </c>
      <c r="Q86" s="11">
        <f t="shared" si="17"/>
        <v>-1.4520124729062658</v>
      </c>
      <c r="R86" s="10">
        <v>0</v>
      </c>
      <c r="S86" s="1"/>
      <c r="T86" s="1"/>
    </row>
    <row r="87" spans="1:20" x14ac:dyDescent="0.25">
      <c r="A87" s="1"/>
      <c r="B87" s="12">
        <v>82</v>
      </c>
      <c r="C87" s="14">
        <v>30.831203751171351</v>
      </c>
      <c r="D87" s="14">
        <v>0.71864064504965031</v>
      </c>
      <c r="E87" s="14">
        <v>0.18968083277574191</v>
      </c>
      <c r="F87" s="13">
        <v>25222.923658431286</v>
      </c>
      <c r="G87" s="13">
        <v>-1887.6716792055565</v>
      </c>
      <c r="H87" s="13">
        <v>-3179.9951669285015</v>
      </c>
      <c r="I87" s="10">
        <v>0</v>
      </c>
      <c r="J87" s="1"/>
      <c r="K87" s="12">
        <v>82</v>
      </c>
      <c r="L87" s="11">
        <f t="shared" si="12"/>
        <v>-0.46749517943914093</v>
      </c>
      <c r="M87" s="11">
        <f t="shared" si="13"/>
        <v>-1.1658352845045077</v>
      </c>
      <c r="N87" s="11">
        <f t="shared" si="14"/>
        <v>-0.95312535057202985</v>
      </c>
      <c r="O87" s="11">
        <f t="shared" si="15"/>
        <v>-0.48507918338164829</v>
      </c>
      <c r="P87" s="11">
        <f t="shared" si="16"/>
        <v>0.33772582338079282</v>
      </c>
      <c r="Q87" s="11">
        <f t="shared" si="17"/>
        <v>0.42798293209418559</v>
      </c>
      <c r="R87" s="10">
        <v>0</v>
      </c>
      <c r="S87" s="1"/>
      <c r="T87" s="1"/>
    </row>
    <row r="88" spans="1:20" x14ac:dyDescent="0.25">
      <c r="A88" s="1"/>
      <c r="B88" s="12">
        <v>83</v>
      </c>
      <c r="C88" s="14">
        <v>26.985532695329688</v>
      </c>
      <c r="D88" s="14">
        <v>3.3225612945919707</v>
      </c>
      <c r="E88" s="14">
        <v>0.12422819982355711</v>
      </c>
      <c r="F88" s="13">
        <v>16497.575759540137</v>
      </c>
      <c r="G88" s="13">
        <v>-1539.1445499611721</v>
      </c>
      <c r="H88" s="13">
        <v>-2102.1814919442186</v>
      </c>
      <c r="I88" s="10">
        <v>1</v>
      </c>
      <c r="J88" s="1"/>
      <c r="K88" s="12">
        <v>83</v>
      </c>
      <c r="L88" s="11">
        <f t="shared" si="12"/>
        <v>-0.93629818898839834</v>
      </c>
      <c r="M88" s="11">
        <f t="shared" si="13"/>
        <v>-0.78137994778886199</v>
      </c>
      <c r="N88" s="11">
        <f t="shared" si="14"/>
        <v>-1.0588572436198611</v>
      </c>
      <c r="O88" s="11">
        <f t="shared" si="15"/>
        <v>-0.66738003545276758</v>
      </c>
      <c r="P88" s="11">
        <f t="shared" si="16"/>
        <v>0.42727484686008549</v>
      </c>
      <c r="Q88" s="11">
        <f t="shared" si="17"/>
        <v>0.57222137666943895</v>
      </c>
      <c r="R88" s="10">
        <v>1</v>
      </c>
      <c r="S88" s="1"/>
      <c r="T88" s="1"/>
    </row>
    <row r="89" spans="1:20" x14ac:dyDescent="0.25">
      <c r="A89" s="1"/>
      <c r="B89" s="12">
        <v>84</v>
      </c>
      <c r="C89" s="14">
        <v>23.940739472949126</v>
      </c>
      <c r="D89" s="14">
        <v>0.67735170055519167</v>
      </c>
      <c r="E89" s="14">
        <v>0.44176013528813202</v>
      </c>
      <c r="F89" s="13">
        <v>19047.964587440005</v>
      </c>
      <c r="G89" s="13">
        <v>-580.53259890637753</v>
      </c>
      <c r="H89" s="13">
        <v>-3148.4174237372299</v>
      </c>
      <c r="I89" s="10">
        <v>1</v>
      </c>
      <c r="J89" s="1"/>
      <c r="K89" s="12">
        <v>84</v>
      </c>
      <c r="L89" s="11">
        <f t="shared" si="12"/>
        <v>-1.3074709194118501</v>
      </c>
      <c r="M89" s="11">
        <f t="shared" si="13"/>
        <v>-1.1719313823487492</v>
      </c>
      <c r="N89" s="11">
        <f t="shared" si="14"/>
        <v>-0.54591756303684125</v>
      </c>
      <c r="O89" s="11">
        <f t="shared" si="15"/>
        <v>-0.61409413077292152</v>
      </c>
      <c r="P89" s="11">
        <f t="shared" si="16"/>
        <v>0.67357637379902302</v>
      </c>
      <c r="Q89" s="11">
        <f t="shared" si="17"/>
        <v>0.43220882444164743</v>
      </c>
      <c r="R89" s="10">
        <v>1</v>
      </c>
      <c r="S89" s="1"/>
      <c r="T89" s="1"/>
    </row>
    <row r="90" spans="1:20" x14ac:dyDescent="0.25">
      <c r="A90" s="1"/>
      <c r="B90" s="12">
        <v>85</v>
      </c>
      <c r="C90" s="14">
        <v>41.791484968816206</v>
      </c>
      <c r="D90" s="14">
        <v>10.793066301555148</v>
      </c>
      <c r="E90" s="14">
        <v>1.0135609398485579</v>
      </c>
      <c r="F90" s="13">
        <v>35484.653527645823</v>
      </c>
      <c r="G90" s="13">
        <v>-2862.4807536620929</v>
      </c>
      <c r="H90" s="13">
        <v>-4971.3382438389754</v>
      </c>
      <c r="I90" s="10">
        <v>0</v>
      </c>
      <c r="J90" s="1"/>
      <c r="K90" s="12">
        <v>85</v>
      </c>
      <c r="L90" s="11">
        <f t="shared" si="12"/>
        <v>0.86860786882679031</v>
      </c>
      <c r="M90" s="11">
        <f t="shared" si="13"/>
        <v>0.32160125034893716</v>
      </c>
      <c r="N90" s="11">
        <f t="shared" si="14"/>
        <v>0.3777669212315457</v>
      </c>
      <c r="O90" s="11">
        <f t="shared" si="15"/>
        <v>-0.27067832274442322</v>
      </c>
      <c r="P90" s="11">
        <f t="shared" si="16"/>
        <v>8.7262678989164594E-2</v>
      </c>
      <c r="Q90" s="11">
        <f t="shared" si="17"/>
        <v>0.1882563957631421</v>
      </c>
      <c r="R90" s="10">
        <v>0</v>
      </c>
      <c r="S90" s="1"/>
      <c r="T90" s="1"/>
    </row>
    <row r="91" spans="1:20" x14ac:dyDescent="0.25">
      <c r="A91" s="1"/>
      <c r="B91" s="12">
        <v>86</v>
      </c>
      <c r="C91" s="14">
        <v>38.552951916159735</v>
      </c>
      <c r="D91" s="14">
        <v>16.91530554396461</v>
      </c>
      <c r="E91" s="14">
        <v>0.63348602560836309</v>
      </c>
      <c r="F91" s="13">
        <v>95948.505357777598</v>
      </c>
      <c r="G91" s="13">
        <v>-2874.6129257568628</v>
      </c>
      <c r="H91" s="13">
        <v>-591.44362361498906</v>
      </c>
      <c r="I91" s="10">
        <v>0</v>
      </c>
      <c r="J91" s="1"/>
      <c r="K91" s="12">
        <v>86</v>
      </c>
      <c r="L91" s="11">
        <f t="shared" si="12"/>
        <v>0.47381746175235651</v>
      </c>
      <c r="M91" s="11">
        <f t="shared" si="13"/>
        <v>1.2255180228542641</v>
      </c>
      <c r="N91" s="11">
        <f t="shared" si="14"/>
        <v>-0.2362044099441627</v>
      </c>
      <c r="O91" s="11">
        <f t="shared" si="15"/>
        <v>0.99260789069535549</v>
      </c>
      <c r="P91" s="11">
        <f t="shared" si="16"/>
        <v>8.4145492197637742E-2</v>
      </c>
      <c r="Q91" s="11">
        <f t="shared" si="17"/>
        <v>0.77439591327653812</v>
      </c>
      <c r="R91" s="10">
        <v>0</v>
      </c>
      <c r="S91" s="1"/>
      <c r="T91" s="1"/>
    </row>
    <row r="92" spans="1:20" x14ac:dyDescent="0.25">
      <c r="A92" s="1"/>
      <c r="B92" s="12">
        <v>87</v>
      </c>
      <c r="C92" s="14">
        <v>31.484769285199299</v>
      </c>
      <c r="D92" s="14">
        <v>11.601337204648139</v>
      </c>
      <c r="E92" s="14">
        <v>0.45740524404550292</v>
      </c>
      <c r="F92" s="13">
        <v>62995.995765098829</v>
      </c>
      <c r="G92" s="13">
        <v>-11125.902090858392</v>
      </c>
      <c r="H92" s="13">
        <v>-13652.343594266848</v>
      </c>
      <c r="I92" s="10">
        <v>0</v>
      </c>
      <c r="J92" s="1"/>
      <c r="K92" s="12">
        <v>87</v>
      </c>
      <c r="L92" s="11">
        <f t="shared" si="12"/>
        <v>-0.38782287131893634</v>
      </c>
      <c r="M92" s="11">
        <f t="shared" si="13"/>
        <v>0.44093824407057491</v>
      </c>
      <c r="N92" s="11">
        <f t="shared" si="14"/>
        <v>-0.52064452372206749</v>
      </c>
      <c r="O92" s="11">
        <f t="shared" si="15"/>
        <v>0.30412295619887553</v>
      </c>
      <c r="P92" s="11">
        <f t="shared" si="16"/>
        <v>-2.0359043552333289</v>
      </c>
      <c r="Q92" s="11">
        <f t="shared" si="17"/>
        <v>-0.97347938302388026</v>
      </c>
      <c r="R92" s="10">
        <v>0</v>
      </c>
      <c r="S92" s="1"/>
      <c r="T92" s="1"/>
    </row>
    <row r="93" spans="1:20" x14ac:dyDescent="0.25">
      <c r="A93" s="1"/>
      <c r="B93" s="12">
        <v>88</v>
      </c>
      <c r="C93" s="14">
        <v>24.083213774847565</v>
      </c>
      <c r="D93" s="14">
        <v>0.14347729189676528</v>
      </c>
      <c r="E93" s="14">
        <v>2.1219824241554224</v>
      </c>
      <c r="F93" s="13">
        <v>18529.10174977006</v>
      </c>
      <c r="G93" s="13">
        <v>-172.14811537600156</v>
      </c>
      <c r="H93" s="13">
        <v>-2671.172780350706</v>
      </c>
      <c r="I93" s="10">
        <v>0</v>
      </c>
      <c r="J93" s="1"/>
      <c r="K93" s="12">
        <v>88</v>
      </c>
      <c r="L93" s="11">
        <f t="shared" si="12"/>
        <v>-1.2901027200667818</v>
      </c>
      <c r="M93" s="11">
        <f t="shared" si="13"/>
        <v>-1.2507551612456664</v>
      </c>
      <c r="N93" s="11">
        <f t="shared" si="14"/>
        <v>2.1683060721357852</v>
      </c>
      <c r="O93" s="11">
        <f t="shared" si="15"/>
        <v>-0.62493486039326029</v>
      </c>
      <c r="P93" s="11">
        <f t="shared" si="16"/>
        <v>0.77850488189974421</v>
      </c>
      <c r="Q93" s="11">
        <f t="shared" si="17"/>
        <v>0.49607610191421009</v>
      </c>
      <c r="R93" s="10">
        <v>0</v>
      </c>
      <c r="S93" s="1"/>
      <c r="T93" s="1"/>
    </row>
    <row r="94" spans="1:20" x14ac:dyDescent="0.25">
      <c r="A94" s="1"/>
      <c r="B94" s="12">
        <v>89</v>
      </c>
      <c r="C94" s="14">
        <v>31.503123085473241</v>
      </c>
      <c r="D94" s="14">
        <v>8.3330742644345044</v>
      </c>
      <c r="E94" s="14">
        <v>0.27733315150754739</v>
      </c>
      <c r="F94" s="13">
        <v>39168.781621089416</v>
      </c>
      <c r="G94" s="13">
        <v>-1980.3106730610082</v>
      </c>
      <c r="H94" s="13">
        <v>-4428.4260545126872</v>
      </c>
      <c r="I94" s="10">
        <v>0</v>
      </c>
      <c r="J94" s="1"/>
      <c r="K94" s="12">
        <v>89</v>
      </c>
      <c r="L94" s="11">
        <f t="shared" si="12"/>
        <v>-0.38558546809849703</v>
      </c>
      <c r="M94" s="11">
        <f t="shared" si="13"/>
        <v>-4.1603775547399448E-2</v>
      </c>
      <c r="N94" s="11">
        <f t="shared" si="14"/>
        <v>-0.8115321835512932</v>
      </c>
      <c r="O94" s="11">
        <f t="shared" si="15"/>
        <v>-0.19370492313255591</v>
      </c>
      <c r="P94" s="11">
        <f t="shared" si="16"/>
        <v>0.31392356886521106</v>
      </c>
      <c r="Q94" s="11">
        <f t="shared" si="17"/>
        <v>0.26091163436967696</v>
      </c>
      <c r="R94" s="10">
        <v>0</v>
      </c>
      <c r="S94" s="1"/>
      <c r="T94" s="1"/>
    </row>
    <row r="95" spans="1:20" x14ac:dyDescent="0.25">
      <c r="A95" s="1"/>
      <c r="B95" s="12">
        <v>90</v>
      </c>
      <c r="C95" s="14">
        <v>46.278706179746209</v>
      </c>
      <c r="D95" s="14">
        <v>7.9660048793723819</v>
      </c>
      <c r="E95" s="14">
        <v>0.55259811329712205</v>
      </c>
      <c r="F95" s="13">
        <v>36913.581827361617</v>
      </c>
      <c r="G95" s="13">
        <v>-1949.9482773937077</v>
      </c>
      <c r="H95" s="13">
        <v>-687.45714933247609</v>
      </c>
      <c r="I95" s="10">
        <v>0</v>
      </c>
      <c r="J95" s="1"/>
      <c r="K95" s="12">
        <v>90</v>
      </c>
      <c r="L95" s="11">
        <f t="shared" si="12"/>
        <v>1.4156184627260777</v>
      </c>
      <c r="M95" s="11">
        <f t="shared" si="13"/>
        <v>-9.5799660532169484E-2</v>
      </c>
      <c r="N95" s="11">
        <f t="shared" si="14"/>
        <v>-0.36687038482713363</v>
      </c>
      <c r="O95" s="11">
        <f t="shared" si="15"/>
        <v>-0.24082337029950932</v>
      </c>
      <c r="P95" s="11">
        <f t="shared" si="16"/>
        <v>0.32172474890073183</v>
      </c>
      <c r="Q95" s="11">
        <f t="shared" si="17"/>
        <v>0.76154690056765928</v>
      </c>
      <c r="R95" s="10">
        <v>0</v>
      </c>
      <c r="S95" s="1"/>
      <c r="T95" s="1"/>
    </row>
    <row r="96" spans="1:20" x14ac:dyDescent="0.25">
      <c r="A96" s="1"/>
      <c r="B96" s="12">
        <v>91</v>
      </c>
      <c r="C96" s="14">
        <v>45.656076519467156</v>
      </c>
      <c r="D96" s="14">
        <v>18.219485916286267</v>
      </c>
      <c r="E96" s="14">
        <v>1.1608663415911624</v>
      </c>
      <c r="F96" s="13">
        <v>83778.008983611391</v>
      </c>
      <c r="G96" s="13">
        <v>-1645.1754597641234</v>
      </c>
      <c r="H96" s="13">
        <v>-10597.649430384972</v>
      </c>
      <c r="I96" s="10">
        <v>0</v>
      </c>
      <c r="J96" s="1"/>
      <c r="K96" s="12">
        <v>91</v>
      </c>
      <c r="L96" s="11">
        <f t="shared" si="12"/>
        <v>1.3397173639750386</v>
      </c>
      <c r="M96" s="11">
        <f t="shared" si="13"/>
        <v>1.4180734696828712</v>
      </c>
      <c r="N96" s="11">
        <f t="shared" si="14"/>
        <v>0.61572341404054887</v>
      </c>
      <c r="O96" s="11">
        <f t="shared" si="15"/>
        <v>0.73832669929198147</v>
      </c>
      <c r="P96" s="11">
        <f t="shared" si="16"/>
        <v>0.40003173252330321</v>
      </c>
      <c r="Q96" s="11">
        <f t="shared" si="17"/>
        <v>-0.56468485287668124</v>
      </c>
      <c r="R96" s="10">
        <v>0</v>
      </c>
      <c r="S96" s="1"/>
      <c r="T96" s="1"/>
    </row>
    <row r="97" spans="1:20" x14ac:dyDescent="0.25">
      <c r="A97" s="1"/>
      <c r="B97" s="12">
        <v>92</v>
      </c>
      <c r="C97" s="14">
        <v>28.654799919950793</v>
      </c>
      <c r="D97" s="14">
        <v>11.317143778336595</v>
      </c>
      <c r="E97" s="14">
        <v>0.11654737243279505</v>
      </c>
      <c r="F97" s="13">
        <v>26330.231240590871</v>
      </c>
      <c r="G97" s="13">
        <v>-2583.9400991322523</v>
      </c>
      <c r="H97" s="13">
        <v>-2078.6521891359998</v>
      </c>
      <c r="I97" s="10">
        <v>0</v>
      </c>
      <c r="J97" s="1"/>
      <c r="K97" s="12">
        <v>92</v>
      </c>
      <c r="L97" s="11">
        <f t="shared" si="12"/>
        <v>-0.73280769609884466</v>
      </c>
      <c r="M97" s="11">
        <f t="shared" si="13"/>
        <v>0.39897856322385561</v>
      </c>
      <c r="N97" s="11">
        <f t="shared" si="14"/>
        <v>-1.0712648181293876</v>
      </c>
      <c r="O97" s="11">
        <f t="shared" si="15"/>
        <v>-0.4619439321490692</v>
      </c>
      <c r="P97" s="11">
        <f t="shared" si="16"/>
        <v>0.15882968631656372</v>
      </c>
      <c r="Q97" s="11">
        <f t="shared" si="17"/>
        <v>0.57537018626219816</v>
      </c>
      <c r="R97" s="10">
        <v>0</v>
      </c>
      <c r="S97" s="1"/>
      <c r="T97" s="1"/>
    </row>
    <row r="98" spans="1:20" x14ac:dyDescent="0.25">
      <c r="A98" s="1"/>
      <c r="B98" s="12">
        <v>93</v>
      </c>
      <c r="C98" s="14">
        <v>33.704260494315136</v>
      </c>
      <c r="D98" s="14">
        <v>5.4629336924337153</v>
      </c>
      <c r="E98" s="14">
        <v>0.32811185909021989</v>
      </c>
      <c r="F98" s="13">
        <v>41564.972316035652</v>
      </c>
      <c r="G98" s="13">
        <v>-5272.9197994937695</v>
      </c>
      <c r="H98" s="13">
        <v>-8861.815429002505</v>
      </c>
      <c r="I98" s="10">
        <v>0</v>
      </c>
      <c r="J98" s="1"/>
      <c r="K98" s="12">
        <v>93</v>
      </c>
      <c r="L98" s="11">
        <f t="shared" si="12"/>
        <v>-0.11725782730117643</v>
      </c>
      <c r="M98" s="11">
        <f t="shared" si="13"/>
        <v>-0.46536509877502774</v>
      </c>
      <c r="N98" s="11">
        <f t="shared" si="14"/>
        <v>-0.72950448447980731</v>
      </c>
      <c r="O98" s="11">
        <f t="shared" si="15"/>
        <v>-0.14364071818903729</v>
      </c>
      <c r="P98" s="11">
        <f t="shared" si="16"/>
        <v>-0.53206489869053619</v>
      </c>
      <c r="Q98" s="11">
        <f t="shared" si="17"/>
        <v>-0.33238682009852383</v>
      </c>
      <c r="R98" s="10">
        <v>0</v>
      </c>
      <c r="S98" s="1"/>
      <c r="T98" s="1"/>
    </row>
    <row r="99" spans="1:20" x14ac:dyDescent="0.25">
      <c r="A99" s="1"/>
      <c r="B99" s="12">
        <v>94</v>
      </c>
      <c r="C99" s="14">
        <v>29.916091765262557</v>
      </c>
      <c r="D99" s="14">
        <v>0.28116556443168944</v>
      </c>
      <c r="E99" s="14">
        <v>0.34265840255361169</v>
      </c>
      <c r="F99" s="13">
        <v>25886.416960867988</v>
      </c>
      <c r="G99" s="13">
        <v>-2659.8009230820121</v>
      </c>
      <c r="H99" s="13">
        <v>-11607.719410652082</v>
      </c>
      <c r="I99" s="10">
        <v>0</v>
      </c>
      <c r="J99" s="1"/>
      <c r="K99" s="12">
        <v>94</v>
      </c>
      <c r="L99" s="11">
        <f t="shared" si="12"/>
        <v>-0.57905106834361919</v>
      </c>
      <c r="M99" s="11">
        <f t="shared" si="13"/>
        <v>-1.2304262041445684</v>
      </c>
      <c r="N99" s="11">
        <f t="shared" si="14"/>
        <v>-0.70600606266978549</v>
      </c>
      <c r="O99" s="11">
        <f t="shared" si="15"/>
        <v>-0.47121665368319776</v>
      </c>
      <c r="P99" s="11">
        <f t="shared" si="16"/>
        <v>0.13933834077980881</v>
      </c>
      <c r="Q99" s="11">
        <f t="shared" si="17"/>
        <v>-0.69985749565096156</v>
      </c>
      <c r="R99" s="10">
        <v>0</v>
      </c>
      <c r="S99" s="1"/>
      <c r="T99" s="1"/>
    </row>
    <row r="100" spans="1:20" x14ac:dyDescent="0.25">
      <c r="A100" s="1"/>
      <c r="B100" s="12">
        <v>95</v>
      </c>
      <c r="C100" s="14">
        <v>44.784935514741761</v>
      </c>
      <c r="D100" s="14">
        <v>13.288400368880303</v>
      </c>
      <c r="E100" s="14">
        <v>0.53924874435966941</v>
      </c>
      <c r="F100" s="13">
        <v>61042.236061956559</v>
      </c>
      <c r="G100" s="13">
        <v>-9939.913246414475</v>
      </c>
      <c r="H100" s="13">
        <v>-10871.61554226459</v>
      </c>
      <c r="I100" s="10">
        <v>1</v>
      </c>
      <c r="J100" s="1"/>
      <c r="K100" s="12">
        <v>95</v>
      </c>
      <c r="L100" s="11">
        <f t="shared" si="12"/>
        <v>1.2335217172785615</v>
      </c>
      <c r="M100" s="11">
        <f t="shared" si="13"/>
        <v>0.69002434313409311</v>
      </c>
      <c r="N100" s="11">
        <f t="shared" si="14"/>
        <v>-0.38843489621633775</v>
      </c>
      <c r="O100" s="11">
        <f t="shared" si="15"/>
        <v>0.26330257141280677</v>
      </c>
      <c r="P100" s="11">
        <f t="shared" si="16"/>
        <v>-1.7311816121070169</v>
      </c>
      <c r="Q100" s="11">
        <f t="shared" si="17"/>
        <v>-0.6013483753026907</v>
      </c>
      <c r="R100" s="10">
        <v>1</v>
      </c>
      <c r="S100" s="1"/>
      <c r="T100" s="1"/>
    </row>
    <row r="101" spans="1:20" x14ac:dyDescent="0.25">
      <c r="A101" s="1"/>
      <c r="B101" s="12">
        <v>96</v>
      </c>
      <c r="C101" s="14">
        <v>32.085182481333888</v>
      </c>
      <c r="D101" s="14">
        <v>7.4357110429660009</v>
      </c>
      <c r="E101" s="14">
        <v>1.8377658777152608</v>
      </c>
      <c r="F101" s="13">
        <v>25162.026874953852</v>
      </c>
      <c r="G101" s="13">
        <v>-647.93419473527172</v>
      </c>
      <c r="H101" s="13">
        <v>-1691.2798449196653</v>
      </c>
      <c r="I101" s="10">
        <v>0</v>
      </c>
      <c r="J101" s="1"/>
      <c r="K101" s="12">
        <v>96</v>
      </c>
      <c r="L101" s="11">
        <f t="shared" si="12"/>
        <v>-0.31463005029140301</v>
      </c>
      <c r="M101" s="11">
        <f t="shared" si="13"/>
        <v>-0.17409478656440119</v>
      </c>
      <c r="N101" s="11">
        <f t="shared" si="14"/>
        <v>1.7091839232592361</v>
      </c>
      <c r="O101" s="11">
        <f t="shared" si="15"/>
        <v>-0.48635151494309098</v>
      </c>
      <c r="P101" s="11">
        <f t="shared" si="16"/>
        <v>0.65625850502792027</v>
      </c>
      <c r="Q101" s="11">
        <f t="shared" si="17"/>
        <v>0.62721030083677765</v>
      </c>
      <c r="R101" s="10">
        <v>0</v>
      </c>
      <c r="S101" s="1"/>
      <c r="T101" s="1"/>
    </row>
    <row r="102" spans="1:20" x14ac:dyDescent="0.25">
      <c r="A102" s="1"/>
      <c r="B102" s="12">
        <v>97</v>
      </c>
      <c r="C102" s="14">
        <v>23.988417821098562</v>
      </c>
      <c r="D102" s="14">
        <v>4.5191369508680888</v>
      </c>
      <c r="E102" s="14">
        <v>0.50274229218975119</v>
      </c>
      <c r="F102" s="13">
        <v>11522.101233620448</v>
      </c>
      <c r="G102" s="13">
        <v>-200.91372022730394</v>
      </c>
      <c r="H102" s="13">
        <v>-1622.1903562291895</v>
      </c>
      <c r="I102" s="10">
        <v>0</v>
      </c>
      <c r="J102" s="1"/>
      <c r="K102" s="12">
        <v>97</v>
      </c>
      <c r="L102" s="11">
        <f t="shared" ref="L102:L133" si="18">(C102-C$207)/C$209</f>
        <v>-1.301658734027757</v>
      </c>
      <c r="M102" s="11">
        <f t="shared" ref="M102:M133" si="19">(D102-D$207)/D$209</f>
        <v>-0.60471177745877269</v>
      </c>
      <c r="N102" s="11">
        <f t="shared" ref="N102:N133" si="20">(E102-E$207)/E$209</f>
        <v>-0.4474072571785826</v>
      </c>
      <c r="O102" s="11">
        <f t="shared" ref="O102:O133" si="21">(F102-F$207)/F$209</f>
        <v>-0.77133385552320599</v>
      </c>
      <c r="P102" s="11">
        <f t="shared" ref="P102:P133" si="22">(G102-G$207)/G$209</f>
        <v>0.77111397425416139</v>
      </c>
      <c r="Q102" s="11">
        <f t="shared" ref="Q102:Q133" si="23">(H102-H$207)/H$209</f>
        <v>0.63645620355308807</v>
      </c>
      <c r="R102" s="10">
        <v>0</v>
      </c>
      <c r="S102" s="1"/>
      <c r="T102" s="1"/>
    </row>
    <row r="103" spans="1:20" x14ac:dyDescent="0.25">
      <c r="A103" s="1"/>
      <c r="B103" s="12">
        <v>98</v>
      </c>
      <c r="C103" s="14">
        <v>43.684503519349278</v>
      </c>
      <c r="D103" s="14">
        <v>18.1202187906039</v>
      </c>
      <c r="E103" s="14">
        <v>0.85073287893547711</v>
      </c>
      <c r="F103" s="13">
        <v>46788.186823788696</v>
      </c>
      <c r="G103" s="13">
        <v>-943.88441133935805</v>
      </c>
      <c r="H103" s="13">
        <v>-1547.9050049044254</v>
      </c>
      <c r="I103" s="10">
        <v>0</v>
      </c>
      <c r="J103" s="1"/>
      <c r="K103" s="12">
        <v>98</v>
      </c>
      <c r="L103" s="11">
        <f t="shared" si="18"/>
        <v>1.099374562268866</v>
      </c>
      <c r="M103" s="11">
        <f t="shared" si="19"/>
        <v>1.4034171950242265</v>
      </c>
      <c r="N103" s="11">
        <f t="shared" si="20"/>
        <v>0.11473519362748529</v>
      </c>
      <c r="O103" s="11">
        <f t="shared" si="21"/>
        <v>-3.4510805393855704E-2</v>
      </c>
      <c r="P103" s="11">
        <f t="shared" si="22"/>
        <v>0.58021836160253415</v>
      </c>
      <c r="Q103" s="11">
        <f t="shared" si="23"/>
        <v>0.64639744272874289</v>
      </c>
      <c r="R103" s="10">
        <v>0</v>
      </c>
      <c r="S103" s="1"/>
      <c r="T103" s="1"/>
    </row>
    <row r="104" spans="1:20" x14ac:dyDescent="0.25">
      <c r="A104" s="1"/>
      <c r="B104" s="12">
        <v>99</v>
      </c>
      <c r="C104" s="14">
        <v>36.756876238879642</v>
      </c>
      <c r="D104" s="14">
        <v>10.02938212562205</v>
      </c>
      <c r="E104" s="14">
        <v>0.74525663447231705</v>
      </c>
      <c r="F104" s="13">
        <v>46220.855600610317</v>
      </c>
      <c r="G104" s="13">
        <v>-1026.661810659311</v>
      </c>
      <c r="H104" s="13">
        <v>-12244.679717811385</v>
      </c>
      <c r="I104" s="10">
        <v>0</v>
      </c>
      <c r="J104" s="1"/>
      <c r="K104" s="12">
        <v>99</v>
      </c>
      <c r="L104" s="11">
        <f t="shared" si="18"/>
        <v>0.2548685005279942</v>
      </c>
      <c r="M104" s="11">
        <f t="shared" si="19"/>
        <v>0.20884725492500786</v>
      </c>
      <c r="N104" s="11">
        <f t="shared" si="20"/>
        <v>-5.5650663986719237E-2</v>
      </c>
      <c r="O104" s="11">
        <f t="shared" si="21"/>
        <v>-4.6364196982414868E-2</v>
      </c>
      <c r="P104" s="11">
        <f t="shared" si="22"/>
        <v>0.55894990169432546</v>
      </c>
      <c r="Q104" s="11">
        <f t="shared" si="23"/>
        <v>-0.78509872620240473</v>
      </c>
      <c r="R104" s="10">
        <v>0</v>
      </c>
      <c r="S104" s="1"/>
      <c r="T104" s="1"/>
    </row>
    <row r="105" spans="1:20" x14ac:dyDescent="0.25">
      <c r="A105" s="1"/>
      <c r="B105" s="12">
        <v>100</v>
      </c>
      <c r="C105" s="14">
        <v>53.9744796490805</v>
      </c>
      <c r="D105" s="14">
        <v>31.37192855310369</v>
      </c>
      <c r="E105" s="14">
        <v>0.44979888157932818</v>
      </c>
      <c r="F105" s="13">
        <v>250322.76615469239</v>
      </c>
      <c r="G105" s="13">
        <v>-8504.7371666616345</v>
      </c>
      <c r="H105" s="13">
        <v>-30319.015161742725</v>
      </c>
      <c r="I105" s="10">
        <v>0</v>
      </c>
      <c r="J105" s="1"/>
      <c r="K105" s="12">
        <v>100</v>
      </c>
      <c r="L105" s="11">
        <f t="shared" si="18"/>
        <v>2.3537646824223546</v>
      </c>
      <c r="M105" s="11">
        <f t="shared" si="19"/>
        <v>3.3599631979507505</v>
      </c>
      <c r="N105" s="11">
        <f t="shared" si="20"/>
        <v>-0.53293180792259987</v>
      </c>
      <c r="O105" s="11">
        <f t="shared" si="21"/>
        <v>4.2179875096218655</v>
      </c>
      <c r="P105" s="11">
        <f t="shared" si="22"/>
        <v>-1.3624337997305804</v>
      </c>
      <c r="Q105" s="11">
        <f t="shared" si="23"/>
        <v>-3.2038971620285639</v>
      </c>
      <c r="R105" s="10">
        <v>0</v>
      </c>
      <c r="S105" s="1"/>
      <c r="T105" s="1"/>
    </row>
    <row r="106" spans="1:20" x14ac:dyDescent="0.25">
      <c r="A106" s="1"/>
      <c r="B106" s="12">
        <v>101</v>
      </c>
      <c r="C106" s="14">
        <v>35.828981990899294</v>
      </c>
      <c r="D106" s="14">
        <v>6.4029121720925843</v>
      </c>
      <c r="E106" s="14">
        <v>0.27772724938112398</v>
      </c>
      <c r="F106" s="13">
        <v>68075.258519194555</v>
      </c>
      <c r="G106" s="13">
        <v>-4241.0495001326772</v>
      </c>
      <c r="H106" s="13">
        <v>-3024.520270177788</v>
      </c>
      <c r="I106" s="10">
        <v>0</v>
      </c>
      <c r="J106" s="1"/>
      <c r="K106" s="12">
        <v>101</v>
      </c>
      <c r="L106" s="11">
        <f t="shared" si="18"/>
        <v>0.14175440166718356</v>
      </c>
      <c r="M106" s="11">
        <f t="shared" si="19"/>
        <v>-0.32658216659687966</v>
      </c>
      <c r="N106" s="11">
        <f t="shared" si="20"/>
        <v>-0.81089555959378457</v>
      </c>
      <c r="O106" s="11">
        <f t="shared" si="21"/>
        <v>0.41024524939504992</v>
      </c>
      <c r="P106" s="11">
        <f t="shared" si="22"/>
        <v>-0.26694069482897975</v>
      </c>
      <c r="Q106" s="11">
        <f t="shared" si="23"/>
        <v>0.4487893644101868</v>
      </c>
      <c r="R106" s="10">
        <v>0</v>
      </c>
      <c r="S106" s="1"/>
      <c r="T106" s="1"/>
    </row>
    <row r="107" spans="1:20" x14ac:dyDescent="0.25">
      <c r="A107" s="1"/>
      <c r="B107" s="12">
        <v>102</v>
      </c>
      <c r="C107" s="14">
        <v>31.612582244669643</v>
      </c>
      <c r="D107" s="14">
        <v>9.641135841005914</v>
      </c>
      <c r="E107" s="14">
        <v>0.47084855389841496</v>
      </c>
      <c r="F107" s="13">
        <v>49859.31126578078</v>
      </c>
      <c r="G107" s="13">
        <v>-6374.2120948490601</v>
      </c>
      <c r="H107" s="13">
        <v>-4486.8415996281747</v>
      </c>
      <c r="I107" s="10">
        <v>1</v>
      </c>
      <c r="J107" s="1"/>
      <c r="K107" s="12">
        <v>102</v>
      </c>
      <c r="L107" s="11">
        <f t="shared" si="18"/>
        <v>-0.37224194950086353</v>
      </c>
      <c r="M107" s="11">
        <f t="shared" si="19"/>
        <v>0.15152471089628328</v>
      </c>
      <c r="N107" s="11">
        <f t="shared" si="20"/>
        <v>-0.49892826059457307</v>
      </c>
      <c r="O107" s="11">
        <f t="shared" si="21"/>
        <v>2.9654957287394867E-2</v>
      </c>
      <c r="P107" s="11">
        <f t="shared" si="22"/>
        <v>-0.81502608403110044</v>
      </c>
      <c r="Q107" s="11">
        <f t="shared" si="23"/>
        <v>0.25309417244464028</v>
      </c>
      <c r="R107" s="10">
        <v>1</v>
      </c>
      <c r="S107" s="1"/>
      <c r="T107" s="1"/>
    </row>
    <row r="108" spans="1:20" x14ac:dyDescent="0.25">
      <c r="A108" s="1"/>
      <c r="B108" s="12">
        <v>103</v>
      </c>
      <c r="C108" s="14">
        <v>27.760447064410066</v>
      </c>
      <c r="D108" s="14">
        <v>7.4434106955051496</v>
      </c>
      <c r="E108" s="14">
        <v>2.1340679435168708</v>
      </c>
      <c r="F108" s="13">
        <v>27253.849305802374</v>
      </c>
      <c r="G108" s="13">
        <v>-1083.9794847061198</v>
      </c>
      <c r="H108" s="13">
        <v>-1014.322235849359</v>
      </c>
      <c r="I108" s="10">
        <v>0</v>
      </c>
      <c r="J108" s="1"/>
      <c r="K108" s="12">
        <v>103</v>
      </c>
      <c r="L108" s="11">
        <f t="shared" si="18"/>
        <v>-0.84183296221971493</v>
      </c>
      <c r="M108" s="11">
        <f t="shared" si="19"/>
        <v>-0.17295797292530196</v>
      </c>
      <c r="N108" s="11">
        <f t="shared" si="20"/>
        <v>2.1878289665239401</v>
      </c>
      <c r="O108" s="11">
        <f t="shared" si="21"/>
        <v>-0.4426465514339995</v>
      </c>
      <c r="P108" s="11">
        <f t="shared" si="22"/>
        <v>0.54422295131280418</v>
      </c>
      <c r="Q108" s="11">
        <f t="shared" si="23"/>
        <v>0.71780417141195596</v>
      </c>
      <c r="R108" s="10">
        <v>0</v>
      </c>
      <c r="S108" s="1"/>
      <c r="T108" s="1"/>
    </row>
    <row r="109" spans="1:20" x14ac:dyDescent="0.25">
      <c r="A109" s="1"/>
      <c r="B109" s="12">
        <v>104</v>
      </c>
      <c r="C109" s="14">
        <v>46.291232749449513</v>
      </c>
      <c r="D109" s="14">
        <v>14.534093223445865</v>
      </c>
      <c r="E109" s="14">
        <v>1.6623293735378148</v>
      </c>
      <c r="F109" s="13">
        <v>69674.120382990543</v>
      </c>
      <c r="G109" s="13">
        <v>-4305.1973818718834</v>
      </c>
      <c r="H109" s="13">
        <v>-4915.3745097205128</v>
      </c>
      <c r="I109" s="10">
        <v>1</v>
      </c>
      <c r="J109" s="1"/>
      <c r="K109" s="12">
        <v>104</v>
      </c>
      <c r="L109" s="11">
        <f t="shared" si="18"/>
        <v>1.417145502738332</v>
      </c>
      <c r="M109" s="11">
        <f t="shared" si="19"/>
        <v>0.87394441225388486</v>
      </c>
      <c r="N109" s="11">
        <f t="shared" si="20"/>
        <v>1.4257845723129428</v>
      </c>
      <c r="O109" s="11">
        <f t="shared" si="21"/>
        <v>0.44365066583134677</v>
      </c>
      <c r="P109" s="11">
        <f t="shared" si="22"/>
        <v>-0.28342256865172932</v>
      </c>
      <c r="Q109" s="11">
        <f t="shared" si="23"/>
        <v>0.19574574401434866</v>
      </c>
      <c r="R109" s="10">
        <v>1</v>
      </c>
      <c r="S109" s="1"/>
      <c r="T109" s="1"/>
    </row>
    <row r="110" spans="1:20" x14ac:dyDescent="0.25">
      <c r="A110" s="1"/>
      <c r="B110" s="12">
        <v>105</v>
      </c>
      <c r="C110" s="14">
        <v>51.034230809387395</v>
      </c>
      <c r="D110" s="14">
        <v>10.983877057194835</v>
      </c>
      <c r="E110" s="14">
        <v>2.2118478144586304</v>
      </c>
      <c r="F110" s="13">
        <v>35666.018021735901</v>
      </c>
      <c r="G110" s="13">
        <v>-4834.2987244224532</v>
      </c>
      <c r="H110" s="13">
        <v>-1982.9750133506332</v>
      </c>
      <c r="I110" s="10">
        <v>0</v>
      </c>
      <c r="J110" s="1"/>
      <c r="K110" s="12">
        <v>105</v>
      </c>
      <c r="L110" s="11">
        <f t="shared" si="18"/>
        <v>1.9953363392654375</v>
      </c>
      <c r="M110" s="11">
        <f t="shared" si="19"/>
        <v>0.34977346570477619</v>
      </c>
      <c r="N110" s="11">
        <f t="shared" si="20"/>
        <v>2.3134742251599985</v>
      </c>
      <c r="O110" s="11">
        <f t="shared" si="21"/>
        <v>-0.266889029504635</v>
      </c>
      <c r="P110" s="11">
        <f t="shared" si="22"/>
        <v>-0.41936753411168759</v>
      </c>
      <c r="Q110" s="11">
        <f t="shared" si="23"/>
        <v>0.58817418693219858</v>
      </c>
      <c r="R110" s="10">
        <v>0</v>
      </c>
      <c r="S110" s="1"/>
      <c r="T110" s="1"/>
    </row>
    <row r="111" spans="1:20" x14ac:dyDescent="0.25">
      <c r="A111" s="1"/>
      <c r="B111" s="12">
        <v>106</v>
      </c>
      <c r="C111" s="14">
        <v>28.495189318010127</v>
      </c>
      <c r="D111" s="14">
        <v>6.0191045956313962</v>
      </c>
      <c r="E111" s="14">
        <v>1.1287371191165745</v>
      </c>
      <c r="F111" s="13">
        <v>29038.065507820651</v>
      </c>
      <c r="G111" s="13">
        <v>-4224.0512909519248</v>
      </c>
      <c r="H111" s="13">
        <v>-6675.967337888349</v>
      </c>
      <c r="I111" s="10">
        <v>1</v>
      </c>
      <c r="J111" s="1"/>
      <c r="K111" s="12">
        <v>106</v>
      </c>
      <c r="L111" s="11">
        <f t="shared" si="18"/>
        <v>-0.75226488041316364</v>
      </c>
      <c r="M111" s="11">
        <f t="shared" si="19"/>
        <v>-0.38324935845940333</v>
      </c>
      <c r="N111" s="11">
        <f t="shared" si="20"/>
        <v>0.56382201051909264</v>
      </c>
      <c r="O111" s="11">
        <f t="shared" si="21"/>
        <v>-0.40536848095747857</v>
      </c>
      <c r="P111" s="11">
        <f t="shared" si="22"/>
        <v>-0.26257324992925779</v>
      </c>
      <c r="Q111" s="11">
        <f t="shared" si="23"/>
        <v>-3.9865639436485842E-2</v>
      </c>
      <c r="R111" s="10">
        <v>1</v>
      </c>
      <c r="S111" s="1"/>
      <c r="T111" s="1"/>
    </row>
    <row r="112" spans="1:20" x14ac:dyDescent="0.25">
      <c r="A112" s="1"/>
      <c r="B112" s="12">
        <v>107</v>
      </c>
      <c r="C112" s="14">
        <v>35.933843850680113</v>
      </c>
      <c r="D112" s="14">
        <v>18.738430692798399</v>
      </c>
      <c r="E112" s="14">
        <v>0.41249020846222162</v>
      </c>
      <c r="F112" s="13">
        <v>58225.704806904854</v>
      </c>
      <c r="G112" s="13">
        <v>-5095.1503960659347</v>
      </c>
      <c r="H112" s="13">
        <v>-11737.17205432511</v>
      </c>
      <c r="I112" s="10">
        <v>0</v>
      </c>
      <c r="J112" s="1"/>
      <c r="K112" s="12">
        <v>107</v>
      </c>
      <c r="L112" s="11">
        <f t="shared" si="18"/>
        <v>0.15453749068815054</v>
      </c>
      <c r="M112" s="11">
        <f t="shared" si="19"/>
        <v>1.4946929660664743</v>
      </c>
      <c r="N112" s="11">
        <f t="shared" si="20"/>
        <v>-0.59320007304580957</v>
      </c>
      <c r="O112" s="11">
        <f t="shared" si="21"/>
        <v>0.20445608716590163</v>
      </c>
      <c r="P112" s="11">
        <f t="shared" si="22"/>
        <v>-0.48638961218996457</v>
      </c>
      <c r="Q112" s="11">
        <f t="shared" si="23"/>
        <v>-0.7171814992361123</v>
      </c>
      <c r="R112" s="10">
        <v>0</v>
      </c>
      <c r="S112" s="1"/>
      <c r="T112" s="1"/>
    </row>
    <row r="113" spans="1:20" x14ac:dyDescent="0.25">
      <c r="A113" s="1"/>
      <c r="B113" s="12">
        <v>108</v>
      </c>
      <c r="C113" s="14">
        <v>25.79975163533949</v>
      </c>
      <c r="D113" s="14">
        <v>3.6310585657351417</v>
      </c>
      <c r="E113" s="14">
        <v>0.18442702714884379</v>
      </c>
      <c r="F113" s="13">
        <v>19827.500009851752</v>
      </c>
      <c r="G113" s="13">
        <v>-2952.21990803668</v>
      </c>
      <c r="H113" s="13">
        <v>-4217.4889329612724</v>
      </c>
      <c r="I113" s="10">
        <v>1</v>
      </c>
      <c r="J113" s="1"/>
      <c r="K113" s="12">
        <v>108</v>
      </c>
      <c r="L113" s="11">
        <f t="shared" si="18"/>
        <v>-1.0808497435852202</v>
      </c>
      <c r="M113" s="11">
        <f t="shared" si="19"/>
        <v>-0.73583193069623209</v>
      </c>
      <c r="N113" s="11">
        <f t="shared" si="20"/>
        <v>-0.96161232488585291</v>
      </c>
      <c r="O113" s="11">
        <f t="shared" si="21"/>
        <v>-0.59780710435609052</v>
      </c>
      <c r="P113" s="11">
        <f t="shared" si="22"/>
        <v>6.4205496440637777E-2</v>
      </c>
      <c r="Q113" s="11">
        <f t="shared" si="23"/>
        <v>0.28914030043869937</v>
      </c>
      <c r="R113" s="10">
        <v>1</v>
      </c>
      <c r="S113" s="1"/>
      <c r="T113" s="1"/>
    </row>
    <row r="114" spans="1:20" x14ac:dyDescent="0.25">
      <c r="A114" s="1"/>
      <c r="B114" s="12">
        <v>109</v>
      </c>
      <c r="C114" s="14">
        <v>46.602983752583235</v>
      </c>
      <c r="D114" s="14">
        <v>11.458925090081628</v>
      </c>
      <c r="E114" s="14">
        <v>0.53825003375121405</v>
      </c>
      <c r="F114" s="13">
        <v>52869.210856778758</v>
      </c>
      <c r="G114" s="13">
        <v>-5045.7955678940052</v>
      </c>
      <c r="H114" s="13">
        <v>-14190.148628088515</v>
      </c>
      <c r="I114" s="10">
        <v>1</v>
      </c>
      <c r="J114" s="1"/>
      <c r="K114" s="12">
        <v>109</v>
      </c>
      <c r="L114" s="11">
        <f t="shared" si="18"/>
        <v>1.4551492233834151</v>
      </c>
      <c r="M114" s="11">
        <f t="shared" si="19"/>
        <v>0.41991183626983086</v>
      </c>
      <c r="N114" s="11">
        <f t="shared" si="20"/>
        <v>-0.39004820890485981</v>
      </c>
      <c r="O114" s="11">
        <f t="shared" si="21"/>
        <v>9.2541534011421747E-2</v>
      </c>
      <c r="P114" s="11">
        <f t="shared" si="22"/>
        <v>-0.47370860030900558</v>
      </c>
      <c r="Q114" s="11">
        <f t="shared" si="23"/>
        <v>-1.0454511564051281</v>
      </c>
      <c r="R114" s="10">
        <v>1</v>
      </c>
      <c r="S114" s="1"/>
      <c r="T114" s="1"/>
    </row>
    <row r="115" spans="1:20" x14ac:dyDescent="0.25">
      <c r="A115" s="1"/>
      <c r="B115" s="12">
        <v>110</v>
      </c>
      <c r="C115" s="14">
        <v>29.120811141666064</v>
      </c>
      <c r="D115" s="14">
        <v>8.5880689090762861</v>
      </c>
      <c r="E115" s="14">
        <v>1.00946995616442</v>
      </c>
      <c r="F115" s="13">
        <v>35059.661866346141</v>
      </c>
      <c r="G115" s="13">
        <v>-1459.7345889366873</v>
      </c>
      <c r="H115" s="13">
        <v>-4420.712753541693</v>
      </c>
      <c r="I115" s="10">
        <v>0</v>
      </c>
      <c r="J115" s="1"/>
      <c r="K115" s="12">
        <v>110</v>
      </c>
      <c r="L115" s="11">
        <f t="shared" si="18"/>
        <v>-0.67599902472483619</v>
      </c>
      <c r="M115" s="11">
        <f t="shared" si="19"/>
        <v>-3.9551429042835491E-3</v>
      </c>
      <c r="N115" s="11">
        <f t="shared" si="20"/>
        <v>0.37115836432799565</v>
      </c>
      <c r="O115" s="11">
        <f t="shared" si="21"/>
        <v>-0.27955777865561948</v>
      </c>
      <c r="P115" s="11">
        <f t="shared" si="22"/>
        <v>0.44767809202406544</v>
      </c>
      <c r="Q115" s="11">
        <f t="shared" si="23"/>
        <v>0.26194386708338158</v>
      </c>
      <c r="R115" s="10">
        <v>0</v>
      </c>
      <c r="S115" s="1"/>
      <c r="T115" s="1"/>
    </row>
    <row r="116" spans="1:20" x14ac:dyDescent="0.25">
      <c r="A116" s="1"/>
      <c r="B116" s="12">
        <v>111</v>
      </c>
      <c r="C116" s="14">
        <v>30.141514065904207</v>
      </c>
      <c r="D116" s="14">
        <v>13.755731165649204</v>
      </c>
      <c r="E116" s="14">
        <v>1.3022810018129349</v>
      </c>
      <c r="F116" s="13">
        <v>58770.466643534215</v>
      </c>
      <c r="G116" s="13">
        <v>-6475.8453127575422</v>
      </c>
      <c r="H116" s="13">
        <v>-9729.3845197559203</v>
      </c>
      <c r="I116" s="10">
        <v>0</v>
      </c>
      <c r="J116" s="1"/>
      <c r="K116" s="12">
        <v>111</v>
      </c>
      <c r="L116" s="11">
        <f t="shared" si="18"/>
        <v>-0.55157116914636606</v>
      </c>
      <c r="M116" s="11">
        <f t="shared" si="19"/>
        <v>0.75902330393612749</v>
      </c>
      <c r="N116" s="11">
        <f t="shared" si="20"/>
        <v>0.8441640291169018</v>
      </c>
      <c r="O116" s="11">
        <f t="shared" si="21"/>
        <v>0.21583793097822471</v>
      </c>
      <c r="P116" s="11">
        <f t="shared" si="22"/>
        <v>-0.84113927480765271</v>
      </c>
      <c r="Q116" s="11">
        <f t="shared" si="23"/>
        <v>-0.44848927743064504</v>
      </c>
      <c r="R116" s="10">
        <v>0</v>
      </c>
      <c r="S116" s="1"/>
      <c r="T116" s="1"/>
    </row>
    <row r="117" spans="1:20" x14ac:dyDescent="0.25">
      <c r="A117" s="1"/>
      <c r="B117" s="12">
        <v>112</v>
      </c>
      <c r="C117" s="14">
        <v>20.428976419689267</v>
      </c>
      <c r="D117" s="14">
        <v>3.0086464699099431</v>
      </c>
      <c r="E117" s="14">
        <v>0.80160961642061879</v>
      </c>
      <c r="F117" s="13">
        <v>24264.980091746776</v>
      </c>
      <c r="G117" s="13">
        <v>-2806.5861157535851</v>
      </c>
      <c r="H117" s="13">
        <v>-2101.3405902138834</v>
      </c>
      <c r="I117" s="10">
        <v>0</v>
      </c>
      <c r="J117" s="1"/>
      <c r="K117" s="12">
        <v>112</v>
      </c>
      <c r="L117" s="11">
        <f t="shared" si="18"/>
        <v>-1.7355691795818939</v>
      </c>
      <c r="M117" s="11">
        <f t="shared" si="19"/>
        <v>-0.82772783847607412</v>
      </c>
      <c r="N117" s="11">
        <f t="shared" si="20"/>
        <v>3.538169317814744E-2</v>
      </c>
      <c r="O117" s="11">
        <f t="shared" si="21"/>
        <v>-0.50509373529021195</v>
      </c>
      <c r="P117" s="11">
        <f t="shared" si="22"/>
        <v>0.10162400074132535</v>
      </c>
      <c r="Q117" s="11">
        <f t="shared" si="23"/>
        <v>0.57233391036653258</v>
      </c>
      <c r="R117" s="10">
        <v>0</v>
      </c>
      <c r="S117" s="1"/>
      <c r="T117" s="1"/>
    </row>
    <row r="118" spans="1:20" x14ac:dyDescent="0.25">
      <c r="A118" s="1"/>
      <c r="B118" s="12">
        <v>113</v>
      </c>
      <c r="C118" s="14">
        <v>33.770850446098059</v>
      </c>
      <c r="D118" s="14">
        <v>10.616173508053144</v>
      </c>
      <c r="E118" s="14">
        <v>1.4649753568342121</v>
      </c>
      <c r="F118" s="13">
        <v>48850.008358394487</v>
      </c>
      <c r="G118" s="13">
        <v>-701.97658667182873</v>
      </c>
      <c r="H118" s="13">
        <v>-66.034885613193637</v>
      </c>
      <c r="I118" s="10">
        <v>0</v>
      </c>
      <c r="J118" s="1"/>
      <c r="K118" s="12">
        <v>113</v>
      </c>
      <c r="L118" s="11">
        <f t="shared" si="18"/>
        <v>-0.10914024018873889</v>
      </c>
      <c r="M118" s="11">
        <f t="shared" si="19"/>
        <v>0.29548394969296765</v>
      </c>
      <c r="N118" s="11">
        <f t="shared" si="20"/>
        <v>1.1069797688162071</v>
      </c>
      <c r="O118" s="11">
        <f t="shared" si="21"/>
        <v>8.5673419686105937E-3</v>
      </c>
      <c r="P118" s="11">
        <f t="shared" si="22"/>
        <v>0.64237309118683439</v>
      </c>
      <c r="Q118" s="11">
        <f t="shared" si="23"/>
        <v>0.84470875203016682</v>
      </c>
      <c r="R118" s="10">
        <v>0</v>
      </c>
      <c r="S118" s="1"/>
      <c r="T118" s="1"/>
    </row>
    <row r="119" spans="1:20" x14ac:dyDescent="0.25">
      <c r="A119" s="1"/>
      <c r="B119" s="12">
        <v>114</v>
      </c>
      <c r="C119" s="14">
        <v>22.856317166266241</v>
      </c>
      <c r="D119" s="14">
        <v>3.5368954653935396</v>
      </c>
      <c r="E119" s="14">
        <v>1.6722520624659842</v>
      </c>
      <c r="F119" s="13">
        <v>15752.417432198848</v>
      </c>
      <c r="G119" s="13">
        <v>-38.673229554272396</v>
      </c>
      <c r="H119" s="13">
        <v>-3395.4375453661391</v>
      </c>
      <c r="I119" s="10">
        <v>1</v>
      </c>
      <c r="J119" s="1"/>
      <c r="K119" s="12">
        <v>114</v>
      </c>
      <c r="L119" s="11">
        <f t="shared" si="18"/>
        <v>-1.4396664279754448</v>
      </c>
      <c r="M119" s="11">
        <f t="shared" si="19"/>
        <v>-0.74973462256757717</v>
      </c>
      <c r="N119" s="11">
        <f t="shared" si="20"/>
        <v>1.441813640009372</v>
      </c>
      <c r="O119" s="11">
        <f t="shared" si="21"/>
        <v>-0.68294881271831032</v>
      </c>
      <c r="P119" s="11">
        <f t="shared" si="22"/>
        <v>0.81279933039865826</v>
      </c>
      <c r="Q119" s="11">
        <f t="shared" si="23"/>
        <v>0.39915134989896883</v>
      </c>
      <c r="R119" s="10">
        <v>1</v>
      </c>
      <c r="S119" s="1"/>
      <c r="T119" s="1"/>
    </row>
    <row r="120" spans="1:20" x14ac:dyDescent="0.25">
      <c r="A120" s="1"/>
      <c r="B120" s="12">
        <v>115</v>
      </c>
      <c r="C120" s="14">
        <v>24.370465689115964</v>
      </c>
      <c r="D120" s="14">
        <v>7.7656718545452401</v>
      </c>
      <c r="E120" s="14">
        <v>8.9684020926569255E-2</v>
      </c>
      <c r="F120" s="13">
        <v>20413.611575706473</v>
      </c>
      <c r="G120" s="13">
        <v>-704.96097776758052</v>
      </c>
      <c r="H120" s="13">
        <v>-1789.1174564984069</v>
      </c>
      <c r="I120" s="10">
        <v>0</v>
      </c>
      <c r="J120" s="1"/>
      <c r="K120" s="12">
        <v>115</v>
      </c>
      <c r="L120" s="11">
        <f t="shared" si="18"/>
        <v>-1.255085538422176</v>
      </c>
      <c r="M120" s="11">
        <f t="shared" si="19"/>
        <v>-0.12537778939286265</v>
      </c>
      <c r="N120" s="11">
        <f t="shared" si="20"/>
        <v>-1.1146597570379184</v>
      </c>
      <c r="O120" s="11">
        <f t="shared" si="21"/>
        <v>-0.5855613304222359</v>
      </c>
      <c r="P120" s="11">
        <f t="shared" si="22"/>
        <v>0.64160629490074828</v>
      </c>
      <c r="Q120" s="11">
        <f t="shared" si="23"/>
        <v>0.6141171797875562</v>
      </c>
      <c r="R120" s="10">
        <v>0</v>
      </c>
      <c r="S120" s="1"/>
      <c r="T120" s="1"/>
    </row>
    <row r="121" spans="1:20" x14ac:dyDescent="0.25">
      <c r="A121" s="1"/>
      <c r="B121" s="12">
        <v>116</v>
      </c>
      <c r="C121" s="14">
        <v>24.125265288903663</v>
      </c>
      <c r="D121" s="14">
        <v>2.4957961159804225</v>
      </c>
      <c r="E121" s="14">
        <v>0.89434917717939943</v>
      </c>
      <c r="F121" s="13">
        <v>24754.126380623675</v>
      </c>
      <c r="G121" s="13">
        <v>-2502.906425583576</v>
      </c>
      <c r="H121" s="13">
        <v>-3714.6737462410556</v>
      </c>
      <c r="I121" s="10">
        <v>1</v>
      </c>
      <c r="J121" s="1"/>
      <c r="K121" s="12">
        <v>116</v>
      </c>
      <c r="L121" s="11">
        <f t="shared" si="18"/>
        <v>-1.2849764687417613</v>
      </c>
      <c r="M121" s="11">
        <f t="shared" si="19"/>
        <v>-0.90344752507227177</v>
      </c>
      <c r="N121" s="11">
        <f t="shared" si="20"/>
        <v>0.18519276841195043</v>
      </c>
      <c r="O121" s="11">
        <f t="shared" si="21"/>
        <v>-0.49487388087489204</v>
      </c>
      <c r="P121" s="11">
        <f t="shared" si="22"/>
        <v>0.17965012101545211</v>
      </c>
      <c r="Q121" s="11">
        <f t="shared" si="23"/>
        <v>0.35642955657325087</v>
      </c>
      <c r="R121" s="10">
        <v>1</v>
      </c>
      <c r="S121" s="1"/>
      <c r="T121" s="1"/>
    </row>
    <row r="122" spans="1:20" x14ac:dyDescent="0.25">
      <c r="A122" s="1"/>
      <c r="B122" s="12">
        <v>117</v>
      </c>
      <c r="C122" s="14">
        <v>44.337556620544625</v>
      </c>
      <c r="D122" s="14">
        <v>2.6035681254044691</v>
      </c>
      <c r="E122" s="14">
        <v>0.19265320046845635</v>
      </c>
      <c r="F122" s="13">
        <v>33714.178352891286</v>
      </c>
      <c r="G122" s="13">
        <v>-2380.4684509244162</v>
      </c>
      <c r="H122" s="13">
        <v>-1754.9136384307699</v>
      </c>
      <c r="I122" s="10">
        <v>0</v>
      </c>
      <c r="J122" s="1"/>
      <c r="K122" s="12">
        <v>117</v>
      </c>
      <c r="L122" s="11">
        <f t="shared" si="18"/>
        <v>1.1789844027337182</v>
      </c>
      <c r="M122" s="11">
        <f t="shared" si="19"/>
        <v>-0.88753554857677974</v>
      </c>
      <c r="N122" s="11">
        <f t="shared" si="20"/>
        <v>-0.94832380098097668</v>
      </c>
      <c r="O122" s="11">
        <f t="shared" si="21"/>
        <v>-0.30766929853915731</v>
      </c>
      <c r="P122" s="11">
        <f t="shared" si="22"/>
        <v>0.21110879423633111</v>
      </c>
      <c r="Q122" s="11">
        <f t="shared" si="23"/>
        <v>0.61869450667727377</v>
      </c>
      <c r="R122" s="10">
        <v>0</v>
      </c>
      <c r="S122" s="1"/>
      <c r="T122" s="1"/>
    </row>
    <row r="123" spans="1:20" x14ac:dyDescent="0.25">
      <c r="A123" s="1"/>
      <c r="B123" s="12">
        <v>118</v>
      </c>
      <c r="C123" s="14">
        <v>32.679471185238263</v>
      </c>
      <c r="D123" s="14">
        <v>15.822981722182583</v>
      </c>
      <c r="E123" s="14">
        <v>0.39977317688141822</v>
      </c>
      <c r="F123" s="13">
        <v>57887.094977392378</v>
      </c>
      <c r="G123" s="13">
        <v>-1614.0824607150607</v>
      </c>
      <c r="H123" s="13">
        <v>-2515.7948377927096</v>
      </c>
      <c r="I123" s="10">
        <v>0</v>
      </c>
      <c r="J123" s="1"/>
      <c r="K123" s="12">
        <v>118</v>
      </c>
      <c r="L123" s="11">
        <f t="shared" si="18"/>
        <v>-0.24218382988253773</v>
      </c>
      <c r="M123" s="11">
        <f t="shared" si="19"/>
        <v>1.0642420935053636</v>
      </c>
      <c r="N123" s="11">
        <f t="shared" si="20"/>
        <v>-0.61374310947292576</v>
      </c>
      <c r="O123" s="11">
        <f t="shared" si="21"/>
        <v>0.197381428234809</v>
      </c>
      <c r="P123" s="11">
        <f t="shared" si="22"/>
        <v>0.40802063056955479</v>
      </c>
      <c r="Q123" s="11">
        <f t="shared" si="23"/>
        <v>0.5168695593327155</v>
      </c>
      <c r="R123" s="10">
        <v>0</v>
      </c>
      <c r="S123" s="1"/>
      <c r="T123" s="1"/>
    </row>
    <row r="124" spans="1:20" x14ac:dyDescent="0.25">
      <c r="A124" s="1"/>
      <c r="B124" s="12">
        <v>119</v>
      </c>
      <c r="C124" s="14">
        <v>36.726706268114938</v>
      </c>
      <c r="D124" s="14">
        <v>10.916120299818713</v>
      </c>
      <c r="E124" s="14">
        <v>0.79484549476691757</v>
      </c>
      <c r="F124" s="13">
        <v>73158.883411552597</v>
      </c>
      <c r="G124" s="13">
        <v>-1336.6022528747649</v>
      </c>
      <c r="H124" s="13">
        <v>-3991.5292164228654</v>
      </c>
      <c r="I124" s="10">
        <v>0</v>
      </c>
      <c r="J124" s="1"/>
      <c r="K124" s="12">
        <v>119</v>
      </c>
      <c r="L124" s="11">
        <f t="shared" si="18"/>
        <v>0.25119065786097222</v>
      </c>
      <c r="M124" s="11">
        <f t="shared" si="19"/>
        <v>0.33976953299032275</v>
      </c>
      <c r="N124" s="11">
        <f t="shared" si="20"/>
        <v>2.4454961051509832E-2</v>
      </c>
      <c r="O124" s="11">
        <f t="shared" si="21"/>
        <v>0.5164586818250162</v>
      </c>
      <c r="P124" s="11">
        <f t="shared" si="22"/>
        <v>0.47931517140142899</v>
      </c>
      <c r="Q124" s="11">
        <f t="shared" si="23"/>
        <v>0.31937936569331332</v>
      </c>
      <c r="R124" s="10">
        <v>0</v>
      </c>
      <c r="S124" s="1"/>
      <c r="T124" s="1"/>
    </row>
    <row r="125" spans="1:20" x14ac:dyDescent="0.25">
      <c r="A125" s="1"/>
      <c r="B125" s="12">
        <v>120</v>
      </c>
      <c r="C125" s="14">
        <v>35.602087787563605</v>
      </c>
      <c r="D125" s="14">
        <v>13.640140962177654</v>
      </c>
      <c r="E125" s="14">
        <v>1.4236426515974865</v>
      </c>
      <c r="F125" s="13">
        <v>53531.019654771233</v>
      </c>
      <c r="G125" s="13">
        <v>-2849.0649265881402</v>
      </c>
      <c r="H125" s="13">
        <v>-6308.5390084319461</v>
      </c>
      <c r="I125" s="10">
        <v>0</v>
      </c>
      <c r="J125" s="1"/>
      <c r="K125" s="12">
        <v>120</v>
      </c>
      <c r="L125" s="11">
        <f t="shared" si="18"/>
        <v>0.11409507151946439</v>
      </c>
      <c r="M125" s="11">
        <f t="shared" si="19"/>
        <v>0.7419570117645532</v>
      </c>
      <c r="N125" s="11">
        <f t="shared" si="20"/>
        <v>1.0402111000499015</v>
      </c>
      <c r="O125" s="11">
        <f t="shared" si="21"/>
        <v>0.10636886894181735</v>
      </c>
      <c r="P125" s="11">
        <f t="shared" si="22"/>
        <v>9.0709682429740715E-2</v>
      </c>
      <c r="Q125" s="11">
        <f t="shared" si="23"/>
        <v>9.3054668165946184E-3</v>
      </c>
      <c r="R125" s="10">
        <v>0</v>
      </c>
      <c r="S125" s="1"/>
      <c r="T125" s="1"/>
    </row>
    <row r="126" spans="1:20" x14ac:dyDescent="0.25">
      <c r="A126" s="1"/>
      <c r="B126" s="12">
        <v>121</v>
      </c>
      <c r="C126" s="14">
        <v>37.490793991577554</v>
      </c>
      <c r="D126" s="14">
        <v>15.024352386161091</v>
      </c>
      <c r="E126" s="14">
        <v>0.93528702957593668</v>
      </c>
      <c r="F126" s="13">
        <v>40240.624550019464</v>
      </c>
      <c r="G126" s="13">
        <v>-8961.1787237591489</v>
      </c>
      <c r="H126" s="13">
        <v>-9642.5022811562776</v>
      </c>
      <c r="I126" s="10">
        <v>1</v>
      </c>
      <c r="J126" s="1"/>
      <c r="K126" s="12">
        <v>121</v>
      </c>
      <c r="L126" s="11">
        <f t="shared" si="18"/>
        <v>0.34433607230685703</v>
      </c>
      <c r="M126" s="11">
        <f t="shared" si="19"/>
        <v>0.94632862700049847</v>
      </c>
      <c r="N126" s="11">
        <f t="shared" si="20"/>
        <v>0.25132359365103041</v>
      </c>
      <c r="O126" s="11">
        <f t="shared" si="21"/>
        <v>-0.17131064367291585</v>
      </c>
      <c r="P126" s="11">
        <f t="shared" si="22"/>
        <v>-1.479709880367591</v>
      </c>
      <c r="Q126" s="11">
        <f t="shared" si="23"/>
        <v>-0.43686225947041063</v>
      </c>
      <c r="R126" s="10">
        <v>1</v>
      </c>
      <c r="S126" s="1"/>
      <c r="T126" s="1"/>
    </row>
    <row r="127" spans="1:20" x14ac:dyDescent="0.25">
      <c r="A127" s="1"/>
      <c r="B127" s="12">
        <v>122</v>
      </c>
      <c r="C127" s="14">
        <v>33.009478693103333</v>
      </c>
      <c r="D127" s="14">
        <v>8.7961593955989734</v>
      </c>
      <c r="E127" s="14">
        <v>0.56323809992191565</v>
      </c>
      <c r="F127" s="13">
        <v>48643.946728272524</v>
      </c>
      <c r="G127" s="13">
        <v>-777.19984554335679</v>
      </c>
      <c r="H127" s="13">
        <v>-7195.8958264128087</v>
      </c>
      <c r="I127" s="10">
        <v>0</v>
      </c>
      <c r="J127" s="1"/>
      <c r="K127" s="12">
        <v>122</v>
      </c>
      <c r="L127" s="11">
        <f t="shared" si="18"/>
        <v>-0.20195456674106627</v>
      </c>
      <c r="M127" s="11">
        <f t="shared" si="19"/>
        <v>2.6768334816692236E-2</v>
      </c>
      <c r="N127" s="11">
        <f t="shared" si="20"/>
        <v>-0.3496825976121431</v>
      </c>
      <c r="O127" s="11">
        <f t="shared" si="21"/>
        <v>4.2620453562919386E-3</v>
      </c>
      <c r="P127" s="11">
        <f t="shared" si="22"/>
        <v>0.62304555880942802</v>
      </c>
      <c r="Q127" s="11">
        <f t="shared" si="23"/>
        <v>-0.10944508365371024</v>
      </c>
      <c r="R127" s="10">
        <v>0</v>
      </c>
      <c r="S127" s="1"/>
      <c r="T127" s="1"/>
    </row>
    <row r="128" spans="1:20" x14ac:dyDescent="0.25">
      <c r="A128" s="1"/>
      <c r="B128" s="12">
        <v>123</v>
      </c>
      <c r="C128" s="14">
        <v>29.044832147131611</v>
      </c>
      <c r="D128" s="14">
        <v>10.763670048472799</v>
      </c>
      <c r="E128" s="14">
        <v>5.1075516942885833E-3</v>
      </c>
      <c r="F128" s="13">
        <v>43358.95947775583</v>
      </c>
      <c r="G128" s="13">
        <v>-7606.1616288583</v>
      </c>
      <c r="H128" s="13">
        <v>-7822.3595183772832</v>
      </c>
      <c r="I128" s="10">
        <v>0</v>
      </c>
      <c r="J128" s="1"/>
      <c r="K128" s="12">
        <v>123</v>
      </c>
      <c r="L128" s="11">
        <f t="shared" si="18"/>
        <v>-0.68526117449871549</v>
      </c>
      <c r="M128" s="11">
        <f t="shared" si="19"/>
        <v>0.31726104651863241</v>
      </c>
      <c r="N128" s="11">
        <f t="shared" si="20"/>
        <v>-1.2512842104157287</v>
      </c>
      <c r="O128" s="11">
        <f t="shared" si="21"/>
        <v>-0.10615850063438829</v>
      </c>
      <c r="P128" s="11">
        <f t="shared" si="22"/>
        <v>-1.1315577640339551</v>
      </c>
      <c r="Q128" s="11">
        <f t="shared" si="23"/>
        <v>-0.1932816043892113</v>
      </c>
      <c r="R128" s="10">
        <v>0</v>
      </c>
      <c r="S128" s="1"/>
      <c r="T128" s="1"/>
    </row>
    <row r="129" spans="1:20" x14ac:dyDescent="0.25">
      <c r="A129" s="1"/>
      <c r="B129" s="12">
        <v>124</v>
      </c>
      <c r="C129" s="14">
        <v>47.117234091907569</v>
      </c>
      <c r="D129" s="14">
        <v>22.949875469636673</v>
      </c>
      <c r="E129" s="14">
        <v>1.0066981655653706</v>
      </c>
      <c r="F129" s="13">
        <v>97958.239472690228</v>
      </c>
      <c r="G129" s="13">
        <v>-1736.9298462482409</v>
      </c>
      <c r="H129" s="13">
        <v>-3752.7029012887228</v>
      </c>
      <c r="I129" s="10">
        <v>0</v>
      </c>
      <c r="J129" s="1"/>
      <c r="K129" s="12">
        <v>124</v>
      </c>
      <c r="L129" s="11">
        <f t="shared" si="18"/>
        <v>1.5178384402291372</v>
      </c>
      <c r="M129" s="11">
        <f t="shared" si="19"/>
        <v>2.1164908768527688</v>
      </c>
      <c r="N129" s="11">
        <f t="shared" si="20"/>
        <v>0.36668082608467134</v>
      </c>
      <c r="O129" s="11">
        <f t="shared" si="21"/>
        <v>1.0345977627131269</v>
      </c>
      <c r="P129" s="11">
        <f t="shared" si="22"/>
        <v>0.3764567651243293</v>
      </c>
      <c r="Q129" s="11">
        <f t="shared" si="23"/>
        <v>0.35134030385740772</v>
      </c>
      <c r="R129" s="10">
        <v>0</v>
      </c>
      <c r="S129" s="1"/>
      <c r="T129" s="1"/>
    </row>
    <row r="130" spans="1:20" x14ac:dyDescent="0.25">
      <c r="A130" s="1"/>
      <c r="B130" s="12">
        <v>125</v>
      </c>
      <c r="C130" s="14">
        <v>37.011656224898303</v>
      </c>
      <c r="D130" s="14">
        <v>3.8426842917065462</v>
      </c>
      <c r="E130" s="14">
        <v>1.2266420569561513E-2</v>
      </c>
      <c r="F130" s="13">
        <v>25487.303019189694</v>
      </c>
      <c r="G130" s="13">
        <v>-2464.7679353340895</v>
      </c>
      <c r="H130" s="13">
        <v>-5022.0726478088682</v>
      </c>
      <c r="I130" s="10">
        <v>0</v>
      </c>
      <c r="J130" s="1"/>
      <c r="K130" s="12">
        <v>125</v>
      </c>
      <c r="L130" s="11">
        <f t="shared" si="18"/>
        <v>0.28592722148568811</v>
      </c>
      <c r="M130" s="11">
        <f t="shared" si="19"/>
        <v>-0.70458649326313305</v>
      </c>
      <c r="N130" s="11">
        <f t="shared" si="20"/>
        <v>-1.2397198053777103</v>
      </c>
      <c r="O130" s="11">
        <f t="shared" si="21"/>
        <v>-0.47955543999688305</v>
      </c>
      <c r="P130" s="11">
        <f t="shared" si="22"/>
        <v>0.18944925649801964</v>
      </c>
      <c r="Q130" s="11">
        <f t="shared" si="23"/>
        <v>0.18146686276229515</v>
      </c>
      <c r="R130" s="10">
        <v>0</v>
      </c>
      <c r="S130" s="1"/>
      <c r="T130" s="1"/>
    </row>
    <row r="131" spans="1:20" x14ac:dyDescent="0.25">
      <c r="A131" s="1"/>
      <c r="B131" s="12">
        <v>126</v>
      </c>
      <c r="C131" s="14">
        <v>35.16510334445168</v>
      </c>
      <c r="D131" s="14">
        <v>15.51262798109375</v>
      </c>
      <c r="E131" s="14">
        <v>0.46253826347745219</v>
      </c>
      <c r="F131" s="13">
        <v>47201.275547465841</v>
      </c>
      <c r="G131" s="13">
        <v>-14557.034238201939</v>
      </c>
      <c r="H131" s="13">
        <v>-22228.208839224648</v>
      </c>
      <c r="I131" s="10">
        <v>1</v>
      </c>
      <c r="J131" s="1"/>
      <c r="K131" s="12">
        <v>126</v>
      </c>
      <c r="L131" s="11">
        <f t="shared" si="18"/>
        <v>6.0824883018581015E-2</v>
      </c>
      <c r="M131" s="11">
        <f t="shared" si="19"/>
        <v>1.01841997828375</v>
      </c>
      <c r="N131" s="11">
        <f t="shared" si="20"/>
        <v>-0.51235266689198733</v>
      </c>
      <c r="O131" s="11">
        <f t="shared" si="21"/>
        <v>-2.5880040502878125E-2</v>
      </c>
      <c r="P131" s="11">
        <f t="shared" si="22"/>
        <v>-2.9174843168539888</v>
      </c>
      <c r="Q131" s="11">
        <f t="shared" si="23"/>
        <v>-2.1211447843166642</v>
      </c>
      <c r="R131" s="10">
        <v>1</v>
      </c>
      <c r="S131" s="1"/>
      <c r="T131" s="1"/>
    </row>
    <row r="132" spans="1:20" x14ac:dyDescent="0.25">
      <c r="A132" s="1"/>
      <c r="B132" s="12">
        <v>127</v>
      </c>
      <c r="C132" s="14">
        <v>51.104050856973942</v>
      </c>
      <c r="D132" s="14">
        <v>6.0240859363161459</v>
      </c>
      <c r="E132" s="14">
        <v>0.48359618806225302</v>
      </c>
      <c r="F132" s="13">
        <v>28923.753487509308</v>
      </c>
      <c r="G132" s="13">
        <v>-198.76068821902075</v>
      </c>
      <c r="H132" s="13">
        <v>-5224.123317764298</v>
      </c>
      <c r="I132" s="10">
        <v>0</v>
      </c>
      <c r="J132" s="1"/>
      <c r="K132" s="12">
        <v>127</v>
      </c>
      <c r="L132" s="11">
        <f t="shared" si="18"/>
        <v>2.00384768824983</v>
      </c>
      <c r="M132" s="11">
        <f t="shared" si="19"/>
        <v>-0.38251388942328374</v>
      </c>
      <c r="N132" s="11">
        <f t="shared" si="20"/>
        <v>-0.47833578889051742</v>
      </c>
      <c r="O132" s="11">
        <f t="shared" si="21"/>
        <v>-0.40775683027560455</v>
      </c>
      <c r="P132" s="11">
        <f t="shared" si="22"/>
        <v>0.77166716480285535</v>
      </c>
      <c r="Q132" s="11">
        <f t="shared" si="23"/>
        <v>0.15442742632149842</v>
      </c>
      <c r="R132" s="10">
        <v>0</v>
      </c>
      <c r="S132" s="1"/>
      <c r="T132" s="1"/>
    </row>
    <row r="133" spans="1:20" x14ac:dyDescent="0.25">
      <c r="A133" s="1"/>
      <c r="B133" s="12">
        <v>128</v>
      </c>
      <c r="C133" s="14">
        <v>55.724062671785894</v>
      </c>
      <c r="D133" s="14">
        <v>7.5235494369265989</v>
      </c>
      <c r="E133" s="14">
        <v>0.33533231573630873</v>
      </c>
      <c r="F133" s="13">
        <v>63053.936302723523</v>
      </c>
      <c r="G133" s="13">
        <v>-3932.951428202743</v>
      </c>
      <c r="H133" s="13">
        <v>-7378.678016803231</v>
      </c>
      <c r="I133" s="10">
        <v>0</v>
      </c>
      <c r="J133" s="1"/>
      <c r="K133" s="12">
        <v>128</v>
      </c>
      <c r="L133" s="11">
        <f t="shared" si="18"/>
        <v>2.5670459991524108</v>
      </c>
      <c r="M133" s="11">
        <f t="shared" si="19"/>
        <v>-0.1611259046852169</v>
      </c>
      <c r="N133" s="11">
        <f t="shared" si="20"/>
        <v>-0.71784059082989904</v>
      </c>
      <c r="O133" s="11">
        <f t="shared" si="21"/>
        <v>0.30533352218442006</v>
      </c>
      <c r="P133" s="11">
        <f t="shared" si="22"/>
        <v>-0.18777933503184138</v>
      </c>
      <c r="Q133" s="11">
        <f t="shared" si="23"/>
        <v>-0.13390591528897111</v>
      </c>
      <c r="R133" s="10">
        <v>0</v>
      </c>
      <c r="S133" s="1"/>
      <c r="T133" s="1"/>
    </row>
    <row r="134" spans="1:20" x14ac:dyDescent="0.25">
      <c r="A134" s="1"/>
      <c r="B134" s="12">
        <v>129</v>
      </c>
      <c r="C134" s="14">
        <v>41.707791317923778</v>
      </c>
      <c r="D134" s="14">
        <v>10.031380590153248</v>
      </c>
      <c r="E134" s="14">
        <v>1.4720680333647458</v>
      </c>
      <c r="F134" s="13">
        <v>72712.612523554417</v>
      </c>
      <c r="G134" s="13">
        <v>-5636.0351149587241</v>
      </c>
      <c r="H134" s="13">
        <v>-5688.4167601414483</v>
      </c>
      <c r="I134" s="10">
        <v>0</v>
      </c>
      <c r="J134" s="1"/>
      <c r="K134" s="12">
        <v>129</v>
      </c>
      <c r="L134" s="11">
        <f t="shared" ref="L134:L165" si="24">(C134-C$207)/C$209</f>
        <v>0.85840527093196117</v>
      </c>
      <c r="M134" s="11">
        <f t="shared" ref="M134:M165" si="25">(D134-D$207)/D$209</f>
        <v>0.20914231781580334</v>
      </c>
      <c r="N134" s="11">
        <f t="shared" ref="N134:N165" si="26">(E134-E$207)/E$209</f>
        <v>1.1184372470340367</v>
      </c>
      <c r="O134" s="11">
        <f t="shared" ref="O134:O165" si="27">(F134-F$207)/F$209</f>
        <v>0.50713463376649215</v>
      </c>
      <c r="P134" s="11">
        <f t="shared" ref="P134:P165" si="28">(G134-G$207)/G$209</f>
        <v>-0.62536214639908283</v>
      </c>
      <c r="Q134" s="11">
        <f t="shared" ref="Q134:Q165" si="29">(H134-H$207)/H$209</f>
        <v>9.2293343678738524E-2</v>
      </c>
      <c r="R134" s="10">
        <v>0</v>
      </c>
      <c r="S134" s="1"/>
      <c r="T134" s="1"/>
    </row>
    <row r="135" spans="1:20" x14ac:dyDescent="0.25">
      <c r="A135" s="1"/>
      <c r="B135" s="12">
        <v>130</v>
      </c>
      <c r="C135" s="14">
        <v>23.987949887834684</v>
      </c>
      <c r="D135" s="14">
        <v>0.30556013006822319</v>
      </c>
      <c r="E135" s="14">
        <v>1.0998597420520386</v>
      </c>
      <c r="F135" s="13">
        <v>23257.961242575417</v>
      </c>
      <c r="G135" s="13">
        <v>-1472.9711039921094</v>
      </c>
      <c r="H135" s="13">
        <v>-4458.8651582737957</v>
      </c>
      <c r="I135" s="10">
        <v>1</v>
      </c>
      <c r="J135" s="1"/>
      <c r="K135" s="12">
        <v>130</v>
      </c>
      <c r="L135" s="11">
        <f t="shared" si="24"/>
        <v>-1.3017157770039214</v>
      </c>
      <c r="M135" s="11">
        <f t="shared" si="25"/>
        <v>-1.2268244734437983</v>
      </c>
      <c r="N135" s="11">
        <f t="shared" si="26"/>
        <v>0.51717362365404618</v>
      </c>
      <c r="O135" s="11">
        <f t="shared" si="27"/>
        <v>-0.52613362921569617</v>
      </c>
      <c r="P135" s="11">
        <f t="shared" si="28"/>
        <v>0.44427716022271097</v>
      </c>
      <c r="Q135" s="11">
        <f t="shared" si="29"/>
        <v>0.25683812047514309</v>
      </c>
      <c r="R135" s="10">
        <v>1</v>
      </c>
      <c r="S135" s="1"/>
      <c r="T135" s="1"/>
    </row>
    <row r="136" spans="1:20" x14ac:dyDescent="0.25">
      <c r="A136" s="1"/>
      <c r="B136" s="12">
        <v>131</v>
      </c>
      <c r="C136" s="14">
        <v>43.143731122620778</v>
      </c>
      <c r="D136" s="14">
        <v>5.8931300393118784</v>
      </c>
      <c r="E136" s="14">
        <v>0.27316308247768301</v>
      </c>
      <c r="F136" s="13">
        <v>54688.120712354896</v>
      </c>
      <c r="G136" s="13">
        <v>-896.88203605901458</v>
      </c>
      <c r="H136" s="13">
        <v>-13897.729278011486</v>
      </c>
      <c r="I136" s="10">
        <v>1</v>
      </c>
      <c r="J136" s="1"/>
      <c r="K136" s="12">
        <v>131</v>
      </c>
      <c r="L136" s="11">
        <f t="shared" si="24"/>
        <v>1.0334521982948621</v>
      </c>
      <c r="M136" s="11">
        <f t="shared" si="25"/>
        <v>-0.40184884630321949</v>
      </c>
      <c r="N136" s="11">
        <f t="shared" si="26"/>
        <v>-0.81826849457165785</v>
      </c>
      <c r="O136" s="11">
        <f t="shared" si="27"/>
        <v>0.13054446757401655</v>
      </c>
      <c r="P136" s="11">
        <f t="shared" si="28"/>
        <v>0.59229494461254917</v>
      </c>
      <c r="Q136" s="11">
        <f t="shared" si="29"/>
        <v>-1.0063181288719303</v>
      </c>
      <c r="R136" s="10">
        <v>1</v>
      </c>
      <c r="S136" s="1"/>
      <c r="T136" s="1"/>
    </row>
    <row r="137" spans="1:20" x14ac:dyDescent="0.25">
      <c r="A137" s="1"/>
      <c r="B137" s="12">
        <v>132</v>
      </c>
      <c r="C137" s="14">
        <v>25.51211441720918</v>
      </c>
      <c r="D137" s="14">
        <v>0.79921168748865101</v>
      </c>
      <c r="E137" s="14">
        <v>1.6188420342725403</v>
      </c>
      <c r="F137" s="13">
        <v>26906.917086522164</v>
      </c>
      <c r="G137" s="13">
        <v>-1129.0515200853031</v>
      </c>
      <c r="H137" s="13">
        <v>-1550.9390272141675</v>
      </c>
      <c r="I137" s="10">
        <v>0</v>
      </c>
      <c r="J137" s="1"/>
      <c r="K137" s="12">
        <v>132</v>
      </c>
      <c r="L137" s="11">
        <f t="shared" si="24"/>
        <v>-1.1159138953443866</v>
      </c>
      <c r="M137" s="11">
        <f t="shared" si="25"/>
        <v>-1.1539393892682757</v>
      </c>
      <c r="N137" s="11">
        <f t="shared" si="26"/>
        <v>1.3555353172907689</v>
      </c>
      <c r="O137" s="11">
        <f t="shared" si="27"/>
        <v>-0.44989509211324785</v>
      </c>
      <c r="P137" s="11">
        <f t="shared" si="28"/>
        <v>0.53264234132361765</v>
      </c>
      <c r="Q137" s="11">
        <f t="shared" si="29"/>
        <v>0.64599141461004217</v>
      </c>
      <c r="R137" s="10">
        <v>0</v>
      </c>
      <c r="S137" s="1"/>
      <c r="T137" s="1"/>
    </row>
    <row r="138" spans="1:20" x14ac:dyDescent="0.25">
      <c r="A138" s="1"/>
      <c r="B138" s="12">
        <v>133</v>
      </c>
      <c r="C138" s="14">
        <v>33.713801972461489</v>
      </c>
      <c r="D138" s="14">
        <v>12.704102418151413</v>
      </c>
      <c r="E138" s="14">
        <v>0.52062755918271764</v>
      </c>
      <c r="F138" s="13">
        <v>24672.213489672245</v>
      </c>
      <c r="G138" s="13">
        <v>-2293.9446432600162</v>
      </c>
      <c r="H138" s="13">
        <v>-7103.6697641898372</v>
      </c>
      <c r="I138" s="10">
        <v>0</v>
      </c>
      <c r="J138" s="1"/>
      <c r="K138" s="12">
        <v>133</v>
      </c>
      <c r="L138" s="11">
        <f t="shared" si="24"/>
        <v>-0.11609468214247541</v>
      </c>
      <c r="M138" s="11">
        <f t="shared" si="25"/>
        <v>0.6037557905846056</v>
      </c>
      <c r="N138" s="11">
        <f t="shared" si="26"/>
        <v>-0.41851547618309992</v>
      </c>
      <c r="O138" s="11">
        <f t="shared" si="27"/>
        <v>-0.49658530716861632</v>
      </c>
      <c r="P138" s="11">
        <f t="shared" si="28"/>
        <v>0.23333983978178199</v>
      </c>
      <c r="Q138" s="11">
        <f t="shared" si="29"/>
        <v>-9.7102928350720666E-2</v>
      </c>
      <c r="R138" s="10">
        <v>0</v>
      </c>
      <c r="S138" s="1"/>
      <c r="T138" s="1"/>
    </row>
    <row r="139" spans="1:20" x14ac:dyDescent="0.25">
      <c r="A139" s="1"/>
      <c r="B139" s="12">
        <v>134</v>
      </c>
      <c r="C139" s="14">
        <v>36.534624184802638</v>
      </c>
      <c r="D139" s="14">
        <v>10.586214866265351</v>
      </c>
      <c r="E139" s="14">
        <v>1.9181322457182537</v>
      </c>
      <c r="F139" s="13">
        <v>30473.501635387889</v>
      </c>
      <c r="G139" s="13">
        <v>-2608.6227185444277</v>
      </c>
      <c r="H139" s="13">
        <v>-2693.3967105648749</v>
      </c>
      <c r="I139" s="10">
        <v>0</v>
      </c>
      <c r="J139" s="1"/>
      <c r="K139" s="12">
        <v>134</v>
      </c>
      <c r="L139" s="11">
        <f t="shared" si="24"/>
        <v>0.22777506733600739</v>
      </c>
      <c r="M139" s="11">
        <f t="shared" si="25"/>
        <v>0.29106071209619455</v>
      </c>
      <c r="N139" s="11">
        <f t="shared" si="26"/>
        <v>1.8390073977792392</v>
      </c>
      <c r="O139" s="11">
        <f t="shared" si="27"/>
        <v>-0.37537755885540042</v>
      </c>
      <c r="P139" s="11">
        <f t="shared" si="28"/>
        <v>0.15248784294252468</v>
      </c>
      <c r="Q139" s="11">
        <f t="shared" si="29"/>
        <v>0.49310198384460274</v>
      </c>
      <c r="R139" s="10">
        <v>0</v>
      </c>
      <c r="S139" s="1"/>
      <c r="T139" s="1"/>
    </row>
    <row r="140" spans="1:20" x14ac:dyDescent="0.25">
      <c r="A140" s="1"/>
      <c r="B140" s="12">
        <v>135</v>
      </c>
      <c r="C140" s="14">
        <v>42.725071143437958</v>
      </c>
      <c r="D140" s="14">
        <v>11.332479998985406</v>
      </c>
      <c r="E140" s="14">
        <v>1.4397733133159236</v>
      </c>
      <c r="F140" s="13">
        <v>31996.652164624218</v>
      </c>
      <c r="G140" s="13">
        <v>-773.22200997095251</v>
      </c>
      <c r="H140" s="13">
        <v>-3863.0999707062174</v>
      </c>
      <c r="I140" s="10">
        <v>0</v>
      </c>
      <c r="J140" s="1"/>
      <c r="K140" s="12">
        <v>135</v>
      </c>
      <c r="L140" s="11">
        <f t="shared" si="24"/>
        <v>0.98241583679415656</v>
      </c>
      <c r="M140" s="11">
        <f t="shared" si="25"/>
        <v>0.40124287641424422</v>
      </c>
      <c r="N140" s="11">
        <f t="shared" si="26"/>
        <v>1.0662684994649942</v>
      </c>
      <c r="O140" s="11">
        <f t="shared" si="27"/>
        <v>-0.34355399806103409</v>
      </c>
      <c r="P140" s="11">
        <f t="shared" si="28"/>
        <v>0.62406760633795832</v>
      </c>
      <c r="Q140" s="11">
        <f t="shared" si="29"/>
        <v>0.33656641301892132</v>
      </c>
      <c r="R140" s="10">
        <v>0</v>
      </c>
      <c r="S140" s="1"/>
      <c r="T140" s="1"/>
    </row>
    <row r="141" spans="1:20" x14ac:dyDescent="0.25">
      <c r="A141" s="1"/>
      <c r="B141" s="12">
        <v>136</v>
      </c>
      <c r="C141" s="14">
        <v>21.3915601739489</v>
      </c>
      <c r="D141" s="14">
        <v>0.32791665345343646</v>
      </c>
      <c r="E141" s="14">
        <v>1.012136000195208</v>
      </c>
      <c r="F141" s="13">
        <v>25383.505245297762</v>
      </c>
      <c r="G141" s="13">
        <v>-1210.3161144153987</v>
      </c>
      <c r="H141" s="13">
        <v>-3348.6203982135557</v>
      </c>
      <c r="I141" s="10">
        <v>1</v>
      </c>
      <c r="J141" s="1"/>
      <c r="K141" s="12">
        <v>136</v>
      </c>
      <c r="L141" s="11">
        <f t="shared" si="24"/>
        <v>-1.6182262882145575</v>
      </c>
      <c r="M141" s="11">
        <f t="shared" si="25"/>
        <v>-1.2235236490782921</v>
      </c>
      <c r="N141" s="11">
        <f t="shared" si="26"/>
        <v>0.37546508003384066</v>
      </c>
      <c r="O141" s="11">
        <f t="shared" si="27"/>
        <v>-0.48172411256362269</v>
      </c>
      <c r="P141" s="11">
        <f t="shared" si="28"/>
        <v>0.51176257485758103</v>
      </c>
      <c r="Q141" s="11">
        <f t="shared" si="29"/>
        <v>0.40541665589894871</v>
      </c>
      <c r="R141" s="10">
        <v>1</v>
      </c>
      <c r="S141" s="1"/>
      <c r="T141" s="1"/>
    </row>
    <row r="142" spans="1:20" x14ac:dyDescent="0.25">
      <c r="A142" s="1"/>
      <c r="B142" s="12">
        <v>137</v>
      </c>
      <c r="C142" s="14">
        <v>27.0593086168358</v>
      </c>
      <c r="D142" s="14">
        <v>9.2816474838603469</v>
      </c>
      <c r="E142" s="14">
        <v>0.70784095090294341</v>
      </c>
      <c r="F142" s="13">
        <v>43992.573910175604</v>
      </c>
      <c r="G142" s="13">
        <v>-5813.4873547324687</v>
      </c>
      <c r="H142" s="13">
        <v>-10240.547426238063</v>
      </c>
      <c r="I142" s="10">
        <v>1</v>
      </c>
      <c r="J142" s="1"/>
      <c r="K142" s="12">
        <v>137</v>
      </c>
      <c r="L142" s="11">
        <f t="shared" si="24"/>
        <v>-0.92730460281523941</v>
      </c>
      <c r="M142" s="11">
        <f t="shared" si="25"/>
        <v>9.8448125242244486E-2</v>
      </c>
      <c r="N142" s="11">
        <f t="shared" si="26"/>
        <v>-0.11609179332002685</v>
      </c>
      <c r="O142" s="11">
        <f t="shared" si="27"/>
        <v>-9.2920237558441185E-2</v>
      </c>
      <c r="P142" s="11">
        <f t="shared" si="28"/>
        <v>-0.670955942269159</v>
      </c>
      <c r="Q142" s="11">
        <f t="shared" si="29"/>
        <v>-0.51689566739097392</v>
      </c>
      <c r="R142" s="10">
        <v>1</v>
      </c>
      <c r="S142" s="1"/>
      <c r="T142" s="1"/>
    </row>
    <row r="143" spans="1:20" x14ac:dyDescent="0.25">
      <c r="A143" s="1"/>
      <c r="B143" s="12">
        <v>138</v>
      </c>
      <c r="C143" s="14">
        <v>25.719164238610443</v>
      </c>
      <c r="D143" s="14">
        <v>4.5852613686813122</v>
      </c>
      <c r="E143" s="14">
        <v>0.93448560078498932</v>
      </c>
      <c r="F143" s="13">
        <v>20668.526046414609</v>
      </c>
      <c r="G143" s="13">
        <v>-664.40584931845729</v>
      </c>
      <c r="H143" s="13">
        <v>-1563.2996225181405</v>
      </c>
      <c r="I143" s="10">
        <v>0</v>
      </c>
      <c r="J143" s="1"/>
      <c r="K143" s="12">
        <v>138</v>
      </c>
      <c r="L143" s="11">
        <f t="shared" si="24"/>
        <v>-1.0906736764098774</v>
      </c>
      <c r="M143" s="11">
        <f t="shared" si="25"/>
        <v>-0.5949488511883515</v>
      </c>
      <c r="N143" s="11">
        <f t="shared" si="26"/>
        <v>0.25002896913574468</v>
      </c>
      <c r="O143" s="11">
        <f t="shared" si="27"/>
        <v>-0.58023533932665372</v>
      </c>
      <c r="P143" s="11">
        <f t="shared" si="28"/>
        <v>0.65202635074423398</v>
      </c>
      <c r="Q143" s="11">
        <f t="shared" si="29"/>
        <v>0.64433725760494087</v>
      </c>
      <c r="R143" s="10">
        <v>0</v>
      </c>
      <c r="S143" s="1"/>
      <c r="T143" s="1"/>
    </row>
    <row r="144" spans="1:20" x14ac:dyDescent="0.25">
      <c r="A144" s="1"/>
      <c r="B144" s="12">
        <v>139</v>
      </c>
      <c r="C144" s="14">
        <v>42.507524527880314</v>
      </c>
      <c r="D144" s="14">
        <v>13.038748549143479</v>
      </c>
      <c r="E144" s="14">
        <v>0.19870870120960835</v>
      </c>
      <c r="F144" s="13">
        <v>35459.338963429676</v>
      </c>
      <c r="G144" s="13">
        <v>-3854.7063227444373</v>
      </c>
      <c r="H144" s="13">
        <v>-4736.103628987461</v>
      </c>
      <c r="I144" s="10">
        <v>0</v>
      </c>
      <c r="J144" s="1"/>
      <c r="K144" s="12">
        <v>139</v>
      </c>
      <c r="L144" s="11">
        <f t="shared" si="24"/>
        <v>0.95589601577728645</v>
      </c>
      <c r="M144" s="11">
        <f t="shared" si="25"/>
        <v>0.65316455079154823</v>
      </c>
      <c r="N144" s="11">
        <f t="shared" si="26"/>
        <v>-0.93854177193437938</v>
      </c>
      <c r="O144" s="11">
        <f t="shared" si="27"/>
        <v>-0.27120722619674281</v>
      </c>
      <c r="P144" s="11">
        <f t="shared" si="28"/>
        <v>-0.16767538271967444</v>
      </c>
      <c r="Q144" s="11">
        <f t="shared" si="29"/>
        <v>0.2197366745385399</v>
      </c>
      <c r="R144" s="10">
        <v>0</v>
      </c>
      <c r="S144" s="1"/>
      <c r="T144" s="1"/>
    </row>
    <row r="145" spans="1:20" x14ac:dyDescent="0.25">
      <c r="A145" s="1"/>
      <c r="B145" s="12">
        <v>140</v>
      </c>
      <c r="C145" s="14">
        <v>26.19906019950821</v>
      </c>
      <c r="D145" s="14">
        <v>2.8239801121300374</v>
      </c>
      <c r="E145" s="14">
        <v>1.0727525201701047</v>
      </c>
      <c r="F145" s="13">
        <v>25410.215823742896</v>
      </c>
      <c r="G145" s="13">
        <v>-2234.6706300020683</v>
      </c>
      <c r="H145" s="13">
        <v>-4641.4318658584552</v>
      </c>
      <c r="I145" s="10">
        <v>1</v>
      </c>
      <c r="J145" s="1"/>
      <c r="K145" s="12">
        <v>140</v>
      </c>
      <c r="L145" s="11">
        <f t="shared" si="24"/>
        <v>-1.0321723986165878</v>
      </c>
      <c r="M145" s="11">
        <f t="shared" si="25"/>
        <v>-0.85499286545483555</v>
      </c>
      <c r="N145" s="11">
        <f t="shared" si="26"/>
        <v>0.47338473762194039</v>
      </c>
      <c r="O145" s="11">
        <f t="shared" si="27"/>
        <v>-0.48116604184068001</v>
      </c>
      <c r="P145" s="11">
        <f t="shared" si="28"/>
        <v>0.24856944333217307</v>
      </c>
      <c r="Q145" s="11">
        <f t="shared" si="29"/>
        <v>0.23240612583226536</v>
      </c>
      <c r="R145" s="10">
        <v>1</v>
      </c>
      <c r="S145" s="1"/>
      <c r="T145" s="1"/>
    </row>
    <row r="146" spans="1:20" x14ac:dyDescent="0.25">
      <c r="A146" s="1"/>
      <c r="B146" s="12">
        <v>141</v>
      </c>
      <c r="C146" s="14">
        <v>28.99211716876443</v>
      </c>
      <c r="D146" s="14">
        <v>1.6043455257449903</v>
      </c>
      <c r="E146" s="14">
        <v>0.90116979957031995</v>
      </c>
      <c r="F146" s="13">
        <v>14719.762506654131</v>
      </c>
      <c r="G146" s="13">
        <v>-391.82026265178916</v>
      </c>
      <c r="H146" s="13">
        <v>717.53950942122037</v>
      </c>
      <c r="I146" s="10">
        <v>1</v>
      </c>
      <c r="J146" s="1"/>
      <c r="K146" s="12">
        <v>141</v>
      </c>
      <c r="L146" s="11">
        <f t="shared" si="24"/>
        <v>-0.69168734567872814</v>
      </c>
      <c r="M146" s="11">
        <f t="shared" si="25"/>
        <v>-1.0350655668488378</v>
      </c>
      <c r="N146" s="11">
        <f t="shared" si="26"/>
        <v>0.19621077157896252</v>
      </c>
      <c r="O146" s="11">
        <f t="shared" si="27"/>
        <v>-0.70452432752914829</v>
      </c>
      <c r="P146" s="11">
        <f t="shared" si="28"/>
        <v>0.72206328919849794</v>
      </c>
      <c r="Q146" s="11">
        <f t="shared" si="29"/>
        <v>0.94957061690714284</v>
      </c>
      <c r="R146" s="10">
        <v>1</v>
      </c>
      <c r="S146" s="1"/>
      <c r="T146" s="1"/>
    </row>
    <row r="147" spans="1:20" x14ac:dyDescent="0.25">
      <c r="A147" s="1"/>
      <c r="B147" s="12">
        <v>142</v>
      </c>
      <c r="C147" s="14">
        <v>34.83806077036445</v>
      </c>
      <c r="D147" s="14">
        <v>4.3603566087205676</v>
      </c>
      <c r="E147" s="14">
        <v>0.6045516652096542</v>
      </c>
      <c r="F147" s="13">
        <v>39647.714801760922</v>
      </c>
      <c r="G147" s="13">
        <v>-1471.0919491457657</v>
      </c>
      <c r="H147" s="13">
        <v>-2958.6995717797481</v>
      </c>
      <c r="I147" s="10">
        <v>0</v>
      </c>
      <c r="J147" s="1"/>
      <c r="K147" s="12">
        <v>142</v>
      </c>
      <c r="L147" s="11">
        <f t="shared" si="24"/>
        <v>2.0957057415053399E-2</v>
      </c>
      <c r="M147" s="11">
        <f t="shared" si="25"/>
        <v>-0.62815486890431271</v>
      </c>
      <c r="N147" s="11">
        <f t="shared" si="26"/>
        <v>-0.28294484743456277</v>
      </c>
      <c r="O147" s="11">
        <f t="shared" si="27"/>
        <v>-0.18369845371342336</v>
      </c>
      <c r="P147" s="11">
        <f t="shared" si="28"/>
        <v>0.44475998198129624</v>
      </c>
      <c r="Q147" s="11">
        <f t="shared" si="29"/>
        <v>0.45759782117608244</v>
      </c>
      <c r="R147" s="10">
        <v>0</v>
      </c>
      <c r="S147" s="1"/>
      <c r="T147" s="1"/>
    </row>
    <row r="148" spans="1:20" x14ac:dyDescent="0.25">
      <c r="A148" s="1"/>
      <c r="B148" s="12">
        <v>143</v>
      </c>
      <c r="C148" s="14">
        <v>32.125359066172116</v>
      </c>
      <c r="D148" s="14">
        <v>0.67195531599670422</v>
      </c>
      <c r="E148" s="14">
        <v>0.70155282771368743</v>
      </c>
      <c r="F148" s="13">
        <v>33664.057533347535</v>
      </c>
      <c r="G148" s="13">
        <v>-1578.9263142581913</v>
      </c>
      <c r="H148" s="13">
        <v>-1008.0258536497366</v>
      </c>
      <c r="I148" s="10">
        <v>0</v>
      </c>
      <c r="J148" s="1"/>
      <c r="K148" s="12">
        <v>143</v>
      </c>
      <c r="L148" s="11">
        <f t="shared" si="24"/>
        <v>-0.309732360496286</v>
      </c>
      <c r="M148" s="11">
        <f t="shared" si="25"/>
        <v>-1.1727281304535138</v>
      </c>
      <c r="N148" s="11">
        <f t="shared" si="26"/>
        <v>-0.12624959963782156</v>
      </c>
      <c r="O148" s="11">
        <f t="shared" si="27"/>
        <v>-0.30871648522044592</v>
      </c>
      <c r="P148" s="11">
        <f t="shared" si="28"/>
        <v>0.41705349579107437</v>
      </c>
      <c r="Q148" s="11">
        <f t="shared" si="29"/>
        <v>0.71864678493227341</v>
      </c>
      <c r="R148" s="10">
        <v>0</v>
      </c>
      <c r="S148" s="1"/>
      <c r="T148" s="1"/>
    </row>
    <row r="149" spans="1:20" x14ac:dyDescent="0.25">
      <c r="A149" s="1"/>
      <c r="B149" s="12">
        <v>144</v>
      </c>
      <c r="C149" s="14">
        <v>40.252582221515169</v>
      </c>
      <c r="D149" s="14">
        <v>13.844884894739607</v>
      </c>
      <c r="E149" s="14">
        <v>9.0118849650737104E-2</v>
      </c>
      <c r="F149" s="13">
        <v>65386.320770370585</v>
      </c>
      <c r="G149" s="13">
        <v>-1808.0866179967936</v>
      </c>
      <c r="H149" s="13">
        <v>-6357.5066836232763</v>
      </c>
      <c r="I149" s="10">
        <v>0</v>
      </c>
      <c r="J149" s="1"/>
      <c r="K149" s="12">
        <v>144</v>
      </c>
      <c r="L149" s="11">
        <f t="shared" si="24"/>
        <v>0.68100933820299725</v>
      </c>
      <c r="M149" s="11">
        <f t="shared" si="25"/>
        <v>0.77218638820404906</v>
      </c>
      <c r="N149" s="11">
        <f t="shared" si="26"/>
        <v>-1.1139573366449691</v>
      </c>
      <c r="O149" s="11">
        <f t="shared" si="27"/>
        <v>0.35406460783700922</v>
      </c>
      <c r="P149" s="11">
        <f t="shared" si="28"/>
        <v>0.35817405801387703</v>
      </c>
      <c r="Q149" s="11">
        <f t="shared" si="29"/>
        <v>2.7523663429281516E-3</v>
      </c>
      <c r="R149" s="10">
        <v>0</v>
      </c>
      <c r="S149" s="1"/>
      <c r="T149" s="1"/>
    </row>
    <row r="150" spans="1:20" x14ac:dyDescent="0.25">
      <c r="A150" s="1"/>
      <c r="B150" s="12">
        <v>145</v>
      </c>
      <c r="C150" s="14">
        <v>40.215449128499777</v>
      </c>
      <c r="D150" s="14">
        <v>24.205311966903643</v>
      </c>
      <c r="E150" s="14">
        <v>1.2956305299209425</v>
      </c>
      <c r="F150" s="13">
        <v>77330.265677452917</v>
      </c>
      <c r="G150" s="13">
        <v>-13081.844984575109</v>
      </c>
      <c r="H150" s="13">
        <v>-11505.480539866288</v>
      </c>
      <c r="I150" s="10">
        <v>0</v>
      </c>
      <c r="J150" s="1"/>
      <c r="K150" s="12">
        <v>145</v>
      </c>
      <c r="L150" s="11">
        <f t="shared" si="24"/>
        <v>0.67648266249238365</v>
      </c>
      <c r="M150" s="11">
        <f t="shared" si="25"/>
        <v>2.3018495441250293</v>
      </c>
      <c r="N150" s="11">
        <f t="shared" si="26"/>
        <v>0.83342088631139488</v>
      </c>
      <c r="O150" s="11">
        <f t="shared" si="27"/>
        <v>0.60361240339577726</v>
      </c>
      <c r="P150" s="11">
        <f t="shared" si="28"/>
        <v>-2.5384556960524196</v>
      </c>
      <c r="Q150" s="11">
        <f t="shared" si="29"/>
        <v>-0.68617537596780931</v>
      </c>
      <c r="R150" s="10">
        <v>0</v>
      </c>
      <c r="S150" s="1"/>
      <c r="T150" s="1"/>
    </row>
    <row r="151" spans="1:20" x14ac:dyDescent="0.25">
      <c r="A151" s="1"/>
      <c r="B151" s="12">
        <v>146</v>
      </c>
      <c r="C151" s="14">
        <v>23.44257710633401</v>
      </c>
      <c r="D151" s="14">
        <v>4.8296436493165933</v>
      </c>
      <c r="E151" s="14">
        <v>0.59974952372218426</v>
      </c>
      <c r="F151" s="13">
        <v>22267.45809439581</v>
      </c>
      <c r="G151" s="13">
        <v>-646.3335513563552</v>
      </c>
      <c r="H151" s="13">
        <v>-3964.4083861740382</v>
      </c>
      <c r="I151" s="10">
        <v>0</v>
      </c>
      <c r="J151" s="1"/>
      <c r="K151" s="12">
        <v>146</v>
      </c>
      <c r="L151" s="11">
        <f t="shared" si="24"/>
        <v>-1.3681989466721627</v>
      </c>
      <c r="M151" s="11">
        <f t="shared" si="25"/>
        <v>-0.55886707887878118</v>
      </c>
      <c r="N151" s="11">
        <f t="shared" si="26"/>
        <v>-0.29070220550027492</v>
      </c>
      <c r="O151" s="11">
        <f t="shared" si="27"/>
        <v>-0.54682845651481349</v>
      </c>
      <c r="P151" s="11">
        <f t="shared" si="28"/>
        <v>0.65666976727838366</v>
      </c>
      <c r="Q151" s="11">
        <f t="shared" si="29"/>
        <v>0.32300881154418115</v>
      </c>
      <c r="R151" s="10">
        <v>0</v>
      </c>
      <c r="S151" s="1"/>
      <c r="T151" s="1"/>
    </row>
    <row r="152" spans="1:20" x14ac:dyDescent="0.25">
      <c r="A152" s="1"/>
      <c r="B152" s="12">
        <v>147</v>
      </c>
      <c r="C152" s="14">
        <v>33.271497808276905</v>
      </c>
      <c r="D152" s="14">
        <v>5.4746874437496773</v>
      </c>
      <c r="E152" s="14">
        <v>1.0998939035659725</v>
      </c>
      <c r="F152" s="13">
        <v>44970.097221633143</v>
      </c>
      <c r="G152" s="13">
        <v>-3555.1902825171583</v>
      </c>
      <c r="H152" s="13">
        <v>-10735.317090361243</v>
      </c>
      <c r="I152" s="10">
        <v>1</v>
      </c>
      <c r="J152" s="1"/>
      <c r="K152" s="12">
        <v>147</v>
      </c>
      <c r="L152" s="11">
        <f t="shared" si="24"/>
        <v>-0.17001336637079159</v>
      </c>
      <c r="M152" s="11">
        <f t="shared" si="25"/>
        <v>-0.46362971854343565</v>
      </c>
      <c r="N152" s="11">
        <f t="shared" si="26"/>
        <v>0.51722880801217963</v>
      </c>
      <c r="O152" s="11">
        <f t="shared" si="27"/>
        <v>-7.2496601198825283E-2</v>
      </c>
      <c r="P152" s="11">
        <f t="shared" si="28"/>
        <v>-9.0719052298892613E-2</v>
      </c>
      <c r="Q152" s="11">
        <f t="shared" si="29"/>
        <v>-0.58310823124361622</v>
      </c>
      <c r="R152" s="10">
        <v>1</v>
      </c>
      <c r="S152" s="1"/>
      <c r="T152" s="1"/>
    </row>
    <row r="153" spans="1:20" x14ac:dyDescent="0.25">
      <c r="A153" s="1"/>
      <c r="B153" s="12">
        <v>148</v>
      </c>
      <c r="C153" s="14">
        <v>49.854340787140103</v>
      </c>
      <c r="D153" s="14">
        <v>5.385847010035075</v>
      </c>
      <c r="E153" s="14">
        <v>1.7915490282693887</v>
      </c>
      <c r="F153" s="13">
        <v>80182.124060294635</v>
      </c>
      <c r="G153" s="13">
        <v>-13904.697901656828</v>
      </c>
      <c r="H153" s="13">
        <v>-13034.715692999582</v>
      </c>
      <c r="I153" s="10">
        <v>1</v>
      </c>
      <c r="J153" s="1"/>
      <c r="K153" s="12">
        <v>148</v>
      </c>
      <c r="L153" s="11">
        <f t="shared" si="24"/>
        <v>1.851502926231724</v>
      </c>
      <c r="M153" s="11">
        <f t="shared" si="25"/>
        <v>-0.47674654637907449</v>
      </c>
      <c r="N153" s="11">
        <f t="shared" si="26"/>
        <v>1.6345254295942298</v>
      </c>
      <c r="O153" s="11">
        <f t="shared" si="27"/>
        <v>0.66319698606259336</v>
      </c>
      <c r="P153" s="11">
        <f t="shared" si="28"/>
        <v>-2.7498758955402121</v>
      </c>
      <c r="Q153" s="11">
        <f t="shared" si="29"/>
        <v>-0.89082531222043859</v>
      </c>
      <c r="R153" s="10">
        <v>1</v>
      </c>
      <c r="S153" s="1"/>
      <c r="T153" s="1"/>
    </row>
    <row r="154" spans="1:20" x14ac:dyDescent="0.25">
      <c r="A154" s="1"/>
      <c r="B154" s="12">
        <v>149</v>
      </c>
      <c r="C154" s="14">
        <v>29.006625735688623</v>
      </c>
      <c r="D154" s="14">
        <v>4.910128957913054</v>
      </c>
      <c r="E154" s="14">
        <v>1.0154417084597371</v>
      </c>
      <c r="F154" s="13">
        <v>35784.335622843071</v>
      </c>
      <c r="G154" s="13">
        <v>-1573.9983799705872</v>
      </c>
      <c r="H154" s="13">
        <v>-4676.6248340020666</v>
      </c>
      <c r="I154" s="10">
        <v>0</v>
      </c>
      <c r="J154" s="1"/>
      <c r="K154" s="12">
        <v>149</v>
      </c>
      <c r="L154" s="11">
        <f t="shared" si="24"/>
        <v>-0.68991869210967771</v>
      </c>
      <c r="M154" s="11">
        <f t="shared" si="25"/>
        <v>-0.54698384179836035</v>
      </c>
      <c r="N154" s="11">
        <f t="shared" si="26"/>
        <v>0.38080510650653981</v>
      </c>
      <c r="O154" s="11">
        <f t="shared" si="27"/>
        <v>-0.26441699059606738</v>
      </c>
      <c r="P154" s="11">
        <f t="shared" si="28"/>
        <v>0.41831965749326899</v>
      </c>
      <c r="Q154" s="11">
        <f t="shared" si="29"/>
        <v>0.22769642590653844</v>
      </c>
      <c r="R154" s="10">
        <v>0</v>
      </c>
      <c r="S154" s="1"/>
      <c r="T154" s="1"/>
    </row>
    <row r="155" spans="1:20" x14ac:dyDescent="0.25">
      <c r="A155" s="1"/>
      <c r="B155" s="12">
        <v>150</v>
      </c>
      <c r="C155" s="14">
        <v>25.956801637543002</v>
      </c>
      <c r="D155" s="14">
        <v>5.2980374701553865</v>
      </c>
      <c r="E155" s="14">
        <v>3.1815953347354729E-2</v>
      </c>
      <c r="F155" s="13">
        <v>76293.349054237318</v>
      </c>
      <c r="G155" s="13">
        <v>-4397.2083347325024</v>
      </c>
      <c r="H155" s="13">
        <v>-6020.4940376368131</v>
      </c>
      <c r="I155" s="10">
        <v>0</v>
      </c>
      <c r="J155" s="1"/>
      <c r="K155" s="12">
        <v>150</v>
      </c>
      <c r="L155" s="11">
        <f t="shared" si="24"/>
        <v>-1.0617047068377623</v>
      </c>
      <c r="M155" s="11">
        <f t="shared" si="25"/>
        <v>-0.4897111681033291</v>
      </c>
      <c r="N155" s="11">
        <f t="shared" si="26"/>
        <v>-1.2081395768129295</v>
      </c>
      <c r="O155" s="11">
        <f t="shared" si="27"/>
        <v>0.58194784788127063</v>
      </c>
      <c r="P155" s="11">
        <f t="shared" si="28"/>
        <v>-0.30706345708394717</v>
      </c>
      <c r="Q155" s="11">
        <f t="shared" si="29"/>
        <v>4.785309292258192E-2</v>
      </c>
      <c r="R155" s="10">
        <v>0</v>
      </c>
      <c r="S155" s="1"/>
      <c r="T155" s="1"/>
    </row>
    <row r="156" spans="1:20" x14ac:dyDescent="0.25">
      <c r="A156" s="1"/>
      <c r="B156" s="12">
        <v>151</v>
      </c>
      <c r="C156" s="14">
        <v>24.391708287537227</v>
      </c>
      <c r="D156" s="14">
        <v>4.4937239052089577</v>
      </c>
      <c r="E156" s="14">
        <v>0.85328194961159154</v>
      </c>
      <c r="F156" s="13">
        <v>23507.488154452858</v>
      </c>
      <c r="G156" s="13">
        <v>-209.79664560774458</v>
      </c>
      <c r="H156" s="13">
        <v>-1695.7199651020501</v>
      </c>
      <c r="I156" s="10">
        <v>0</v>
      </c>
      <c r="J156" s="1"/>
      <c r="K156" s="12">
        <v>151</v>
      </c>
      <c r="L156" s="11">
        <f t="shared" si="24"/>
        <v>-1.2524959789081329</v>
      </c>
      <c r="M156" s="11">
        <f t="shared" si="25"/>
        <v>-0.60846388143612251</v>
      </c>
      <c r="N156" s="11">
        <f t="shared" si="26"/>
        <v>0.11885295109486151</v>
      </c>
      <c r="O156" s="11">
        <f t="shared" si="27"/>
        <v>-0.52092020171950271</v>
      </c>
      <c r="P156" s="11">
        <f t="shared" si="28"/>
        <v>0.76883163458326553</v>
      </c>
      <c r="Q156" s="11">
        <f t="shared" si="29"/>
        <v>0.62661610163175852</v>
      </c>
      <c r="R156" s="10">
        <v>0</v>
      </c>
      <c r="S156" s="1"/>
      <c r="T156" s="1"/>
    </row>
    <row r="157" spans="1:20" x14ac:dyDescent="0.25">
      <c r="A157" s="1"/>
      <c r="B157" s="12">
        <v>152</v>
      </c>
      <c r="C157" s="14">
        <v>27.086531598944024</v>
      </c>
      <c r="D157" s="14">
        <v>5.4941532934775772</v>
      </c>
      <c r="E157" s="14">
        <v>7.6547519748984133E-2</v>
      </c>
      <c r="F157" s="13">
        <v>12590.354258919511</v>
      </c>
      <c r="G157" s="13">
        <v>-754.5195499480393</v>
      </c>
      <c r="H157" s="13">
        <v>-1581.8851993413732</v>
      </c>
      <c r="I157" s="10">
        <v>0</v>
      </c>
      <c r="J157" s="1"/>
      <c r="K157" s="12">
        <v>152</v>
      </c>
      <c r="L157" s="11">
        <f t="shared" si="24"/>
        <v>-0.92398601010256975</v>
      </c>
      <c r="M157" s="11">
        <f t="shared" si="25"/>
        <v>-0.46075568710437803</v>
      </c>
      <c r="N157" s="11">
        <f t="shared" si="26"/>
        <v>-1.1358804027917082</v>
      </c>
      <c r="O157" s="11">
        <f t="shared" si="27"/>
        <v>-0.74901458080817496</v>
      </c>
      <c r="P157" s="11">
        <f t="shared" si="28"/>
        <v>0.62887293393280974</v>
      </c>
      <c r="Q157" s="11">
        <f t="shared" si="29"/>
        <v>0.64185004227752707</v>
      </c>
      <c r="R157" s="10">
        <v>0</v>
      </c>
      <c r="S157" s="1"/>
      <c r="T157" s="1"/>
    </row>
    <row r="158" spans="1:20" x14ac:dyDescent="0.25">
      <c r="A158" s="1"/>
      <c r="B158" s="12">
        <v>153</v>
      </c>
      <c r="C158" s="14">
        <v>31.042745838028427</v>
      </c>
      <c r="D158" s="14">
        <v>10.964524869784432</v>
      </c>
      <c r="E158" s="14">
        <v>0.99876933706125626</v>
      </c>
      <c r="F158" s="13">
        <v>28163.570419126732</v>
      </c>
      <c r="G158" s="13">
        <v>-350.96372167553739</v>
      </c>
      <c r="H158" s="13">
        <v>-2871.0596415199716</v>
      </c>
      <c r="I158" s="10">
        <v>0</v>
      </c>
      <c r="J158" s="1"/>
      <c r="K158" s="12">
        <v>153</v>
      </c>
      <c r="L158" s="11">
        <f t="shared" si="24"/>
        <v>-0.4417073349966778</v>
      </c>
      <c r="M158" s="11">
        <f t="shared" si="25"/>
        <v>0.34691621591555605</v>
      </c>
      <c r="N158" s="11">
        <f t="shared" si="26"/>
        <v>0.35387263167629601</v>
      </c>
      <c r="O158" s="11">
        <f t="shared" si="27"/>
        <v>-0.42363952317244519</v>
      </c>
      <c r="P158" s="11">
        <f t="shared" si="28"/>
        <v>0.73256078864738483</v>
      </c>
      <c r="Q158" s="11">
        <f t="shared" si="29"/>
        <v>0.46932623724348682</v>
      </c>
      <c r="R158" s="10">
        <v>0</v>
      </c>
      <c r="S158" s="1"/>
      <c r="T158" s="1"/>
    </row>
    <row r="159" spans="1:20" x14ac:dyDescent="0.25">
      <c r="A159" s="1"/>
      <c r="B159" s="12">
        <v>154</v>
      </c>
      <c r="C159" s="14">
        <v>31.486282217356599</v>
      </c>
      <c r="D159" s="14">
        <v>2.0154751355724474</v>
      </c>
      <c r="E159" s="14">
        <v>0.72114251888863468</v>
      </c>
      <c r="F159" s="13">
        <v>22928.429233305676</v>
      </c>
      <c r="G159" s="13">
        <v>-4104.037344568258</v>
      </c>
      <c r="H159" s="13">
        <v>-2219.8617619345287</v>
      </c>
      <c r="I159" s="10">
        <v>0</v>
      </c>
      <c r="J159" s="1"/>
      <c r="K159" s="12">
        <v>154</v>
      </c>
      <c r="L159" s="11">
        <f t="shared" si="24"/>
        <v>-0.38763843870931181</v>
      </c>
      <c r="M159" s="11">
        <f t="shared" si="25"/>
        <v>-0.97436441890572789</v>
      </c>
      <c r="N159" s="11">
        <f t="shared" si="26"/>
        <v>-9.4604499376344173E-2</v>
      </c>
      <c r="O159" s="11">
        <f t="shared" si="27"/>
        <v>-0.53301862300284542</v>
      </c>
      <c r="P159" s="11">
        <f t="shared" si="28"/>
        <v>-0.23173739584279518</v>
      </c>
      <c r="Q159" s="11">
        <f t="shared" si="29"/>
        <v>0.5564728113148143</v>
      </c>
      <c r="R159" s="10">
        <v>0</v>
      </c>
      <c r="S159" s="1"/>
      <c r="T159" s="1"/>
    </row>
    <row r="160" spans="1:20" x14ac:dyDescent="0.25">
      <c r="A160" s="1"/>
      <c r="B160" s="12">
        <v>155</v>
      </c>
      <c r="C160" s="14">
        <v>33.927764868859583</v>
      </c>
      <c r="D160" s="14">
        <v>4.6007381596028036</v>
      </c>
      <c r="E160" s="14">
        <v>0.80293764244656041</v>
      </c>
      <c r="F160" s="13">
        <v>16859.347786606322</v>
      </c>
      <c r="G160" s="13">
        <v>-1908.3582769177688</v>
      </c>
      <c r="H160" s="13">
        <v>-2807.0082790126608</v>
      </c>
      <c r="I160" s="10">
        <v>0</v>
      </c>
      <c r="J160" s="1"/>
      <c r="K160" s="12">
        <v>155</v>
      </c>
      <c r="L160" s="11">
        <f t="shared" si="24"/>
        <v>-9.001173112904054E-2</v>
      </c>
      <c r="M160" s="11">
        <f t="shared" si="25"/>
        <v>-0.59266378352853422</v>
      </c>
      <c r="N160" s="11">
        <f t="shared" si="26"/>
        <v>3.7526980531861279E-2</v>
      </c>
      <c r="O160" s="11">
        <f t="shared" si="27"/>
        <v>-0.65982144299847212</v>
      </c>
      <c r="P160" s="11">
        <f t="shared" si="28"/>
        <v>0.33241070019869284</v>
      </c>
      <c r="Q160" s="11">
        <f t="shared" si="29"/>
        <v>0.47789791258534492</v>
      </c>
      <c r="R160" s="10">
        <v>0</v>
      </c>
      <c r="S160" s="1"/>
      <c r="T160" s="1"/>
    </row>
    <row r="161" spans="1:20" x14ac:dyDescent="0.25">
      <c r="A161" s="1"/>
      <c r="B161" s="12">
        <v>156</v>
      </c>
      <c r="C161" s="14">
        <v>26.493612170230357</v>
      </c>
      <c r="D161" s="14">
        <v>0.45157356867177589</v>
      </c>
      <c r="E161" s="14">
        <v>0.17455950108433682</v>
      </c>
      <c r="F161" s="13">
        <v>16585.036067715944</v>
      </c>
      <c r="G161" s="13">
        <v>-3910.0037183358772</v>
      </c>
      <c r="H161" s="13">
        <v>-5586.6279892848534</v>
      </c>
      <c r="I161" s="10">
        <v>1</v>
      </c>
      <c r="J161" s="1"/>
      <c r="K161" s="12">
        <v>156</v>
      </c>
      <c r="L161" s="11">
        <f t="shared" si="24"/>
        <v>-0.9962653102728124</v>
      </c>
      <c r="M161" s="11">
        <f t="shared" si="25"/>
        <v>-1.2052663488852773</v>
      </c>
      <c r="N161" s="11">
        <f t="shared" si="26"/>
        <v>-0.9775522827369193</v>
      </c>
      <c r="O161" s="11">
        <f t="shared" si="27"/>
        <v>-0.66555270559869051</v>
      </c>
      <c r="P161" s="11">
        <f t="shared" si="28"/>
        <v>-0.18188325166490482</v>
      </c>
      <c r="Q161" s="11">
        <f t="shared" si="29"/>
        <v>0.10591522872653793</v>
      </c>
      <c r="R161" s="10">
        <v>1</v>
      </c>
      <c r="S161" s="1"/>
      <c r="T161" s="1"/>
    </row>
    <row r="162" spans="1:20" x14ac:dyDescent="0.25">
      <c r="A162" s="1"/>
      <c r="B162" s="12">
        <v>157</v>
      </c>
      <c r="C162" s="14">
        <v>33.77923857886239</v>
      </c>
      <c r="D162" s="14">
        <v>7.6292630122648664</v>
      </c>
      <c r="E162" s="14">
        <v>0.30663401438009008</v>
      </c>
      <c r="F162" s="13">
        <v>31945.446568770618</v>
      </c>
      <c r="G162" s="13">
        <v>-1571.9103579919438</v>
      </c>
      <c r="H162" s="13">
        <v>-2553.2750391420541</v>
      </c>
      <c r="I162" s="10">
        <v>0</v>
      </c>
      <c r="J162" s="1"/>
      <c r="K162" s="12">
        <v>157</v>
      </c>
      <c r="L162" s="11">
        <f t="shared" si="24"/>
        <v>-0.10811769254300518</v>
      </c>
      <c r="M162" s="11">
        <f t="shared" si="25"/>
        <v>-0.14551784527325598</v>
      </c>
      <c r="N162" s="11">
        <f t="shared" si="26"/>
        <v>-0.7641996995897683</v>
      </c>
      <c r="O162" s="11">
        <f t="shared" si="27"/>
        <v>-0.34462384924210931</v>
      </c>
      <c r="P162" s="11">
        <f t="shared" si="28"/>
        <v>0.41885614465166093</v>
      </c>
      <c r="Q162" s="11">
        <f t="shared" si="29"/>
        <v>0.51185377036058577</v>
      </c>
      <c r="R162" s="10">
        <v>0</v>
      </c>
      <c r="S162" s="1"/>
      <c r="T162" s="1"/>
    </row>
    <row r="163" spans="1:20" x14ac:dyDescent="0.25">
      <c r="A163" s="1"/>
      <c r="B163" s="12">
        <v>158</v>
      </c>
      <c r="C163" s="14">
        <v>33.097142552803923</v>
      </c>
      <c r="D163" s="14">
        <v>11.116102230659205</v>
      </c>
      <c r="E163" s="14">
        <v>0.18276408893739801</v>
      </c>
      <c r="F163" s="13">
        <v>27089.625889466384</v>
      </c>
      <c r="G163" s="13">
        <v>-1534.8207524364334</v>
      </c>
      <c r="H163" s="13">
        <v>-4258.4017952087925</v>
      </c>
      <c r="I163" s="10">
        <v>1</v>
      </c>
      <c r="J163" s="1"/>
      <c r="K163" s="12">
        <v>158</v>
      </c>
      <c r="L163" s="11">
        <f t="shared" si="24"/>
        <v>-0.19126798417599913</v>
      </c>
      <c r="M163" s="11">
        <f t="shared" si="25"/>
        <v>0.36929582465049293</v>
      </c>
      <c r="N163" s="11">
        <f t="shared" si="26"/>
        <v>-0.96429862789899812</v>
      </c>
      <c r="O163" s="11">
        <f t="shared" si="27"/>
        <v>-0.44607771189602369</v>
      </c>
      <c r="P163" s="11">
        <f t="shared" si="28"/>
        <v>0.42838578432685304</v>
      </c>
      <c r="Q163" s="11">
        <f t="shared" si="29"/>
        <v>0.28366513552785338</v>
      </c>
      <c r="R163" s="10">
        <v>1</v>
      </c>
      <c r="S163" s="1"/>
      <c r="T163" s="1"/>
    </row>
    <row r="164" spans="1:20" x14ac:dyDescent="0.25">
      <c r="A164" s="1"/>
      <c r="B164" s="12">
        <v>159</v>
      </c>
      <c r="C164" s="14">
        <v>23.852719610272704</v>
      </c>
      <c r="D164" s="14">
        <v>0.5831533610018288</v>
      </c>
      <c r="E164" s="14">
        <v>3.2379579997156849E-2</v>
      </c>
      <c r="F164" s="13">
        <v>33500.673848332211</v>
      </c>
      <c r="G164" s="13">
        <v>-4330.9594676784891</v>
      </c>
      <c r="H164" s="13">
        <v>-8748.369109672627</v>
      </c>
      <c r="I164" s="10">
        <v>0</v>
      </c>
      <c r="J164" s="1"/>
      <c r="K164" s="12">
        <v>159</v>
      </c>
      <c r="L164" s="11">
        <f t="shared" si="24"/>
        <v>-1.3182009001937838</v>
      </c>
      <c r="M164" s="11">
        <f t="shared" si="25"/>
        <v>-1.1858392771063746</v>
      </c>
      <c r="N164" s="11">
        <f t="shared" si="26"/>
        <v>-1.2072290968220127</v>
      </c>
      <c r="O164" s="11">
        <f t="shared" si="27"/>
        <v>-0.31213010096826016</v>
      </c>
      <c r="P164" s="11">
        <f t="shared" si="28"/>
        <v>-0.29004176536038395</v>
      </c>
      <c r="Q164" s="11">
        <f t="shared" si="29"/>
        <v>-0.3172048633069961</v>
      </c>
      <c r="R164" s="10">
        <v>0</v>
      </c>
      <c r="S164" s="1"/>
      <c r="T164" s="1"/>
    </row>
    <row r="165" spans="1:20" x14ac:dyDescent="0.25">
      <c r="A165" s="1"/>
      <c r="B165" s="12">
        <v>160</v>
      </c>
      <c r="C165" s="14">
        <v>33.256634785565744</v>
      </c>
      <c r="D165" s="14">
        <v>7.6139200624285444</v>
      </c>
      <c r="E165" s="14">
        <v>0.11149172785548651</v>
      </c>
      <c r="F165" s="13">
        <v>24082.794372280056</v>
      </c>
      <c r="G165" s="13">
        <v>-1325.2050882033445</v>
      </c>
      <c r="H165" s="13">
        <v>-923.50243981728443</v>
      </c>
      <c r="I165" s="10">
        <v>0</v>
      </c>
      <c r="J165" s="1"/>
      <c r="K165" s="12">
        <v>160</v>
      </c>
      <c r="L165" s="11">
        <f t="shared" si="24"/>
        <v>-0.17182522954806645</v>
      </c>
      <c r="M165" s="11">
        <f t="shared" si="25"/>
        <v>-0.1477831519931713</v>
      </c>
      <c r="N165" s="11">
        <f t="shared" si="26"/>
        <v>-1.0794316839623681</v>
      </c>
      <c r="O165" s="11">
        <f t="shared" si="27"/>
        <v>-0.50890018659494374</v>
      </c>
      <c r="P165" s="11">
        <f t="shared" si="28"/>
        <v>0.48224350862720272</v>
      </c>
      <c r="Q165" s="11">
        <f t="shared" si="29"/>
        <v>0.72995813310343216</v>
      </c>
      <c r="R165" s="10">
        <v>0</v>
      </c>
      <c r="S165" s="1"/>
      <c r="T165" s="1"/>
    </row>
    <row r="166" spans="1:20" x14ac:dyDescent="0.25">
      <c r="A166" s="1"/>
      <c r="B166" s="12">
        <v>161</v>
      </c>
      <c r="C166" s="14">
        <v>47.084543108723174</v>
      </c>
      <c r="D166" s="14">
        <v>29.568042939312495</v>
      </c>
      <c r="E166" s="14">
        <v>1.8445870725678315</v>
      </c>
      <c r="F166" s="13">
        <v>149418.10683488334</v>
      </c>
      <c r="G166" s="13">
        <v>-7972.9452354674249</v>
      </c>
      <c r="H166" s="13">
        <v>-13568.392088970197</v>
      </c>
      <c r="I166" s="10">
        <v>0</v>
      </c>
      <c r="J166" s="1"/>
      <c r="K166" s="12">
        <v>161</v>
      </c>
      <c r="L166" s="11">
        <f t="shared" ref="L166:L197" si="30">(C166-C$207)/C$209</f>
        <v>1.5138532758509493</v>
      </c>
      <c r="M166" s="11">
        <f t="shared" ref="M166:M197" si="31">(D166-D$207)/D$209</f>
        <v>3.09362887199174</v>
      </c>
      <c r="N166" s="11">
        <f t="shared" ref="N166:N197" si="32">(E166-E$207)/E$209</f>
        <v>1.7202028511782592</v>
      </c>
      <c r="O166" s="11">
        <f t="shared" ref="O166:O197" si="33">(F166-F$207)/F$209</f>
        <v>2.1097615013173816</v>
      </c>
      <c r="P166" s="11">
        <f t="shared" ref="P166:P197" si="34">(G166-G$207)/G$209</f>
        <v>-1.2257975262908252</v>
      </c>
      <c r="Q166" s="11">
        <f t="shared" ref="Q166:Q197" si="35">(H166-H$207)/H$209</f>
        <v>-0.96224457052818924</v>
      </c>
      <c r="R166" s="10">
        <v>0</v>
      </c>
      <c r="S166" s="1"/>
      <c r="T166" s="1"/>
    </row>
    <row r="167" spans="1:20" x14ac:dyDescent="0.25">
      <c r="A167" s="1"/>
      <c r="B167" s="12">
        <v>162</v>
      </c>
      <c r="C167" s="14">
        <v>20.434567005447711</v>
      </c>
      <c r="D167" s="14">
        <v>0.62443781372554241</v>
      </c>
      <c r="E167" s="14">
        <v>0.31453437008108792</v>
      </c>
      <c r="F167" s="13">
        <v>16942.23063501513</v>
      </c>
      <c r="G167" s="13">
        <v>-411.61314901449282</v>
      </c>
      <c r="H167" s="13">
        <v>-4703.8338246641997</v>
      </c>
      <c r="I167" s="10">
        <v>1</v>
      </c>
      <c r="J167" s="1"/>
      <c r="K167" s="12">
        <v>162</v>
      </c>
      <c r="L167" s="11">
        <f t="shared" si="30"/>
        <v>-1.7348876643429032</v>
      </c>
      <c r="M167" s="11">
        <f t="shared" si="31"/>
        <v>-1.1797438424487148</v>
      </c>
      <c r="N167" s="11">
        <f t="shared" si="32"/>
        <v>-0.75143750002129639</v>
      </c>
      <c r="O167" s="11">
        <f t="shared" si="33"/>
        <v>-0.65808975114364909</v>
      </c>
      <c r="P167" s="11">
        <f t="shared" si="34"/>
        <v>0.71697779226900671</v>
      </c>
      <c r="Q167" s="11">
        <f t="shared" si="35"/>
        <v>0.22405518198594526</v>
      </c>
      <c r="R167" s="10">
        <v>1</v>
      </c>
      <c r="S167" s="1"/>
      <c r="T167" s="1"/>
    </row>
    <row r="168" spans="1:20" x14ac:dyDescent="0.25">
      <c r="A168" s="1"/>
      <c r="B168" s="12">
        <v>163</v>
      </c>
      <c r="C168" s="14">
        <v>31.652901407727953</v>
      </c>
      <c r="D168" s="14">
        <v>9.7885668887673987</v>
      </c>
      <c r="E168" s="14">
        <v>0.20006011494447423</v>
      </c>
      <c r="F168" s="13">
        <v>29746.858882249864</v>
      </c>
      <c r="G168" s="13">
        <v>-396.03451920990949</v>
      </c>
      <c r="H168" s="13">
        <v>-194.08914056490551</v>
      </c>
      <c r="I168" s="10">
        <v>0</v>
      </c>
      <c r="J168" s="1"/>
      <c r="K168" s="12">
        <v>163</v>
      </c>
      <c r="L168" s="11">
        <f t="shared" si="30"/>
        <v>-0.36732687883835047</v>
      </c>
      <c r="M168" s="11">
        <f t="shared" si="31"/>
        <v>0.17329213807170218</v>
      </c>
      <c r="N168" s="11">
        <f t="shared" si="32"/>
        <v>-0.93635870417937273</v>
      </c>
      <c r="O168" s="11">
        <f t="shared" si="33"/>
        <v>-0.39055948564885246</v>
      </c>
      <c r="P168" s="11">
        <f t="shared" si="34"/>
        <v>0.72098049670458497</v>
      </c>
      <c r="Q168" s="11">
        <f t="shared" si="35"/>
        <v>0.82757188785394709</v>
      </c>
      <c r="R168" s="10">
        <v>0</v>
      </c>
      <c r="S168" s="1"/>
      <c r="T168" s="1"/>
    </row>
    <row r="169" spans="1:20" x14ac:dyDescent="0.25">
      <c r="A169" s="1"/>
      <c r="B169" s="12">
        <v>164</v>
      </c>
      <c r="C169" s="14">
        <v>36.363257005594356</v>
      </c>
      <c r="D169" s="14">
        <v>14.104130764567063</v>
      </c>
      <c r="E169" s="14">
        <v>1.4140142398488664</v>
      </c>
      <c r="F169" s="13">
        <v>53737.474988601818</v>
      </c>
      <c r="G169" s="13">
        <v>-1597.1011202303739</v>
      </c>
      <c r="H169" s="13">
        <v>-3615.7466631115799</v>
      </c>
      <c r="I169" s="10">
        <v>0</v>
      </c>
      <c r="J169" s="1"/>
      <c r="K169" s="12">
        <v>164</v>
      </c>
      <c r="L169" s="11">
        <f t="shared" si="30"/>
        <v>0.20688470823241867</v>
      </c>
      <c r="M169" s="11">
        <f t="shared" si="31"/>
        <v>0.81046269212835387</v>
      </c>
      <c r="N169" s="11">
        <f t="shared" si="32"/>
        <v>1.0246574064044636</v>
      </c>
      <c r="O169" s="11">
        <f t="shared" si="33"/>
        <v>0.11068239130311208</v>
      </c>
      <c r="P169" s="11">
        <f t="shared" si="34"/>
        <v>0.41238374130090566</v>
      </c>
      <c r="Q169" s="11">
        <f t="shared" si="35"/>
        <v>0.36966847618258913</v>
      </c>
      <c r="R169" s="10">
        <v>0</v>
      </c>
      <c r="S169" s="1"/>
      <c r="T169" s="1"/>
    </row>
    <row r="170" spans="1:20" x14ac:dyDescent="0.25">
      <c r="A170" s="1"/>
      <c r="B170" s="12">
        <v>165</v>
      </c>
      <c r="C170" s="14">
        <v>33.939473409867738</v>
      </c>
      <c r="D170" s="14">
        <v>11.44133347201673</v>
      </c>
      <c r="E170" s="14">
        <v>0.80880869819806256</v>
      </c>
      <c r="F170" s="13">
        <v>31123.046114973742</v>
      </c>
      <c r="G170" s="13">
        <v>-4246.5181578004231</v>
      </c>
      <c r="H170" s="13">
        <v>-2142.272407419081</v>
      </c>
      <c r="I170" s="10">
        <v>0</v>
      </c>
      <c r="J170" s="1"/>
      <c r="K170" s="12">
        <v>165</v>
      </c>
      <c r="L170" s="11">
        <f t="shared" si="30"/>
        <v>-8.8584412156005723E-2</v>
      </c>
      <c r="M170" s="11">
        <f t="shared" si="31"/>
        <v>0.41731452538491498</v>
      </c>
      <c r="N170" s="11">
        <f t="shared" si="32"/>
        <v>4.7011057960024687E-2</v>
      </c>
      <c r="O170" s="11">
        <f t="shared" si="33"/>
        <v>-0.36180646536334138</v>
      </c>
      <c r="P170" s="11">
        <f t="shared" si="34"/>
        <v>-0.2683457876117164</v>
      </c>
      <c r="Q170" s="11">
        <f t="shared" si="35"/>
        <v>0.5668562088079564</v>
      </c>
      <c r="R170" s="10">
        <v>0</v>
      </c>
      <c r="S170" s="1"/>
      <c r="T170" s="1"/>
    </row>
    <row r="171" spans="1:20" x14ac:dyDescent="0.25">
      <c r="A171" s="1"/>
      <c r="B171" s="12">
        <v>166</v>
      </c>
      <c r="C171" s="14">
        <v>35.934931495983271</v>
      </c>
      <c r="D171" s="14">
        <v>5.0074107531825858</v>
      </c>
      <c r="E171" s="14">
        <v>0.25926584004333086</v>
      </c>
      <c r="F171" s="13">
        <v>20367.146113412899</v>
      </c>
      <c r="G171" s="13">
        <v>-290.63531199803236</v>
      </c>
      <c r="H171" s="13">
        <v>-3493.1613520649407</v>
      </c>
      <c r="I171" s="10">
        <v>0</v>
      </c>
      <c r="J171" s="1"/>
      <c r="K171" s="12">
        <v>166</v>
      </c>
      <c r="L171" s="11">
        <f t="shared" si="30"/>
        <v>0.154670079093149</v>
      </c>
      <c r="M171" s="11">
        <f t="shared" si="31"/>
        <v>-0.53262069084626662</v>
      </c>
      <c r="N171" s="11">
        <f t="shared" si="32"/>
        <v>-0.84071803837843084</v>
      </c>
      <c r="O171" s="11">
        <f t="shared" si="33"/>
        <v>-0.58653214482025828</v>
      </c>
      <c r="P171" s="11">
        <f t="shared" si="34"/>
        <v>0.74806130416361372</v>
      </c>
      <c r="Q171" s="11">
        <f t="shared" si="35"/>
        <v>0.38607345879092236</v>
      </c>
      <c r="R171" s="10">
        <v>0</v>
      </c>
      <c r="S171" s="1"/>
      <c r="T171" s="1"/>
    </row>
    <row r="172" spans="1:20" x14ac:dyDescent="0.25">
      <c r="A172" s="1"/>
      <c r="B172" s="12">
        <v>167</v>
      </c>
      <c r="C172" s="14">
        <v>26.254725675186485</v>
      </c>
      <c r="D172" s="14">
        <v>7.2329186122959896</v>
      </c>
      <c r="E172" s="14">
        <v>1.4039689685175794</v>
      </c>
      <c r="F172" s="13">
        <v>15723.454011390706</v>
      </c>
      <c r="G172" s="13">
        <v>-1074.5858417481745</v>
      </c>
      <c r="H172" s="13">
        <v>-1288.2930444207911</v>
      </c>
      <c r="I172" s="10">
        <v>1</v>
      </c>
      <c r="J172" s="1"/>
      <c r="K172" s="12">
        <v>167</v>
      </c>
      <c r="L172" s="11">
        <f t="shared" si="30"/>
        <v>-1.0253865497628942</v>
      </c>
      <c r="M172" s="11">
        <f t="shared" si="31"/>
        <v>-0.20403603390245925</v>
      </c>
      <c r="N172" s="11">
        <f t="shared" si="32"/>
        <v>1.0084303196375799</v>
      </c>
      <c r="O172" s="11">
        <f t="shared" si="33"/>
        <v>-0.68355395263403673</v>
      </c>
      <c r="P172" s="11">
        <f t="shared" si="34"/>
        <v>0.54663651250564693</v>
      </c>
      <c r="Q172" s="11">
        <f t="shared" si="35"/>
        <v>0.68114002045103572</v>
      </c>
      <c r="R172" s="10">
        <v>1</v>
      </c>
      <c r="S172" s="1"/>
      <c r="T172" s="1"/>
    </row>
    <row r="173" spans="1:20" x14ac:dyDescent="0.25">
      <c r="A173" s="1"/>
      <c r="B173" s="12">
        <v>168</v>
      </c>
      <c r="C173" s="14">
        <v>30.311184111309611</v>
      </c>
      <c r="D173" s="14">
        <v>2.0414415408722393</v>
      </c>
      <c r="E173" s="14">
        <v>0.79913912598792269</v>
      </c>
      <c r="F173" s="13">
        <v>28720.263073076891</v>
      </c>
      <c r="G173" s="13">
        <v>-555.12703405516072</v>
      </c>
      <c r="H173" s="13">
        <v>-2600.236049044006</v>
      </c>
      <c r="I173" s="10">
        <v>0</v>
      </c>
      <c r="J173" s="1"/>
      <c r="K173" s="12">
        <v>168</v>
      </c>
      <c r="L173" s="11">
        <f t="shared" si="30"/>
        <v>-0.5308876975853789</v>
      </c>
      <c r="M173" s="11">
        <f t="shared" si="31"/>
        <v>-0.97053061425635001</v>
      </c>
      <c r="N173" s="11">
        <f t="shared" si="32"/>
        <v>3.1390873887557007E-2</v>
      </c>
      <c r="O173" s="11">
        <f t="shared" si="33"/>
        <v>-0.412008405842471</v>
      </c>
      <c r="P173" s="11">
        <f t="shared" si="34"/>
        <v>0.68010396758576397</v>
      </c>
      <c r="Q173" s="11">
        <f t="shared" si="35"/>
        <v>0.50556921192423132</v>
      </c>
      <c r="R173" s="10">
        <v>0</v>
      </c>
      <c r="S173" s="1"/>
      <c r="T173" s="1"/>
    </row>
    <row r="174" spans="1:20" x14ac:dyDescent="0.25">
      <c r="A174" s="1"/>
      <c r="B174" s="12">
        <v>169</v>
      </c>
      <c r="C174" s="14">
        <v>55.578863827404838</v>
      </c>
      <c r="D174" s="14">
        <v>11.74257070120515</v>
      </c>
      <c r="E174" s="14">
        <v>0.19862118823593844</v>
      </c>
      <c r="F174" s="13">
        <v>57901.286281471803</v>
      </c>
      <c r="G174" s="13">
        <v>-9563.0107642638486</v>
      </c>
      <c r="H174" s="13">
        <v>-6762.5819104534876</v>
      </c>
      <c r="I174" s="10">
        <v>0</v>
      </c>
      <c r="J174" s="1"/>
      <c r="K174" s="12">
        <v>169</v>
      </c>
      <c r="L174" s="11">
        <f t="shared" si="30"/>
        <v>2.5493456669501771</v>
      </c>
      <c r="M174" s="11">
        <f t="shared" si="31"/>
        <v>0.46179063505410856</v>
      </c>
      <c r="N174" s="11">
        <f t="shared" si="32"/>
        <v>-0.93868314000400499</v>
      </c>
      <c r="O174" s="11">
        <f t="shared" si="33"/>
        <v>0.19767793066149253</v>
      </c>
      <c r="P174" s="11">
        <f t="shared" si="34"/>
        <v>-1.6343419505957777</v>
      </c>
      <c r="Q174" s="11">
        <f t="shared" si="35"/>
        <v>-5.1456836982321563E-2</v>
      </c>
      <c r="R174" s="10">
        <v>0</v>
      </c>
      <c r="S174" s="1"/>
      <c r="T174" s="1"/>
    </row>
    <row r="175" spans="1:20" x14ac:dyDescent="0.25">
      <c r="A175" s="1"/>
      <c r="B175" s="12">
        <v>170</v>
      </c>
      <c r="C175" s="14">
        <v>37.295600111657478</v>
      </c>
      <c r="D175" s="14">
        <v>21.794202736823113</v>
      </c>
      <c r="E175" s="14">
        <v>0.62069714547501775</v>
      </c>
      <c r="F175" s="13">
        <v>48116.74807817</v>
      </c>
      <c r="G175" s="13">
        <v>-5082.092500290858</v>
      </c>
      <c r="H175" s="13">
        <v>-2942.4699527718126</v>
      </c>
      <c r="I175" s="10">
        <v>0</v>
      </c>
      <c r="J175" s="1"/>
      <c r="K175" s="12">
        <v>170</v>
      </c>
      <c r="L175" s="11">
        <f t="shared" si="30"/>
        <v>0.32054114106511028</v>
      </c>
      <c r="M175" s="11">
        <f t="shared" si="31"/>
        <v>1.9458618103698784</v>
      </c>
      <c r="N175" s="11">
        <f t="shared" si="32"/>
        <v>-0.2568635102044719</v>
      </c>
      <c r="O175" s="11">
        <f t="shared" si="33"/>
        <v>-6.7528464552595391E-3</v>
      </c>
      <c r="P175" s="11">
        <f t="shared" si="34"/>
        <v>-0.48303457403873762</v>
      </c>
      <c r="Q175" s="11">
        <f t="shared" si="35"/>
        <v>0.4597697503843361</v>
      </c>
      <c r="R175" s="10">
        <v>0</v>
      </c>
      <c r="S175" s="1"/>
      <c r="T175" s="1"/>
    </row>
    <row r="176" spans="1:20" x14ac:dyDescent="0.25">
      <c r="A176" s="1"/>
      <c r="B176" s="12">
        <v>171</v>
      </c>
      <c r="C176" s="14">
        <v>32.369319600114515</v>
      </c>
      <c r="D176" s="14">
        <v>3.4034284557627545</v>
      </c>
      <c r="E176" s="14">
        <v>2.0235825739821407</v>
      </c>
      <c r="F176" s="13">
        <v>24385.94104501613</v>
      </c>
      <c r="G176" s="13">
        <v>-3679.7639321529314</v>
      </c>
      <c r="H176" s="13">
        <v>-2723.8808747622365</v>
      </c>
      <c r="I176" s="10">
        <v>0</v>
      </c>
      <c r="J176" s="1"/>
      <c r="K176" s="12">
        <v>171</v>
      </c>
      <c r="L176" s="11">
        <f t="shared" si="30"/>
        <v>-0.27999257493929963</v>
      </c>
      <c r="M176" s="11">
        <f t="shared" si="31"/>
        <v>-0.76944033216247321</v>
      </c>
      <c r="N176" s="11">
        <f t="shared" si="32"/>
        <v>2.0093513904800528</v>
      </c>
      <c r="O176" s="11">
        <f t="shared" si="33"/>
        <v>-0.50256646817102457</v>
      </c>
      <c r="P176" s="11">
        <f t="shared" si="34"/>
        <v>-0.12272645642929794</v>
      </c>
      <c r="Q176" s="11">
        <f t="shared" si="35"/>
        <v>0.48902243973595316</v>
      </c>
      <c r="R176" s="10">
        <v>0</v>
      </c>
      <c r="S176" s="1"/>
      <c r="T176" s="1"/>
    </row>
    <row r="177" spans="1:20" x14ac:dyDescent="0.25">
      <c r="A177" s="1"/>
      <c r="B177" s="12">
        <v>172</v>
      </c>
      <c r="C177" s="14">
        <v>20.189576211003523</v>
      </c>
      <c r="D177" s="14">
        <v>0.31727748169749043</v>
      </c>
      <c r="E177" s="14">
        <v>0.65077206655784081</v>
      </c>
      <c r="F177" s="13">
        <v>17109.460524671937</v>
      </c>
      <c r="G177" s="13">
        <v>-4164.1651931636388</v>
      </c>
      <c r="H177" s="13">
        <v>-6581.2961322824658</v>
      </c>
      <c r="I177" s="10">
        <v>1</v>
      </c>
      <c r="J177" s="1"/>
      <c r="K177" s="12">
        <v>172</v>
      </c>
      <c r="L177" s="11">
        <f t="shared" si="30"/>
        <v>-1.7647530428632099</v>
      </c>
      <c r="M177" s="11">
        <f t="shared" si="31"/>
        <v>-1.2250944674365731</v>
      </c>
      <c r="N177" s="11">
        <f t="shared" si="32"/>
        <v>-0.2082806160423071</v>
      </c>
      <c r="O177" s="11">
        <f t="shared" si="33"/>
        <v>-0.6545957756908114</v>
      </c>
      <c r="P177" s="11">
        <f t="shared" si="34"/>
        <v>-0.24718638007911733</v>
      </c>
      <c r="Q177" s="11">
        <f t="shared" si="35"/>
        <v>-2.7196262753307533E-2</v>
      </c>
      <c r="R177" s="10">
        <v>1</v>
      </c>
      <c r="S177" s="1"/>
      <c r="T177" s="1"/>
    </row>
    <row r="178" spans="1:20" x14ac:dyDescent="0.25">
      <c r="A178" s="1"/>
      <c r="B178" s="12">
        <v>173</v>
      </c>
      <c r="C178" s="14">
        <v>26.837822334453026</v>
      </c>
      <c r="D178" s="14">
        <v>12.786442884859136</v>
      </c>
      <c r="E178" s="14">
        <v>0.33387962814752353</v>
      </c>
      <c r="F178" s="13">
        <v>95717.059781580727</v>
      </c>
      <c r="G178" s="13">
        <v>-5807.6326205318101</v>
      </c>
      <c r="H178" s="13">
        <v>-6871.332575682909</v>
      </c>
      <c r="I178" s="10">
        <v>0</v>
      </c>
      <c r="J178" s="1"/>
      <c r="K178" s="12">
        <v>173</v>
      </c>
      <c r="L178" s="11">
        <f t="shared" si="30"/>
        <v>-0.95430468530986556</v>
      </c>
      <c r="M178" s="11">
        <f t="shared" si="31"/>
        <v>0.6159129321084863</v>
      </c>
      <c r="N178" s="11">
        <f t="shared" si="32"/>
        <v>-0.7201872559194693</v>
      </c>
      <c r="O178" s="11">
        <f t="shared" si="33"/>
        <v>0.98777224101837902</v>
      </c>
      <c r="P178" s="11">
        <f t="shared" si="34"/>
        <v>-0.66945165268476869</v>
      </c>
      <c r="Q178" s="11">
        <f t="shared" si="35"/>
        <v>-6.6010397735245377E-2</v>
      </c>
      <c r="R178" s="10">
        <v>0</v>
      </c>
      <c r="S178" s="1"/>
      <c r="T178" s="1"/>
    </row>
    <row r="179" spans="1:20" x14ac:dyDescent="0.25">
      <c r="A179" s="1"/>
      <c r="B179" s="12">
        <v>174</v>
      </c>
      <c r="C179" s="14">
        <v>38.123580268695378</v>
      </c>
      <c r="D179" s="14">
        <v>18.288822428974125</v>
      </c>
      <c r="E179" s="14">
        <v>0.89198349959330925</v>
      </c>
      <c r="F179" s="13">
        <v>45261.922521505541</v>
      </c>
      <c r="G179" s="13">
        <v>-717.64096560145413</v>
      </c>
      <c r="H179" s="13">
        <v>-754.01793258968121</v>
      </c>
      <c r="I179" s="10">
        <v>0</v>
      </c>
      <c r="J179" s="1"/>
      <c r="K179" s="12">
        <v>174</v>
      </c>
      <c r="L179" s="11">
        <f t="shared" si="30"/>
        <v>0.42147530413576878</v>
      </c>
      <c r="M179" s="11">
        <f t="shared" si="31"/>
        <v>1.4283106450502483</v>
      </c>
      <c r="N179" s="11">
        <f t="shared" si="32"/>
        <v>0.18137126332901718</v>
      </c>
      <c r="O179" s="11">
        <f t="shared" si="33"/>
        <v>-6.6399423018754206E-2</v>
      </c>
      <c r="P179" s="11">
        <f t="shared" si="34"/>
        <v>0.63834835474924723</v>
      </c>
      <c r="Q179" s="11">
        <f t="shared" si="35"/>
        <v>0.7526394019252155</v>
      </c>
      <c r="R179" s="10">
        <v>0</v>
      </c>
      <c r="S179" s="1"/>
      <c r="T179" s="1"/>
    </row>
    <row r="180" spans="1:20" x14ac:dyDescent="0.25">
      <c r="A180" s="1"/>
      <c r="B180" s="12">
        <v>175</v>
      </c>
      <c r="C180" s="14">
        <v>33.160441661780339</v>
      </c>
      <c r="D180" s="14">
        <v>13.451159061462967</v>
      </c>
      <c r="E180" s="14">
        <v>0.22155076425619624</v>
      </c>
      <c r="F180" s="13">
        <v>25894.591983345621</v>
      </c>
      <c r="G180" s="13">
        <v>-1027.7510200061172</v>
      </c>
      <c r="H180" s="13">
        <v>-1074.3225644056781</v>
      </c>
      <c r="I180" s="10">
        <v>0</v>
      </c>
      <c r="J180" s="1"/>
      <c r="K180" s="12">
        <v>175</v>
      </c>
      <c r="L180" s="11">
        <f t="shared" si="30"/>
        <v>-0.1835515642432923</v>
      </c>
      <c r="M180" s="11">
        <f t="shared" si="31"/>
        <v>0.71405481732356746</v>
      </c>
      <c r="N180" s="11">
        <f t="shared" si="32"/>
        <v>-0.90164280457277635</v>
      </c>
      <c r="O180" s="11">
        <f t="shared" si="33"/>
        <v>-0.47104585091628892</v>
      </c>
      <c r="P180" s="11">
        <f t="shared" si="34"/>
        <v>0.55867004504849582</v>
      </c>
      <c r="Q180" s="11">
        <f t="shared" si="35"/>
        <v>0.70977462579954398</v>
      </c>
      <c r="R180" s="10">
        <v>0</v>
      </c>
      <c r="S180" s="1"/>
      <c r="T180" s="1"/>
    </row>
    <row r="181" spans="1:20" x14ac:dyDescent="0.25">
      <c r="A181" s="1"/>
      <c r="B181" s="12">
        <v>176</v>
      </c>
      <c r="C181" s="14">
        <v>28.523248697238333</v>
      </c>
      <c r="D181" s="14">
        <v>1.3305665024480879</v>
      </c>
      <c r="E181" s="14">
        <v>0.71449627285424333</v>
      </c>
      <c r="F181" s="13">
        <v>30967.944508072665</v>
      </c>
      <c r="G181" s="13">
        <v>-3426.617203408317</v>
      </c>
      <c r="H181" s="13">
        <v>-4259.5665197083099</v>
      </c>
      <c r="I181" s="10">
        <v>0</v>
      </c>
      <c r="J181" s="1"/>
      <c r="K181" s="12">
        <v>176</v>
      </c>
      <c r="L181" s="11">
        <f t="shared" si="30"/>
        <v>-0.74884432747526075</v>
      </c>
      <c r="M181" s="11">
        <f t="shared" si="31"/>
        <v>-1.0754876152725452</v>
      </c>
      <c r="N181" s="11">
        <f t="shared" si="32"/>
        <v>-0.10534081575022018</v>
      </c>
      <c r="O181" s="11">
        <f t="shared" si="33"/>
        <v>-0.36504704160434831</v>
      </c>
      <c r="P181" s="11">
        <f t="shared" si="34"/>
        <v>-5.768405239835591E-2</v>
      </c>
      <c r="Q181" s="11">
        <f t="shared" si="35"/>
        <v>0.2835092662398046</v>
      </c>
      <c r="R181" s="10">
        <v>0</v>
      </c>
      <c r="S181" s="1"/>
      <c r="T181" s="1"/>
    </row>
    <row r="182" spans="1:20" x14ac:dyDescent="0.25">
      <c r="A182" s="1"/>
      <c r="B182" s="12">
        <v>177</v>
      </c>
      <c r="C182" s="14">
        <v>26.602754588821515</v>
      </c>
      <c r="D182" s="14">
        <v>9.7336960286176559</v>
      </c>
      <c r="E182" s="14">
        <v>0.11518160071370698</v>
      </c>
      <c r="F182" s="13">
        <v>31196.19405334855</v>
      </c>
      <c r="G182" s="13">
        <v>-858.56286634110495</v>
      </c>
      <c r="H182" s="13">
        <v>-4226.9176422674254</v>
      </c>
      <c r="I182" s="10">
        <v>0</v>
      </c>
      <c r="J182" s="1"/>
      <c r="K182" s="12">
        <v>177</v>
      </c>
      <c r="L182" s="11">
        <f t="shared" si="30"/>
        <v>-0.9829604036487013</v>
      </c>
      <c r="M182" s="11">
        <f t="shared" si="31"/>
        <v>0.16519074104239784</v>
      </c>
      <c r="N182" s="11">
        <f t="shared" si="32"/>
        <v>-1.0734710797084421</v>
      </c>
      <c r="O182" s="11">
        <f t="shared" si="33"/>
        <v>-0.36027816739201718</v>
      </c>
      <c r="P182" s="11">
        <f t="shared" si="34"/>
        <v>0.60214050308088285</v>
      </c>
      <c r="Q182" s="11">
        <f t="shared" si="35"/>
        <v>0.28787850315755842</v>
      </c>
      <c r="R182" s="10">
        <v>0</v>
      </c>
      <c r="S182" s="1"/>
      <c r="T182" s="1"/>
    </row>
    <row r="183" spans="1:20" x14ac:dyDescent="0.25">
      <c r="A183" s="1"/>
      <c r="B183" s="12">
        <v>178</v>
      </c>
      <c r="C183" s="14">
        <v>36.199846441670395</v>
      </c>
      <c r="D183" s="14">
        <v>6.3279653086915424</v>
      </c>
      <c r="E183" s="14">
        <v>0.65132442865333506</v>
      </c>
      <c r="F183" s="13">
        <v>35807.628866480671</v>
      </c>
      <c r="G183" s="13">
        <v>-3371.4841241971344</v>
      </c>
      <c r="H183" s="13">
        <v>-10031.864660073488</v>
      </c>
      <c r="I183" s="10">
        <v>0</v>
      </c>
      <c r="J183" s="1"/>
      <c r="K183" s="12">
        <v>178</v>
      </c>
      <c r="L183" s="11">
        <f t="shared" si="30"/>
        <v>0.18696429303119499</v>
      </c>
      <c r="M183" s="11">
        <f t="shared" si="31"/>
        <v>-0.3376476810585794</v>
      </c>
      <c r="N183" s="11">
        <f t="shared" si="32"/>
        <v>-0.20738833276247115</v>
      </c>
      <c r="O183" s="11">
        <f t="shared" si="33"/>
        <v>-0.26393031909461651</v>
      </c>
      <c r="P183" s="11">
        <f t="shared" si="34"/>
        <v>-4.3518402179184519E-2</v>
      </c>
      <c r="Q183" s="11">
        <f t="shared" si="35"/>
        <v>-0.48896869049334035</v>
      </c>
      <c r="R183" s="10">
        <v>0</v>
      </c>
      <c r="S183" s="1"/>
      <c r="T183" s="1"/>
    </row>
    <row r="184" spans="1:20" x14ac:dyDescent="0.25">
      <c r="A184" s="1"/>
      <c r="B184" s="12">
        <v>179</v>
      </c>
      <c r="C184" s="14">
        <v>28.878029890811099</v>
      </c>
      <c r="D184" s="14">
        <v>0.99368862442695272</v>
      </c>
      <c r="E184" s="14">
        <v>0.8093565117512096</v>
      </c>
      <c r="F184" s="13">
        <v>16539.508056281666</v>
      </c>
      <c r="G184" s="13">
        <v>-523.46212670065654</v>
      </c>
      <c r="H184" s="13">
        <v>-2422.4055718690342</v>
      </c>
      <c r="I184" s="10">
        <v>1</v>
      </c>
      <c r="J184" s="1"/>
      <c r="K184" s="12">
        <v>179</v>
      </c>
      <c r="L184" s="11">
        <f t="shared" si="30"/>
        <v>-0.70559505085662155</v>
      </c>
      <c r="M184" s="11">
        <f t="shared" si="31"/>
        <v>-1.1252258813174156</v>
      </c>
      <c r="N184" s="11">
        <f t="shared" si="32"/>
        <v>4.7895993544721613E-2</v>
      </c>
      <c r="O184" s="11">
        <f t="shared" si="33"/>
        <v>-0.66650393360400906</v>
      </c>
      <c r="P184" s="11">
        <f t="shared" si="34"/>
        <v>0.68823980922972938</v>
      </c>
      <c r="Q184" s="11">
        <f t="shared" si="35"/>
        <v>0.52936738040281095</v>
      </c>
      <c r="R184" s="10">
        <v>1</v>
      </c>
      <c r="S184" s="1"/>
      <c r="T184" s="1"/>
    </row>
    <row r="185" spans="1:20" x14ac:dyDescent="0.25">
      <c r="A185" s="1"/>
      <c r="B185" s="12">
        <v>180</v>
      </c>
      <c r="C185" s="14">
        <v>25.231528165741395</v>
      </c>
      <c r="D185" s="14">
        <v>1.6422286001723998</v>
      </c>
      <c r="E185" s="14">
        <v>0.85477320194543271</v>
      </c>
      <c r="F185" s="13">
        <v>14781.165292345569</v>
      </c>
      <c r="G185" s="13">
        <v>-457.2151030268821</v>
      </c>
      <c r="H185" s="13">
        <v>-2988.8460964790397</v>
      </c>
      <c r="I185" s="10">
        <v>1</v>
      </c>
      <c r="J185" s="1"/>
      <c r="K185" s="12">
        <v>180</v>
      </c>
      <c r="L185" s="11">
        <f t="shared" si="30"/>
        <v>-1.1501185054673533</v>
      </c>
      <c r="M185" s="11">
        <f t="shared" si="31"/>
        <v>-1.0294723280005751</v>
      </c>
      <c r="N185" s="11">
        <f t="shared" si="32"/>
        <v>0.12126191350259549</v>
      </c>
      <c r="O185" s="11">
        <f t="shared" si="33"/>
        <v>-0.70324142393827693</v>
      </c>
      <c r="P185" s="11">
        <f t="shared" si="34"/>
        <v>0.70526102732330387</v>
      </c>
      <c r="Q185" s="11">
        <f t="shared" si="35"/>
        <v>0.45356346168250977</v>
      </c>
      <c r="R185" s="10">
        <v>1</v>
      </c>
      <c r="S185" s="1"/>
      <c r="T185" s="1"/>
    </row>
    <row r="186" spans="1:20" x14ac:dyDescent="0.25">
      <c r="A186" s="1"/>
      <c r="B186" s="12">
        <v>181</v>
      </c>
      <c r="C186" s="14">
        <v>27.856429866741472</v>
      </c>
      <c r="D186" s="14">
        <v>2.7538152621166683</v>
      </c>
      <c r="E186" s="14">
        <v>0.55928210739503759</v>
      </c>
      <c r="F186" s="13">
        <v>27109.373958374665</v>
      </c>
      <c r="G186" s="13">
        <v>-826.33161603940448</v>
      </c>
      <c r="H186" s="13">
        <v>-5903.3910427683804</v>
      </c>
      <c r="I186" s="10">
        <v>0</v>
      </c>
      <c r="J186" s="1"/>
      <c r="K186" s="12">
        <v>181</v>
      </c>
      <c r="L186" s="11">
        <f t="shared" si="30"/>
        <v>-0.83013226656880035</v>
      </c>
      <c r="M186" s="11">
        <f t="shared" si="31"/>
        <v>-0.8653523405188065</v>
      </c>
      <c r="N186" s="11">
        <f t="shared" si="32"/>
        <v>-0.35607309039881913</v>
      </c>
      <c r="O186" s="11">
        <f t="shared" si="33"/>
        <v>-0.44566511060717467</v>
      </c>
      <c r="P186" s="11">
        <f t="shared" si="34"/>
        <v>0.61042185838395913</v>
      </c>
      <c r="Q186" s="11">
        <f t="shared" si="35"/>
        <v>6.3524404418210251E-2</v>
      </c>
      <c r="R186" s="10">
        <v>0</v>
      </c>
      <c r="S186" s="1"/>
      <c r="T186" s="1"/>
    </row>
    <row r="187" spans="1:20" x14ac:dyDescent="0.25">
      <c r="A187" s="1"/>
      <c r="B187" s="12">
        <v>182</v>
      </c>
      <c r="C187" s="14">
        <v>35.958337041610164</v>
      </c>
      <c r="D187" s="14">
        <v>4.9600829806751463</v>
      </c>
      <c r="E187" s="14">
        <v>0.44533358622627439</v>
      </c>
      <c r="F187" s="13">
        <v>19911.716929399292</v>
      </c>
      <c r="G187" s="13">
        <v>-1345.1050052333371</v>
      </c>
      <c r="H187" s="13">
        <v>-1488.6675370748392</v>
      </c>
      <c r="I187" s="10">
        <v>0</v>
      </c>
      <c r="J187" s="1"/>
      <c r="K187" s="12">
        <v>182</v>
      </c>
      <c r="L187" s="11">
        <f t="shared" si="30"/>
        <v>0.15752331070622794</v>
      </c>
      <c r="M187" s="11">
        <f t="shared" si="31"/>
        <v>-0.53960839022894447</v>
      </c>
      <c r="N187" s="11">
        <f t="shared" si="32"/>
        <v>-0.5401450262363835</v>
      </c>
      <c r="O187" s="11">
        <f t="shared" si="33"/>
        <v>-0.59604753942295208</v>
      </c>
      <c r="P187" s="11">
        <f t="shared" si="34"/>
        <v>0.47713051171009546</v>
      </c>
      <c r="Q187" s="11">
        <f t="shared" si="35"/>
        <v>0.65432489848350572</v>
      </c>
      <c r="R187" s="10">
        <v>0</v>
      </c>
      <c r="S187" s="1"/>
      <c r="T187" s="1"/>
    </row>
    <row r="188" spans="1:20" x14ac:dyDescent="0.25">
      <c r="A188" s="1"/>
      <c r="B188" s="12">
        <v>183</v>
      </c>
      <c r="C188" s="14">
        <v>33.680595104938185</v>
      </c>
      <c r="D188" s="14">
        <v>15.802588495315447</v>
      </c>
      <c r="E188" s="14">
        <v>1.8653056689027754</v>
      </c>
      <c r="F188" s="13">
        <v>59362.356314358367</v>
      </c>
      <c r="G188" s="13">
        <v>-3681.4880330261058</v>
      </c>
      <c r="H188" s="13">
        <v>-5971.5326797329126</v>
      </c>
      <c r="I188" s="10">
        <v>0</v>
      </c>
      <c r="J188" s="1"/>
      <c r="K188" s="12">
        <v>183</v>
      </c>
      <c r="L188" s="11">
        <f t="shared" si="30"/>
        <v>-0.12014273492873265</v>
      </c>
      <c r="M188" s="11">
        <f t="shared" si="31"/>
        <v>1.0612311396564815</v>
      </c>
      <c r="N188" s="11">
        <f t="shared" si="32"/>
        <v>1.7536715798295239</v>
      </c>
      <c r="O188" s="11">
        <f t="shared" si="33"/>
        <v>0.22820442828855544</v>
      </c>
      <c r="P188" s="11">
        <f t="shared" si="34"/>
        <v>-0.12316943930385146</v>
      </c>
      <c r="Q188" s="11">
        <f t="shared" si="35"/>
        <v>5.4405347985085076E-2</v>
      </c>
      <c r="R188" s="10">
        <v>0</v>
      </c>
      <c r="S188" s="1"/>
      <c r="T188" s="1"/>
    </row>
    <row r="189" spans="1:20" x14ac:dyDescent="0.25">
      <c r="A189" s="1"/>
      <c r="B189" s="12">
        <v>184</v>
      </c>
      <c r="C189" s="14">
        <v>29.34648725068211</v>
      </c>
      <c r="D189" s="14">
        <v>0.19564726324482806</v>
      </c>
      <c r="E189" s="14">
        <v>0.97109348367967674</v>
      </c>
      <c r="F189" s="13">
        <v>22488.208553226024</v>
      </c>
      <c r="G189" s="13">
        <v>-677.43494919011141</v>
      </c>
      <c r="H189" s="13">
        <v>-5391.4316735606253</v>
      </c>
      <c r="I189" s="10">
        <v>0</v>
      </c>
      <c r="J189" s="1"/>
      <c r="K189" s="12">
        <v>184</v>
      </c>
      <c r="L189" s="11">
        <f t="shared" si="30"/>
        <v>-0.64848818525005081</v>
      </c>
      <c r="M189" s="11">
        <f t="shared" si="31"/>
        <v>-1.2430525363962532</v>
      </c>
      <c r="N189" s="11">
        <f t="shared" si="32"/>
        <v>0.30916518084102829</v>
      </c>
      <c r="O189" s="11">
        <f t="shared" si="33"/>
        <v>-0.5422162625706668</v>
      </c>
      <c r="P189" s="11">
        <f t="shared" si="34"/>
        <v>0.64867871128543408</v>
      </c>
      <c r="Q189" s="11">
        <f t="shared" si="35"/>
        <v>0.13203738102460863</v>
      </c>
      <c r="R189" s="10">
        <v>0</v>
      </c>
      <c r="S189" s="1"/>
      <c r="T189" s="1"/>
    </row>
    <row r="190" spans="1:20" x14ac:dyDescent="0.25">
      <c r="A190" s="1"/>
      <c r="B190" s="12">
        <v>185</v>
      </c>
      <c r="C190" s="14">
        <v>38.353278338807101</v>
      </c>
      <c r="D190" s="14">
        <v>19.196674083640975</v>
      </c>
      <c r="E190" s="14">
        <v>2.090933543563728</v>
      </c>
      <c r="F190" s="13">
        <v>73367.400354688318</v>
      </c>
      <c r="G190" s="13">
        <v>-7698.4473152896935</v>
      </c>
      <c r="H190" s="13">
        <v>-32857.822289662028</v>
      </c>
      <c r="I190" s="10">
        <v>0</v>
      </c>
      <c r="J190" s="1"/>
      <c r="K190" s="12">
        <v>185</v>
      </c>
      <c r="L190" s="11">
        <f t="shared" si="30"/>
        <v>0.44947643709602525</v>
      </c>
      <c r="M190" s="11">
        <f t="shared" si="31"/>
        <v>1.5623502186617355</v>
      </c>
      <c r="N190" s="11">
        <f t="shared" si="32"/>
        <v>2.1181498481016177</v>
      </c>
      <c r="O190" s="11">
        <f t="shared" si="33"/>
        <v>0.52081527789951054</v>
      </c>
      <c r="P190" s="11">
        <f t="shared" si="34"/>
        <v>-1.1552692412981906</v>
      </c>
      <c r="Q190" s="11">
        <f t="shared" si="35"/>
        <v>-3.5436530954583256</v>
      </c>
      <c r="R190" s="10">
        <v>0</v>
      </c>
      <c r="S190" s="1"/>
      <c r="T190" s="1"/>
    </row>
    <row r="191" spans="1:20" x14ac:dyDescent="0.25">
      <c r="A191" s="1"/>
      <c r="B191" s="12">
        <v>186</v>
      </c>
      <c r="C191" s="14">
        <v>36.052938290948823</v>
      </c>
      <c r="D191" s="14">
        <v>4.1165472341461431</v>
      </c>
      <c r="E191" s="14">
        <v>4.1947339511007466E-2</v>
      </c>
      <c r="F191" s="13">
        <v>17289.692770534039</v>
      </c>
      <c r="G191" s="13">
        <v>-909.68894684184374</v>
      </c>
      <c r="H191" s="13">
        <v>-3459.7135527116588</v>
      </c>
      <c r="I191" s="10">
        <v>0</v>
      </c>
      <c r="J191" s="1"/>
      <c r="K191" s="12">
        <v>186</v>
      </c>
      <c r="L191" s="11">
        <f t="shared" si="30"/>
        <v>0.16905558940430204</v>
      </c>
      <c r="M191" s="11">
        <f t="shared" si="31"/>
        <v>-0.66415205461460558</v>
      </c>
      <c r="N191" s="11">
        <f t="shared" si="32"/>
        <v>-1.1917733805276836</v>
      </c>
      <c r="O191" s="11">
        <f t="shared" si="33"/>
        <v>-0.6508301387933384</v>
      </c>
      <c r="P191" s="11">
        <f t="shared" si="34"/>
        <v>0.58900439343831135</v>
      </c>
      <c r="Q191" s="11">
        <f t="shared" si="35"/>
        <v>0.39054961145548461</v>
      </c>
      <c r="R191" s="10">
        <v>0</v>
      </c>
      <c r="S191" s="1"/>
      <c r="T191" s="1"/>
    </row>
    <row r="192" spans="1:20" x14ac:dyDescent="0.25">
      <c r="A192" s="1"/>
      <c r="B192" s="12">
        <v>187</v>
      </c>
      <c r="C192" s="14">
        <v>25.815978758694328</v>
      </c>
      <c r="D192" s="14">
        <v>0.45109928438141389</v>
      </c>
      <c r="E192" s="14">
        <v>0.3394410896900617</v>
      </c>
      <c r="F192" s="13">
        <v>34053.986659787588</v>
      </c>
      <c r="G192" s="13">
        <v>-4387.7821170858861</v>
      </c>
      <c r="H192" s="13">
        <v>-5064.7266096609128</v>
      </c>
      <c r="I192" s="10">
        <v>1</v>
      </c>
      <c r="J192" s="1"/>
      <c r="K192" s="12">
        <v>187</v>
      </c>
      <c r="L192" s="11">
        <f t="shared" si="30"/>
        <v>-1.0788715909677415</v>
      </c>
      <c r="M192" s="11">
        <f t="shared" si="31"/>
        <v>-1.2053363744932319</v>
      </c>
      <c r="N192" s="11">
        <f t="shared" si="32"/>
        <v>-0.71120329560369644</v>
      </c>
      <c r="O192" s="11">
        <f t="shared" si="33"/>
        <v>-0.30056959952361284</v>
      </c>
      <c r="P192" s="11">
        <f t="shared" si="34"/>
        <v>-0.30464152629426139</v>
      </c>
      <c r="Q192" s="11">
        <f t="shared" si="35"/>
        <v>0.17575869514918629</v>
      </c>
      <c r="R192" s="10">
        <v>1</v>
      </c>
      <c r="S192" s="1"/>
      <c r="T192" s="1"/>
    </row>
    <row r="193" spans="1:20" x14ac:dyDescent="0.25">
      <c r="A193" s="1"/>
      <c r="B193" s="12">
        <v>188</v>
      </c>
      <c r="C193" s="14">
        <v>32.227549023862572</v>
      </c>
      <c r="D193" s="14">
        <v>8.161311207755622</v>
      </c>
      <c r="E193" s="14">
        <v>0.49189124841688781</v>
      </c>
      <c r="F193" s="13">
        <v>25633.035822831534</v>
      </c>
      <c r="G193" s="13">
        <v>-485.6098507280625</v>
      </c>
      <c r="H193" s="13">
        <v>-453.25759772100787</v>
      </c>
      <c r="I193" s="10">
        <v>0</v>
      </c>
      <c r="J193" s="1"/>
      <c r="K193" s="12">
        <v>188</v>
      </c>
      <c r="L193" s="11">
        <f t="shared" si="30"/>
        <v>-0.29727498725365642</v>
      </c>
      <c r="M193" s="11">
        <f t="shared" si="31"/>
        <v>-6.6963697249466284E-2</v>
      </c>
      <c r="N193" s="11">
        <f t="shared" si="32"/>
        <v>-0.46493598517471785</v>
      </c>
      <c r="O193" s="11">
        <f t="shared" si="33"/>
        <v>-0.47651060847996474</v>
      </c>
      <c r="P193" s="11">
        <f t="shared" si="34"/>
        <v>0.6979654060782825</v>
      </c>
      <c r="Q193" s="11">
        <f t="shared" si="35"/>
        <v>0.79288866197660834</v>
      </c>
      <c r="R193" s="10">
        <v>0</v>
      </c>
      <c r="S193" s="1"/>
      <c r="T193" s="1"/>
    </row>
    <row r="194" spans="1:20" x14ac:dyDescent="0.25">
      <c r="A194" s="1"/>
      <c r="B194" s="12">
        <v>189</v>
      </c>
      <c r="C194" s="14">
        <v>31.074322098712869</v>
      </c>
      <c r="D194" s="14">
        <v>0.49467006840911321</v>
      </c>
      <c r="E194" s="14">
        <v>3.5526817282799314E-2</v>
      </c>
      <c r="F194" s="13">
        <v>16795.955067901967</v>
      </c>
      <c r="G194" s="13">
        <v>-403.70028715426122</v>
      </c>
      <c r="H194" s="13">
        <v>124.57015967965651</v>
      </c>
      <c r="I194" s="10">
        <v>1</v>
      </c>
      <c r="J194" s="1"/>
      <c r="K194" s="12">
        <v>189</v>
      </c>
      <c r="L194" s="11">
        <f t="shared" si="30"/>
        <v>-0.43785805984437576</v>
      </c>
      <c r="M194" s="11">
        <f t="shared" si="31"/>
        <v>-1.1989033749134339</v>
      </c>
      <c r="N194" s="11">
        <f t="shared" si="32"/>
        <v>-1.2021450636659319</v>
      </c>
      <c r="O194" s="11">
        <f t="shared" si="33"/>
        <v>-0.66114592275203898</v>
      </c>
      <c r="P194" s="11">
        <f t="shared" si="34"/>
        <v>0.71901088809728986</v>
      </c>
      <c r="Q194" s="11">
        <f t="shared" si="35"/>
        <v>0.87021647743700692</v>
      </c>
      <c r="R194" s="10">
        <v>1</v>
      </c>
      <c r="S194" s="1"/>
      <c r="T194" s="1"/>
    </row>
    <row r="195" spans="1:20" x14ac:dyDescent="0.25">
      <c r="A195" s="1"/>
      <c r="B195" s="12">
        <v>190</v>
      </c>
      <c r="C195" s="14">
        <v>38.082966147606847</v>
      </c>
      <c r="D195" s="14">
        <v>17.825134388743479</v>
      </c>
      <c r="E195" s="14">
        <v>0.21793672569449671</v>
      </c>
      <c r="F195" s="13">
        <v>67276.616409723734</v>
      </c>
      <c r="G195" s="13">
        <v>-10497.478673070123</v>
      </c>
      <c r="H195" s="13">
        <v>-4908.3722980564889</v>
      </c>
      <c r="I195" s="10">
        <v>0</v>
      </c>
      <c r="J195" s="1"/>
      <c r="K195" s="12">
        <v>190</v>
      </c>
      <c r="L195" s="11">
        <f t="shared" si="30"/>
        <v>0.41652427688460048</v>
      </c>
      <c r="M195" s="11">
        <f t="shared" si="31"/>
        <v>1.3598495182992376</v>
      </c>
      <c r="N195" s="11">
        <f t="shared" si="32"/>
        <v>-0.90748090644035895</v>
      </c>
      <c r="O195" s="11">
        <f t="shared" si="33"/>
        <v>0.39355902223900618</v>
      </c>
      <c r="P195" s="11">
        <f t="shared" si="34"/>
        <v>-1.8744400138018198</v>
      </c>
      <c r="Q195" s="11">
        <f t="shared" si="35"/>
        <v>0.19668281518207181</v>
      </c>
      <c r="R195" s="10">
        <v>0</v>
      </c>
      <c r="S195" s="1"/>
      <c r="T195" s="1"/>
    </row>
    <row r="196" spans="1:20" x14ac:dyDescent="0.25">
      <c r="A196" s="1"/>
      <c r="B196" s="12">
        <v>191</v>
      </c>
      <c r="C196" s="14">
        <v>51.754986683730742</v>
      </c>
      <c r="D196" s="14">
        <v>15.311418638205827</v>
      </c>
      <c r="E196" s="14">
        <v>0.3974035925557402</v>
      </c>
      <c r="F196" s="13">
        <v>46265.460014039949</v>
      </c>
      <c r="G196" s="13">
        <v>-2569.2219678479319</v>
      </c>
      <c r="H196" s="13">
        <v>-2339.4182200309911</v>
      </c>
      <c r="I196" s="10">
        <v>0</v>
      </c>
      <c r="J196" s="1"/>
      <c r="K196" s="12">
        <v>191</v>
      </c>
      <c r="L196" s="11">
        <f t="shared" si="30"/>
        <v>2.0831994243125065</v>
      </c>
      <c r="M196" s="11">
        <f t="shared" si="31"/>
        <v>0.98871246562052539</v>
      </c>
      <c r="N196" s="11">
        <f t="shared" si="32"/>
        <v>-0.61757092548566639</v>
      </c>
      <c r="O196" s="11">
        <f t="shared" si="33"/>
        <v>-4.5432265938681049E-2</v>
      </c>
      <c r="P196" s="11">
        <f t="shared" si="34"/>
        <v>0.16261129805740113</v>
      </c>
      <c r="Q196" s="11">
        <f t="shared" si="35"/>
        <v>0.54047316503549636</v>
      </c>
      <c r="R196" s="10">
        <v>0</v>
      </c>
      <c r="S196" s="1"/>
      <c r="T196" s="1"/>
    </row>
    <row r="197" spans="1:20" x14ac:dyDescent="0.25">
      <c r="A197" s="1"/>
      <c r="B197" s="12">
        <v>192</v>
      </c>
      <c r="C197" s="14">
        <v>40.012867032787582</v>
      </c>
      <c r="D197" s="14">
        <v>20.181741944400848</v>
      </c>
      <c r="E197" s="14">
        <v>1.6362473290360957</v>
      </c>
      <c r="F197" s="13">
        <v>144700.36491167374</v>
      </c>
      <c r="G197" s="13">
        <v>-6447.4388184168565</v>
      </c>
      <c r="H197" s="13">
        <v>-29135.042519927178</v>
      </c>
      <c r="I197" s="10">
        <v>0</v>
      </c>
      <c r="J197" s="1"/>
      <c r="K197" s="12">
        <v>192</v>
      </c>
      <c r="L197" s="11">
        <f t="shared" si="30"/>
        <v>0.65178707756802834</v>
      </c>
      <c r="M197" s="11">
        <f t="shared" si="31"/>
        <v>1.7077903633768838</v>
      </c>
      <c r="N197" s="11">
        <f t="shared" si="32"/>
        <v>1.3836517532751031</v>
      </c>
      <c r="O197" s="11">
        <f t="shared" si="33"/>
        <v>2.0111925522715732</v>
      </c>
      <c r="P197" s="11">
        <f t="shared" si="34"/>
        <v>-0.83384063543288323</v>
      </c>
      <c r="Q197" s="11">
        <f t="shared" si="35"/>
        <v>-3.045451990809505</v>
      </c>
      <c r="R197" s="10">
        <v>0</v>
      </c>
      <c r="S197" s="1"/>
      <c r="T197" s="1"/>
    </row>
    <row r="198" spans="1:20" x14ac:dyDescent="0.25">
      <c r="A198" s="1"/>
      <c r="B198" s="12">
        <v>193</v>
      </c>
      <c r="C198" s="14">
        <v>28.26545363898077</v>
      </c>
      <c r="D198" s="14">
        <v>6.8514776075412733</v>
      </c>
      <c r="E198" s="14">
        <v>0.39097954841232169</v>
      </c>
      <c r="F198" s="13">
        <v>52053.61609725267</v>
      </c>
      <c r="G198" s="13">
        <v>-2458.758894214076</v>
      </c>
      <c r="H198" s="13">
        <v>-13116.617594203688</v>
      </c>
      <c r="I198" s="10">
        <v>0</v>
      </c>
      <c r="J198" s="1"/>
      <c r="K198" s="12">
        <v>193</v>
      </c>
      <c r="L198" s="11">
        <f t="shared" ref="L198:L205" si="36">(C198-C$207)/C$209</f>
        <v>-0.78027059805409527</v>
      </c>
      <c r="M198" s="11">
        <f t="shared" ref="M198:M205" si="37">(D198-D$207)/D$209</f>
        <v>-0.26035381376487715</v>
      </c>
      <c r="N198" s="11">
        <f t="shared" ref="N198:N205" si="38">(E198-E$207)/E$209</f>
        <v>-0.62794829791012896</v>
      </c>
      <c r="O198" s="11">
        <f t="shared" ref="O198:O205" si="39">(F198-F$207)/F$209</f>
        <v>7.5501110944137431E-2</v>
      </c>
      <c r="P198" s="11">
        <f t="shared" ref="P198:P205" si="40">(G198-G$207)/G$209</f>
        <v>0.19099319302172943</v>
      </c>
      <c r="Q198" s="11">
        <f t="shared" ref="Q198:Q205" si="41">(H198-H$207)/H$209</f>
        <v>-0.9017858363923078</v>
      </c>
      <c r="R198" s="10">
        <v>0</v>
      </c>
      <c r="S198" s="1"/>
      <c r="T198" s="1"/>
    </row>
    <row r="199" spans="1:20" x14ac:dyDescent="0.25">
      <c r="A199" s="1"/>
      <c r="B199" s="12">
        <v>194</v>
      </c>
      <c r="C199" s="14">
        <v>38.662004608007528</v>
      </c>
      <c r="D199" s="14">
        <v>0.60560254504075361</v>
      </c>
      <c r="E199" s="14">
        <v>0.128400902583544</v>
      </c>
      <c r="F199" s="13">
        <v>30128.621361757178</v>
      </c>
      <c r="G199" s="13">
        <v>-1210.4927928994985</v>
      </c>
      <c r="H199" s="13">
        <v>-2707.1499148268972</v>
      </c>
      <c r="I199" s="10">
        <v>1</v>
      </c>
      <c r="J199" s="1"/>
      <c r="K199" s="12">
        <v>194</v>
      </c>
      <c r="L199" s="11">
        <f t="shared" si="36"/>
        <v>0.48711143031995785</v>
      </c>
      <c r="M199" s="11">
        <f t="shared" si="37"/>
        <v>-1.1825247718774257</v>
      </c>
      <c r="N199" s="11">
        <f t="shared" si="38"/>
        <v>-1.0521166780835347</v>
      </c>
      <c r="O199" s="11">
        <f t="shared" si="39"/>
        <v>-0.38258322772659692</v>
      </c>
      <c r="P199" s="11">
        <f t="shared" si="40"/>
        <v>0.51171717986708132</v>
      </c>
      <c r="Q199" s="11">
        <f t="shared" si="41"/>
        <v>0.49126146090754796</v>
      </c>
      <c r="R199" s="10">
        <v>1</v>
      </c>
      <c r="S199" s="1"/>
      <c r="T199" s="1"/>
    </row>
    <row r="200" spans="1:20" x14ac:dyDescent="0.25">
      <c r="A200" s="1"/>
      <c r="B200" s="12">
        <v>195</v>
      </c>
      <c r="C200" s="14">
        <v>44.133648404470527</v>
      </c>
      <c r="D200" s="14">
        <v>3.8036530328417466E-2</v>
      </c>
      <c r="E200" s="14">
        <v>0.76190061798372311</v>
      </c>
      <c r="F200" s="13">
        <v>25094.200598355783</v>
      </c>
      <c r="G200" s="13">
        <v>-293.20721325332102</v>
      </c>
      <c r="H200" s="13">
        <v>-2250.2048239197902</v>
      </c>
      <c r="I200" s="10">
        <v>0</v>
      </c>
      <c r="J200" s="1"/>
      <c r="K200" s="12">
        <v>195</v>
      </c>
      <c r="L200" s="11">
        <f t="shared" si="36"/>
        <v>1.1541271583206398</v>
      </c>
      <c r="M200" s="11">
        <f t="shared" si="37"/>
        <v>-1.266322941123843</v>
      </c>
      <c r="N200" s="11">
        <f t="shared" si="38"/>
        <v>-2.8764046823381559E-2</v>
      </c>
      <c r="O200" s="11">
        <f t="shared" si="39"/>
        <v>-0.48776862611847582</v>
      </c>
      <c r="P200" s="11">
        <f t="shared" si="40"/>
        <v>0.74740049119793261</v>
      </c>
      <c r="Q200" s="11">
        <f t="shared" si="41"/>
        <v>0.55241215021356371</v>
      </c>
      <c r="R200" s="10">
        <v>0</v>
      </c>
      <c r="S200" s="1"/>
      <c r="T200" s="1"/>
    </row>
    <row r="201" spans="1:20" x14ac:dyDescent="0.25">
      <c r="A201" s="1"/>
      <c r="B201" s="12">
        <v>196</v>
      </c>
      <c r="C201" s="14">
        <v>42.1964485179329</v>
      </c>
      <c r="D201" s="14">
        <v>13.251453627958696</v>
      </c>
      <c r="E201" s="14">
        <v>0.58262600132993969</v>
      </c>
      <c r="F201" s="13">
        <v>58643.794323450784</v>
      </c>
      <c r="G201" s="13">
        <v>-5164.7106519313811</v>
      </c>
      <c r="H201" s="13">
        <v>-11395.312939066496</v>
      </c>
      <c r="I201" s="10">
        <v>0</v>
      </c>
      <c r="J201" s="1"/>
      <c r="K201" s="12">
        <v>196</v>
      </c>
      <c r="L201" s="11">
        <f t="shared" si="36"/>
        <v>0.91797457955865869</v>
      </c>
      <c r="M201" s="11">
        <f t="shared" si="37"/>
        <v>0.68456934905658207</v>
      </c>
      <c r="N201" s="11">
        <f t="shared" si="38"/>
        <v>-0.31836346764539863</v>
      </c>
      <c r="O201" s="11">
        <f t="shared" si="39"/>
        <v>0.21319133485935021</v>
      </c>
      <c r="P201" s="11">
        <f t="shared" si="40"/>
        <v>-0.50426211755052341</v>
      </c>
      <c r="Q201" s="11">
        <f t="shared" si="41"/>
        <v>-0.67143219377337193</v>
      </c>
      <c r="R201" s="10">
        <v>0</v>
      </c>
      <c r="S201" s="1"/>
      <c r="T201" s="1"/>
    </row>
    <row r="202" spans="1:20" x14ac:dyDescent="0.25">
      <c r="A202" s="1"/>
      <c r="B202" s="12">
        <v>197</v>
      </c>
      <c r="C202" s="14">
        <v>24.599520365913456</v>
      </c>
      <c r="D202" s="14">
        <v>7.8204364029995297</v>
      </c>
      <c r="E202" s="14">
        <v>1.9322918069943869</v>
      </c>
      <c r="F202" s="13">
        <v>17453.121524680137</v>
      </c>
      <c r="G202" s="13">
        <v>-983.57754957249847</v>
      </c>
      <c r="H202" s="13">
        <v>-1431.8410312361282</v>
      </c>
      <c r="I202" s="10">
        <v>0</v>
      </c>
      <c r="J202" s="1"/>
      <c r="K202" s="12">
        <v>197</v>
      </c>
      <c r="L202" s="11">
        <f t="shared" si="36"/>
        <v>-1.2271628377348975</v>
      </c>
      <c r="M202" s="11">
        <f t="shared" si="37"/>
        <v>-0.11729208873229341</v>
      </c>
      <c r="N202" s="11">
        <f t="shared" si="38"/>
        <v>1.861880690279879</v>
      </c>
      <c r="O202" s="11">
        <f t="shared" si="39"/>
        <v>-0.64741558140502597</v>
      </c>
      <c r="P202" s="11">
        <f t="shared" si="40"/>
        <v>0.57001978172350865</v>
      </c>
      <c r="Q202" s="11">
        <f t="shared" si="41"/>
        <v>0.66192970718380506</v>
      </c>
      <c r="R202" s="10">
        <v>0</v>
      </c>
      <c r="S202" s="1"/>
      <c r="T202" s="1"/>
    </row>
    <row r="203" spans="1:20" x14ac:dyDescent="0.25">
      <c r="A203" s="1"/>
      <c r="B203" s="12">
        <v>198</v>
      </c>
      <c r="C203" s="14">
        <v>24.965291177140625</v>
      </c>
      <c r="D203" s="14">
        <v>2.3694259609887984</v>
      </c>
      <c r="E203" s="14">
        <v>0.31176771925492602</v>
      </c>
      <c r="F203" s="13">
        <v>27214.160156711438</v>
      </c>
      <c r="G203" s="13">
        <v>-1446.0195454275081</v>
      </c>
      <c r="H203" s="13">
        <v>-2100.6933616074475</v>
      </c>
      <c r="I203" s="10">
        <v>0</v>
      </c>
      <c r="J203" s="1"/>
      <c r="K203" s="12">
        <v>198</v>
      </c>
      <c r="L203" s="11">
        <f t="shared" si="36"/>
        <v>-1.1825738818365255</v>
      </c>
      <c r="M203" s="11">
        <f t="shared" si="37"/>
        <v>-0.92210542100187787</v>
      </c>
      <c r="N203" s="11">
        <f t="shared" si="38"/>
        <v>-0.75590673549828835</v>
      </c>
      <c r="O203" s="11">
        <f t="shared" si="39"/>
        <v>-0.44347578664399895</v>
      </c>
      <c r="P203" s="11">
        <f t="shared" si="40"/>
        <v>0.45120197481587482</v>
      </c>
      <c r="Q203" s="11">
        <f t="shared" si="41"/>
        <v>0.57242052575251612</v>
      </c>
      <c r="R203" s="10">
        <v>0</v>
      </c>
      <c r="S203" s="1"/>
      <c r="T203" s="1"/>
    </row>
    <row r="204" spans="1:20" x14ac:dyDescent="0.25">
      <c r="A204" s="1"/>
      <c r="B204" s="12">
        <v>199</v>
      </c>
      <c r="C204" s="14">
        <v>38.961368923816266</v>
      </c>
      <c r="D204" s="14">
        <v>16.692102085593675</v>
      </c>
      <c r="E204" s="14">
        <v>0.69011967894183279</v>
      </c>
      <c r="F204" s="13">
        <v>115210.81642130332</v>
      </c>
      <c r="G204" s="13">
        <v>-3205.9737550110094</v>
      </c>
      <c r="H204" s="13">
        <v>-25826.622271723827</v>
      </c>
      <c r="I204" s="10">
        <v>0</v>
      </c>
      <c r="J204" s="1"/>
      <c r="K204" s="12">
        <v>199</v>
      </c>
      <c r="L204" s="11">
        <f t="shared" si="36"/>
        <v>0.5236051631860611</v>
      </c>
      <c r="M204" s="11">
        <f t="shared" si="37"/>
        <v>1.1925631934668257</v>
      </c>
      <c r="N204" s="11">
        <f t="shared" si="38"/>
        <v>-0.14471865746821902</v>
      </c>
      <c r="O204" s="11">
        <f t="shared" si="39"/>
        <v>1.3950601207303259</v>
      </c>
      <c r="P204" s="11">
        <f t="shared" si="40"/>
        <v>-9.9289787067448148E-4</v>
      </c>
      <c r="Q204" s="11">
        <f t="shared" si="41"/>
        <v>-2.6027025604786234</v>
      </c>
      <c r="R204" s="10">
        <v>0</v>
      </c>
      <c r="S204" s="1"/>
      <c r="T204" s="1"/>
    </row>
    <row r="205" spans="1:20" x14ac:dyDescent="0.25">
      <c r="A205" s="1"/>
      <c r="B205" s="7">
        <v>200</v>
      </c>
      <c r="C205" s="9">
        <v>45.872203519848</v>
      </c>
      <c r="D205" s="9">
        <v>16.413812467531063</v>
      </c>
      <c r="E205" s="9">
        <v>1.2214156780950298E-2</v>
      </c>
      <c r="F205" s="8">
        <v>123171.43473705507</v>
      </c>
      <c r="G205" s="8">
        <v>-1195.0289392025488</v>
      </c>
      <c r="H205" s="8">
        <v>-6469.8283073230923</v>
      </c>
      <c r="I205" s="5">
        <v>0</v>
      </c>
      <c r="J205" s="1"/>
      <c r="K205" s="7">
        <v>200</v>
      </c>
      <c r="L205" s="6">
        <f t="shared" si="36"/>
        <v>1.3660641281033652</v>
      </c>
      <c r="M205" s="6">
        <f t="shared" si="37"/>
        <v>1.1514751791928366</v>
      </c>
      <c r="N205" s="6">
        <f t="shared" si="38"/>
        <v>-1.2398042320700904</v>
      </c>
      <c r="O205" s="6">
        <f t="shared" si="39"/>
        <v>1.5613832884471033</v>
      </c>
      <c r="P205" s="6">
        <f t="shared" si="40"/>
        <v>0.51569039423576113</v>
      </c>
      <c r="Q205" s="6">
        <f t="shared" si="41"/>
        <v>-1.2279078025101992E-2</v>
      </c>
      <c r="R205" s="5">
        <v>0</v>
      </c>
      <c r="S205" s="1"/>
      <c r="T205" s="1"/>
    </row>
    <row r="206" spans="1:20" x14ac:dyDescent="0.25">
      <c r="A206" s="1"/>
      <c r="B206" s="1"/>
      <c r="C206" s="1"/>
      <c r="D206" s="1"/>
      <c r="E206" s="1"/>
      <c r="F206" s="1"/>
      <c r="G206" s="1"/>
      <c r="H206" s="1"/>
      <c r="I206" s="1"/>
      <c r="J206" s="1"/>
      <c r="K206" s="1"/>
      <c r="L206" s="1"/>
      <c r="M206" s="1"/>
      <c r="N206" s="1"/>
      <c r="O206" s="1"/>
      <c r="P206" s="1"/>
      <c r="Q206" s="1"/>
      <c r="R206" s="1"/>
      <c r="S206" s="1"/>
      <c r="T206" s="1"/>
    </row>
    <row r="207" spans="1:20" x14ac:dyDescent="0.25">
      <c r="A207" s="1"/>
      <c r="B207" s="3" t="s">
        <v>1</v>
      </c>
      <c r="C207" s="2">
        <f t="shared" ref="C207:H207" si="42">AVERAGE(C6:C205)</f>
        <v>34.666146453529812</v>
      </c>
      <c r="D207" s="2">
        <f t="shared" si="42"/>
        <v>8.6148571398453964</v>
      </c>
      <c r="E207" s="2">
        <f t="shared" si="42"/>
        <v>0.77970681197760683</v>
      </c>
      <c r="F207" s="2">
        <f t="shared" si="42"/>
        <v>48439.955205073318</v>
      </c>
      <c r="G207" s="2">
        <f t="shared" si="42"/>
        <v>-3202.1093706653883</v>
      </c>
      <c r="H207" s="2">
        <f t="shared" si="42"/>
        <v>-6378.0735865159841</v>
      </c>
      <c r="I207" s="4"/>
      <c r="J207" s="4"/>
      <c r="K207" s="3" t="s">
        <v>1</v>
      </c>
      <c r="L207" s="2">
        <f t="shared" ref="L207:Q207" si="43">AVERAGE(L6:L205)</f>
        <v>-1.0103029524088925E-16</v>
      </c>
      <c r="M207" s="2">
        <f t="shared" si="43"/>
        <v>8.3266726846886741E-17</v>
      </c>
      <c r="N207" s="2">
        <f t="shared" si="43"/>
        <v>2.5868196473766148E-16</v>
      </c>
      <c r="O207" s="2">
        <f t="shared" si="43"/>
        <v>-2.8088642523016458E-16</v>
      </c>
      <c r="P207" s="2">
        <f t="shared" si="43"/>
        <v>-5.3679283240626318E-16</v>
      </c>
      <c r="Q207" s="2">
        <f t="shared" si="43"/>
        <v>-9.6121027803874875E-17</v>
      </c>
      <c r="R207" s="1"/>
      <c r="S207" s="1"/>
      <c r="T207" s="1"/>
    </row>
    <row r="208" spans="1:20" x14ac:dyDescent="0.25">
      <c r="A208" s="1"/>
      <c r="B208" s="1"/>
      <c r="C208" s="4"/>
      <c r="D208" s="4"/>
      <c r="E208" s="4"/>
      <c r="F208" s="4"/>
      <c r="G208" s="4"/>
      <c r="H208" s="4"/>
      <c r="I208" s="1"/>
      <c r="J208" s="1"/>
      <c r="K208" s="1"/>
      <c r="L208" s="4"/>
      <c r="M208" s="4"/>
      <c r="N208" s="4"/>
      <c r="O208" s="4"/>
      <c r="P208" s="4"/>
      <c r="Q208" s="4"/>
      <c r="R208" s="1"/>
      <c r="S208" s="1"/>
      <c r="T208" s="1"/>
    </row>
    <row r="209" spans="1:20" x14ac:dyDescent="0.25">
      <c r="A209" s="1"/>
      <c r="B209" s="3" t="s">
        <v>0</v>
      </c>
      <c r="C209" s="2">
        <f t="shared" ref="C209:H209" si="44">STDEVP(C6:C205)</f>
        <v>8.20317058019568</v>
      </c>
      <c r="D209" s="2">
        <f t="shared" si="44"/>
        <v>6.7730121053521914</v>
      </c>
      <c r="E209" s="2">
        <f t="shared" si="44"/>
        <v>0.61904342261776335</v>
      </c>
      <c r="F209" s="2">
        <f t="shared" si="44"/>
        <v>47862.353904342759</v>
      </c>
      <c r="G209" s="2">
        <f t="shared" si="44"/>
        <v>3892.0260177374007</v>
      </c>
      <c r="H209" s="2">
        <f t="shared" si="44"/>
        <v>7472.4438283994141</v>
      </c>
      <c r="I209" s="4"/>
      <c r="J209" s="4"/>
      <c r="K209" s="3" t="s">
        <v>0</v>
      </c>
      <c r="L209" s="2">
        <f t="shared" ref="L209:Q209" si="45">STDEVP(L6:L205)</f>
        <v>1.0000000000000058</v>
      </c>
      <c r="M209" s="2">
        <f t="shared" si="45"/>
        <v>1.0000000000000007</v>
      </c>
      <c r="N209" s="2">
        <f t="shared" si="45"/>
        <v>0.99999999999999956</v>
      </c>
      <c r="O209" s="2">
        <f t="shared" si="45"/>
        <v>1.0000000000000002</v>
      </c>
      <c r="P209" s="2">
        <f t="shared" si="45"/>
        <v>0.999999999999999</v>
      </c>
      <c r="Q209" s="2">
        <f t="shared" si="45"/>
        <v>1.0000000000000002</v>
      </c>
      <c r="R209" s="1"/>
      <c r="S209" s="1"/>
      <c r="T209" s="1"/>
    </row>
    <row r="210" spans="1:20" x14ac:dyDescent="0.25">
      <c r="A210" s="1"/>
      <c r="B210" s="1"/>
      <c r="C210" s="1"/>
      <c r="D210" s="1"/>
      <c r="E210" s="1"/>
      <c r="F210" s="1"/>
      <c r="G210" s="1"/>
      <c r="H210" s="1"/>
      <c r="I210" s="1"/>
      <c r="J210" s="1"/>
      <c r="K210" s="1"/>
      <c r="L210" s="1"/>
      <c r="M210" s="1"/>
      <c r="N210" s="1"/>
      <c r="O210" s="1"/>
      <c r="P210" s="1"/>
      <c r="Q210" s="1"/>
      <c r="R210" s="1"/>
      <c r="S210" s="1"/>
      <c r="T210" s="1"/>
    </row>
    <row r="211" spans="1:20" x14ac:dyDescent="0.25">
      <c r="A211" s="1"/>
      <c r="B211" s="1"/>
      <c r="C211" s="1"/>
      <c r="D211" s="1"/>
      <c r="E211" s="1"/>
      <c r="F211" s="1"/>
      <c r="G211" s="1"/>
      <c r="H211" s="1"/>
      <c r="I211" s="1"/>
      <c r="J211" s="1"/>
      <c r="K211" s="1"/>
      <c r="L211" s="1"/>
      <c r="M211" s="1"/>
      <c r="N211" s="1"/>
      <c r="O211" s="1"/>
      <c r="P211" s="1"/>
      <c r="Q211" s="1"/>
      <c r="R211" s="1"/>
      <c r="S211" s="1"/>
      <c r="T211" s="1"/>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X240"/>
  <sheetViews>
    <sheetView topLeftCell="AE4" zoomScale="70" zoomScaleNormal="70" workbookViewId="0">
      <pane ySplit="3735" topLeftCell="A226"/>
      <selection activeCell="AX15" sqref="AX15"/>
      <selection pane="bottomLeft" activeCell="AK231" sqref="AK231"/>
    </sheetView>
  </sheetViews>
  <sheetFormatPr defaultColWidth="10.875" defaultRowHeight="15.75" x14ac:dyDescent="0.25"/>
  <cols>
    <col min="1" max="1" width="10.875" style="26"/>
    <col min="2" max="2" width="23" style="26" customWidth="1"/>
    <col min="3" max="3" width="11.625" style="26" customWidth="1"/>
    <col min="4" max="4" width="23.875" style="26" customWidth="1"/>
    <col min="5" max="5" width="20.625" style="26" customWidth="1"/>
    <col min="6" max="6" width="11" style="26" customWidth="1"/>
    <col min="7" max="7" width="20.125" style="26" customWidth="1"/>
    <col min="8" max="8" width="19.625" style="26" customWidth="1"/>
    <col min="9" max="9" width="26.125" style="26" customWidth="1"/>
    <col min="10" max="10" width="10.875" style="26"/>
    <col min="11" max="11" width="23.5" style="26" bestFit="1" customWidth="1"/>
    <col min="12" max="12" width="19" style="26" customWidth="1"/>
    <col min="13" max="13" width="22.625" style="26" customWidth="1"/>
    <col min="14" max="14" width="20.875" style="26" customWidth="1"/>
    <col min="15" max="15" width="13.5" style="26" customWidth="1"/>
    <col min="16" max="16" width="21" style="26" customWidth="1"/>
    <col min="17" max="17" width="21.625" style="26" customWidth="1"/>
    <col min="18" max="18" width="25.625" style="26" bestFit="1" customWidth="1"/>
    <col min="19" max="19" width="11.875" style="26" bestFit="1" customWidth="1"/>
    <col min="20" max="20" width="13.375" style="26" bestFit="1" customWidth="1"/>
    <col min="21" max="22" width="10.875" style="26"/>
    <col min="23" max="23" width="11.875" style="26" bestFit="1" customWidth="1"/>
    <col min="24" max="24" width="12.125" style="26" bestFit="1" customWidth="1"/>
    <col min="25" max="25" width="12.5" style="26" bestFit="1" customWidth="1"/>
    <col min="26" max="26" width="12.875" style="26" bestFit="1" customWidth="1"/>
    <col min="27" max="28" width="10.875" style="26"/>
    <col min="29" max="29" width="9.125" style="26" customWidth="1"/>
    <col min="30" max="40" width="10.875" style="26"/>
    <col min="41" max="41" width="14" style="26" bestFit="1" customWidth="1"/>
    <col min="42" max="44" width="10.875" style="26"/>
    <col min="45" max="45" width="15.875" style="26" customWidth="1"/>
    <col min="46" max="46" width="16" style="26" customWidth="1"/>
    <col min="47" max="48" width="10.875" style="26"/>
    <col min="49" max="49" width="12" style="26" bestFit="1" customWidth="1"/>
    <col min="50" max="16384" width="10.875" style="26"/>
  </cols>
  <sheetData>
    <row r="5" spans="1:50" x14ac:dyDescent="0.25">
      <c r="AS5"/>
      <c r="AT5"/>
    </row>
    <row r="7" spans="1:50" x14ac:dyDescent="0.25">
      <c r="AI7" s="56" t="s">
        <v>87</v>
      </c>
      <c r="AJ7" s="56"/>
      <c r="AK7" s="56"/>
      <c r="AL7" s="56"/>
      <c r="AM7" s="56"/>
      <c r="AN7" s="76"/>
      <c r="AO7" s="76"/>
      <c r="AP7" s="151">
        <v>-4900</v>
      </c>
    </row>
    <row r="8" spans="1:50" x14ac:dyDescent="0.25">
      <c r="AI8" s="56">
        <v>1775</v>
      </c>
      <c r="AJ8" s="56"/>
      <c r="AK8" s="56"/>
      <c r="AL8" s="56"/>
      <c r="AM8" s="56"/>
      <c r="AN8" s="76"/>
      <c r="AO8" s="76" t="s">
        <v>96</v>
      </c>
      <c r="AP8" s="76" t="s">
        <v>97</v>
      </c>
      <c r="AS8" s="182">
        <v>-4900</v>
      </c>
      <c r="AT8" s="183">
        <v>4000</v>
      </c>
    </row>
    <row r="9" spans="1:50" x14ac:dyDescent="0.25">
      <c r="AN9" s="76" t="s">
        <v>96</v>
      </c>
      <c r="AO9" s="77" t="s">
        <v>99</v>
      </c>
      <c r="AP9" s="77" t="s">
        <v>100</v>
      </c>
      <c r="AS9" s="179" t="s">
        <v>94</v>
      </c>
      <c r="AT9" s="179" t="s">
        <v>95</v>
      </c>
    </row>
    <row r="10" spans="1:50" x14ac:dyDescent="0.25">
      <c r="AN10" s="76" t="s">
        <v>98</v>
      </c>
      <c r="AO10" s="77" t="s">
        <v>101</v>
      </c>
      <c r="AP10" s="77" t="s">
        <v>102</v>
      </c>
    </row>
    <row r="11" spans="1:50" x14ac:dyDescent="0.25">
      <c r="AN11" s="76"/>
      <c r="AO11" s="76"/>
      <c r="AP11" s="152">
        <v>4000</v>
      </c>
    </row>
    <row r="13" spans="1:50" ht="31.5" x14ac:dyDescent="0.25">
      <c r="AN13" s="176"/>
      <c r="AO13" s="176"/>
      <c r="AP13" s="176"/>
      <c r="AV13" s="75" t="s">
        <v>105</v>
      </c>
      <c r="AW13" s="75" t="s">
        <v>106</v>
      </c>
      <c r="AX13" s="75" t="s">
        <v>93</v>
      </c>
    </row>
    <row r="14" spans="1:50" x14ac:dyDescent="0.25">
      <c r="AN14" s="79"/>
      <c r="AO14" s="79"/>
      <c r="AP14" s="79"/>
      <c r="AV14" s="26">
        <f>MAX(AV20:AV219)</f>
        <v>431400</v>
      </c>
      <c r="AW14" s="26">
        <f>MAX(AW20:AW219)</f>
        <v>2157</v>
      </c>
      <c r="AX14" s="26">
        <f>SUM(AX20:AX219)</f>
        <v>0.34293279149249656</v>
      </c>
    </row>
    <row r="15" spans="1:50" x14ac:dyDescent="0.25">
      <c r="A15" s="25"/>
      <c r="B15" s="25"/>
      <c r="C15" s="25"/>
      <c r="D15" s="25"/>
      <c r="E15" s="25"/>
      <c r="F15" s="25"/>
      <c r="G15" s="25"/>
      <c r="H15" s="25"/>
      <c r="I15" s="25"/>
      <c r="J15" s="25"/>
      <c r="K15" s="25"/>
      <c r="L15" s="25"/>
      <c r="M15" s="25"/>
      <c r="N15" s="25"/>
      <c r="O15" s="25"/>
      <c r="P15" s="25"/>
      <c r="Q15" s="25"/>
      <c r="R15" s="25"/>
      <c r="S15" s="25"/>
      <c r="T15" s="25"/>
      <c r="AF15" s="72" t="s">
        <v>85</v>
      </c>
      <c r="AX15" s="26" t="s">
        <v>279</v>
      </c>
    </row>
    <row r="16" spans="1:50" ht="21" x14ac:dyDescent="0.35">
      <c r="A16" s="25"/>
      <c r="B16" s="27" t="s">
        <v>12</v>
      </c>
      <c r="C16" s="28"/>
      <c r="D16" s="29"/>
      <c r="E16" s="25"/>
      <c r="F16" s="25"/>
      <c r="G16" s="25"/>
      <c r="H16" s="25"/>
      <c r="I16" s="25"/>
      <c r="J16" s="25"/>
      <c r="K16" s="25"/>
      <c r="L16" s="25"/>
      <c r="M16" s="25"/>
      <c r="N16" s="25"/>
      <c r="O16" s="25"/>
      <c r="P16" s="25"/>
      <c r="Q16" s="25"/>
      <c r="AF16" s="72">
        <f>SUM(AF20:AF219)</f>
        <v>0.84320000000000017</v>
      </c>
      <c r="AH16" s="26">
        <v>0.84319999999999995</v>
      </c>
      <c r="AV16" s="26" t="s">
        <v>282</v>
      </c>
      <c r="AW16" s="26">
        <f>AW14-AI8</f>
        <v>382</v>
      </c>
    </row>
    <row r="17" spans="1:50" x14ac:dyDescent="0.25">
      <c r="A17" s="25"/>
      <c r="B17" s="25"/>
      <c r="C17" s="25"/>
      <c r="D17" s="25"/>
      <c r="E17" s="25"/>
      <c r="F17" s="25"/>
      <c r="G17" s="25"/>
      <c r="H17" s="25"/>
      <c r="I17" s="25"/>
      <c r="J17" s="25"/>
      <c r="K17" s="25"/>
      <c r="L17" s="25"/>
      <c r="M17" s="25"/>
      <c r="N17" s="25"/>
      <c r="O17" s="25"/>
      <c r="P17" s="25"/>
      <c r="Q17" s="25"/>
      <c r="S17" s="25"/>
    </row>
    <row r="18" spans="1:50" ht="21" x14ac:dyDescent="0.35">
      <c r="A18" s="25"/>
      <c r="B18" s="30" t="s">
        <v>11</v>
      </c>
      <c r="C18" s="25"/>
      <c r="D18" s="25"/>
      <c r="E18" s="25"/>
      <c r="F18" s="25"/>
      <c r="G18" s="25"/>
      <c r="H18" s="25"/>
      <c r="I18" s="25"/>
      <c r="J18" s="25"/>
      <c r="K18" s="31" t="s">
        <v>10</v>
      </c>
      <c r="L18" s="25"/>
      <c r="M18" s="25"/>
      <c r="N18" s="25"/>
      <c r="O18" s="25"/>
      <c r="P18" s="25"/>
      <c r="Q18" s="25"/>
      <c r="R18" s="25"/>
      <c r="S18" s="25"/>
      <c r="T18" s="25"/>
      <c r="U18" s="67" t="s">
        <v>77</v>
      </c>
      <c r="V18" s="68"/>
      <c r="W18" s="68"/>
      <c r="X18" s="68"/>
      <c r="Y18" s="68"/>
      <c r="Z18" s="69"/>
      <c r="AI18" s="50"/>
      <c r="AJ18" s="50"/>
      <c r="AK18" s="50"/>
      <c r="AL18" s="50"/>
      <c r="AM18" s="50"/>
      <c r="AN18" s="50"/>
      <c r="AO18" s="50"/>
      <c r="AP18" s="50"/>
    </row>
    <row r="19" spans="1:50" ht="63" x14ac:dyDescent="0.35">
      <c r="A19" s="25"/>
      <c r="B19" s="32" t="s">
        <v>9</v>
      </c>
      <c r="C19" s="32" t="s">
        <v>8</v>
      </c>
      <c r="D19" s="32" t="s">
        <v>7</v>
      </c>
      <c r="E19" s="32" t="s">
        <v>6</v>
      </c>
      <c r="F19" s="32" t="s">
        <v>5</v>
      </c>
      <c r="G19" s="32" t="s">
        <v>4</v>
      </c>
      <c r="H19" s="32" t="s">
        <v>3</v>
      </c>
      <c r="I19" s="32" t="s">
        <v>2</v>
      </c>
      <c r="J19" s="63" t="s">
        <v>13</v>
      </c>
      <c r="K19" s="32" t="s">
        <v>9</v>
      </c>
      <c r="L19" s="32" t="s">
        <v>8</v>
      </c>
      <c r="M19" s="32" t="s">
        <v>7</v>
      </c>
      <c r="N19" s="32" t="s">
        <v>6</v>
      </c>
      <c r="O19" s="32" t="s">
        <v>5</v>
      </c>
      <c r="P19" s="32" t="s">
        <v>4</v>
      </c>
      <c r="Q19" s="32" t="s">
        <v>3</v>
      </c>
      <c r="R19" s="32" t="s">
        <v>2</v>
      </c>
      <c r="S19" s="63" t="s">
        <v>13</v>
      </c>
      <c r="T19" s="64" t="s">
        <v>74</v>
      </c>
      <c r="U19" s="65" t="s">
        <v>78</v>
      </c>
      <c r="V19" s="65" t="s">
        <v>79</v>
      </c>
      <c r="W19" s="66" t="s">
        <v>80</v>
      </c>
      <c r="X19" s="66" t="s">
        <v>81</v>
      </c>
      <c r="Y19" s="66" t="s">
        <v>82</v>
      </c>
      <c r="Z19" s="66" t="s">
        <v>83</v>
      </c>
      <c r="AB19" s="70" t="s">
        <v>243</v>
      </c>
      <c r="AC19" s="70" t="s">
        <v>244</v>
      </c>
      <c r="AD19" s="70" t="s">
        <v>241</v>
      </c>
      <c r="AE19" s="70" t="s">
        <v>242</v>
      </c>
      <c r="AF19" s="71" t="s">
        <v>84</v>
      </c>
      <c r="AI19" s="177"/>
      <c r="AJ19" s="177"/>
      <c r="AK19" s="177"/>
      <c r="AL19" s="177"/>
      <c r="AM19" s="177"/>
      <c r="AN19" s="177"/>
      <c r="AO19" s="177"/>
      <c r="AP19" s="177"/>
      <c r="AR19" s="74" t="s">
        <v>103</v>
      </c>
      <c r="AS19" s="74" t="s">
        <v>104</v>
      </c>
      <c r="AT19" s="74" t="s">
        <v>89</v>
      </c>
      <c r="AU19" s="74" t="s">
        <v>88</v>
      </c>
      <c r="AV19" s="74" t="s">
        <v>90</v>
      </c>
      <c r="AW19" s="74" t="s">
        <v>91</v>
      </c>
      <c r="AX19" s="74" t="s">
        <v>92</v>
      </c>
    </row>
    <row r="20" spans="1:50" x14ac:dyDescent="0.25">
      <c r="A20" s="25"/>
      <c r="B20" s="33">
        <v>6</v>
      </c>
      <c r="C20" s="34">
        <v>39.318735135003948</v>
      </c>
      <c r="D20" s="34">
        <v>4.5788353332239833</v>
      </c>
      <c r="E20" s="34">
        <v>2.0319177923005185</v>
      </c>
      <c r="F20" s="35">
        <v>222106.36405955997</v>
      </c>
      <c r="G20" s="35">
        <v>-16353.385800424536</v>
      </c>
      <c r="H20" s="35">
        <v>-55418.567534663533</v>
      </c>
      <c r="I20" s="36">
        <v>1</v>
      </c>
      <c r="J20" s="63">
        <v>6</v>
      </c>
      <c r="K20" s="37">
        <v>6</v>
      </c>
      <c r="L20" s="38">
        <f t="shared" ref="L20:L51" si="0">(C20-C$221)/C$223</f>
        <v>0.56716956401059282</v>
      </c>
      <c r="M20" s="38">
        <f t="shared" ref="M20:M51" si="1">(D20-D$221)/D$223</f>
        <v>-0.59589762189145534</v>
      </c>
      <c r="N20" s="38">
        <f t="shared" ref="N20:N51" si="2">(E20-E$221)/E$223</f>
        <v>2.0228160651924236</v>
      </c>
      <c r="O20" s="38">
        <f t="shared" ref="O20:O51" si="3">(F20-F$221)/F$223</f>
        <v>3.6284552406589654</v>
      </c>
      <c r="P20" s="38">
        <f t="shared" ref="P20:P51" si="4">(G20-G$221)/G$223</f>
        <v>-3.379030964804433</v>
      </c>
      <c r="Q20" s="38">
        <f t="shared" ref="Q20:Q51" si="5">(H20-H$221)/H$223</f>
        <v>-6.5628454457919894</v>
      </c>
      <c r="R20" s="39">
        <v>1</v>
      </c>
      <c r="S20" s="63">
        <v>6</v>
      </c>
      <c r="T20" s="25">
        <f>$L$228*Q20 + $M$228*P20 + $N$228*O20 + $O$228*N20 + $P$228*M20 + $Q$228*L20 + $R$228</f>
        <v>1.2305446235843203</v>
      </c>
      <c r="U20" s="26">
        <f t="shared" ref="U20:U51" si="6">R20</f>
        <v>1</v>
      </c>
      <c r="V20" s="26">
        <f t="shared" ref="V20:V51" si="7">IF(R20=0,1,0)</f>
        <v>0</v>
      </c>
      <c r="W20" s="26">
        <f>SUM($U$20:U20)</f>
        <v>1</v>
      </c>
      <c r="X20" s="26">
        <f>SUM($V$20:V20)</f>
        <v>0</v>
      </c>
      <c r="Y20" s="26">
        <f>$T$223-X20</f>
        <v>150</v>
      </c>
      <c r="Z20" s="26">
        <f t="shared" ref="Z20:Z51" si="8">$S$223-W20</f>
        <v>49</v>
      </c>
      <c r="AB20" s="26">
        <f>X20/$T$223</f>
        <v>0</v>
      </c>
      <c r="AC20" s="26">
        <f>W20/$S$223</f>
        <v>0.02</v>
      </c>
      <c r="AD20" s="26">
        <f>AB20</f>
        <v>0</v>
      </c>
      <c r="AE20" s="26">
        <f>AC20/2</f>
        <v>0.01</v>
      </c>
      <c r="AF20" s="26">
        <f>AD20*AE20</f>
        <v>0</v>
      </c>
      <c r="AI20" s="50"/>
      <c r="AJ20" s="50"/>
      <c r="AK20" s="50"/>
      <c r="AL20" s="50"/>
      <c r="AM20" s="50"/>
      <c r="AN20" s="50"/>
      <c r="AO20" s="50"/>
      <c r="AP20" s="50"/>
      <c r="AR20" s="26">
        <f>Y20</f>
        <v>150</v>
      </c>
      <c r="AS20" s="26">
        <f>Z20</f>
        <v>49</v>
      </c>
      <c r="AT20" s="26">
        <f>$AP$7*AS20</f>
        <v>-240100</v>
      </c>
      <c r="AU20" s="26">
        <f>$AP$11*AR20</f>
        <v>600000</v>
      </c>
      <c r="AV20" s="26">
        <f>AT20+AU20</f>
        <v>359900</v>
      </c>
      <c r="AW20" s="26">
        <f>AV20/200</f>
        <v>1799.5</v>
      </c>
      <c r="AX20" s="26" t="str">
        <f>IF(AW20=$AW$14, T20, "")</f>
        <v/>
      </c>
    </row>
    <row r="21" spans="1:50" x14ac:dyDescent="0.25">
      <c r="A21" s="25"/>
      <c r="B21" s="33">
        <v>148</v>
      </c>
      <c r="C21" s="34">
        <v>49.854340787140103</v>
      </c>
      <c r="D21" s="34">
        <v>5.385847010035075</v>
      </c>
      <c r="E21" s="34">
        <v>1.7915490282693887</v>
      </c>
      <c r="F21" s="35">
        <v>80182.124060294635</v>
      </c>
      <c r="G21" s="35">
        <v>-13904.697901656828</v>
      </c>
      <c r="H21" s="35">
        <v>-13034.715692999582</v>
      </c>
      <c r="I21" s="36">
        <v>1</v>
      </c>
      <c r="J21" s="63">
        <v>148</v>
      </c>
      <c r="K21" s="33">
        <v>148</v>
      </c>
      <c r="L21" s="40">
        <f t="shared" si="0"/>
        <v>1.8515029262317082</v>
      </c>
      <c r="M21" s="40">
        <f t="shared" si="1"/>
        <v>-0.47674654637907399</v>
      </c>
      <c r="N21" s="40">
        <f t="shared" si="2"/>
        <v>1.6345254295942331</v>
      </c>
      <c r="O21" s="40">
        <f t="shared" si="3"/>
        <v>0.66319698606259336</v>
      </c>
      <c r="P21" s="40">
        <f t="shared" si="4"/>
        <v>-2.7498758955402152</v>
      </c>
      <c r="Q21" s="40">
        <f t="shared" si="5"/>
        <v>-0.89082531222043837</v>
      </c>
      <c r="R21" s="36">
        <v>1</v>
      </c>
      <c r="S21" s="63">
        <v>148</v>
      </c>
      <c r="T21" s="25">
        <f t="shared" ref="T21:T84" si="9">$L$228*Q21 + $M$228*P21 + $N$228*O21 + $O$228*N21 + $P$228*M21 + $Q$228*L21 + $R$228</f>
        <v>0.87345327916095816</v>
      </c>
      <c r="U21" s="26">
        <f t="shared" si="6"/>
        <v>1</v>
      </c>
      <c r="V21" s="26">
        <f t="shared" si="7"/>
        <v>0</v>
      </c>
      <c r="W21" s="26">
        <f>SUM($U$20:U21)</f>
        <v>2</v>
      </c>
      <c r="X21" s="26">
        <f>SUM($V$20:V21)</f>
        <v>0</v>
      </c>
      <c r="Y21" s="26">
        <f t="shared" ref="Y21:Y51" si="10">$T$223-X21</f>
        <v>150</v>
      </c>
      <c r="Z21" s="26">
        <f t="shared" si="8"/>
        <v>48</v>
      </c>
      <c r="AB21" s="26">
        <f t="shared" ref="AB21:AB84" si="11">X21/$T$223</f>
        <v>0</v>
      </c>
      <c r="AC21" s="26">
        <f t="shared" ref="AC21:AC84" si="12">W21/$S$223</f>
        <v>0.04</v>
      </c>
      <c r="AD21" s="26">
        <f>(AB21-AB20)</f>
        <v>0</v>
      </c>
      <c r="AE21" s="26">
        <f>(AC21+AC20)/2</f>
        <v>0.03</v>
      </c>
      <c r="AF21" s="26">
        <f t="shared" ref="AF21:AF84" si="13">AD21*AE21</f>
        <v>0</v>
      </c>
      <c r="AI21" s="50"/>
      <c r="AJ21" s="50"/>
      <c r="AK21" s="50"/>
      <c r="AL21" s="50"/>
      <c r="AM21" s="50"/>
      <c r="AN21" s="50"/>
      <c r="AO21" s="50"/>
      <c r="AP21" s="50"/>
      <c r="AR21" s="26">
        <f t="shared" ref="AR21:AR84" si="14">Y21</f>
        <v>150</v>
      </c>
      <c r="AS21" s="26">
        <f t="shared" ref="AS21:AS84" si="15">Z21</f>
        <v>48</v>
      </c>
      <c r="AT21" s="26">
        <f t="shared" ref="AT21:AT84" si="16">$AP$7*AS21</f>
        <v>-235200</v>
      </c>
      <c r="AU21" s="26">
        <f t="shared" ref="AU21:AU84" si="17">$AP$11*AR21</f>
        <v>600000</v>
      </c>
      <c r="AV21" s="26">
        <f t="shared" ref="AV21:AV84" si="18">AT21+AU21</f>
        <v>364800</v>
      </c>
      <c r="AW21" s="26">
        <f t="shared" ref="AW21:AW84" si="19">AV21/200</f>
        <v>1824</v>
      </c>
      <c r="AX21" s="26" t="str">
        <f t="shared" ref="AX21:AX84" si="20">IF(AW21=$AW$14, T21, "")</f>
        <v/>
      </c>
    </row>
    <row r="22" spans="1:50" x14ac:dyDescent="0.25">
      <c r="A22" s="25"/>
      <c r="B22" s="33">
        <v>2</v>
      </c>
      <c r="C22" s="34">
        <v>34.578225634949476</v>
      </c>
      <c r="D22" s="34">
        <v>11.972863627459002</v>
      </c>
      <c r="E22" s="34">
        <v>1.4851032349519739</v>
      </c>
      <c r="F22" s="35">
        <v>65765.229898742095</v>
      </c>
      <c r="G22" s="35">
        <v>-15597.775662324955</v>
      </c>
      <c r="H22" s="35">
        <v>-17632.168588110722</v>
      </c>
      <c r="I22" s="36">
        <v>1</v>
      </c>
      <c r="J22" s="63">
        <v>2</v>
      </c>
      <c r="K22" s="33">
        <v>2</v>
      </c>
      <c r="L22" s="40">
        <f t="shared" si="0"/>
        <v>-1.0717906902068112E-2</v>
      </c>
      <c r="M22" s="40">
        <f t="shared" si="1"/>
        <v>0.49579218749070769</v>
      </c>
      <c r="N22" s="40">
        <f t="shared" si="2"/>
        <v>1.1394942538787378</v>
      </c>
      <c r="O22" s="40">
        <f t="shared" si="3"/>
        <v>0.36198124998814124</v>
      </c>
      <c r="P22" s="40">
        <f t="shared" si="4"/>
        <v>-3.1848878283875677</v>
      </c>
      <c r="Q22" s="40">
        <f t="shared" si="5"/>
        <v>-1.5060795718293605</v>
      </c>
      <c r="R22" s="36">
        <v>1</v>
      </c>
      <c r="S22" s="63">
        <v>2</v>
      </c>
      <c r="T22" s="25">
        <f t="shared" si="9"/>
        <v>0.87005689337643288</v>
      </c>
      <c r="U22" s="26">
        <f t="shared" si="6"/>
        <v>1</v>
      </c>
      <c r="V22" s="26">
        <f t="shared" si="7"/>
        <v>0</v>
      </c>
      <c r="W22" s="26">
        <f>SUM($U$20:U22)</f>
        <v>3</v>
      </c>
      <c r="X22" s="26">
        <f>SUM($V$20:V22)</f>
        <v>0</v>
      </c>
      <c r="Y22" s="26">
        <f t="shared" si="10"/>
        <v>150</v>
      </c>
      <c r="Z22" s="26">
        <f t="shared" si="8"/>
        <v>47</v>
      </c>
      <c r="AB22" s="26">
        <f>X22/$T$223</f>
        <v>0</v>
      </c>
      <c r="AC22" s="26">
        <f t="shared" si="12"/>
        <v>0.06</v>
      </c>
      <c r="AD22" s="26">
        <f t="shared" ref="AD22:AD85" si="21">(AB22-AB21)</f>
        <v>0</v>
      </c>
      <c r="AE22" s="26">
        <f t="shared" ref="AE22:AE85" si="22">(AC22+AC21)/2</f>
        <v>0.05</v>
      </c>
      <c r="AF22" s="26">
        <f t="shared" si="13"/>
        <v>0</v>
      </c>
      <c r="AI22" s="50"/>
      <c r="AJ22" s="50"/>
      <c r="AK22" s="50"/>
      <c r="AL22" s="50"/>
      <c r="AM22" s="50"/>
      <c r="AN22" s="50"/>
      <c r="AO22" s="50"/>
      <c r="AP22" s="50"/>
      <c r="AR22" s="26">
        <f t="shared" si="14"/>
        <v>150</v>
      </c>
      <c r="AS22" s="26">
        <f t="shared" si="15"/>
        <v>47</v>
      </c>
      <c r="AT22" s="26">
        <f t="shared" si="16"/>
        <v>-230300</v>
      </c>
      <c r="AU22" s="26">
        <f t="shared" si="17"/>
        <v>600000</v>
      </c>
      <c r="AV22" s="26">
        <f t="shared" si="18"/>
        <v>369700</v>
      </c>
      <c r="AW22" s="26">
        <f t="shared" si="19"/>
        <v>1848.5</v>
      </c>
      <c r="AX22" s="26" t="str">
        <f t="shared" si="20"/>
        <v/>
      </c>
    </row>
    <row r="23" spans="1:50" x14ac:dyDescent="0.25">
      <c r="A23" s="25"/>
      <c r="B23" s="33">
        <v>51</v>
      </c>
      <c r="C23" s="34">
        <v>43.63556091690041</v>
      </c>
      <c r="D23" s="34">
        <v>18.972217080347949</v>
      </c>
      <c r="E23" s="34">
        <v>0.90188261349809573</v>
      </c>
      <c r="F23" s="35">
        <v>451319.66674940364</v>
      </c>
      <c r="G23" s="35">
        <v>-32050.377355802601</v>
      </c>
      <c r="H23" s="35">
        <v>-24527.776029430403</v>
      </c>
      <c r="I23" s="36">
        <v>1</v>
      </c>
      <c r="J23" s="63">
        <v>51</v>
      </c>
      <c r="K23" s="33">
        <v>51</v>
      </c>
      <c r="L23" s="40">
        <f t="shared" si="0"/>
        <v>1.0934082591217515</v>
      </c>
      <c r="M23" s="40">
        <f t="shared" si="1"/>
        <v>1.5292103098882586</v>
      </c>
      <c r="N23" s="40">
        <f t="shared" si="2"/>
        <v>0.19736224803720703</v>
      </c>
      <c r="O23" s="40">
        <f t="shared" si="3"/>
        <v>8.4174654750479192</v>
      </c>
      <c r="P23" s="40">
        <f t="shared" si="4"/>
        <v>-7.4121467466211763</v>
      </c>
      <c r="Q23" s="40">
        <f t="shared" si="5"/>
        <v>-2.4288844265293132</v>
      </c>
      <c r="R23" s="36">
        <v>1</v>
      </c>
      <c r="S23" s="63">
        <v>51</v>
      </c>
      <c r="T23" s="25">
        <f t="shared" si="9"/>
        <v>0.8050939001374513</v>
      </c>
      <c r="U23" s="26">
        <f t="shared" si="6"/>
        <v>1</v>
      </c>
      <c r="V23" s="26">
        <f t="shared" si="7"/>
        <v>0</v>
      </c>
      <c r="W23" s="26">
        <f>SUM($U$20:U23)</f>
        <v>4</v>
      </c>
      <c r="X23" s="26">
        <f>SUM($V$20:V23)</f>
        <v>0</v>
      </c>
      <c r="Y23" s="26">
        <f t="shared" si="10"/>
        <v>150</v>
      </c>
      <c r="Z23" s="26">
        <f t="shared" si="8"/>
        <v>46</v>
      </c>
      <c r="AB23" s="26">
        <f t="shared" si="11"/>
        <v>0</v>
      </c>
      <c r="AC23" s="26">
        <f t="shared" si="12"/>
        <v>0.08</v>
      </c>
      <c r="AD23" s="26">
        <f t="shared" si="21"/>
        <v>0</v>
      </c>
      <c r="AE23" s="26">
        <f t="shared" si="22"/>
        <v>7.0000000000000007E-2</v>
      </c>
      <c r="AF23" s="26">
        <f t="shared" si="13"/>
        <v>0</v>
      </c>
      <c r="AI23" s="50"/>
      <c r="AJ23" s="50"/>
      <c r="AK23" s="50"/>
      <c r="AL23" s="50"/>
      <c r="AM23" s="50"/>
      <c r="AN23" s="50"/>
      <c r="AO23" s="50"/>
      <c r="AP23" s="50"/>
      <c r="AR23" s="26">
        <f t="shared" si="14"/>
        <v>150</v>
      </c>
      <c r="AS23" s="26">
        <f t="shared" si="15"/>
        <v>46</v>
      </c>
      <c r="AT23" s="26">
        <f t="shared" si="16"/>
        <v>-225400</v>
      </c>
      <c r="AU23" s="26">
        <f t="shared" si="17"/>
        <v>600000</v>
      </c>
      <c r="AV23" s="26">
        <f t="shared" si="18"/>
        <v>374600</v>
      </c>
      <c r="AW23" s="26">
        <f t="shared" si="19"/>
        <v>1873</v>
      </c>
      <c r="AX23" s="26" t="str">
        <f t="shared" si="20"/>
        <v/>
      </c>
    </row>
    <row r="24" spans="1:50" x14ac:dyDescent="0.25">
      <c r="A24" s="25"/>
      <c r="B24" s="33">
        <v>126</v>
      </c>
      <c r="C24" s="34">
        <v>35.16510334445168</v>
      </c>
      <c r="D24" s="34">
        <v>15.51262798109375</v>
      </c>
      <c r="E24" s="34">
        <v>0.46253826347745219</v>
      </c>
      <c r="F24" s="35">
        <v>47201.275547465841</v>
      </c>
      <c r="G24" s="35">
        <v>-14557.034238201939</v>
      </c>
      <c r="H24" s="35">
        <v>-22228.208839224648</v>
      </c>
      <c r="I24" s="36">
        <v>1</v>
      </c>
      <c r="J24" s="63">
        <v>126</v>
      </c>
      <c r="K24" s="33">
        <v>126</v>
      </c>
      <c r="L24" s="40">
        <f t="shared" si="0"/>
        <v>6.0824883018582167E-2</v>
      </c>
      <c r="M24" s="40">
        <f t="shared" si="1"/>
        <v>1.0184199782837497</v>
      </c>
      <c r="N24" s="40">
        <f t="shared" si="2"/>
        <v>-0.51235266689198988</v>
      </c>
      <c r="O24" s="40">
        <f t="shared" si="3"/>
        <v>-2.5880040502877809E-2</v>
      </c>
      <c r="P24" s="40">
        <f t="shared" si="4"/>
        <v>-2.9174843168539923</v>
      </c>
      <c r="Q24" s="40">
        <f t="shared" si="5"/>
        <v>-2.1211447843166638</v>
      </c>
      <c r="R24" s="36">
        <v>1</v>
      </c>
      <c r="S24" s="63">
        <v>126</v>
      </c>
      <c r="T24" s="25">
        <f t="shared" si="9"/>
        <v>0.74567006890959497</v>
      </c>
      <c r="U24" s="26">
        <f t="shared" si="6"/>
        <v>1</v>
      </c>
      <c r="V24" s="26">
        <f t="shared" si="7"/>
        <v>0</v>
      </c>
      <c r="W24" s="26">
        <f>SUM($U$20:U24)</f>
        <v>5</v>
      </c>
      <c r="X24" s="26">
        <f>SUM($V$20:V24)</f>
        <v>0</v>
      </c>
      <c r="Y24" s="26">
        <f t="shared" si="10"/>
        <v>150</v>
      </c>
      <c r="Z24" s="26">
        <f t="shared" si="8"/>
        <v>45</v>
      </c>
      <c r="AB24" s="26">
        <f t="shared" si="11"/>
        <v>0</v>
      </c>
      <c r="AC24" s="26">
        <f t="shared" si="12"/>
        <v>0.1</v>
      </c>
      <c r="AD24" s="26">
        <f t="shared" si="21"/>
        <v>0</v>
      </c>
      <c r="AE24" s="26">
        <f t="shared" si="22"/>
        <v>0.09</v>
      </c>
      <c r="AF24" s="26">
        <f t="shared" si="13"/>
        <v>0</v>
      </c>
      <c r="AI24" s="50"/>
      <c r="AJ24" s="50"/>
      <c r="AK24" s="50"/>
      <c r="AL24" s="50"/>
      <c r="AM24" s="50"/>
      <c r="AN24" s="50"/>
      <c r="AO24" s="50"/>
      <c r="AP24" s="50"/>
      <c r="AR24" s="26">
        <f t="shared" si="14"/>
        <v>150</v>
      </c>
      <c r="AS24" s="26">
        <f t="shared" si="15"/>
        <v>45</v>
      </c>
      <c r="AT24" s="26">
        <f t="shared" si="16"/>
        <v>-220500</v>
      </c>
      <c r="AU24" s="26">
        <f t="shared" si="17"/>
        <v>600000</v>
      </c>
      <c r="AV24" s="26">
        <f t="shared" si="18"/>
        <v>379500</v>
      </c>
      <c r="AW24" s="26">
        <f t="shared" si="19"/>
        <v>1897.5</v>
      </c>
      <c r="AX24" s="26" t="str">
        <f t="shared" si="20"/>
        <v/>
      </c>
    </row>
    <row r="25" spans="1:50" x14ac:dyDescent="0.25">
      <c r="A25" s="25"/>
      <c r="B25" s="33">
        <v>39</v>
      </c>
      <c r="C25" s="34">
        <v>26.51776028808089</v>
      </c>
      <c r="D25" s="34">
        <v>0.74556899537893861</v>
      </c>
      <c r="E25" s="34">
        <v>1.5332058895752161</v>
      </c>
      <c r="F25" s="35">
        <v>13790.475134843457</v>
      </c>
      <c r="G25" s="35">
        <v>-5585.9792883135588</v>
      </c>
      <c r="H25" s="35">
        <v>-7900.4339190657811</v>
      </c>
      <c r="I25" s="36">
        <v>1</v>
      </c>
      <c r="J25" s="63">
        <v>39</v>
      </c>
      <c r="K25" s="33">
        <v>39</v>
      </c>
      <c r="L25" s="40">
        <f t="shared" si="0"/>
        <v>-0.99332155607258599</v>
      </c>
      <c r="M25" s="40">
        <f t="shared" si="1"/>
        <v>-1.1618594536761508</v>
      </c>
      <c r="N25" s="40">
        <f t="shared" si="2"/>
        <v>1.2171990688654306</v>
      </c>
      <c r="O25" s="40">
        <f t="shared" si="3"/>
        <v>-0.72394015846942983</v>
      </c>
      <c r="P25" s="40">
        <f t="shared" si="4"/>
        <v>-0.61250102306202359</v>
      </c>
      <c r="Q25" s="40">
        <f t="shared" si="5"/>
        <v>-0.20372991319974657</v>
      </c>
      <c r="R25" s="36">
        <v>1</v>
      </c>
      <c r="S25" s="63">
        <v>39</v>
      </c>
      <c r="T25" s="25">
        <f t="shared" si="9"/>
        <v>0.7192749703435003</v>
      </c>
      <c r="U25" s="26">
        <f t="shared" si="6"/>
        <v>1</v>
      </c>
      <c r="V25" s="26">
        <f t="shared" si="7"/>
        <v>0</v>
      </c>
      <c r="W25" s="26">
        <f>SUM($U$20:U25)</f>
        <v>6</v>
      </c>
      <c r="X25" s="26">
        <f>SUM($V$20:V25)</f>
        <v>0</v>
      </c>
      <c r="Y25" s="26">
        <f t="shared" si="10"/>
        <v>150</v>
      </c>
      <c r="Z25" s="26">
        <f t="shared" si="8"/>
        <v>44</v>
      </c>
      <c r="AB25" s="26">
        <f t="shared" si="11"/>
        <v>0</v>
      </c>
      <c r="AC25" s="26">
        <f t="shared" si="12"/>
        <v>0.12</v>
      </c>
      <c r="AD25" s="26">
        <f t="shared" si="21"/>
        <v>0</v>
      </c>
      <c r="AE25" s="26">
        <f t="shared" si="22"/>
        <v>0.11</v>
      </c>
      <c r="AF25" s="26">
        <f t="shared" si="13"/>
        <v>0</v>
      </c>
      <c r="AR25" s="26">
        <f t="shared" si="14"/>
        <v>150</v>
      </c>
      <c r="AS25" s="26">
        <f t="shared" si="15"/>
        <v>44</v>
      </c>
      <c r="AT25" s="26">
        <f t="shared" si="16"/>
        <v>-215600</v>
      </c>
      <c r="AU25" s="26">
        <f t="shared" si="17"/>
        <v>600000</v>
      </c>
      <c r="AV25" s="26">
        <f t="shared" si="18"/>
        <v>384400</v>
      </c>
      <c r="AW25" s="26">
        <f t="shared" si="19"/>
        <v>1922</v>
      </c>
      <c r="AX25" s="26" t="str">
        <f t="shared" si="20"/>
        <v/>
      </c>
    </row>
    <row r="26" spans="1:50" x14ac:dyDescent="0.25">
      <c r="A26" s="25"/>
      <c r="B26" s="33">
        <v>66</v>
      </c>
      <c r="C26" s="34">
        <v>54.821028023115296</v>
      </c>
      <c r="D26" s="34">
        <v>0.6433347387661299</v>
      </c>
      <c r="E26" s="34">
        <v>1.245069105572409</v>
      </c>
      <c r="F26" s="35">
        <v>27061.009516912549</v>
      </c>
      <c r="G26" s="35">
        <v>-5516.6201798493094</v>
      </c>
      <c r="H26" s="35">
        <v>-10775.287389556837</v>
      </c>
      <c r="I26" s="36">
        <v>1</v>
      </c>
      <c r="J26" s="63">
        <v>66</v>
      </c>
      <c r="K26" s="33">
        <v>66</v>
      </c>
      <c r="L26" s="40">
        <f t="shared" si="0"/>
        <v>2.456962386987755</v>
      </c>
      <c r="M26" s="40">
        <f t="shared" si="1"/>
        <v>-1.1769538097798435</v>
      </c>
      <c r="N26" s="40">
        <f t="shared" si="2"/>
        <v>0.75174418561288392</v>
      </c>
      <c r="O26" s="40">
        <f t="shared" si="3"/>
        <v>-0.44667560084672187</v>
      </c>
      <c r="P26" s="40">
        <f t="shared" si="4"/>
        <v>-0.5946801996276081</v>
      </c>
      <c r="Q26" s="40">
        <f t="shared" si="5"/>
        <v>-0.58845725762822199</v>
      </c>
      <c r="R26" s="36">
        <v>1</v>
      </c>
      <c r="S26" s="63">
        <v>66</v>
      </c>
      <c r="T26" s="25">
        <f t="shared" si="9"/>
        <v>0.63058558586408964</v>
      </c>
      <c r="U26" s="26">
        <f t="shared" si="6"/>
        <v>1</v>
      </c>
      <c r="V26" s="26">
        <f t="shared" si="7"/>
        <v>0</v>
      </c>
      <c r="W26" s="26">
        <f>SUM($U$20:U26)</f>
        <v>7</v>
      </c>
      <c r="X26" s="26">
        <f>SUM($V$20:V26)</f>
        <v>0</v>
      </c>
      <c r="Y26" s="26">
        <f t="shared" si="10"/>
        <v>150</v>
      </c>
      <c r="Z26" s="26">
        <f t="shared" si="8"/>
        <v>43</v>
      </c>
      <c r="AB26" s="26">
        <f t="shared" si="11"/>
        <v>0</v>
      </c>
      <c r="AC26" s="26">
        <f t="shared" si="12"/>
        <v>0.14000000000000001</v>
      </c>
      <c r="AD26" s="26">
        <f t="shared" si="21"/>
        <v>0</v>
      </c>
      <c r="AE26" s="26">
        <f t="shared" si="22"/>
        <v>0.13</v>
      </c>
      <c r="AF26" s="26">
        <f t="shared" si="13"/>
        <v>0</v>
      </c>
      <c r="AR26" s="26">
        <f t="shared" si="14"/>
        <v>150</v>
      </c>
      <c r="AS26" s="26">
        <f t="shared" si="15"/>
        <v>43</v>
      </c>
      <c r="AT26" s="26">
        <f t="shared" si="16"/>
        <v>-210700</v>
      </c>
      <c r="AU26" s="26">
        <f t="shared" si="17"/>
        <v>600000</v>
      </c>
      <c r="AV26" s="26">
        <f t="shared" si="18"/>
        <v>389300</v>
      </c>
      <c r="AW26" s="26">
        <f t="shared" si="19"/>
        <v>1946.5</v>
      </c>
      <c r="AX26" s="26" t="str">
        <f t="shared" si="20"/>
        <v/>
      </c>
    </row>
    <row r="27" spans="1:50" x14ac:dyDescent="0.25">
      <c r="A27" s="25"/>
      <c r="B27" s="33">
        <v>172</v>
      </c>
      <c r="C27" s="34">
        <v>20.189576211003523</v>
      </c>
      <c r="D27" s="34">
        <v>0.31727748169749043</v>
      </c>
      <c r="E27" s="34">
        <v>0.65077206655784081</v>
      </c>
      <c r="F27" s="35">
        <v>17109.460524671937</v>
      </c>
      <c r="G27" s="35">
        <v>-4164.1651931636388</v>
      </c>
      <c r="H27" s="35">
        <v>-6581.2961322824658</v>
      </c>
      <c r="I27" s="36">
        <v>1</v>
      </c>
      <c r="J27" s="63">
        <v>172</v>
      </c>
      <c r="K27" s="33">
        <v>172</v>
      </c>
      <c r="L27" s="40">
        <f t="shared" si="0"/>
        <v>-1.7647530428631915</v>
      </c>
      <c r="M27" s="40">
        <f t="shared" si="1"/>
        <v>-1.2250944674365725</v>
      </c>
      <c r="N27" s="40">
        <f t="shared" si="2"/>
        <v>-0.20828061604230877</v>
      </c>
      <c r="O27" s="40">
        <f t="shared" si="3"/>
        <v>-0.65459577569081073</v>
      </c>
      <c r="P27" s="40">
        <f t="shared" si="4"/>
        <v>-0.24718638007911709</v>
      </c>
      <c r="Q27" s="40">
        <f t="shared" si="5"/>
        <v>-2.7196262753307172E-2</v>
      </c>
      <c r="R27" s="36">
        <v>1</v>
      </c>
      <c r="S27" s="63">
        <v>172</v>
      </c>
      <c r="T27" s="25">
        <f t="shared" si="9"/>
        <v>0.61558476799497452</v>
      </c>
      <c r="U27" s="26">
        <f t="shared" si="6"/>
        <v>1</v>
      </c>
      <c r="V27" s="26">
        <f t="shared" si="7"/>
        <v>0</v>
      </c>
      <c r="W27" s="26">
        <f>SUM($U$20:U27)</f>
        <v>8</v>
      </c>
      <c r="X27" s="26">
        <f>SUM($V$20:V27)</f>
        <v>0</v>
      </c>
      <c r="Y27" s="26">
        <f t="shared" si="10"/>
        <v>150</v>
      </c>
      <c r="Z27" s="26">
        <f t="shared" si="8"/>
        <v>42</v>
      </c>
      <c r="AB27" s="26">
        <f t="shared" si="11"/>
        <v>0</v>
      </c>
      <c r="AC27" s="26">
        <f t="shared" si="12"/>
        <v>0.16</v>
      </c>
      <c r="AD27" s="26">
        <f t="shared" si="21"/>
        <v>0</v>
      </c>
      <c r="AE27" s="26">
        <f t="shared" si="22"/>
        <v>0.15000000000000002</v>
      </c>
      <c r="AF27" s="26">
        <f t="shared" si="13"/>
        <v>0</v>
      </c>
      <c r="AR27" s="26">
        <f t="shared" si="14"/>
        <v>150</v>
      </c>
      <c r="AS27" s="26">
        <f t="shared" si="15"/>
        <v>42</v>
      </c>
      <c r="AT27" s="26">
        <f t="shared" si="16"/>
        <v>-205800</v>
      </c>
      <c r="AU27" s="26">
        <f t="shared" si="17"/>
        <v>600000</v>
      </c>
      <c r="AV27" s="26">
        <f t="shared" si="18"/>
        <v>394200</v>
      </c>
      <c r="AW27" s="26">
        <f t="shared" si="19"/>
        <v>1971</v>
      </c>
      <c r="AX27" s="26" t="str">
        <f t="shared" si="20"/>
        <v/>
      </c>
    </row>
    <row r="28" spans="1:50" x14ac:dyDescent="0.25">
      <c r="A28" s="25"/>
      <c r="B28" s="33">
        <v>47</v>
      </c>
      <c r="C28" s="34">
        <v>32.162520459486103</v>
      </c>
      <c r="D28" s="34">
        <v>7.3664871149835287</v>
      </c>
      <c r="E28" s="34">
        <v>1.2649092390809764</v>
      </c>
      <c r="F28" s="35">
        <v>42544.94304479222</v>
      </c>
      <c r="G28" s="35">
        <v>-5967.0302271215496</v>
      </c>
      <c r="H28" s="35">
        <v>-19498.852154924352</v>
      </c>
      <c r="I28" s="36">
        <v>1</v>
      </c>
      <c r="J28" s="63">
        <v>47</v>
      </c>
      <c r="K28" s="33">
        <v>47</v>
      </c>
      <c r="L28" s="40">
        <f t="shared" si="0"/>
        <v>-0.30520223486367498</v>
      </c>
      <c r="M28" s="40">
        <f t="shared" si="1"/>
        <v>-0.18431533938576228</v>
      </c>
      <c r="N28" s="40">
        <f t="shared" si="2"/>
        <v>0.78379384930960661</v>
      </c>
      <c r="O28" s="40">
        <f t="shared" si="3"/>
        <v>-0.12316594733436628</v>
      </c>
      <c r="P28" s="40">
        <f t="shared" si="4"/>
        <v>-0.7104065707308731</v>
      </c>
      <c r="Q28" s="40">
        <f t="shared" si="5"/>
        <v>-1.7558885512852114</v>
      </c>
      <c r="R28" s="36">
        <v>1</v>
      </c>
      <c r="S28" s="63">
        <v>47</v>
      </c>
      <c r="T28" s="25">
        <f t="shared" si="9"/>
        <v>0.59052242347628181</v>
      </c>
      <c r="U28" s="26">
        <f t="shared" si="6"/>
        <v>1</v>
      </c>
      <c r="V28" s="26">
        <f t="shared" si="7"/>
        <v>0</v>
      </c>
      <c r="W28" s="26">
        <f>SUM($U$20:U28)</f>
        <v>9</v>
      </c>
      <c r="X28" s="26">
        <f>SUM($V$20:V28)</f>
        <v>0</v>
      </c>
      <c r="Y28" s="26">
        <f t="shared" si="10"/>
        <v>150</v>
      </c>
      <c r="Z28" s="26">
        <f t="shared" si="8"/>
        <v>41</v>
      </c>
      <c r="AB28" s="26">
        <f t="shared" si="11"/>
        <v>0</v>
      </c>
      <c r="AC28" s="26">
        <f t="shared" si="12"/>
        <v>0.18</v>
      </c>
      <c r="AD28" s="26">
        <f t="shared" si="21"/>
        <v>0</v>
      </c>
      <c r="AE28" s="26">
        <f t="shared" si="22"/>
        <v>0.16999999999999998</v>
      </c>
      <c r="AF28" s="26">
        <f t="shared" si="13"/>
        <v>0</v>
      </c>
      <c r="AR28" s="26">
        <f t="shared" si="14"/>
        <v>150</v>
      </c>
      <c r="AS28" s="26">
        <f t="shared" si="15"/>
        <v>41</v>
      </c>
      <c r="AT28" s="26">
        <f t="shared" si="16"/>
        <v>-200900</v>
      </c>
      <c r="AU28" s="26">
        <f t="shared" si="17"/>
        <v>600000</v>
      </c>
      <c r="AV28" s="26">
        <f t="shared" si="18"/>
        <v>399100</v>
      </c>
      <c r="AW28" s="26">
        <f t="shared" si="19"/>
        <v>1995.5</v>
      </c>
      <c r="AX28" s="26" t="str">
        <f t="shared" si="20"/>
        <v/>
      </c>
    </row>
    <row r="29" spans="1:50" x14ac:dyDescent="0.25">
      <c r="A29" s="25"/>
      <c r="B29" s="33">
        <v>87</v>
      </c>
      <c r="C29" s="34">
        <v>31.484769285199299</v>
      </c>
      <c r="D29" s="34">
        <v>11.601337204648139</v>
      </c>
      <c r="E29" s="34">
        <v>0.45740524404550292</v>
      </c>
      <c r="F29" s="35">
        <v>62995.995765098829</v>
      </c>
      <c r="G29" s="35">
        <v>-11125.902090858392</v>
      </c>
      <c r="H29" s="35">
        <v>-13652.343594266848</v>
      </c>
      <c r="I29" s="36">
        <v>0</v>
      </c>
      <c r="J29" s="63">
        <v>87</v>
      </c>
      <c r="K29" s="33">
        <v>87</v>
      </c>
      <c r="L29" s="40">
        <f t="shared" si="0"/>
        <v>-0.3878228713189309</v>
      </c>
      <c r="M29" s="40">
        <f t="shared" si="1"/>
        <v>0.44093824407057497</v>
      </c>
      <c r="N29" s="40">
        <f t="shared" si="2"/>
        <v>-0.52064452372207004</v>
      </c>
      <c r="O29" s="40">
        <f t="shared" si="3"/>
        <v>0.30412295619887569</v>
      </c>
      <c r="P29" s="40">
        <f t="shared" si="4"/>
        <v>-2.0359043552333311</v>
      </c>
      <c r="Q29" s="40">
        <f t="shared" si="5"/>
        <v>-0.97347938302388004</v>
      </c>
      <c r="R29" s="36">
        <v>0</v>
      </c>
      <c r="S29" s="63">
        <v>87</v>
      </c>
      <c r="T29" s="25">
        <f t="shared" si="9"/>
        <v>0.58620485545036838</v>
      </c>
      <c r="U29" s="26">
        <f t="shared" si="6"/>
        <v>0</v>
      </c>
      <c r="V29" s="26">
        <f t="shared" si="7"/>
        <v>1</v>
      </c>
      <c r="W29" s="26">
        <f>SUM($U$20:U29)</f>
        <v>9</v>
      </c>
      <c r="X29" s="26">
        <f>SUM($V$20:V29)</f>
        <v>1</v>
      </c>
      <c r="Y29" s="26">
        <f t="shared" si="10"/>
        <v>149</v>
      </c>
      <c r="Z29" s="26">
        <f t="shared" si="8"/>
        <v>41</v>
      </c>
      <c r="AB29" s="26">
        <f t="shared" si="11"/>
        <v>6.6666666666666671E-3</v>
      </c>
      <c r="AC29" s="26">
        <f t="shared" si="12"/>
        <v>0.18</v>
      </c>
      <c r="AD29" s="26">
        <f t="shared" si="21"/>
        <v>6.6666666666666671E-3</v>
      </c>
      <c r="AE29" s="26">
        <f t="shared" si="22"/>
        <v>0.18</v>
      </c>
      <c r="AF29" s="26">
        <f t="shared" si="13"/>
        <v>1.2000000000000001E-3</v>
      </c>
      <c r="AR29" s="26">
        <f t="shared" si="14"/>
        <v>149</v>
      </c>
      <c r="AS29" s="26">
        <f t="shared" si="15"/>
        <v>41</v>
      </c>
      <c r="AT29" s="26">
        <f t="shared" si="16"/>
        <v>-200900</v>
      </c>
      <c r="AU29" s="26">
        <f t="shared" si="17"/>
        <v>596000</v>
      </c>
      <c r="AV29" s="26">
        <f t="shared" si="18"/>
        <v>395100</v>
      </c>
      <c r="AW29" s="26">
        <f t="shared" si="19"/>
        <v>1975.5</v>
      </c>
      <c r="AX29" s="26" t="str">
        <f t="shared" si="20"/>
        <v/>
      </c>
    </row>
    <row r="30" spans="1:50" x14ac:dyDescent="0.25">
      <c r="A30" s="25"/>
      <c r="B30" s="33">
        <v>159</v>
      </c>
      <c r="C30" s="34">
        <v>23.852719610272704</v>
      </c>
      <c r="D30" s="34">
        <v>0.5831533610018288</v>
      </c>
      <c r="E30" s="34">
        <v>3.2379579997156849E-2</v>
      </c>
      <c r="F30" s="35">
        <v>33500.673848332211</v>
      </c>
      <c r="G30" s="35">
        <v>-4330.9594676784891</v>
      </c>
      <c r="H30" s="35">
        <v>-8748.369109672627</v>
      </c>
      <c r="I30" s="36">
        <v>0</v>
      </c>
      <c r="J30" s="63">
        <v>159</v>
      </c>
      <c r="K30" s="33">
        <v>159</v>
      </c>
      <c r="L30" s="40">
        <f t="shared" si="0"/>
        <v>-1.3182009001937693</v>
      </c>
      <c r="M30" s="40">
        <f t="shared" si="1"/>
        <v>-1.1858392771063739</v>
      </c>
      <c r="N30" s="40">
        <f t="shared" si="2"/>
        <v>-1.2072290968220174</v>
      </c>
      <c r="O30" s="40">
        <f t="shared" si="3"/>
        <v>-0.31213010096825972</v>
      </c>
      <c r="P30" s="40">
        <f t="shared" si="4"/>
        <v>-0.29004176536038379</v>
      </c>
      <c r="Q30" s="40">
        <f t="shared" si="5"/>
        <v>-0.31720486330699582</v>
      </c>
      <c r="R30" s="36">
        <v>0</v>
      </c>
      <c r="S30" s="63">
        <v>159</v>
      </c>
      <c r="T30" s="25">
        <f t="shared" si="9"/>
        <v>0.56679864322789453</v>
      </c>
      <c r="U30" s="26">
        <f t="shared" si="6"/>
        <v>0</v>
      </c>
      <c r="V30" s="26">
        <f t="shared" si="7"/>
        <v>1</v>
      </c>
      <c r="W30" s="26">
        <f>SUM($U$20:U30)</f>
        <v>9</v>
      </c>
      <c r="X30" s="26">
        <f>SUM($V$20:V30)</f>
        <v>2</v>
      </c>
      <c r="Y30" s="26">
        <f t="shared" si="10"/>
        <v>148</v>
      </c>
      <c r="Z30" s="26">
        <f t="shared" si="8"/>
        <v>41</v>
      </c>
      <c r="AB30" s="26">
        <f t="shared" si="11"/>
        <v>1.3333333333333334E-2</v>
      </c>
      <c r="AC30" s="26">
        <f t="shared" si="12"/>
        <v>0.18</v>
      </c>
      <c r="AD30" s="26">
        <f t="shared" si="21"/>
        <v>6.6666666666666671E-3</v>
      </c>
      <c r="AE30" s="26">
        <f t="shared" si="22"/>
        <v>0.18</v>
      </c>
      <c r="AF30" s="26">
        <f t="shared" si="13"/>
        <v>1.2000000000000001E-3</v>
      </c>
      <c r="AR30" s="26">
        <f t="shared" si="14"/>
        <v>148</v>
      </c>
      <c r="AS30" s="26">
        <f t="shared" si="15"/>
        <v>41</v>
      </c>
      <c r="AT30" s="26">
        <f t="shared" si="16"/>
        <v>-200900</v>
      </c>
      <c r="AU30" s="26">
        <f t="shared" si="17"/>
        <v>592000</v>
      </c>
      <c r="AV30" s="26">
        <f t="shared" si="18"/>
        <v>391100</v>
      </c>
      <c r="AW30" s="26">
        <f t="shared" si="19"/>
        <v>1955.5</v>
      </c>
      <c r="AX30" s="26" t="str">
        <f t="shared" si="20"/>
        <v/>
      </c>
    </row>
    <row r="31" spans="1:50" x14ac:dyDescent="0.25">
      <c r="A31" s="25"/>
      <c r="B31" s="33">
        <v>63</v>
      </c>
      <c r="C31" s="34">
        <v>25.419627719905478</v>
      </c>
      <c r="D31" s="34">
        <v>1.3418863894938788</v>
      </c>
      <c r="E31" s="34">
        <v>0.98667885055663163</v>
      </c>
      <c r="F31" s="35">
        <v>28272.714090130696</v>
      </c>
      <c r="G31" s="35">
        <v>-3513.0312266593187</v>
      </c>
      <c r="H31" s="35">
        <v>-8886.8016964179296</v>
      </c>
      <c r="I31" s="36">
        <v>1</v>
      </c>
      <c r="J31" s="63">
        <v>63</v>
      </c>
      <c r="K31" s="33">
        <v>63</v>
      </c>
      <c r="L31" s="40">
        <f t="shared" si="0"/>
        <v>-1.1271884015123899</v>
      </c>
      <c r="M31" s="40">
        <f t="shared" si="1"/>
        <v>-1.0738162928432156</v>
      </c>
      <c r="N31" s="40">
        <f t="shared" si="2"/>
        <v>0.33434171338707913</v>
      </c>
      <c r="O31" s="40">
        <f t="shared" si="3"/>
        <v>-0.42135915745491026</v>
      </c>
      <c r="P31" s="40">
        <f t="shared" si="4"/>
        <v>-7.9886890420809833E-2</v>
      </c>
      <c r="Q31" s="40">
        <f t="shared" si="5"/>
        <v>-0.33573060801974725</v>
      </c>
      <c r="R31" s="36">
        <v>1</v>
      </c>
      <c r="S31" s="63">
        <v>63</v>
      </c>
      <c r="T31" s="25">
        <f t="shared" si="9"/>
        <v>0.56263045533106482</v>
      </c>
      <c r="U31" s="26">
        <f t="shared" si="6"/>
        <v>1</v>
      </c>
      <c r="V31" s="26">
        <f t="shared" si="7"/>
        <v>0</v>
      </c>
      <c r="W31" s="26">
        <f>SUM($U$20:U31)</f>
        <v>10</v>
      </c>
      <c r="X31" s="26">
        <f>SUM($V$20:V31)</f>
        <v>2</v>
      </c>
      <c r="Y31" s="26">
        <f t="shared" si="10"/>
        <v>148</v>
      </c>
      <c r="Z31" s="26">
        <f t="shared" si="8"/>
        <v>40</v>
      </c>
      <c r="AB31" s="26">
        <f t="shared" si="11"/>
        <v>1.3333333333333334E-2</v>
      </c>
      <c r="AC31" s="26">
        <f t="shared" si="12"/>
        <v>0.2</v>
      </c>
      <c r="AD31" s="26">
        <f t="shared" si="21"/>
        <v>0</v>
      </c>
      <c r="AE31" s="26">
        <f t="shared" si="22"/>
        <v>0.19</v>
      </c>
      <c r="AF31" s="26">
        <f t="shared" si="13"/>
        <v>0</v>
      </c>
      <c r="AR31" s="26">
        <f t="shared" si="14"/>
        <v>148</v>
      </c>
      <c r="AS31" s="26">
        <f t="shared" si="15"/>
        <v>40</v>
      </c>
      <c r="AT31" s="26">
        <f t="shared" si="16"/>
        <v>-196000</v>
      </c>
      <c r="AU31" s="26">
        <f t="shared" si="17"/>
        <v>592000</v>
      </c>
      <c r="AV31" s="26">
        <f t="shared" si="18"/>
        <v>396000</v>
      </c>
      <c r="AW31" s="26">
        <f t="shared" si="19"/>
        <v>1980</v>
      </c>
      <c r="AX31" s="26" t="str">
        <f t="shared" si="20"/>
        <v/>
      </c>
    </row>
    <row r="32" spans="1:50" x14ac:dyDescent="0.25">
      <c r="A32" s="25"/>
      <c r="B32" s="33">
        <v>156</v>
      </c>
      <c r="C32" s="34">
        <v>26.493612170230357</v>
      </c>
      <c r="D32" s="34">
        <v>0.45157356867177589</v>
      </c>
      <c r="E32" s="34">
        <v>0.17455950108433682</v>
      </c>
      <c r="F32" s="35">
        <v>16585.036067715944</v>
      </c>
      <c r="G32" s="35">
        <v>-3910.0037183358772</v>
      </c>
      <c r="H32" s="35">
        <v>-5586.6279892848534</v>
      </c>
      <c r="I32" s="36">
        <v>1</v>
      </c>
      <c r="J32" s="63">
        <v>156</v>
      </c>
      <c r="K32" s="33">
        <v>156</v>
      </c>
      <c r="L32" s="40">
        <f t="shared" si="0"/>
        <v>-0.99626531027280119</v>
      </c>
      <c r="M32" s="40">
        <f t="shared" si="1"/>
        <v>-1.2052663488852764</v>
      </c>
      <c r="N32" s="40">
        <f t="shared" si="2"/>
        <v>-0.97755228273692318</v>
      </c>
      <c r="O32" s="40">
        <f t="shared" si="3"/>
        <v>-0.66555270559868995</v>
      </c>
      <c r="P32" s="40">
        <f t="shared" si="4"/>
        <v>-0.18188325166490449</v>
      </c>
      <c r="Q32" s="40">
        <f t="shared" si="5"/>
        <v>0.10591522872653832</v>
      </c>
      <c r="R32" s="36">
        <v>1</v>
      </c>
      <c r="S32" s="63">
        <v>156</v>
      </c>
      <c r="T32" s="25">
        <f t="shared" si="9"/>
        <v>0.54829035559451422</v>
      </c>
      <c r="U32" s="26">
        <f t="shared" si="6"/>
        <v>1</v>
      </c>
      <c r="V32" s="26">
        <f t="shared" si="7"/>
        <v>0</v>
      </c>
      <c r="W32" s="26">
        <f>SUM($U$20:U32)</f>
        <v>11</v>
      </c>
      <c r="X32" s="26">
        <f>SUM($V$20:V32)</f>
        <v>2</v>
      </c>
      <c r="Y32" s="26">
        <f t="shared" si="10"/>
        <v>148</v>
      </c>
      <c r="Z32" s="26">
        <f t="shared" si="8"/>
        <v>39</v>
      </c>
      <c r="AB32" s="26">
        <f t="shared" si="11"/>
        <v>1.3333333333333334E-2</v>
      </c>
      <c r="AC32" s="26">
        <f t="shared" si="12"/>
        <v>0.22</v>
      </c>
      <c r="AD32" s="26">
        <f t="shared" si="21"/>
        <v>0</v>
      </c>
      <c r="AE32" s="26">
        <f t="shared" si="22"/>
        <v>0.21000000000000002</v>
      </c>
      <c r="AF32" s="26">
        <f t="shared" si="13"/>
        <v>0</v>
      </c>
      <c r="AR32" s="26">
        <f t="shared" si="14"/>
        <v>148</v>
      </c>
      <c r="AS32" s="26">
        <f t="shared" si="15"/>
        <v>39</v>
      </c>
      <c r="AT32" s="26">
        <f t="shared" si="16"/>
        <v>-191100</v>
      </c>
      <c r="AU32" s="26">
        <f t="shared" si="17"/>
        <v>592000</v>
      </c>
      <c r="AV32" s="26">
        <f t="shared" si="18"/>
        <v>400900</v>
      </c>
      <c r="AW32" s="26">
        <f t="shared" si="19"/>
        <v>2004.5</v>
      </c>
      <c r="AX32" s="26" t="str">
        <f t="shared" si="20"/>
        <v/>
      </c>
    </row>
    <row r="33" spans="1:50" x14ac:dyDescent="0.25">
      <c r="A33" s="25"/>
      <c r="B33" s="33">
        <v>187</v>
      </c>
      <c r="C33" s="34">
        <v>25.815978758694328</v>
      </c>
      <c r="D33" s="34">
        <v>0.45109928438141389</v>
      </c>
      <c r="E33" s="34">
        <v>0.3394410896900617</v>
      </c>
      <c r="F33" s="35">
        <v>34053.986659787588</v>
      </c>
      <c r="G33" s="35">
        <v>-4387.7821170858861</v>
      </c>
      <c r="H33" s="35">
        <v>-5064.7266096609128</v>
      </c>
      <c r="I33" s="36">
        <v>1</v>
      </c>
      <c r="J33" s="63">
        <v>187</v>
      </c>
      <c r="K33" s="33">
        <v>187</v>
      </c>
      <c r="L33" s="40">
        <f t="shared" si="0"/>
        <v>-1.0788715909677296</v>
      </c>
      <c r="M33" s="40">
        <f t="shared" si="1"/>
        <v>-1.2053363744932313</v>
      </c>
      <c r="N33" s="40">
        <f t="shared" si="2"/>
        <v>-0.71120329560369955</v>
      </c>
      <c r="O33" s="40">
        <f t="shared" si="3"/>
        <v>-0.3005695995236124</v>
      </c>
      <c r="P33" s="40">
        <f t="shared" si="4"/>
        <v>-0.30464152629426122</v>
      </c>
      <c r="Q33" s="40">
        <f t="shared" si="5"/>
        <v>0.17575869514918668</v>
      </c>
      <c r="R33" s="36">
        <v>1</v>
      </c>
      <c r="S33" s="63">
        <v>187</v>
      </c>
      <c r="T33" s="25">
        <f t="shared" si="9"/>
        <v>0.54598632756132659</v>
      </c>
      <c r="U33" s="26">
        <f t="shared" si="6"/>
        <v>1</v>
      </c>
      <c r="V33" s="26">
        <f t="shared" si="7"/>
        <v>0</v>
      </c>
      <c r="W33" s="26">
        <f>SUM($U$20:U33)</f>
        <v>12</v>
      </c>
      <c r="X33" s="26">
        <f>SUM($V$20:V33)</f>
        <v>2</v>
      </c>
      <c r="Y33" s="26">
        <f t="shared" si="10"/>
        <v>148</v>
      </c>
      <c r="Z33" s="26">
        <f t="shared" si="8"/>
        <v>38</v>
      </c>
      <c r="AB33" s="26">
        <f t="shared" si="11"/>
        <v>1.3333333333333334E-2</v>
      </c>
      <c r="AC33" s="26">
        <f t="shared" si="12"/>
        <v>0.24</v>
      </c>
      <c r="AD33" s="26">
        <f t="shared" si="21"/>
        <v>0</v>
      </c>
      <c r="AE33" s="26">
        <f t="shared" si="22"/>
        <v>0.22999999999999998</v>
      </c>
      <c r="AF33" s="26">
        <f t="shared" si="13"/>
        <v>0</v>
      </c>
      <c r="AR33" s="26">
        <f t="shared" si="14"/>
        <v>148</v>
      </c>
      <c r="AS33" s="26">
        <f t="shared" si="15"/>
        <v>38</v>
      </c>
      <c r="AT33" s="26">
        <f t="shared" si="16"/>
        <v>-186200</v>
      </c>
      <c r="AU33" s="26">
        <f t="shared" si="17"/>
        <v>592000</v>
      </c>
      <c r="AV33" s="26">
        <f t="shared" si="18"/>
        <v>405800</v>
      </c>
      <c r="AW33" s="26">
        <f t="shared" si="19"/>
        <v>2029</v>
      </c>
      <c r="AX33" s="26" t="str">
        <f t="shared" si="20"/>
        <v/>
      </c>
    </row>
    <row r="34" spans="1:50" x14ac:dyDescent="0.25">
      <c r="A34" s="25"/>
      <c r="B34" s="33">
        <v>94</v>
      </c>
      <c r="C34" s="34">
        <v>29.916091765262557</v>
      </c>
      <c r="D34" s="34">
        <v>0.28116556443168944</v>
      </c>
      <c r="E34" s="34">
        <v>0.34265840255361169</v>
      </c>
      <c r="F34" s="35">
        <v>25886.416960867988</v>
      </c>
      <c r="G34" s="35">
        <v>-2659.8009230820121</v>
      </c>
      <c r="H34" s="35">
        <v>-11607.719410652082</v>
      </c>
      <c r="I34" s="36">
        <v>0</v>
      </c>
      <c r="J34" s="63">
        <v>94</v>
      </c>
      <c r="K34" s="33">
        <v>94</v>
      </c>
      <c r="L34" s="40">
        <f t="shared" si="0"/>
        <v>-0.57905106834361197</v>
      </c>
      <c r="M34" s="40">
        <f t="shared" si="1"/>
        <v>-1.2304262041445675</v>
      </c>
      <c r="N34" s="40">
        <f t="shared" si="2"/>
        <v>-0.7060060626697886</v>
      </c>
      <c r="O34" s="40">
        <f t="shared" si="3"/>
        <v>-0.47121665368319726</v>
      </c>
      <c r="P34" s="40">
        <f t="shared" si="4"/>
        <v>0.13933834077980958</v>
      </c>
      <c r="Q34" s="40">
        <f t="shared" si="5"/>
        <v>-0.69985749565096134</v>
      </c>
      <c r="R34" s="36">
        <v>0</v>
      </c>
      <c r="S34" s="63">
        <v>94</v>
      </c>
      <c r="T34" s="25">
        <f t="shared" si="9"/>
        <v>0.53629245476171028</v>
      </c>
      <c r="U34" s="26">
        <f t="shared" si="6"/>
        <v>0</v>
      </c>
      <c r="V34" s="26">
        <f t="shared" si="7"/>
        <v>1</v>
      </c>
      <c r="W34" s="26">
        <f>SUM($U$20:U34)</f>
        <v>12</v>
      </c>
      <c r="X34" s="26">
        <f>SUM($V$20:V34)</f>
        <v>3</v>
      </c>
      <c r="Y34" s="26">
        <f t="shared" si="10"/>
        <v>147</v>
      </c>
      <c r="Z34" s="26">
        <f t="shared" si="8"/>
        <v>38</v>
      </c>
      <c r="AB34" s="26">
        <f t="shared" si="11"/>
        <v>0.02</v>
      </c>
      <c r="AC34" s="26">
        <f t="shared" si="12"/>
        <v>0.24</v>
      </c>
      <c r="AD34" s="26">
        <f t="shared" si="21"/>
        <v>6.6666666666666662E-3</v>
      </c>
      <c r="AE34" s="26">
        <f t="shared" si="22"/>
        <v>0.24</v>
      </c>
      <c r="AF34" s="26">
        <f t="shared" si="13"/>
        <v>1.5999999999999999E-3</v>
      </c>
      <c r="AR34" s="26">
        <f t="shared" si="14"/>
        <v>147</v>
      </c>
      <c r="AS34" s="26">
        <f t="shared" si="15"/>
        <v>38</v>
      </c>
      <c r="AT34" s="26">
        <f t="shared" si="16"/>
        <v>-186200</v>
      </c>
      <c r="AU34" s="26">
        <f t="shared" si="17"/>
        <v>588000</v>
      </c>
      <c r="AV34" s="26">
        <f t="shared" si="18"/>
        <v>401800</v>
      </c>
      <c r="AW34" s="26">
        <f t="shared" si="19"/>
        <v>2009</v>
      </c>
      <c r="AX34" s="26" t="str">
        <f t="shared" si="20"/>
        <v/>
      </c>
    </row>
    <row r="35" spans="1:50" x14ac:dyDescent="0.25">
      <c r="A35" s="25"/>
      <c r="B35" s="33">
        <v>11</v>
      </c>
      <c r="C35" s="34">
        <v>35.272907632434048</v>
      </c>
      <c r="D35" s="34">
        <v>1.042530902065629</v>
      </c>
      <c r="E35" s="34">
        <v>0.77618365483816743</v>
      </c>
      <c r="F35" s="35">
        <v>20059.741253096825</v>
      </c>
      <c r="G35" s="35">
        <v>-3898.767801101646</v>
      </c>
      <c r="H35" s="35">
        <v>-2634.0089814388557</v>
      </c>
      <c r="I35" s="36">
        <v>1</v>
      </c>
      <c r="J35" s="63">
        <v>11</v>
      </c>
      <c r="K35" s="33">
        <v>11</v>
      </c>
      <c r="L35" s="40">
        <f t="shared" si="0"/>
        <v>7.3966666055817976E-2</v>
      </c>
      <c r="M35" s="40">
        <f t="shared" si="1"/>
        <v>-1.1180145731314928</v>
      </c>
      <c r="N35" s="40">
        <f t="shared" si="2"/>
        <v>-5.6912924210415208E-3</v>
      </c>
      <c r="O35" s="40">
        <f t="shared" si="3"/>
        <v>-0.59295483061064835</v>
      </c>
      <c r="P35" s="40">
        <f t="shared" si="4"/>
        <v>-0.17899634464449274</v>
      </c>
      <c r="Q35" s="40">
        <f t="shared" si="5"/>
        <v>0.50104954832147652</v>
      </c>
      <c r="R35" s="36">
        <v>1</v>
      </c>
      <c r="S35" s="63">
        <v>11</v>
      </c>
      <c r="T35" s="25">
        <f t="shared" si="9"/>
        <v>0.50286676013889098</v>
      </c>
      <c r="U35" s="26">
        <f t="shared" si="6"/>
        <v>1</v>
      </c>
      <c r="V35" s="26">
        <f t="shared" si="7"/>
        <v>0</v>
      </c>
      <c r="W35" s="26">
        <f>SUM($U$20:U35)</f>
        <v>13</v>
      </c>
      <c r="X35" s="26">
        <f>SUM($V$20:V35)</f>
        <v>3</v>
      </c>
      <c r="Y35" s="26">
        <f t="shared" si="10"/>
        <v>147</v>
      </c>
      <c r="Z35" s="26">
        <f t="shared" si="8"/>
        <v>37</v>
      </c>
      <c r="AB35" s="26">
        <f t="shared" si="11"/>
        <v>0.02</v>
      </c>
      <c r="AC35" s="26">
        <f t="shared" si="12"/>
        <v>0.26</v>
      </c>
      <c r="AD35" s="26">
        <f t="shared" si="21"/>
        <v>0</v>
      </c>
      <c r="AE35" s="26">
        <f t="shared" si="22"/>
        <v>0.25</v>
      </c>
      <c r="AF35" s="26">
        <f t="shared" si="13"/>
        <v>0</v>
      </c>
      <c r="AR35" s="26">
        <f t="shared" si="14"/>
        <v>147</v>
      </c>
      <c r="AS35" s="26">
        <f t="shared" si="15"/>
        <v>37</v>
      </c>
      <c r="AT35" s="26">
        <f t="shared" si="16"/>
        <v>-181300</v>
      </c>
      <c r="AU35" s="26">
        <f t="shared" si="17"/>
        <v>588000</v>
      </c>
      <c r="AV35" s="26">
        <f t="shared" si="18"/>
        <v>406700</v>
      </c>
      <c r="AW35" s="26">
        <f t="shared" si="19"/>
        <v>2033.5</v>
      </c>
      <c r="AX35" s="26" t="str">
        <f t="shared" si="20"/>
        <v/>
      </c>
    </row>
    <row r="36" spans="1:50" x14ac:dyDescent="0.25">
      <c r="A36" s="25"/>
      <c r="B36" s="33">
        <v>70</v>
      </c>
      <c r="C36" s="34">
        <v>26.960818557801435</v>
      </c>
      <c r="D36" s="34">
        <v>0.16997096460518654</v>
      </c>
      <c r="E36" s="34">
        <v>0.50791194244131355</v>
      </c>
      <c r="F36" s="35">
        <v>21170.234703007973</v>
      </c>
      <c r="G36" s="35">
        <v>-2840.0402708913844</v>
      </c>
      <c r="H36" s="35">
        <v>-3925.1330450358892</v>
      </c>
      <c r="I36" s="36">
        <v>1</v>
      </c>
      <c r="J36" s="63">
        <v>70</v>
      </c>
      <c r="K36" s="33">
        <v>70</v>
      </c>
      <c r="L36" s="40">
        <f t="shared" si="0"/>
        <v>-0.93931094329925358</v>
      </c>
      <c r="M36" s="40">
        <f t="shared" si="1"/>
        <v>-1.2468435083065716</v>
      </c>
      <c r="N36" s="40">
        <f t="shared" si="2"/>
        <v>-0.43905622708492631</v>
      </c>
      <c r="O36" s="40">
        <f t="shared" si="3"/>
        <v>-0.56975301625503671</v>
      </c>
      <c r="P36" s="40">
        <f t="shared" si="4"/>
        <v>9.3028437663038227E-2</v>
      </c>
      <c r="Q36" s="40">
        <f t="shared" si="5"/>
        <v>0.32826483514771554</v>
      </c>
      <c r="R36" s="36">
        <v>1</v>
      </c>
      <c r="S36" s="63">
        <v>70</v>
      </c>
      <c r="T36" s="25">
        <f t="shared" si="9"/>
        <v>0.49634430636251337</v>
      </c>
      <c r="U36" s="26">
        <f t="shared" si="6"/>
        <v>1</v>
      </c>
      <c r="V36" s="26">
        <f t="shared" si="7"/>
        <v>0</v>
      </c>
      <c r="W36" s="26">
        <f>SUM($U$20:U36)</f>
        <v>14</v>
      </c>
      <c r="X36" s="26">
        <f>SUM($V$20:V36)</f>
        <v>3</v>
      </c>
      <c r="Y36" s="26">
        <f t="shared" si="10"/>
        <v>147</v>
      </c>
      <c r="Z36" s="26">
        <f t="shared" si="8"/>
        <v>36</v>
      </c>
      <c r="AB36" s="26">
        <f t="shared" si="11"/>
        <v>0.02</v>
      </c>
      <c r="AC36" s="26">
        <f t="shared" si="12"/>
        <v>0.28000000000000003</v>
      </c>
      <c r="AD36" s="26">
        <f t="shared" si="21"/>
        <v>0</v>
      </c>
      <c r="AE36" s="26">
        <f t="shared" si="22"/>
        <v>0.27</v>
      </c>
      <c r="AF36" s="26">
        <f t="shared" si="13"/>
        <v>0</v>
      </c>
      <c r="AR36" s="26">
        <f t="shared" si="14"/>
        <v>147</v>
      </c>
      <c r="AS36" s="26">
        <f t="shared" si="15"/>
        <v>36</v>
      </c>
      <c r="AT36" s="26">
        <f t="shared" si="16"/>
        <v>-176400</v>
      </c>
      <c r="AU36" s="26">
        <f t="shared" si="17"/>
        <v>588000</v>
      </c>
      <c r="AV36" s="26">
        <f t="shared" si="18"/>
        <v>411600</v>
      </c>
      <c r="AW36" s="26">
        <f t="shared" si="19"/>
        <v>2058</v>
      </c>
      <c r="AX36" s="26" t="str">
        <f t="shared" si="20"/>
        <v/>
      </c>
    </row>
    <row r="37" spans="1:50" x14ac:dyDescent="0.25">
      <c r="A37" s="25"/>
      <c r="B37" s="33">
        <v>171</v>
      </c>
      <c r="C37" s="34">
        <v>32.369319600114515</v>
      </c>
      <c r="D37" s="34">
        <v>3.4034284557627545</v>
      </c>
      <c r="E37" s="34">
        <v>2.0235825739821407</v>
      </c>
      <c r="F37" s="35">
        <v>24385.94104501613</v>
      </c>
      <c r="G37" s="35">
        <v>-3679.7639321529314</v>
      </c>
      <c r="H37" s="35">
        <v>-2723.8808747622365</v>
      </c>
      <c r="I37" s="36">
        <v>0</v>
      </c>
      <c r="J37" s="63">
        <v>171</v>
      </c>
      <c r="K37" s="33">
        <v>171</v>
      </c>
      <c r="L37" s="40">
        <f t="shared" si="0"/>
        <v>-0.27999257493929525</v>
      </c>
      <c r="M37" s="40">
        <f t="shared" si="1"/>
        <v>-0.76944033216247254</v>
      </c>
      <c r="N37" s="40">
        <f t="shared" si="2"/>
        <v>2.0093513904800577</v>
      </c>
      <c r="O37" s="40">
        <f t="shared" si="3"/>
        <v>-0.50256646817102402</v>
      </c>
      <c r="P37" s="40">
        <f t="shared" si="4"/>
        <v>-0.12272645642929754</v>
      </c>
      <c r="Q37" s="40">
        <f t="shared" si="5"/>
        <v>0.48902243973595355</v>
      </c>
      <c r="R37" s="36">
        <v>0</v>
      </c>
      <c r="S37" s="63">
        <v>171</v>
      </c>
      <c r="T37" s="25">
        <f t="shared" si="9"/>
        <v>0.49368625432031821</v>
      </c>
      <c r="U37" s="26">
        <f t="shared" si="6"/>
        <v>0</v>
      </c>
      <c r="V37" s="26">
        <f t="shared" si="7"/>
        <v>1</v>
      </c>
      <c r="W37" s="26">
        <f>SUM($U$20:U37)</f>
        <v>14</v>
      </c>
      <c r="X37" s="26">
        <f>SUM($V$20:V37)</f>
        <v>4</v>
      </c>
      <c r="Y37" s="26">
        <f t="shared" si="10"/>
        <v>146</v>
      </c>
      <c r="Z37" s="26">
        <f t="shared" si="8"/>
        <v>36</v>
      </c>
      <c r="AB37" s="26">
        <f t="shared" si="11"/>
        <v>2.6666666666666668E-2</v>
      </c>
      <c r="AC37" s="26">
        <f t="shared" si="12"/>
        <v>0.28000000000000003</v>
      </c>
      <c r="AD37" s="26">
        <f t="shared" si="21"/>
        <v>6.666666666666668E-3</v>
      </c>
      <c r="AE37" s="26">
        <f t="shared" si="22"/>
        <v>0.28000000000000003</v>
      </c>
      <c r="AF37" s="26">
        <f t="shared" si="13"/>
        <v>1.8666666666666673E-3</v>
      </c>
      <c r="AR37" s="26">
        <f t="shared" si="14"/>
        <v>146</v>
      </c>
      <c r="AS37" s="26">
        <f t="shared" si="15"/>
        <v>36</v>
      </c>
      <c r="AT37" s="26">
        <f t="shared" si="16"/>
        <v>-176400</v>
      </c>
      <c r="AU37" s="26">
        <f t="shared" si="17"/>
        <v>584000</v>
      </c>
      <c r="AV37" s="26">
        <f t="shared" si="18"/>
        <v>407600</v>
      </c>
      <c r="AW37" s="26">
        <f t="shared" si="19"/>
        <v>2038</v>
      </c>
      <c r="AX37" s="26" t="str">
        <f t="shared" si="20"/>
        <v/>
      </c>
    </row>
    <row r="38" spans="1:50" x14ac:dyDescent="0.25">
      <c r="A38" s="25"/>
      <c r="B38" s="33">
        <v>31</v>
      </c>
      <c r="C38" s="34">
        <v>39.42180181283743</v>
      </c>
      <c r="D38" s="34">
        <v>2.3520623965725651</v>
      </c>
      <c r="E38" s="34">
        <v>1.1548056162703788</v>
      </c>
      <c r="F38" s="35">
        <v>12507.961158196327</v>
      </c>
      <c r="G38" s="35">
        <v>-3783.2263936761701</v>
      </c>
      <c r="H38" s="35">
        <v>-3375.6393768924199</v>
      </c>
      <c r="I38" s="36">
        <v>1</v>
      </c>
      <c r="J38" s="63">
        <v>31</v>
      </c>
      <c r="K38" s="33">
        <v>31</v>
      </c>
      <c r="L38" s="40">
        <f t="shared" si="0"/>
        <v>0.57973381301966587</v>
      </c>
      <c r="M38" s="40">
        <f t="shared" si="1"/>
        <v>-0.92466906095204249</v>
      </c>
      <c r="N38" s="40">
        <f t="shared" si="2"/>
        <v>0.60593294523118157</v>
      </c>
      <c r="O38" s="40">
        <f t="shared" si="3"/>
        <v>-0.75073604024345109</v>
      </c>
      <c r="P38" s="40">
        <f t="shared" si="4"/>
        <v>-0.14930964499271468</v>
      </c>
      <c r="Q38" s="40">
        <f t="shared" si="5"/>
        <v>0.40180084033722124</v>
      </c>
      <c r="R38" s="36">
        <v>1</v>
      </c>
      <c r="S38" s="63">
        <v>31</v>
      </c>
      <c r="T38" s="25">
        <f t="shared" si="9"/>
        <v>0.48995748374425113</v>
      </c>
      <c r="U38" s="26">
        <f t="shared" si="6"/>
        <v>1</v>
      </c>
      <c r="V38" s="26">
        <f t="shared" si="7"/>
        <v>0</v>
      </c>
      <c r="W38" s="26">
        <f>SUM($U$20:U38)</f>
        <v>15</v>
      </c>
      <c r="X38" s="26">
        <f>SUM($V$20:V38)</f>
        <v>4</v>
      </c>
      <c r="Y38" s="26">
        <f t="shared" si="10"/>
        <v>146</v>
      </c>
      <c r="Z38" s="26">
        <f t="shared" si="8"/>
        <v>35</v>
      </c>
      <c r="AB38" s="26">
        <f t="shared" si="11"/>
        <v>2.6666666666666668E-2</v>
      </c>
      <c r="AC38" s="26">
        <f t="shared" si="12"/>
        <v>0.3</v>
      </c>
      <c r="AD38" s="26">
        <f t="shared" si="21"/>
        <v>0</v>
      </c>
      <c r="AE38" s="26">
        <f t="shared" si="22"/>
        <v>0.29000000000000004</v>
      </c>
      <c r="AF38" s="26">
        <f t="shared" si="13"/>
        <v>0</v>
      </c>
      <c r="AR38" s="26">
        <f t="shared" si="14"/>
        <v>146</v>
      </c>
      <c r="AS38" s="26">
        <f t="shared" si="15"/>
        <v>35</v>
      </c>
      <c r="AT38" s="26">
        <f t="shared" si="16"/>
        <v>-171500</v>
      </c>
      <c r="AU38" s="26">
        <f t="shared" si="17"/>
        <v>584000</v>
      </c>
      <c r="AV38" s="26">
        <f t="shared" si="18"/>
        <v>412500</v>
      </c>
      <c r="AW38" s="26">
        <f t="shared" si="19"/>
        <v>2062.5</v>
      </c>
      <c r="AX38" s="26" t="str">
        <f t="shared" si="20"/>
        <v/>
      </c>
    </row>
    <row r="39" spans="1:50" x14ac:dyDescent="0.25">
      <c r="A39" s="25"/>
      <c r="B39" s="33">
        <v>3</v>
      </c>
      <c r="C39" s="34">
        <v>37.697188433488144</v>
      </c>
      <c r="D39" s="34">
        <v>12.459833004193461</v>
      </c>
      <c r="E39" s="34">
        <v>8.5443861666589016E-2</v>
      </c>
      <c r="F39" s="35">
        <v>61002.28547149933</v>
      </c>
      <c r="G39" s="35">
        <v>-11401.917618160862</v>
      </c>
      <c r="H39" s="35">
        <v>-7910.2428094570278</v>
      </c>
      <c r="I39" s="36">
        <v>1</v>
      </c>
      <c r="J39" s="63">
        <v>3</v>
      </c>
      <c r="K39" s="33">
        <v>3</v>
      </c>
      <c r="L39" s="40">
        <f t="shared" si="0"/>
        <v>0.36949639780451982</v>
      </c>
      <c r="M39" s="40">
        <f t="shared" si="1"/>
        <v>0.56769068245274157</v>
      </c>
      <c r="N39" s="40">
        <f t="shared" si="2"/>
        <v>-1.12150929150523</v>
      </c>
      <c r="O39" s="40">
        <f t="shared" si="3"/>
        <v>0.26246787384366788</v>
      </c>
      <c r="P39" s="40">
        <f t="shared" si="4"/>
        <v>-2.1068225675074954</v>
      </c>
      <c r="Q39" s="40">
        <f t="shared" si="5"/>
        <v>-0.20504258822501306</v>
      </c>
      <c r="R39" s="36">
        <v>1</v>
      </c>
      <c r="S39" s="63">
        <v>3</v>
      </c>
      <c r="T39" s="25">
        <f t="shared" si="9"/>
        <v>0.48513544004561926</v>
      </c>
      <c r="U39" s="26">
        <f t="shared" si="6"/>
        <v>1</v>
      </c>
      <c r="V39" s="26">
        <f t="shared" si="7"/>
        <v>0</v>
      </c>
      <c r="W39" s="26">
        <f>SUM($U$20:U39)</f>
        <v>16</v>
      </c>
      <c r="X39" s="26">
        <f>SUM($V$20:V39)</f>
        <v>4</v>
      </c>
      <c r="Y39" s="26">
        <f t="shared" si="10"/>
        <v>146</v>
      </c>
      <c r="Z39" s="26">
        <f t="shared" si="8"/>
        <v>34</v>
      </c>
      <c r="AB39" s="26">
        <f t="shared" si="11"/>
        <v>2.6666666666666668E-2</v>
      </c>
      <c r="AC39" s="26">
        <f t="shared" si="12"/>
        <v>0.32</v>
      </c>
      <c r="AD39" s="26">
        <f t="shared" si="21"/>
        <v>0</v>
      </c>
      <c r="AE39" s="26">
        <f t="shared" si="22"/>
        <v>0.31</v>
      </c>
      <c r="AF39" s="26">
        <f t="shared" si="13"/>
        <v>0</v>
      </c>
      <c r="AR39" s="26">
        <f t="shared" si="14"/>
        <v>146</v>
      </c>
      <c r="AS39" s="26">
        <f t="shared" si="15"/>
        <v>34</v>
      </c>
      <c r="AT39" s="26">
        <f t="shared" si="16"/>
        <v>-166600</v>
      </c>
      <c r="AU39" s="26">
        <f t="shared" si="17"/>
        <v>584000</v>
      </c>
      <c r="AV39" s="26">
        <f t="shared" si="18"/>
        <v>417400</v>
      </c>
      <c r="AW39" s="26">
        <f t="shared" si="19"/>
        <v>2087</v>
      </c>
      <c r="AX39" s="26" t="str">
        <f t="shared" si="20"/>
        <v/>
      </c>
    </row>
    <row r="40" spans="1:50" x14ac:dyDescent="0.25">
      <c r="A40" s="25"/>
      <c r="B40" s="33">
        <v>176</v>
      </c>
      <c r="C40" s="34">
        <v>28.523248697238333</v>
      </c>
      <c r="D40" s="34">
        <v>1.3305665024480879</v>
      </c>
      <c r="E40" s="34">
        <v>0.71449627285424333</v>
      </c>
      <c r="F40" s="35">
        <v>30967.944508072665</v>
      </c>
      <c r="G40" s="35">
        <v>-3426.617203408317</v>
      </c>
      <c r="H40" s="35">
        <v>-4259.5665197083099</v>
      </c>
      <c r="I40" s="36">
        <v>0</v>
      </c>
      <c r="J40" s="63">
        <v>176</v>
      </c>
      <c r="K40" s="33">
        <v>176</v>
      </c>
      <c r="L40" s="40">
        <f t="shared" si="0"/>
        <v>-0.74884432747525187</v>
      </c>
      <c r="M40" s="40">
        <f t="shared" si="1"/>
        <v>-1.0754876152725446</v>
      </c>
      <c r="N40" s="40">
        <f t="shared" si="2"/>
        <v>-0.10534081575022157</v>
      </c>
      <c r="O40" s="40">
        <f t="shared" si="3"/>
        <v>-0.36504704160434781</v>
      </c>
      <c r="P40" s="40">
        <f t="shared" si="4"/>
        <v>-5.7684052398355404E-2</v>
      </c>
      <c r="Q40" s="40">
        <f t="shared" si="5"/>
        <v>0.28350926623980499</v>
      </c>
      <c r="R40" s="36">
        <v>0</v>
      </c>
      <c r="S40" s="63">
        <v>176</v>
      </c>
      <c r="T40" s="25">
        <f t="shared" si="9"/>
        <v>0.48504933805467909</v>
      </c>
      <c r="U40" s="26">
        <f t="shared" si="6"/>
        <v>0</v>
      </c>
      <c r="V40" s="26">
        <f t="shared" si="7"/>
        <v>1</v>
      </c>
      <c r="W40" s="26">
        <f>SUM($U$20:U40)</f>
        <v>16</v>
      </c>
      <c r="X40" s="26">
        <f>SUM($V$20:V40)</f>
        <v>5</v>
      </c>
      <c r="Y40" s="26">
        <f t="shared" si="10"/>
        <v>145</v>
      </c>
      <c r="Z40" s="26">
        <f t="shared" si="8"/>
        <v>34</v>
      </c>
      <c r="AB40" s="26">
        <f t="shared" si="11"/>
        <v>3.3333333333333333E-2</v>
      </c>
      <c r="AC40" s="26">
        <f t="shared" si="12"/>
        <v>0.32</v>
      </c>
      <c r="AD40" s="26">
        <f t="shared" si="21"/>
        <v>6.6666666666666645E-3</v>
      </c>
      <c r="AE40" s="26">
        <f t="shared" si="22"/>
        <v>0.32</v>
      </c>
      <c r="AF40" s="26">
        <f t="shared" si="13"/>
        <v>2.1333333333333326E-3</v>
      </c>
      <c r="AR40" s="26">
        <f t="shared" si="14"/>
        <v>145</v>
      </c>
      <c r="AS40" s="26">
        <f t="shared" si="15"/>
        <v>34</v>
      </c>
      <c r="AT40" s="26">
        <f t="shared" si="16"/>
        <v>-166600</v>
      </c>
      <c r="AU40" s="26">
        <f t="shared" si="17"/>
        <v>580000</v>
      </c>
      <c r="AV40" s="26">
        <f t="shared" si="18"/>
        <v>413400</v>
      </c>
      <c r="AW40" s="26">
        <f t="shared" si="19"/>
        <v>2067</v>
      </c>
      <c r="AX40" s="26" t="str">
        <f t="shared" si="20"/>
        <v/>
      </c>
    </row>
    <row r="41" spans="1:50" x14ac:dyDescent="0.25">
      <c r="A41" s="25"/>
      <c r="B41" s="33">
        <v>154</v>
      </c>
      <c r="C41" s="34">
        <v>31.486282217356599</v>
      </c>
      <c r="D41" s="34">
        <v>2.0154751355724474</v>
      </c>
      <c r="E41" s="34">
        <v>0.72114251888863468</v>
      </c>
      <c r="F41" s="35">
        <v>22928.429233305676</v>
      </c>
      <c r="G41" s="35">
        <v>-4104.037344568258</v>
      </c>
      <c r="H41" s="35">
        <v>-2219.8617619345287</v>
      </c>
      <c r="I41" s="36">
        <v>0</v>
      </c>
      <c r="J41" s="63">
        <v>154</v>
      </c>
      <c r="K41" s="33">
        <v>154</v>
      </c>
      <c r="L41" s="40">
        <f t="shared" si="0"/>
        <v>-0.38763843870930637</v>
      </c>
      <c r="M41" s="40">
        <f t="shared" si="1"/>
        <v>-0.97436441890572723</v>
      </c>
      <c r="N41" s="40">
        <f t="shared" si="2"/>
        <v>-9.4604499376345519E-2</v>
      </c>
      <c r="O41" s="40">
        <f t="shared" si="3"/>
        <v>-0.53301862300284497</v>
      </c>
      <c r="P41" s="40">
        <f t="shared" si="4"/>
        <v>-0.2317373958427949</v>
      </c>
      <c r="Q41" s="40">
        <f t="shared" si="5"/>
        <v>0.55647281131481463</v>
      </c>
      <c r="R41" s="36">
        <v>0</v>
      </c>
      <c r="S41" s="63">
        <v>154</v>
      </c>
      <c r="T41" s="25">
        <f t="shared" si="9"/>
        <v>0.48432608060479609</v>
      </c>
      <c r="U41" s="26">
        <f t="shared" si="6"/>
        <v>0</v>
      </c>
      <c r="V41" s="26">
        <f t="shared" si="7"/>
        <v>1</v>
      </c>
      <c r="W41" s="26">
        <f>SUM($U$20:U41)</f>
        <v>16</v>
      </c>
      <c r="X41" s="26">
        <f>SUM($V$20:V41)</f>
        <v>6</v>
      </c>
      <c r="Y41" s="26">
        <f t="shared" si="10"/>
        <v>144</v>
      </c>
      <c r="Z41" s="26">
        <f t="shared" si="8"/>
        <v>34</v>
      </c>
      <c r="AB41" s="26">
        <f t="shared" si="11"/>
        <v>0.04</v>
      </c>
      <c r="AC41" s="26">
        <f t="shared" si="12"/>
        <v>0.32</v>
      </c>
      <c r="AD41" s="26">
        <f t="shared" si="21"/>
        <v>6.666666666666668E-3</v>
      </c>
      <c r="AE41" s="26">
        <f t="shared" si="22"/>
        <v>0.32</v>
      </c>
      <c r="AF41" s="26">
        <f t="shared" si="13"/>
        <v>2.1333333333333339E-3</v>
      </c>
      <c r="AR41" s="26">
        <f t="shared" si="14"/>
        <v>144</v>
      </c>
      <c r="AS41" s="26">
        <f t="shared" si="15"/>
        <v>34</v>
      </c>
      <c r="AT41" s="26">
        <f t="shared" si="16"/>
        <v>-166600</v>
      </c>
      <c r="AU41" s="26">
        <f t="shared" si="17"/>
        <v>576000</v>
      </c>
      <c r="AV41" s="26">
        <f t="shared" si="18"/>
        <v>409400</v>
      </c>
      <c r="AW41" s="26">
        <f t="shared" si="19"/>
        <v>2047</v>
      </c>
      <c r="AX41" s="26" t="str">
        <f t="shared" si="20"/>
        <v/>
      </c>
    </row>
    <row r="42" spans="1:50" x14ac:dyDescent="0.25">
      <c r="A42" s="25"/>
      <c r="B42" s="33">
        <v>64</v>
      </c>
      <c r="C42" s="34">
        <v>30.484265657631674</v>
      </c>
      <c r="D42" s="34">
        <v>0.34510710425481356</v>
      </c>
      <c r="E42" s="34">
        <v>1.05560667407507</v>
      </c>
      <c r="F42" s="35">
        <v>15263.134755452786</v>
      </c>
      <c r="G42" s="35">
        <v>-1604.1119328508416</v>
      </c>
      <c r="H42" s="35">
        <v>-5876.3207160610791</v>
      </c>
      <c r="I42" s="36">
        <v>1</v>
      </c>
      <c r="J42" s="63">
        <v>64</v>
      </c>
      <c r="K42" s="33">
        <v>64</v>
      </c>
      <c r="L42" s="40">
        <f t="shared" si="0"/>
        <v>-0.50978835012819257</v>
      </c>
      <c r="M42" s="40">
        <f t="shared" si="1"/>
        <v>-1.2209855684527169</v>
      </c>
      <c r="N42" s="40">
        <f t="shared" si="2"/>
        <v>0.44568741386631516</v>
      </c>
      <c r="O42" s="40">
        <f t="shared" si="3"/>
        <v>-0.69317151671911859</v>
      </c>
      <c r="P42" s="40">
        <f t="shared" si="4"/>
        <v>0.41058241402598195</v>
      </c>
      <c r="Q42" s="40">
        <f t="shared" si="5"/>
        <v>6.7147091631250502E-2</v>
      </c>
      <c r="R42" s="36">
        <v>1</v>
      </c>
      <c r="S42" s="63">
        <v>64</v>
      </c>
      <c r="T42" s="25">
        <f t="shared" si="9"/>
        <v>0.48090582622431488</v>
      </c>
      <c r="U42" s="26">
        <f t="shared" si="6"/>
        <v>1</v>
      </c>
      <c r="V42" s="26">
        <f t="shared" si="7"/>
        <v>0</v>
      </c>
      <c r="W42" s="26">
        <f>SUM($U$20:U42)</f>
        <v>17</v>
      </c>
      <c r="X42" s="26">
        <f>SUM($V$20:V42)</f>
        <v>6</v>
      </c>
      <c r="Y42" s="26">
        <f t="shared" si="10"/>
        <v>144</v>
      </c>
      <c r="Z42" s="26">
        <f t="shared" si="8"/>
        <v>33</v>
      </c>
      <c r="AB42" s="26">
        <f t="shared" si="11"/>
        <v>0.04</v>
      </c>
      <c r="AC42" s="26">
        <f t="shared" si="12"/>
        <v>0.34</v>
      </c>
      <c r="AD42" s="26">
        <f t="shared" si="21"/>
        <v>0</v>
      </c>
      <c r="AE42" s="26">
        <f t="shared" si="22"/>
        <v>0.33</v>
      </c>
      <c r="AF42" s="26">
        <f t="shared" si="13"/>
        <v>0</v>
      </c>
      <c r="AR42" s="26">
        <f t="shared" si="14"/>
        <v>144</v>
      </c>
      <c r="AS42" s="26">
        <f t="shared" si="15"/>
        <v>33</v>
      </c>
      <c r="AT42" s="26">
        <f t="shared" si="16"/>
        <v>-161700</v>
      </c>
      <c r="AU42" s="26">
        <f t="shared" si="17"/>
        <v>576000</v>
      </c>
      <c r="AV42" s="26">
        <f t="shared" si="18"/>
        <v>414300</v>
      </c>
      <c r="AW42" s="26">
        <f t="shared" si="19"/>
        <v>2071.5</v>
      </c>
      <c r="AX42" s="26" t="str">
        <f t="shared" si="20"/>
        <v/>
      </c>
    </row>
    <row r="43" spans="1:50" x14ac:dyDescent="0.25">
      <c r="A43" s="25"/>
      <c r="B43" s="33">
        <v>130</v>
      </c>
      <c r="C43" s="34">
        <v>23.987949887834684</v>
      </c>
      <c r="D43" s="34">
        <v>0.30556013006822319</v>
      </c>
      <c r="E43" s="34">
        <v>1.0998597420520386</v>
      </c>
      <c r="F43" s="35">
        <v>23257.961242575417</v>
      </c>
      <c r="G43" s="35">
        <v>-1472.9711039921094</v>
      </c>
      <c r="H43" s="35">
        <v>-4458.8651582737957</v>
      </c>
      <c r="I43" s="36">
        <v>1</v>
      </c>
      <c r="J43" s="63">
        <v>130</v>
      </c>
      <c r="K43" s="33">
        <v>130</v>
      </c>
      <c r="L43" s="40">
        <f t="shared" si="0"/>
        <v>-1.3017157770039072</v>
      </c>
      <c r="M43" s="40">
        <f t="shared" si="1"/>
        <v>-1.2268244734437974</v>
      </c>
      <c r="N43" s="40">
        <f t="shared" si="2"/>
        <v>0.51717362365404662</v>
      </c>
      <c r="O43" s="40">
        <f t="shared" si="3"/>
        <v>-0.52613362921569562</v>
      </c>
      <c r="P43" s="40">
        <f t="shared" si="4"/>
        <v>0.44427716022271219</v>
      </c>
      <c r="Q43" s="40">
        <f t="shared" si="5"/>
        <v>0.25683812047514348</v>
      </c>
      <c r="R43" s="36">
        <v>1</v>
      </c>
      <c r="S43" s="63">
        <v>130</v>
      </c>
      <c r="T43" s="25">
        <f t="shared" si="9"/>
        <v>0.46798991069867213</v>
      </c>
      <c r="U43" s="26">
        <f t="shared" si="6"/>
        <v>1</v>
      </c>
      <c r="V43" s="26">
        <f t="shared" si="7"/>
        <v>0</v>
      </c>
      <c r="W43" s="26">
        <f>SUM($U$20:U43)</f>
        <v>18</v>
      </c>
      <c r="X43" s="26">
        <f>SUM($V$20:V43)</f>
        <v>6</v>
      </c>
      <c r="Y43" s="26">
        <f t="shared" si="10"/>
        <v>144</v>
      </c>
      <c r="Z43" s="26">
        <f t="shared" si="8"/>
        <v>32</v>
      </c>
      <c r="AB43" s="26">
        <f t="shared" si="11"/>
        <v>0.04</v>
      </c>
      <c r="AC43" s="26">
        <f t="shared" si="12"/>
        <v>0.36</v>
      </c>
      <c r="AD43" s="26">
        <f t="shared" si="21"/>
        <v>0</v>
      </c>
      <c r="AE43" s="26">
        <f t="shared" si="22"/>
        <v>0.35</v>
      </c>
      <c r="AF43" s="26">
        <f t="shared" si="13"/>
        <v>0</v>
      </c>
      <c r="AR43" s="26">
        <f t="shared" si="14"/>
        <v>144</v>
      </c>
      <c r="AS43" s="26">
        <f t="shared" si="15"/>
        <v>32</v>
      </c>
      <c r="AT43" s="26">
        <f t="shared" si="16"/>
        <v>-156800</v>
      </c>
      <c r="AU43" s="26">
        <f t="shared" si="17"/>
        <v>576000</v>
      </c>
      <c r="AV43" s="26">
        <f t="shared" si="18"/>
        <v>419200</v>
      </c>
      <c r="AW43" s="26">
        <f t="shared" si="19"/>
        <v>2096</v>
      </c>
      <c r="AX43" s="26" t="str">
        <f t="shared" si="20"/>
        <v/>
      </c>
    </row>
    <row r="44" spans="1:50" x14ac:dyDescent="0.25">
      <c r="A44" s="25"/>
      <c r="B44" s="33">
        <v>88</v>
      </c>
      <c r="C44" s="34">
        <v>24.083213774847565</v>
      </c>
      <c r="D44" s="34">
        <v>0.14347729189676528</v>
      </c>
      <c r="E44" s="34">
        <v>2.1219824241554224</v>
      </c>
      <c r="F44" s="35">
        <v>18529.10174977006</v>
      </c>
      <c r="G44" s="35">
        <v>-172.14811537600156</v>
      </c>
      <c r="H44" s="35">
        <v>-2671.172780350706</v>
      </c>
      <c r="I44" s="36">
        <v>0</v>
      </c>
      <c r="J44" s="63">
        <v>88</v>
      </c>
      <c r="K44" s="33">
        <v>88</v>
      </c>
      <c r="L44" s="40">
        <f t="shared" si="0"/>
        <v>-1.2901027200667678</v>
      </c>
      <c r="M44" s="40">
        <f t="shared" si="1"/>
        <v>-1.2507551612456658</v>
      </c>
      <c r="N44" s="40">
        <f t="shared" si="2"/>
        <v>2.168306072135791</v>
      </c>
      <c r="O44" s="40">
        <f t="shared" si="3"/>
        <v>-0.62493486039325974</v>
      </c>
      <c r="P44" s="40">
        <f t="shared" si="4"/>
        <v>0.77850488189974587</v>
      </c>
      <c r="Q44" s="40">
        <f t="shared" si="5"/>
        <v>0.49607610191421053</v>
      </c>
      <c r="R44" s="36">
        <v>0</v>
      </c>
      <c r="S44" s="63">
        <v>88</v>
      </c>
      <c r="T44" s="25">
        <f t="shared" si="9"/>
        <v>0.45366872875443648</v>
      </c>
      <c r="U44" s="26">
        <f t="shared" si="6"/>
        <v>0</v>
      </c>
      <c r="V44" s="26">
        <f t="shared" si="7"/>
        <v>1</v>
      </c>
      <c r="W44" s="26">
        <f>SUM($U$20:U44)</f>
        <v>18</v>
      </c>
      <c r="X44" s="26">
        <f>SUM($V$20:V44)</f>
        <v>7</v>
      </c>
      <c r="Y44" s="26">
        <f t="shared" si="10"/>
        <v>143</v>
      </c>
      <c r="Z44" s="26">
        <f t="shared" si="8"/>
        <v>32</v>
      </c>
      <c r="AB44" s="26">
        <f t="shared" si="11"/>
        <v>4.6666666666666669E-2</v>
      </c>
      <c r="AC44" s="26">
        <f t="shared" si="12"/>
        <v>0.36</v>
      </c>
      <c r="AD44" s="26">
        <f t="shared" si="21"/>
        <v>6.666666666666668E-3</v>
      </c>
      <c r="AE44" s="26">
        <f t="shared" si="22"/>
        <v>0.36</v>
      </c>
      <c r="AF44" s="26">
        <f t="shared" si="13"/>
        <v>2.4000000000000002E-3</v>
      </c>
      <c r="AR44" s="26">
        <f t="shared" si="14"/>
        <v>143</v>
      </c>
      <c r="AS44" s="26">
        <f t="shared" si="15"/>
        <v>32</v>
      </c>
      <c r="AT44" s="26">
        <f t="shared" si="16"/>
        <v>-156800</v>
      </c>
      <c r="AU44" s="26">
        <f t="shared" si="17"/>
        <v>572000</v>
      </c>
      <c r="AV44" s="26">
        <f t="shared" si="18"/>
        <v>415200</v>
      </c>
      <c r="AW44" s="26">
        <f t="shared" si="19"/>
        <v>2076</v>
      </c>
      <c r="AX44" s="26" t="str">
        <f t="shared" si="20"/>
        <v/>
      </c>
    </row>
    <row r="45" spans="1:50" x14ac:dyDescent="0.25">
      <c r="A45" s="25"/>
      <c r="B45" s="33">
        <v>93</v>
      </c>
      <c r="C45" s="34">
        <v>33.704260494315136</v>
      </c>
      <c r="D45" s="34">
        <v>5.4629336924337153</v>
      </c>
      <c r="E45" s="34">
        <v>0.32811185909021989</v>
      </c>
      <c r="F45" s="35">
        <v>41564.972316035652</v>
      </c>
      <c r="G45" s="35">
        <v>-5272.9197994937695</v>
      </c>
      <c r="H45" s="35">
        <v>-8861.815429002505</v>
      </c>
      <c r="I45" s="36">
        <v>0</v>
      </c>
      <c r="J45" s="63">
        <v>93</v>
      </c>
      <c r="K45" s="33">
        <v>93</v>
      </c>
      <c r="L45" s="40">
        <f t="shared" si="0"/>
        <v>-0.11725782730117357</v>
      </c>
      <c r="M45" s="40">
        <f t="shared" si="1"/>
        <v>-0.4653650987750273</v>
      </c>
      <c r="N45" s="40">
        <f t="shared" si="2"/>
        <v>-0.72950448447981042</v>
      </c>
      <c r="O45" s="40">
        <f t="shared" si="3"/>
        <v>-0.14364071818903693</v>
      </c>
      <c r="P45" s="40">
        <f t="shared" si="4"/>
        <v>-0.53206489869053641</v>
      </c>
      <c r="Q45" s="40">
        <f t="shared" si="5"/>
        <v>-0.33238682009852355</v>
      </c>
      <c r="R45" s="36">
        <v>0</v>
      </c>
      <c r="S45" s="63">
        <v>93</v>
      </c>
      <c r="T45" s="25">
        <f t="shared" si="9"/>
        <v>0.45216668877917143</v>
      </c>
      <c r="U45" s="26">
        <f t="shared" si="6"/>
        <v>0</v>
      </c>
      <c r="V45" s="26">
        <f t="shared" si="7"/>
        <v>1</v>
      </c>
      <c r="W45" s="26">
        <f>SUM($U$20:U45)</f>
        <v>18</v>
      </c>
      <c r="X45" s="26">
        <f>SUM($V$20:V45)</f>
        <v>8</v>
      </c>
      <c r="Y45" s="26">
        <f t="shared" si="10"/>
        <v>142</v>
      </c>
      <c r="Z45" s="26">
        <f t="shared" si="8"/>
        <v>32</v>
      </c>
      <c r="AB45" s="26">
        <f t="shared" si="11"/>
        <v>5.3333333333333337E-2</v>
      </c>
      <c r="AC45" s="26">
        <f t="shared" si="12"/>
        <v>0.36</v>
      </c>
      <c r="AD45" s="26">
        <f t="shared" si="21"/>
        <v>6.666666666666668E-3</v>
      </c>
      <c r="AE45" s="26">
        <f t="shared" si="22"/>
        <v>0.36</v>
      </c>
      <c r="AF45" s="26">
        <f t="shared" si="13"/>
        <v>2.4000000000000002E-3</v>
      </c>
      <c r="AR45" s="26">
        <f t="shared" si="14"/>
        <v>142</v>
      </c>
      <c r="AS45" s="26">
        <f t="shared" si="15"/>
        <v>32</v>
      </c>
      <c r="AT45" s="26">
        <f t="shared" si="16"/>
        <v>-156800</v>
      </c>
      <c r="AU45" s="26">
        <f t="shared" si="17"/>
        <v>568000</v>
      </c>
      <c r="AV45" s="26">
        <f t="shared" si="18"/>
        <v>411200</v>
      </c>
      <c r="AW45" s="26">
        <f t="shared" si="19"/>
        <v>2056</v>
      </c>
      <c r="AX45" s="26" t="str">
        <f t="shared" si="20"/>
        <v/>
      </c>
    </row>
    <row r="46" spans="1:50" x14ac:dyDescent="0.25">
      <c r="A46" s="25"/>
      <c r="B46" s="33">
        <v>185</v>
      </c>
      <c r="C46" s="34">
        <v>38.353278338807101</v>
      </c>
      <c r="D46" s="34">
        <v>19.196674083640975</v>
      </c>
      <c r="E46" s="34">
        <v>2.090933543563728</v>
      </c>
      <c r="F46" s="35">
        <v>73367.400354688318</v>
      </c>
      <c r="G46" s="35">
        <v>-7698.4473152896935</v>
      </c>
      <c r="H46" s="35">
        <v>-32857.822289662028</v>
      </c>
      <c r="I46" s="36">
        <v>0</v>
      </c>
      <c r="J46" s="63">
        <v>185</v>
      </c>
      <c r="K46" s="33">
        <v>185</v>
      </c>
      <c r="L46" s="40">
        <f t="shared" si="0"/>
        <v>0.44947643709602275</v>
      </c>
      <c r="M46" s="40">
        <f t="shared" si="1"/>
        <v>1.5623502186617353</v>
      </c>
      <c r="N46" s="40">
        <f t="shared" si="2"/>
        <v>2.118149848101623</v>
      </c>
      <c r="O46" s="40">
        <f t="shared" si="3"/>
        <v>0.52081527789951065</v>
      </c>
      <c r="P46" s="40">
        <f t="shared" si="4"/>
        <v>-1.1552692412981918</v>
      </c>
      <c r="Q46" s="40">
        <f t="shared" si="5"/>
        <v>-3.5436530954583256</v>
      </c>
      <c r="R46" s="36">
        <v>0</v>
      </c>
      <c r="S46" s="63">
        <v>185</v>
      </c>
      <c r="T46" s="25">
        <f t="shared" si="9"/>
        <v>0.45207260260055276</v>
      </c>
      <c r="U46" s="26">
        <f t="shared" si="6"/>
        <v>0</v>
      </c>
      <c r="V46" s="26">
        <f t="shared" si="7"/>
        <v>1</v>
      </c>
      <c r="W46" s="26">
        <f>SUM($U$20:U46)</f>
        <v>18</v>
      </c>
      <c r="X46" s="26">
        <f>SUM($V$20:V46)</f>
        <v>9</v>
      </c>
      <c r="Y46" s="26">
        <f t="shared" si="10"/>
        <v>141</v>
      </c>
      <c r="Z46" s="26">
        <f t="shared" si="8"/>
        <v>32</v>
      </c>
      <c r="AB46" s="26">
        <f t="shared" si="11"/>
        <v>0.06</v>
      </c>
      <c r="AC46" s="26">
        <f t="shared" si="12"/>
        <v>0.36</v>
      </c>
      <c r="AD46" s="26">
        <f t="shared" si="21"/>
        <v>6.666666666666661E-3</v>
      </c>
      <c r="AE46" s="26">
        <f t="shared" si="22"/>
        <v>0.36</v>
      </c>
      <c r="AF46" s="26">
        <f t="shared" si="13"/>
        <v>2.3999999999999981E-3</v>
      </c>
      <c r="AR46" s="26">
        <f t="shared" si="14"/>
        <v>141</v>
      </c>
      <c r="AS46" s="26">
        <f t="shared" si="15"/>
        <v>32</v>
      </c>
      <c r="AT46" s="26">
        <f t="shared" si="16"/>
        <v>-156800</v>
      </c>
      <c r="AU46" s="26">
        <f t="shared" si="17"/>
        <v>564000</v>
      </c>
      <c r="AV46" s="26">
        <f t="shared" si="18"/>
        <v>407200</v>
      </c>
      <c r="AW46" s="26">
        <f t="shared" si="19"/>
        <v>2036</v>
      </c>
      <c r="AX46" s="26" t="str">
        <f t="shared" si="20"/>
        <v/>
      </c>
    </row>
    <row r="47" spans="1:50" x14ac:dyDescent="0.25">
      <c r="A47" s="25"/>
      <c r="B47" s="33">
        <v>106</v>
      </c>
      <c r="C47" s="34">
        <v>28.495189318010127</v>
      </c>
      <c r="D47" s="34">
        <v>6.0191045956313962</v>
      </c>
      <c r="E47" s="34">
        <v>1.1287371191165745</v>
      </c>
      <c r="F47" s="35">
        <v>29038.065507820651</v>
      </c>
      <c r="G47" s="35">
        <v>-4224.0512909519248</v>
      </c>
      <c r="H47" s="35">
        <v>-6675.967337888349</v>
      </c>
      <c r="I47" s="36">
        <v>1</v>
      </c>
      <c r="J47" s="63">
        <v>106</v>
      </c>
      <c r="K47" s="33">
        <v>106</v>
      </c>
      <c r="L47" s="40">
        <f t="shared" si="0"/>
        <v>-0.75226488041315476</v>
      </c>
      <c r="M47" s="40">
        <f t="shared" si="1"/>
        <v>-0.38324935845940294</v>
      </c>
      <c r="N47" s="40">
        <f t="shared" si="2"/>
        <v>0.5638220105190932</v>
      </c>
      <c r="O47" s="40">
        <f t="shared" si="3"/>
        <v>-0.40536848095747807</v>
      </c>
      <c r="P47" s="40">
        <f t="shared" si="4"/>
        <v>-0.26257324992925762</v>
      </c>
      <c r="Q47" s="40">
        <f t="shared" si="5"/>
        <v>-3.9865639436485481E-2</v>
      </c>
      <c r="R47" s="36">
        <v>1</v>
      </c>
      <c r="S47" s="63">
        <v>106</v>
      </c>
      <c r="T47" s="25">
        <f t="shared" si="9"/>
        <v>0.44287857289680016</v>
      </c>
      <c r="U47" s="26">
        <f t="shared" si="6"/>
        <v>1</v>
      </c>
      <c r="V47" s="26">
        <f t="shared" si="7"/>
        <v>0</v>
      </c>
      <c r="W47" s="26">
        <f>SUM($U$20:U47)</f>
        <v>19</v>
      </c>
      <c r="X47" s="26">
        <f>SUM($V$20:V47)</f>
        <v>9</v>
      </c>
      <c r="Y47" s="26">
        <f t="shared" si="10"/>
        <v>141</v>
      </c>
      <c r="Z47" s="26">
        <f t="shared" si="8"/>
        <v>31</v>
      </c>
      <c r="AB47" s="26">
        <f t="shared" si="11"/>
        <v>0.06</v>
      </c>
      <c r="AC47" s="26">
        <f t="shared" si="12"/>
        <v>0.38</v>
      </c>
      <c r="AD47" s="26">
        <f t="shared" si="21"/>
        <v>0</v>
      </c>
      <c r="AE47" s="26">
        <f t="shared" si="22"/>
        <v>0.37</v>
      </c>
      <c r="AF47" s="26">
        <f t="shared" si="13"/>
        <v>0</v>
      </c>
      <c r="AR47" s="26">
        <f t="shared" si="14"/>
        <v>141</v>
      </c>
      <c r="AS47" s="26">
        <f t="shared" si="15"/>
        <v>31</v>
      </c>
      <c r="AT47" s="26">
        <f t="shared" si="16"/>
        <v>-151900</v>
      </c>
      <c r="AU47" s="26">
        <f t="shared" si="17"/>
        <v>564000</v>
      </c>
      <c r="AV47" s="26">
        <f t="shared" si="18"/>
        <v>412100</v>
      </c>
      <c r="AW47" s="26">
        <f t="shared" si="19"/>
        <v>2060.5</v>
      </c>
      <c r="AX47" s="26" t="str">
        <f t="shared" si="20"/>
        <v/>
      </c>
    </row>
    <row r="48" spans="1:50" x14ac:dyDescent="0.25">
      <c r="A48" s="25"/>
      <c r="B48" s="33">
        <v>136</v>
      </c>
      <c r="C48" s="34">
        <v>21.3915601739489</v>
      </c>
      <c r="D48" s="34">
        <v>0.32791665345343646</v>
      </c>
      <c r="E48" s="34">
        <v>1.012136000195208</v>
      </c>
      <c r="F48" s="35">
        <v>25383.505245297762</v>
      </c>
      <c r="G48" s="35">
        <v>-1210.3161144153987</v>
      </c>
      <c r="H48" s="35">
        <v>-3348.6203982135557</v>
      </c>
      <c r="I48" s="36">
        <v>1</v>
      </c>
      <c r="J48" s="63">
        <v>136</v>
      </c>
      <c r="K48" s="33">
        <v>136</v>
      </c>
      <c r="L48" s="40">
        <f t="shared" si="0"/>
        <v>-1.6182262882145402</v>
      </c>
      <c r="M48" s="40">
        <f t="shared" si="1"/>
        <v>-1.2235236490782915</v>
      </c>
      <c r="N48" s="40">
        <f t="shared" si="2"/>
        <v>0.37546508003384066</v>
      </c>
      <c r="O48" s="40">
        <f t="shared" si="3"/>
        <v>-0.48172411256362213</v>
      </c>
      <c r="P48" s="40">
        <f t="shared" si="4"/>
        <v>0.51176257485758236</v>
      </c>
      <c r="Q48" s="40">
        <f t="shared" si="5"/>
        <v>0.40541665589894915</v>
      </c>
      <c r="R48" s="36">
        <v>1</v>
      </c>
      <c r="S48" s="63">
        <v>136</v>
      </c>
      <c r="T48" s="25">
        <f t="shared" si="9"/>
        <v>0.44263788359770695</v>
      </c>
      <c r="U48" s="26">
        <f t="shared" si="6"/>
        <v>1</v>
      </c>
      <c r="V48" s="26">
        <f t="shared" si="7"/>
        <v>0</v>
      </c>
      <c r="W48" s="26">
        <f>SUM($U$20:U48)</f>
        <v>20</v>
      </c>
      <c r="X48" s="26">
        <f>SUM($V$20:V48)</f>
        <v>9</v>
      </c>
      <c r="Y48" s="26">
        <f t="shared" si="10"/>
        <v>141</v>
      </c>
      <c r="Z48" s="26">
        <f t="shared" si="8"/>
        <v>30</v>
      </c>
      <c r="AB48" s="26">
        <f t="shared" si="11"/>
        <v>0.06</v>
      </c>
      <c r="AC48" s="26">
        <f t="shared" si="12"/>
        <v>0.4</v>
      </c>
      <c r="AD48" s="26">
        <f t="shared" si="21"/>
        <v>0</v>
      </c>
      <c r="AE48" s="26">
        <f t="shared" si="22"/>
        <v>0.39</v>
      </c>
      <c r="AF48" s="26">
        <f t="shared" si="13"/>
        <v>0</v>
      </c>
      <c r="AR48" s="26">
        <f t="shared" si="14"/>
        <v>141</v>
      </c>
      <c r="AS48" s="26">
        <f t="shared" si="15"/>
        <v>30</v>
      </c>
      <c r="AT48" s="26">
        <f t="shared" si="16"/>
        <v>-147000</v>
      </c>
      <c r="AU48" s="26">
        <f t="shared" si="17"/>
        <v>564000</v>
      </c>
      <c r="AV48" s="26">
        <f t="shared" si="18"/>
        <v>417000</v>
      </c>
      <c r="AW48" s="26">
        <f t="shared" si="19"/>
        <v>2085</v>
      </c>
      <c r="AX48" s="26" t="str">
        <f t="shared" si="20"/>
        <v/>
      </c>
    </row>
    <row r="49" spans="1:50" x14ac:dyDescent="0.25">
      <c r="A49" s="25"/>
      <c r="B49" s="33">
        <v>4</v>
      </c>
      <c r="C49" s="34">
        <v>28.684510465999875</v>
      </c>
      <c r="D49" s="34">
        <v>1.3871435812134534</v>
      </c>
      <c r="E49" s="34">
        <v>1.837598055126811</v>
      </c>
      <c r="F49" s="35">
        <v>19952.734936763583</v>
      </c>
      <c r="G49" s="35">
        <v>-1233.3784497746633</v>
      </c>
      <c r="H49" s="35">
        <v>-2408.0973554718266</v>
      </c>
      <c r="I49" s="36">
        <v>0</v>
      </c>
      <c r="J49" s="63">
        <v>4</v>
      </c>
      <c r="K49" s="33">
        <v>4</v>
      </c>
      <c r="L49" s="40">
        <f t="shared" si="0"/>
        <v>-0.72918585918119228</v>
      </c>
      <c r="M49" s="40">
        <f t="shared" si="1"/>
        <v>-1.0671343039414372</v>
      </c>
      <c r="N49" s="40">
        <f t="shared" si="2"/>
        <v>1.7089128233939992</v>
      </c>
      <c r="O49" s="40">
        <f t="shared" si="3"/>
        <v>-0.59519054004832261</v>
      </c>
      <c r="P49" s="40">
        <f t="shared" si="4"/>
        <v>0.50583704012216146</v>
      </c>
      <c r="Q49" s="40">
        <f t="shared" si="5"/>
        <v>0.53128217785405862</v>
      </c>
      <c r="R49" s="36">
        <v>0</v>
      </c>
      <c r="S49" s="63">
        <v>4</v>
      </c>
      <c r="T49" s="25">
        <f t="shared" si="9"/>
        <v>0.43736814477417718</v>
      </c>
      <c r="U49" s="26">
        <f t="shared" si="6"/>
        <v>0</v>
      </c>
      <c r="V49" s="26">
        <f t="shared" si="7"/>
        <v>1</v>
      </c>
      <c r="W49" s="26">
        <f>SUM($U$20:U49)</f>
        <v>20</v>
      </c>
      <c r="X49" s="26">
        <f>SUM($V$20:V49)</f>
        <v>10</v>
      </c>
      <c r="Y49" s="26">
        <f t="shared" si="10"/>
        <v>140</v>
      </c>
      <c r="Z49" s="26">
        <f t="shared" si="8"/>
        <v>30</v>
      </c>
      <c r="AB49" s="26">
        <f t="shared" si="11"/>
        <v>6.6666666666666666E-2</v>
      </c>
      <c r="AC49" s="26">
        <f t="shared" si="12"/>
        <v>0.4</v>
      </c>
      <c r="AD49" s="26">
        <f t="shared" si="21"/>
        <v>6.666666666666668E-3</v>
      </c>
      <c r="AE49" s="26">
        <f t="shared" si="22"/>
        <v>0.4</v>
      </c>
      <c r="AF49" s="26">
        <f t="shared" si="13"/>
        <v>2.6666666666666674E-3</v>
      </c>
      <c r="AR49" s="26">
        <f t="shared" si="14"/>
        <v>140</v>
      </c>
      <c r="AS49" s="26">
        <f t="shared" si="15"/>
        <v>30</v>
      </c>
      <c r="AT49" s="26">
        <f t="shared" si="16"/>
        <v>-147000</v>
      </c>
      <c r="AU49" s="26">
        <f t="shared" si="17"/>
        <v>560000</v>
      </c>
      <c r="AV49" s="26">
        <f t="shared" si="18"/>
        <v>413000</v>
      </c>
      <c r="AW49" s="26">
        <f t="shared" si="19"/>
        <v>2065</v>
      </c>
      <c r="AX49" s="26" t="str">
        <f t="shared" si="20"/>
        <v/>
      </c>
    </row>
    <row r="50" spans="1:50" x14ac:dyDescent="0.25">
      <c r="A50" s="25"/>
      <c r="B50" s="33">
        <v>116</v>
      </c>
      <c r="C50" s="34">
        <v>24.125265288903663</v>
      </c>
      <c r="D50" s="34">
        <v>2.4957961159804225</v>
      </c>
      <c r="E50" s="34">
        <v>0.89434917717939943</v>
      </c>
      <c r="F50" s="35">
        <v>24754.126380623675</v>
      </c>
      <c r="G50" s="35">
        <v>-2502.906425583576</v>
      </c>
      <c r="H50" s="35">
        <v>-3714.6737462410556</v>
      </c>
      <c r="I50" s="36">
        <v>1</v>
      </c>
      <c r="J50" s="63">
        <v>116</v>
      </c>
      <c r="K50" s="33">
        <v>116</v>
      </c>
      <c r="L50" s="40">
        <f t="shared" si="0"/>
        <v>-1.2849764687417473</v>
      </c>
      <c r="M50" s="40">
        <f t="shared" si="1"/>
        <v>-0.90344752507227122</v>
      </c>
      <c r="N50" s="40">
        <f t="shared" si="2"/>
        <v>0.1851927684119499</v>
      </c>
      <c r="O50" s="40">
        <f t="shared" si="3"/>
        <v>-0.49487388087489154</v>
      </c>
      <c r="P50" s="40">
        <f t="shared" si="4"/>
        <v>0.17965012101545297</v>
      </c>
      <c r="Q50" s="40">
        <f t="shared" si="5"/>
        <v>0.35642955657325132</v>
      </c>
      <c r="R50" s="36">
        <v>1</v>
      </c>
      <c r="S50" s="63">
        <v>116</v>
      </c>
      <c r="T50" s="25">
        <f t="shared" si="9"/>
        <v>0.43563335418660942</v>
      </c>
      <c r="U50" s="26">
        <f t="shared" si="6"/>
        <v>1</v>
      </c>
      <c r="V50" s="26">
        <f t="shared" si="7"/>
        <v>0</v>
      </c>
      <c r="W50" s="26">
        <f>SUM($U$20:U50)</f>
        <v>21</v>
      </c>
      <c r="X50" s="26">
        <f>SUM($V$20:V50)</f>
        <v>10</v>
      </c>
      <c r="Y50" s="26">
        <f t="shared" si="10"/>
        <v>140</v>
      </c>
      <c r="Z50" s="26">
        <f t="shared" si="8"/>
        <v>29</v>
      </c>
      <c r="AB50" s="26">
        <f t="shared" si="11"/>
        <v>6.6666666666666666E-2</v>
      </c>
      <c r="AC50" s="26">
        <f t="shared" si="12"/>
        <v>0.42</v>
      </c>
      <c r="AD50" s="26">
        <f t="shared" si="21"/>
        <v>0</v>
      </c>
      <c r="AE50" s="26">
        <f t="shared" si="22"/>
        <v>0.41000000000000003</v>
      </c>
      <c r="AF50" s="26">
        <f t="shared" si="13"/>
        <v>0</v>
      </c>
      <c r="AR50" s="26">
        <f t="shared" si="14"/>
        <v>140</v>
      </c>
      <c r="AS50" s="26">
        <f t="shared" si="15"/>
        <v>29</v>
      </c>
      <c r="AT50" s="26">
        <f t="shared" si="16"/>
        <v>-142100</v>
      </c>
      <c r="AU50" s="26">
        <f t="shared" si="17"/>
        <v>560000</v>
      </c>
      <c r="AV50" s="26">
        <f t="shared" si="18"/>
        <v>417900</v>
      </c>
      <c r="AW50" s="26">
        <f t="shared" si="19"/>
        <v>2089.5</v>
      </c>
      <c r="AX50" s="26" t="str">
        <f t="shared" si="20"/>
        <v/>
      </c>
    </row>
    <row r="51" spans="1:50" x14ac:dyDescent="0.25">
      <c r="A51" s="25"/>
      <c r="B51" s="33">
        <v>9</v>
      </c>
      <c r="C51" s="34">
        <v>46.780067176911061</v>
      </c>
      <c r="D51" s="34">
        <v>11.962431605718844</v>
      </c>
      <c r="E51" s="34">
        <v>0.66937256249593413</v>
      </c>
      <c r="F51" s="35">
        <v>55248.186810609084</v>
      </c>
      <c r="G51" s="35">
        <v>-7435.1902992346268</v>
      </c>
      <c r="H51" s="35">
        <v>-18232.5466627922</v>
      </c>
      <c r="I51" s="36">
        <v>0</v>
      </c>
      <c r="J51" s="63">
        <v>9</v>
      </c>
      <c r="K51" s="33">
        <v>9</v>
      </c>
      <c r="L51" s="40">
        <f t="shared" si="0"/>
        <v>1.4767364161153624</v>
      </c>
      <c r="M51" s="40">
        <f t="shared" si="1"/>
        <v>0.49425195375453668</v>
      </c>
      <c r="N51" s="40">
        <f t="shared" si="2"/>
        <v>-0.17823345738026045</v>
      </c>
      <c r="O51" s="40">
        <f t="shared" si="3"/>
        <v>0.14224606711033569</v>
      </c>
      <c r="P51" s="40">
        <f t="shared" si="4"/>
        <v>-1.0876291446350892</v>
      </c>
      <c r="Q51" s="40">
        <f t="shared" si="5"/>
        <v>-1.5864251841174994</v>
      </c>
      <c r="R51" s="36">
        <v>0</v>
      </c>
      <c r="S51" s="63">
        <v>9</v>
      </c>
      <c r="T51" s="25">
        <f t="shared" si="9"/>
        <v>0.42727483590326376</v>
      </c>
      <c r="U51" s="26">
        <f t="shared" si="6"/>
        <v>0</v>
      </c>
      <c r="V51" s="26">
        <f t="shared" si="7"/>
        <v>1</v>
      </c>
      <c r="W51" s="26">
        <f>SUM($U$20:U51)</f>
        <v>21</v>
      </c>
      <c r="X51" s="26">
        <f>SUM($V$20:V51)</f>
        <v>11</v>
      </c>
      <c r="Y51" s="26">
        <f t="shared" si="10"/>
        <v>139</v>
      </c>
      <c r="Z51" s="26">
        <f t="shared" si="8"/>
        <v>29</v>
      </c>
      <c r="AB51" s="26">
        <f t="shared" si="11"/>
        <v>7.3333333333333334E-2</v>
      </c>
      <c r="AC51" s="26">
        <f t="shared" si="12"/>
        <v>0.42</v>
      </c>
      <c r="AD51" s="26">
        <f t="shared" si="21"/>
        <v>6.666666666666668E-3</v>
      </c>
      <c r="AE51" s="26">
        <f t="shared" si="22"/>
        <v>0.42</v>
      </c>
      <c r="AF51" s="26">
        <f t="shared" si="13"/>
        <v>2.8000000000000004E-3</v>
      </c>
      <c r="AR51" s="26">
        <f t="shared" si="14"/>
        <v>139</v>
      </c>
      <c r="AS51" s="26">
        <f t="shared" si="15"/>
        <v>29</v>
      </c>
      <c r="AT51" s="26">
        <f t="shared" si="16"/>
        <v>-142100</v>
      </c>
      <c r="AU51" s="26">
        <f t="shared" si="17"/>
        <v>556000</v>
      </c>
      <c r="AV51" s="26">
        <f t="shared" si="18"/>
        <v>413900</v>
      </c>
      <c r="AW51" s="26">
        <f t="shared" si="19"/>
        <v>2069.5</v>
      </c>
      <c r="AX51" s="26" t="str">
        <f t="shared" si="20"/>
        <v/>
      </c>
    </row>
    <row r="52" spans="1:50" x14ac:dyDescent="0.25">
      <c r="A52" s="25"/>
      <c r="B52" s="33">
        <v>112</v>
      </c>
      <c r="C52" s="34">
        <v>20.428976419689267</v>
      </c>
      <c r="D52" s="34">
        <v>3.0086464699099431</v>
      </c>
      <c r="E52" s="34">
        <v>0.80160961642061879</v>
      </c>
      <c r="F52" s="35">
        <v>24264.980091746776</v>
      </c>
      <c r="G52" s="35">
        <v>-2806.5861157535851</v>
      </c>
      <c r="H52" s="35">
        <v>-2101.3405902138834</v>
      </c>
      <c r="I52" s="36">
        <v>0</v>
      </c>
      <c r="J52" s="63">
        <v>112</v>
      </c>
      <c r="K52" s="33">
        <v>112</v>
      </c>
      <c r="L52" s="40">
        <f t="shared" ref="L52:L83" si="23">(C52-C$221)/C$223</f>
        <v>-1.7355691795818757</v>
      </c>
      <c r="M52" s="40">
        <f t="shared" ref="M52:M83" si="24">(D52-D$221)/D$223</f>
        <v>-0.82772783847607356</v>
      </c>
      <c r="N52" s="40">
        <f t="shared" ref="N52:N83" si="25">(E52-E$221)/E$223</f>
        <v>3.5381693178146462E-2</v>
      </c>
      <c r="O52" s="40">
        <f t="shared" ref="O52:O83" si="26">(F52-F$221)/F$223</f>
        <v>-0.5050937352902114</v>
      </c>
      <c r="P52" s="40">
        <f t="shared" ref="P52:P83" si="27">(G52-G$221)/G$223</f>
        <v>0.10162400074132608</v>
      </c>
      <c r="Q52" s="40">
        <f t="shared" ref="Q52:Q83" si="28">(H52-H$221)/H$223</f>
        <v>0.57233391036653314</v>
      </c>
      <c r="R52" s="36">
        <v>0</v>
      </c>
      <c r="S52" s="63">
        <v>112</v>
      </c>
      <c r="T52" s="25">
        <f t="shared" si="9"/>
        <v>0.42618227716709889</v>
      </c>
      <c r="U52" s="26">
        <f t="shared" ref="U52:U83" si="29">R52</f>
        <v>0</v>
      </c>
      <c r="V52" s="26">
        <f t="shared" ref="V52:V83" si="30">IF(R52=0,1,0)</f>
        <v>1</v>
      </c>
      <c r="W52" s="26">
        <f>SUM($U$20:U52)</f>
        <v>21</v>
      </c>
      <c r="X52" s="26">
        <f>SUM($V$20:V52)</f>
        <v>12</v>
      </c>
      <c r="Y52" s="26">
        <f t="shared" ref="Y52:Y83" si="31">$T$223-X52</f>
        <v>138</v>
      </c>
      <c r="Z52" s="26">
        <f t="shared" ref="Z52:Z83" si="32">$S$223-W52</f>
        <v>29</v>
      </c>
      <c r="AB52" s="26">
        <f t="shared" si="11"/>
        <v>0.08</v>
      </c>
      <c r="AC52" s="26">
        <f t="shared" si="12"/>
        <v>0.42</v>
      </c>
      <c r="AD52" s="26">
        <f t="shared" si="21"/>
        <v>6.666666666666668E-3</v>
      </c>
      <c r="AE52" s="26">
        <f t="shared" si="22"/>
        <v>0.42</v>
      </c>
      <c r="AF52" s="26">
        <f t="shared" si="13"/>
        <v>2.8000000000000004E-3</v>
      </c>
      <c r="AR52" s="26">
        <f t="shared" si="14"/>
        <v>138</v>
      </c>
      <c r="AS52" s="26">
        <f t="shared" si="15"/>
        <v>29</v>
      </c>
      <c r="AT52" s="26">
        <f t="shared" si="16"/>
        <v>-142100</v>
      </c>
      <c r="AU52" s="26">
        <f t="shared" si="17"/>
        <v>552000</v>
      </c>
      <c r="AV52" s="26">
        <f t="shared" si="18"/>
        <v>409900</v>
      </c>
      <c r="AW52" s="26">
        <f t="shared" si="19"/>
        <v>2049.5</v>
      </c>
      <c r="AX52" s="26" t="str">
        <f t="shared" si="20"/>
        <v/>
      </c>
    </row>
    <row r="53" spans="1:50" x14ac:dyDescent="0.25">
      <c r="A53" s="25"/>
      <c r="B53" s="33">
        <v>95</v>
      </c>
      <c r="C53" s="34">
        <v>44.784935514741761</v>
      </c>
      <c r="D53" s="34">
        <v>13.288400368880303</v>
      </c>
      <c r="E53" s="34">
        <v>0.53924874435966941</v>
      </c>
      <c r="F53" s="35">
        <v>61042.236061956559</v>
      </c>
      <c r="G53" s="35">
        <v>-9939.913246414475</v>
      </c>
      <c r="H53" s="35">
        <v>-10871.61554226459</v>
      </c>
      <c r="I53" s="36">
        <v>1</v>
      </c>
      <c r="J53" s="63">
        <v>95</v>
      </c>
      <c r="K53" s="33">
        <v>95</v>
      </c>
      <c r="L53" s="40">
        <f t="shared" si="23"/>
        <v>1.2335217172785515</v>
      </c>
      <c r="M53" s="40">
        <f t="shared" si="24"/>
        <v>0.69002434313409311</v>
      </c>
      <c r="N53" s="40">
        <f t="shared" si="25"/>
        <v>-0.38843489621633998</v>
      </c>
      <c r="O53" s="40">
        <f t="shared" si="26"/>
        <v>0.26330257141280694</v>
      </c>
      <c r="P53" s="40">
        <f t="shared" si="27"/>
        <v>-1.7311816121070189</v>
      </c>
      <c r="Q53" s="40">
        <f t="shared" si="28"/>
        <v>-0.60134837530269036</v>
      </c>
      <c r="R53" s="36">
        <v>1</v>
      </c>
      <c r="S53" s="63">
        <v>95</v>
      </c>
      <c r="T53" s="25">
        <f t="shared" si="9"/>
        <v>0.42571288894362097</v>
      </c>
      <c r="U53" s="26">
        <f t="shared" si="29"/>
        <v>1</v>
      </c>
      <c r="V53" s="26">
        <f t="shared" si="30"/>
        <v>0</v>
      </c>
      <c r="W53" s="26">
        <f>SUM($U$20:U53)</f>
        <v>22</v>
      </c>
      <c r="X53" s="26">
        <f>SUM($V$20:V53)</f>
        <v>12</v>
      </c>
      <c r="Y53" s="26">
        <f t="shared" si="31"/>
        <v>138</v>
      </c>
      <c r="Z53" s="26">
        <f t="shared" si="32"/>
        <v>28</v>
      </c>
      <c r="AB53" s="26">
        <f t="shared" si="11"/>
        <v>0.08</v>
      </c>
      <c r="AC53" s="26">
        <f t="shared" si="12"/>
        <v>0.44</v>
      </c>
      <c r="AD53" s="26">
        <f t="shared" si="21"/>
        <v>0</v>
      </c>
      <c r="AE53" s="26">
        <f t="shared" si="22"/>
        <v>0.43</v>
      </c>
      <c r="AF53" s="26">
        <f t="shared" si="13"/>
        <v>0</v>
      </c>
      <c r="AR53" s="26">
        <f t="shared" si="14"/>
        <v>138</v>
      </c>
      <c r="AS53" s="26">
        <f t="shared" si="15"/>
        <v>28</v>
      </c>
      <c r="AT53" s="26">
        <f t="shared" si="16"/>
        <v>-137200</v>
      </c>
      <c r="AU53" s="26">
        <f t="shared" si="17"/>
        <v>552000</v>
      </c>
      <c r="AV53" s="26">
        <f t="shared" si="18"/>
        <v>414800</v>
      </c>
      <c r="AW53" s="26">
        <f t="shared" si="19"/>
        <v>2074</v>
      </c>
      <c r="AX53" s="26" t="str">
        <f t="shared" si="20"/>
        <v/>
      </c>
    </row>
    <row r="54" spans="1:50" x14ac:dyDescent="0.25">
      <c r="A54" s="25"/>
      <c r="B54" s="33">
        <v>140</v>
      </c>
      <c r="C54" s="34">
        <v>26.19906019950821</v>
      </c>
      <c r="D54" s="34">
        <v>2.8239801121300374</v>
      </c>
      <c r="E54" s="34">
        <v>1.0727525201701047</v>
      </c>
      <c r="F54" s="35">
        <v>25410.215823742896</v>
      </c>
      <c r="G54" s="35">
        <v>-2234.6706300020683</v>
      </c>
      <c r="H54" s="35">
        <v>-4641.4318658584552</v>
      </c>
      <c r="I54" s="36">
        <v>1</v>
      </c>
      <c r="J54" s="63">
        <v>140</v>
      </c>
      <c r="K54" s="33">
        <v>140</v>
      </c>
      <c r="L54" s="40">
        <f t="shared" si="23"/>
        <v>-1.0321723986165763</v>
      </c>
      <c r="M54" s="40">
        <f t="shared" si="24"/>
        <v>-0.85499286545483499</v>
      </c>
      <c r="N54" s="40">
        <f t="shared" si="25"/>
        <v>0.47338473762194067</v>
      </c>
      <c r="O54" s="40">
        <f t="shared" si="26"/>
        <v>-0.48116604184067951</v>
      </c>
      <c r="P54" s="40">
        <f t="shared" si="27"/>
        <v>0.24856944333217398</v>
      </c>
      <c r="Q54" s="40">
        <f t="shared" si="28"/>
        <v>0.23240612583226575</v>
      </c>
      <c r="R54" s="36">
        <v>1</v>
      </c>
      <c r="S54" s="63">
        <v>140</v>
      </c>
      <c r="T54" s="25">
        <f t="shared" si="9"/>
        <v>0.42537681632740226</v>
      </c>
      <c r="U54" s="26">
        <f t="shared" si="29"/>
        <v>1</v>
      </c>
      <c r="V54" s="26">
        <f t="shared" si="30"/>
        <v>0</v>
      </c>
      <c r="W54" s="26">
        <f>SUM($U$20:U54)</f>
        <v>23</v>
      </c>
      <c r="X54" s="26">
        <f>SUM($V$20:V54)</f>
        <v>12</v>
      </c>
      <c r="Y54" s="26">
        <f t="shared" si="31"/>
        <v>138</v>
      </c>
      <c r="Z54" s="26">
        <f t="shared" si="32"/>
        <v>27</v>
      </c>
      <c r="AB54" s="26">
        <f t="shared" si="11"/>
        <v>0.08</v>
      </c>
      <c r="AC54" s="26">
        <f t="shared" si="12"/>
        <v>0.46</v>
      </c>
      <c r="AD54" s="26">
        <f t="shared" si="21"/>
        <v>0</v>
      </c>
      <c r="AE54" s="26">
        <f t="shared" si="22"/>
        <v>0.45</v>
      </c>
      <c r="AF54" s="26">
        <f t="shared" si="13"/>
        <v>0</v>
      </c>
      <c r="AR54" s="26">
        <f t="shared" si="14"/>
        <v>138</v>
      </c>
      <c r="AS54" s="26">
        <f t="shared" si="15"/>
        <v>27</v>
      </c>
      <c r="AT54" s="26">
        <f t="shared" si="16"/>
        <v>-132300</v>
      </c>
      <c r="AU54" s="26">
        <f t="shared" si="17"/>
        <v>552000</v>
      </c>
      <c r="AV54" s="26">
        <f t="shared" si="18"/>
        <v>419700</v>
      </c>
      <c r="AW54" s="26">
        <f t="shared" si="19"/>
        <v>2098.5</v>
      </c>
      <c r="AX54" s="26" t="str">
        <f t="shared" si="20"/>
        <v/>
      </c>
    </row>
    <row r="55" spans="1:50" x14ac:dyDescent="0.25">
      <c r="A55" s="25"/>
      <c r="B55" s="33">
        <v>132</v>
      </c>
      <c r="C55" s="34">
        <v>25.51211441720918</v>
      </c>
      <c r="D55" s="34">
        <v>0.79921168748865101</v>
      </c>
      <c r="E55" s="34">
        <v>1.6188420342725403</v>
      </c>
      <c r="F55" s="35">
        <v>26906.917086522164</v>
      </c>
      <c r="G55" s="35">
        <v>-1129.0515200853031</v>
      </c>
      <c r="H55" s="35">
        <v>-1550.9390272141675</v>
      </c>
      <c r="I55" s="36">
        <v>0</v>
      </c>
      <c r="J55" s="63">
        <v>132</v>
      </c>
      <c r="K55" s="33">
        <v>132</v>
      </c>
      <c r="L55" s="40">
        <f t="shared" si="23"/>
        <v>-1.1159138953443741</v>
      </c>
      <c r="M55" s="40">
        <f t="shared" si="24"/>
        <v>-1.153939389268275</v>
      </c>
      <c r="N55" s="40">
        <f t="shared" si="25"/>
        <v>1.3555353172907718</v>
      </c>
      <c r="O55" s="40">
        <f t="shared" si="26"/>
        <v>-0.44989509211324735</v>
      </c>
      <c r="P55" s="40">
        <f t="shared" si="27"/>
        <v>0.5326423413236191</v>
      </c>
      <c r="Q55" s="40">
        <f t="shared" si="28"/>
        <v>0.64599141461004261</v>
      </c>
      <c r="R55" s="36">
        <v>0</v>
      </c>
      <c r="S55" s="63">
        <v>132</v>
      </c>
      <c r="T55" s="25">
        <f t="shared" si="9"/>
        <v>0.42532705879907851</v>
      </c>
      <c r="U55" s="26">
        <f t="shared" si="29"/>
        <v>0</v>
      </c>
      <c r="V55" s="26">
        <f t="shared" si="30"/>
        <v>1</v>
      </c>
      <c r="W55" s="26">
        <f>SUM($U$20:U55)</f>
        <v>23</v>
      </c>
      <c r="X55" s="26">
        <f>SUM($V$20:V55)</f>
        <v>13</v>
      </c>
      <c r="Y55" s="26">
        <f t="shared" si="31"/>
        <v>137</v>
      </c>
      <c r="Z55" s="26">
        <f t="shared" si="32"/>
        <v>27</v>
      </c>
      <c r="AB55" s="26">
        <f t="shared" si="11"/>
        <v>8.666666666666667E-2</v>
      </c>
      <c r="AC55" s="26">
        <f t="shared" si="12"/>
        <v>0.46</v>
      </c>
      <c r="AD55" s="26">
        <f t="shared" si="21"/>
        <v>6.666666666666668E-3</v>
      </c>
      <c r="AE55" s="26">
        <f t="shared" si="22"/>
        <v>0.46</v>
      </c>
      <c r="AF55" s="26">
        <f t="shared" si="13"/>
        <v>3.0666666666666672E-3</v>
      </c>
      <c r="AR55" s="26">
        <f t="shared" si="14"/>
        <v>137</v>
      </c>
      <c r="AS55" s="26">
        <f t="shared" si="15"/>
        <v>27</v>
      </c>
      <c r="AT55" s="26">
        <f t="shared" si="16"/>
        <v>-132300</v>
      </c>
      <c r="AU55" s="26">
        <f t="shared" si="17"/>
        <v>548000</v>
      </c>
      <c r="AV55" s="26">
        <f t="shared" si="18"/>
        <v>415700</v>
      </c>
      <c r="AW55" s="26">
        <f t="shared" si="19"/>
        <v>2078.5</v>
      </c>
      <c r="AX55" s="26" t="str">
        <f t="shared" si="20"/>
        <v/>
      </c>
    </row>
    <row r="56" spans="1:50" x14ac:dyDescent="0.25">
      <c r="A56" s="25"/>
      <c r="B56" s="33">
        <v>147</v>
      </c>
      <c r="C56" s="34">
        <v>33.271497808276905</v>
      </c>
      <c r="D56" s="34">
        <v>5.4746874437496773</v>
      </c>
      <c r="E56" s="34">
        <v>1.0998939035659725</v>
      </c>
      <c r="F56" s="35">
        <v>44970.097221633143</v>
      </c>
      <c r="G56" s="35">
        <v>-3555.1902825171583</v>
      </c>
      <c r="H56" s="35">
        <v>-10735.317090361243</v>
      </c>
      <c r="I56" s="36">
        <v>1</v>
      </c>
      <c r="J56" s="63">
        <v>147</v>
      </c>
      <c r="K56" s="33">
        <v>147</v>
      </c>
      <c r="L56" s="40">
        <f t="shared" si="23"/>
        <v>-0.17001336637078823</v>
      </c>
      <c r="M56" s="40">
        <f t="shared" si="24"/>
        <v>-0.46362971854343521</v>
      </c>
      <c r="N56" s="40">
        <f t="shared" si="25"/>
        <v>0.51722880801217996</v>
      </c>
      <c r="O56" s="40">
        <f t="shared" si="26"/>
        <v>-7.249660119882495E-2</v>
      </c>
      <c r="P56" s="40">
        <f t="shared" si="27"/>
        <v>-9.0719052298892155E-2</v>
      </c>
      <c r="Q56" s="40">
        <f t="shared" si="28"/>
        <v>-0.58310823124361599</v>
      </c>
      <c r="R56" s="36">
        <v>1</v>
      </c>
      <c r="S56" s="63">
        <v>147</v>
      </c>
      <c r="T56" s="25">
        <f t="shared" si="9"/>
        <v>0.42384861220633341</v>
      </c>
      <c r="U56" s="26">
        <f t="shared" si="29"/>
        <v>1</v>
      </c>
      <c r="V56" s="26">
        <f t="shared" si="30"/>
        <v>0</v>
      </c>
      <c r="W56" s="26">
        <f>SUM($U$20:U56)</f>
        <v>24</v>
      </c>
      <c r="X56" s="26">
        <f>SUM($V$20:V56)</f>
        <v>13</v>
      </c>
      <c r="Y56" s="26">
        <f t="shared" si="31"/>
        <v>137</v>
      </c>
      <c r="Z56" s="26">
        <f t="shared" si="32"/>
        <v>26</v>
      </c>
      <c r="AB56" s="26">
        <f t="shared" si="11"/>
        <v>8.666666666666667E-2</v>
      </c>
      <c r="AC56" s="26">
        <f t="shared" si="12"/>
        <v>0.48</v>
      </c>
      <c r="AD56" s="26">
        <f t="shared" si="21"/>
        <v>0</v>
      </c>
      <c r="AE56" s="26">
        <f t="shared" si="22"/>
        <v>0.47</v>
      </c>
      <c r="AF56" s="26">
        <f t="shared" si="13"/>
        <v>0</v>
      </c>
      <c r="AR56" s="26">
        <f t="shared" si="14"/>
        <v>137</v>
      </c>
      <c r="AS56" s="26">
        <f t="shared" si="15"/>
        <v>26</v>
      </c>
      <c r="AT56" s="26">
        <f t="shared" si="16"/>
        <v>-127400</v>
      </c>
      <c r="AU56" s="26">
        <f t="shared" si="17"/>
        <v>548000</v>
      </c>
      <c r="AV56" s="26">
        <f t="shared" si="18"/>
        <v>420600</v>
      </c>
      <c r="AW56" s="26">
        <f t="shared" si="19"/>
        <v>2103</v>
      </c>
      <c r="AX56" s="26" t="str">
        <f t="shared" si="20"/>
        <v/>
      </c>
    </row>
    <row r="57" spans="1:50" x14ac:dyDescent="0.25">
      <c r="A57" s="25"/>
      <c r="B57" s="33">
        <v>18</v>
      </c>
      <c r="C57" s="34">
        <v>25.58380212374691</v>
      </c>
      <c r="D57" s="34">
        <v>2.7477073514543333</v>
      </c>
      <c r="E57" s="34">
        <v>0.46179154800294248</v>
      </c>
      <c r="F57" s="35">
        <v>17830.424539834556</v>
      </c>
      <c r="G57" s="35">
        <v>-2145.1887409253759</v>
      </c>
      <c r="H57" s="35">
        <v>-6227.8794181811536</v>
      </c>
      <c r="I57" s="36">
        <v>1</v>
      </c>
      <c r="J57" s="63">
        <v>18</v>
      </c>
      <c r="K57" s="33">
        <v>18</v>
      </c>
      <c r="L57" s="40">
        <f t="shared" si="23"/>
        <v>-1.1071748711052829</v>
      </c>
      <c r="M57" s="40">
        <f t="shared" si="24"/>
        <v>-0.86625414175100923</v>
      </c>
      <c r="N57" s="40">
        <f t="shared" si="25"/>
        <v>-0.51355890775850621</v>
      </c>
      <c r="O57" s="40">
        <f t="shared" si="26"/>
        <v>-0.63953249617464802</v>
      </c>
      <c r="P57" s="40">
        <f t="shared" si="27"/>
        <v>0.27156052526967661</v>
      </c>
      <c r="Q57" s="40">
        <f t="shared" si="28"/>
        <v>2.0099738691110987E-2</v>
      </c>
      <c r="R57" s="36">
        <v>1</v>
      </c>
      <c r="S57" s="63">
        <v>18</v>
      </c>
      <c r="T57" s="25">
        <f t="shared" si="9"/>
        <v>0.42208153696540895</v>
      </c>
      <c r="U57" s="26">
        <f t="shared" si="29"/>
        <v>1</v>
      </c>
      <c r="V57" s="26">
        <f t="shared" si="30"/>
        <v>0</v>
      </c>
      <c r="W57" s="26">
        <f>SUM($U$20:U57)</f>
        <v>25</v>
      </c>
      <c r="X57" s="26">
        <f>SUM($V$20:V57)</f>
        <v>13</v>
      </c>
      <c r="Y57" s="26">
        <f t="shared" si="31"/>
        <v>137</v>
      </c>
      <c r="Z57" s="26">
        <f t="shared" si="32"/>
        <v>25</v>
      </c>
      <c r="AB57" s="26">
        <f t="shared" si="11"/>
        <v>8.666666666666667E-2</v>
      </c>
      <c r="AC57" s="26">
        <f t="shared" si="12"/>
        <v>0.5</v>
      </c>
      <c r="AD57" s="26">
        <f t="shared" si="21"/>
        <v>0</v>
      </c>
      <c r="AE57" s="26">
        <f t="shared" si="22"/>
        <v>0.49</v>
      </c>
      <c r="AF57" s="26">
        <f t="shared" si="13"/>
        <v>0</v>
      </c>
      <c r="AR57" s="26">
        <f t="shared" si="14"/>
        <v>137</v>
      </c>
      <c r="AS57" s="26">
        <f t="shared" si="15"/>
        <v>25</v>
      </c>
      <c r="AT57" s="26">
        <f t="shared" si="16"/>
        <v>-122500</v>
      </c>
      <c r="AU57" s="26">
        <f t="shared" si="17"/>
        <v>548000</v>
      </c>
      <c r="AV57" s="26">
        <f t="shared" si="18"/>
        <v>425500</v>
      </c>
      <c r="AW57" s="26">
        <f t="shared" si="19"/>
        <v>2127.5</v>
      </c>
      <c r="AX57" s="26" t="str">
        <f t="shared" si="20"/>
        <v/>
      </c>
    </row>
    <row r="58" spans="1:50" x14ac:dyDescent="0.25">
      <c r="A58" s="25"/>
      <c r="B58" s="33">
        <v>184</v>
      </c>
      <c r="C58" s="34">
        <v>29.34648725068211</v>
      </c>
      <c r="D58" s="34">
        <v>0.19564726324482806</v>
      </c>
      <c r="E58" s="34">
        <v>0.97109348367967674</v>
      </c>
      <c r="F58" s="35">
        <v>22488.208553226024</v>
      </c>
      <c r="G58" s="35">
        <v>-677.43494919011141</v>
      </c>
      <c r="H58" s="35">
        <v>-5391.4316735606253</v>
      </c>
      <c r="I58" s="36">
        <v>0</v>
      </c>
      <c r="J58" s="63">
        <v>184</v>
      </c>
      <c r="K58" s="33">
        <v>184</v>
      </c>
      <c r="L58" s="40">
        <f t="shared" si="23"/>
        <v>-0.64848818525004293</v>
      </c>
      <c r="M58" s="40">
        <f t="shared" si="24"/>
        <v>-1.2430525363962523</v>
      </c>
      <c r="N58" s="40">
        <f t="shared" si="25"/>
        <v>0.30916518084102812</v>
      </c>
      <c r="O58" s="40">
        <f t="shared" si="26"/>
        <v>-0.54221626257066624</v>
      </c>
      <c r="P58" s="40">
        <f t="shared" si="27"/>
        <v>0.64867871128543542</v>
      </c>
      <c r="Q58" s="40">
        <f t="shared" si="28"/>
        <v>0.13203738102460902</v>
      </c>
      <c r="R58" s="36">
        <v>0</v>
      </c>
      <c r="S58" s="63">
        <v>184</v>
      </c>
      <c r="T58" s="25">
        <f t="shared" si="9"/>
        <v>0.4219624523334925</v>
      </c>
      <c r="U58" s="26">
        <f t="shared" si="29"/>
        <v>0</v>
      </c>
      <c r="V58" s="26">
        <f t="shared" si="30"/>
        <v>1</v>
      </c>
      <c r="W58" s="26">
        <f>SUM($U$20:U58)</f>
        <v>25</v>
      </c>
      <c r="X58" s="26">
        <f>SUM($V$20:V58)</f>
        <v>14</v>
      </c>
      <c r="Y58" s="26">
        <f t="shared" si="31"/>
        <v>136</v>
      </c>
      <c r="Z58" s="26">
        <f t="shared" si="32"/>
        <v>25</v>
      </c>
      <c r="AB58" s="26">
        <f t="shared" si="11"/>
        <v>9.3333333333333338E-2</v>
      </c>
      <c r="AC58" s="26">
        <f t="shared" si="12"/>
        <v>0.5</v>
      </c>
      <c r="AD58" s="26">
        <f t="shared" si="21"/>
        <v>6.666666666666668E-3</v>
      </c>
      <c r="AE58" s="26">
        <f t="shared" si="22"/>
        <v>0.5</v>
      </c>
      <c r="AF58" s="26">
        <f t="shared" si="13"/>
        <v>3.333333333333334E-3</v>
      </c>
      <c r="AR58" s="26">
        <f t="shared" si="14"/>
        <v>136</v>
      </c>
      <c r="AS58" s="26">
        <f t="shared" si="15"/>
        <v>25</v>
      </c>
      <c r="AT58" s="26">
        <f t="shared" si="16"/>
        <v>-122500</v>
      </c>
      <c r="AU58" s="26">
        <f t="shared" si="17"/>
        <v>544000</v>
      </c>
      <c r="AV58" s="26">
        <f t="shared" si="18"/>
        <v>421500</v>
      </c>
      <c r="AW58" s="26">
        <f t="shared" si="19"/>
        <v>2107.5</v>
      </c>
      <c r="AX58" s="26" t="str">
        <f t="shared" si="20"/>
        <v/>
      </c>
    </row>
    <row r="59" spans="1:50" x14ac:dyDescent="0.25">
      <c r="A59" s="25"/>
      <c r="B59" s="33">
        <v>137</v>
      </c>
      <c r="C59" s="34">
        <v>27.0593086168358</v>
      </c>
      <c r="D59" s="34">
        <v>9.2816474838603469</v>
      </c>
      <c r="E59" s="34">
        <v>0.70784095090294341</v>
      </c>
      <c r="F59" s="35">
        <v>43992.573910175604</v>
      </c>
      <c r="G59" s="35">
        <v>-5813.4873547324687</v>
      </c>
      <c r="H59" s="35">
        <v>-10240.547426238063</v>
      </c>
      <c r="I59" s="36">
        <v>1</v>
      </c>
      <c r="J59" s="63">
        <v>137</v>
      </c>
      <c r="K59" s="33">
        <v>137</v>
      </c>
      <c r="L59" s="40">
        <f t="shared" si="23"/>
        <v>-0.92730460281522886</v>
      </c>
      <c r="M59" s="40">
        <f t="shared" si="24"/>
        <v>9.8448125242244708E-2</v>
      </c>
      <c r="N59" s="40">
        <f t="shared" si="25"/>
        <v>-0.11609179332002825</v>
      </c>
      <c r="O59" s="40">
        <f t="shared" si="26"/>
        <v>-9.2920237558440838E-2</v>
      </c>
      <c r="P59" s="40">
        <f t="shared" si="27"/>
        <v>-0.67095594226915944</v>
      </c>
      <c r="Q59" s="40">
        <f t="shared" si="28"/>
        <v>-0.51689566739097359</v>
      </c>
      <c r="R59" s="36">
        <v>1</v>
      </c>
      <c r="S59" s="63">
        <v>137</v>
      </c>
      <c r="T59" s="25">
        <f t="shared" si="9"/>
        <v>0.42036517993639411</v>
      </c>
      <c r="U59" s="26">
        <f t="shared" si="29"/>
        <v>1</v>
      </c>
      <c r="V59" s="26">
        <f t="shared" si="30"/>
        <v>0</v>
      </c>
      <c r="W59" s="26">
        <f>SUM($U$20:U59)</f>
        <v>26</v>
      </c>
      <c r="X59" s="26">
        <f>SUM($V$20:V59)</f>
        <v>14</v>
      </c>
      <c r="Y59" s="26">
        <f t="shared" si="31"/>
        <v>136</v>
      </c>
      <c r="Z59" s="26">
        <f t="shared" si="32"/>
        <v>24</v>
      </c>
      <c r="AB59" s="26">
        <f t="shared" si="11"/>
        <v>9.3333333333333338E-2</v>
      </c>
      <c r="AC59" s="26">
        <f t="shared" si="12"/>
        <v>0.52</v>
      </c>
      <c r="AD59" s="26">
        <f t="shared" si="21"/>
        <v>0</v>
      </c>
      <c r="AE59" s="26">
        <f t="shared" si="22"/>
        <v>0.51</v>
      </c>
      <c r="AF59" s="26">
        <f t="shared" si="13"/>
        <v>0</v>
      </c>
      <c r="AR59" s="26">
        <f t="shared" si="14"/>
        <v>136</v>
      </c>
      <c r="AS59" s="26">
        <f t="shared" si="15"/>
        <v>24</v>
      </c>
      <c r="AT59" s="26">
        <f t="shared" si="16"/>
        <v>-117600</v>
      </c>
      <c r="AU59" s="26">
        <f t="shared" si="17"/>
        <v>544000</v>
      </c>
      <c r="AV59" s="26">
        <f t="shared" si="18"/>
        <v>426400</v>
      </c>
      <c r="AW59" s="26">
        <f t="shared" si="19"/>
        <v>2132</v>
      </c>
      <c r="AX59" s="26" t="str">
        <f t="shared" si="20"/>
        <v/>
      </c>
    </row>
    <row r="60" spans="1:50" x14ac:dyDescent="0.25">
      <c r="A60" s="25"/>
      <c r="B60" s="33">
        <v>53</v>
      </c>
      <c r="C60" s="34">
        <v>23.306455442337327</v>
      </c>
      <c r="D60" s="34">
        <v>0.96748391737982264</v>
      </c>
      <c r="E60" s="34">
        <v>1.1729947546899304</v>
      </c>
      <c r="F60" s="35">
        <v>24527.758353408892</v>
      </c>
      <c r="G60" s="35">
        <v>-757.81372987150598</v>
      </c>
      <c r="H60" s="35">
        <v>-4273.4521063590701</v>
      </c>
      <c r="I60" s="36">
        <v>1</v>
      </c>
      <c r="J60" s="63">
        <v>53</v>
      </c>
      <c r="K60" s="33">
        <v>53</v>
      </c>
      <c r="L60" s="40">
        <f t="shared" si="23"/>
        <v>-1.3847927335093142</v>
      </c>
      <c r="M60" s="40">
        <f t="shared" si="24"/>
        <v>-1.1290948699799956</v>
      </c>
      <c r="N60" s="40">
        <f t="shared" si="25"/>
        <v>0.63531559878177557</v>
      </c>
      <c r="O60" s="40">
        <f t="shared" si="26"/>
        <v>-0.4996034440649344</v>
      </c>
      <c r="P60" s="40">
        <f t="shared" si="27"/>
        <v>0.62802654187159324</v>
      </c>
      <c r="Q60" s="40">
        <f t="shared" si="28"/>
        <v>0.28165102722595153</v>
      </c>
      <c r="R60" s="36">
        <v>1</v>
      </c>
      <c r="S60" s="63">
        <v>53</v>
      </c>
      <c r="T60" s="25">
        <f t="shared" si="9"/>
        <v>0.41709662350372745</v>
      </c>
      <c r="U60" s="26">
        <f t="shared" si="29"/>
        <v>1</v>
      </c>
      <c r="V60" s="26">
        <f t="shared" si="30"/>
        <v>0</v>
      </c>
      <c r="W60" s="26">
        <f>SUM($U$20:U60)</f>
        <v>27</v>
      </c>
      <c r="X60" s="26">
        <f>SUM($V$20:V60)</f>
        <v>14</v>
      </c>
      <c r="Y60" s="26">
        <f t="shared" si="31"/>
        <v>136</v>
      </c>
      <c r="Z60" s="26">
        <f t="shared" si="32"/>
        <v>23</v>
      </c>
      <c r="AB60" s="26">
        <f t="shared" si="11"/>
        <v>9.3333333333333338E-2</v>
      </c>
      <c r="AC60" s="26">
        <f t="shared" si="12"/>
        <v>0.54</v>
      </c>
      <c r="AD60" s="26">
        <f t="shared" si="21"/>
        <v>0</v>
      </c>
      <c r="AE60" s="26">
        <f t="shared" si="22"/>
        <v>0.53</v>
      </c>
      <c r="AF60" s="26">
        <f t="shared" si="13"/>
        <v>0</v>
      </c>
      <c r="AR60" s="26">
        <f t="shared" si="14"/>
        <v>136</v>
      </c>
      <c r="AS60" s="26">
        <f t="shared" si="15"/>
        <v>23</v>
      </c>
      <c r="AT60" s="26">
        <f t="shared" si="16"/>
        <v>-112700</v>
      </c>
      <c r="AU60" s="26">
        <f t="shared" si="17"/>
        <v>544000</v>
      </c>
      <c r="AV60" s="26">
        <f t="shared" si="18"/>
        <v>431300</v>
      </c>
      <c r="AW60" s="26">
        <f t="shared" si="19"/>
        <v>2156.5</v>
      </c>
      <c r="AX60" s="26" t="str">
        <f t="shared" si="20"/>
        <v/>
      </c>
    </row>
    <row r="61" spans="1:50" x14ac:dyDescent="0.25">
      <c r="A61" s="25"/>
      <c r="B61" s="33">
        <v>77</v>
      </c>
      <c r="C61" s="34">
        <v>27.774820538070195</v>
      </c>
      <c r="D61" s="34">
        <v>1.3208808309935218</v>
      </c>
      <c r="E61" s="34">
        <v>0.4492963746309791</v>
      </c>
      <c r="F61" s="35">
        <v>18507.502167328279</v>
      </c>
      <c r="G61" s="35">
        <v>-2136.109515565262</v>
      </c>
      <c r="H61" s="35">
        <v>-2306.6316340035501</v>
      </c>
      <c r="I61" s="36">
        <v>0</v>
      </c>
      <c r="J61" s="63">
        <v>77</v>
      </c>
      <c r="K61" s="33">
        <v>77</v>
      </c>
      <c r="L61" s="40">
        <f t="shared" si="23"/>
        <v>-0.84008077707133955</v>
      </c>
      <c r="M61" s="40">
        <f t="shared" si="24"/>
        <v>-1.0769176542720189</v>
      </c>
      <c r="N61" s="40">
        <f t="shared" si="25"/>
        <v>-0.53374355541880247</v>
      </c>
      <c r="O61" s="40">
        <f t="shared" si="26"/>
        <v>-0.6253861458123795</v>
      </c>
      <c r="P61" s="40">
        <f t="shared" si="27"/>
        <v>0.27389330139160806</v>
      </c>
      <c r="Q61" s="40">
        <f t="shared" si="28"/>
        <v>0.54486083080861836</v>
      </c>
      <c r="R61" s="36">
        <v>0</v>
      </c>
      <c r="S61" s="63">
        <v>77</v>
      </c>
      <c r="T61" s="25">
        <f t="shared" si="9"/>
        <v>0.41398738963643666</v>
      </c>
      <c r="U61" s="26">
        <f t="shared" si="29"/>
        <v>0</v>
      </c>
      <c r="V61" s="26">
        <f t="shared" si="30"/>
        <v>1</v>
      </c>
      <c r="W61" s="26">
        <f>SUM($U$20:U61)</f>
        <v>27</v>
      </c>
      <c r="X61" s="26">
        <f>SUM($V$20:V61)</f>
        <v>15</v>
      </c>
      <c r="Y61" s="26">
        <f t="shared" si="31"/>
        <v>135</v>
      </c>
      <c r="Z61" s="26">
        <f t="shared" si="32"/>
        <v>23</v>
      </c>
      <c r="AB61" s="26">
        <f t="shared" si="11"/>
        <v>0.1</v>
      </c>
      <c r="AC61" s="26">
        <f t="shared" si="12"/>
        <v>0.54</v>
      </c>
      <c r="AD61" s="26">
        <f t="shared" si="21"/>
        <v>6.666666666666668E-3</v>
      </c>
      <c r="AE61" s="26">
        <f t="shared" si="22"/>
        <v>0.54</v>
      </c>
      <c r="AF61" s="26">
        <f t="shared" si="13"/>
        <v>3.6000000000000008E-3</v>
      </c>
      <c r="AR61" s="26">
        <f t="shared" si="14"/>
        <v>135</v>
      </c>
      <c r="AS61" s="26">
        <f t="shared" si="15"/>
        <v>23</v>
      </c>
      <c r="AT61" s="26">
        <f t="shared" si="16"/>
        <v>-112700</v>
      </c>
      <c r="AU61" s="26">
        <f t="shared" si="17"/>
        <v>540000</v>
      </c>
      <c r="AV61" s="26">
        <f t="shared" si="18"/>
        <v>427300</v>
      </c>
      <c r="AW61" s="26">
        <f t="shared" si="19"/>
        <v>2136.5</v>
      </c>
      <c r="AX61" s="26" t="str">
        <f t="shared" si="20"/>
        <v/>
      </c>
    </row>
    <row r="62" spans="1:50" x14ac:dyDescent="0.25">
      <c r="A62" s="25"/>
      <c r="B62" s="33">
        <v>79</v>
      </c>
      <c r="C62" s="34">
        <v>31.024447387965981</v>
      </c>
      <c r="D62" s="34">
        <v>9.6649084672867573</v>
      </c>
      <c r="E62" s="34">
        <v>0.28917427988367411</v>
      </c>
      <c r="F62" s="35">
        <v>52303.579869551693</v>
      </c>
      <c r="G62" s="35">
        <v>-5215.3235583931009</v>
      </c>
      <c r="H62" s="35">
        <v>-17393.816195256841</v>
      </c>
      <c r="I62" s="36">
        <v>0</v>
      </c>
      <c r="J62" s="63">
        <v>79</v>
      </c>
      <c r="K62" s="33">
        <v>79</v>
      </c>
      <c r="L62" s="40">
        <f t="shared" si="23"/>
        <v>-0.44393799080024887</v>
      </c>
      <c r="M62" s="40">
        <f t="shared" si="24"/>
        <v>0.15503461548689504</v>
      </c>
      <c r="N62" s="40">
        <f t="shared" si="25"/>
        <v>-0.79240407727717777</v>
      </c>
      <c r="O62" s="40">
        <f t="shared" si="26"/>
        <v>8.0723665873186912E-2</v>
      </c>
      <c r="P62" s="40">
        <f t="shared" si="27"/>
        <v>-0.51726637451876023</v>
      </c>
      <c r="Q62" s="40">
        <f t="shared" si="28"/>
        <v>-1.4741820563274022</v>
      </c>
      <c r="R62" s="36">
        <v>0</v>
      </c>
      <c r="S62" s="63">
        <v>79</v>
      </c>
      <c r="T62" s="25">
        <f t="shared" si="9"/>
        <v>0.40518456372214018</v>
      </c>
      <c r="U62" s="26">
        <f t="shared" si="29"/>
        <v>0</v>
      </c>
      <c r="V62" s="26">
        <f t="shared" si="30"/>
        <v>1</v>
      </c>
      <c r="W62" s="26">
        <f>SUM($U$20:U62)</f>
        <v>27</v>
      </c>
      <c r="X62" s="26">
        <f>SUM($V$20:V62)</f>
        <v>16</v>
      </c>
      <c r="Y62" s="26">
        <f t="shared" si="31"/>
        <v>134</v>
      </c>
      <c r="Z62" s="26">
        <f t="shared" si="32"/>
        <v>23</v>
      </c>
      <c r="AB62" s="26">
        <f t="shared" si="11"/>
        <v>0.10666666666666667</v>
      </c>
      <c r="AC62" s="26">
        <f t="shared" si="12"/>
        <v>0.54</v>
      </c>
      <c r="AD62" s="26">
        <f t="shared" si="21"/>
        <v>6.666666666666668E-3</v>
      </c>
      <c r="AE62" s="26">
        <f t="shared" si="22"/>
        <v>0.54</v>
      </c>
      <c r="AF62" s="26">
        <f t="shared" si="13"/>
        <v>3.6000000000000008E-3</v>
      </c>
      <c r="AR62" s="26">
        <f t="shared" si="14"/>
        <v>134</v>
      </c>
      <c r="AS62" s="26">
        <f t="shared" si="15"/>
        <v>23</v>
      </c>
      <c r="AT62" s="26">
        <f t="shared" si="16"/>
        <v>-112700</v>
      </c>
      <c r="AU62" s="26">
        <f t="shared" si="17"/>
        <v>536000</v>
      </c>
      <c r="AV62" s="26">
        <f t="shared" si="18"/>
        <v>423300</v>
      </c>
      <c r="AW62" s="26">
        <f t="shared" si="19"/>
        <v>2116.5</v>
      </c>
      <c r="AX62" s="26" t="str">
        <f t="shared" si="20"/>
        <v/>
      </c>
    </row>
    <row r="63" spans="1:50" x14ac:dyDescent="0.25">
      <c r="A63" s="25"/>
      <c r="B63" s="33">
        <v>49</v>
      </c>
      <c r="C63" s="34">
        <v>40.554756244791854</v>
      </c>
      <c r="D63" s="34">
        <v>6.2580490426770927</v>
      </c>
      <c r="E63" s="34">
        <v>1.4476220178692611</v>
      </c>
      <c r="F63" s="35">
        <v>191461.21332659732</v>
      </c>
      <c r="G63" s="35">
        <v>-6309.3828477914894</v>
      </c>
      <c r="H63" s="35">
        <v>-23389.468784221026</v>
      </c>
      <c r="I63" s="36">
        <v>0</v>
      </c>
      <c r="J63" s="63">
        <v>49</v>
      </c>
      <c r="K63" s="33">
        <v>49</v>
      </c>
      <c r="L63" s="40">
        <f t="shared" si="23"/>
        <v>0.71784558588583336</v>
      </c>
      <c r="M63" s="40">
        <f t="shared" si="24"/>
        <v>-0.34797045398839554</v>
      </c>
      <c r="N63" s="40">
        <f t="shared" si="25"/>
        <v>1.0789472619985638</v>
      </c>
      <c r="O63" s="40">
        <f t="shared" si="26"/>
        <v>2.9881785255979021</v>
      </c>
      <c r="P63" s="40">
        <f t="shared" si="27"/>
        <v>-0.79836914320847541</v>
      </c>
      <c r="Q63" s="40">
        <f t="shared" si="28"/>
        <v>-2.2765504282618148</v>
      </c>
      <c r="R63" s="36">
        <v>0</v>
      </c>
      <c r="S63" s="63">
        <v>49</v>
      </c>
      <c r="T63" s="25">
        <f t="shared" si="9"/>
        <v>0.402794503836994</v>
      </c>
      <c r="U63" s="26">
        <f t="shared" si="29"/>
        <v>0</v>
      </c>
      <c r="V63" s="26">
        <f t="shared" si="30"/>
        <v>1</v>
      </c>
      <c r="W63" s="26">
        <f>SUM($U$20:U63)</f>
        <v>27</v>
      </c>
      <c r="X63" s="26">
        <f>SUM($V$20:V63)</f>
        <v>17</v>
      </c>
      <c r="Y63" s="26">
        <f t="shared" si="31"/>
        <v>133</v>
      </c>
      <c r="Z63" s="26">
        <f t="shared" si="32"/>
        <v>23</v>
      </c>
      <c r="AB63" s="26">
        <f t="shared" si="11"/>
        <v>0.11333333333333333</v>
      </c>
      <c r="AC63" s="26">
        <f t="shared" si="12"/>
        <v>0.54</v>
      </c>
      <c r="AD63" s="26">
        <f t="shared" si="21"/>
        <v>6.6666666666666541E-3</v>
      </c>
      <c r="AE63" s="26">
        <f t="shared" si="22"/>
        <v>0.54</v>
      </c>
      <c r="AF63" s="26">
        <f t="shared" si="13"/>
        <v>3.5999999999999934E-3</v>
      </c>
      <c r="AR63" s="26">
        <f t="shared" si="14"/>
        <v>133</v>
      </c>
      <c r="AS63" s="26">
        <f t="shared" si="15"/>
        <v>23</v>
      </c>
      <c r="AT63" s="26">
        <f t="shared" si="16"/>
        <v>-112700</v>
      </c>
      <c r="AU63" s="26">
        <f t="shared" si="17"/>
        <v>532000</v>
      </c>
      <c r="AV63" s="26">
        <f t="shared" si="18"/>
        <v>419300</v>
      </c>
      <c r="AW63" s="26">
        <f t="shared" si="19"/>
        <v>2096.5</v>
      </c>
      <c r="AX63" s="26" t="str">
        <f t="shared" si="20"/>
        <v/>
      </c>
    </row>
    <row r="64" spans="1:50" x14ac:dyDescent="0.25">
      <c r="A64" s="25"/>
      <c r="B64" s="33">
        <v>123</v>
      </c>
      <c r="C64" s="34">
        <v>29.044832147131611</v>
      </c>
      <c r="D64" s="34">
        <v>10.763670048472799</v>
      </c>
      <c r="E64" s="34">
        <v>5.1075516942885833E-3</v>
      </c>
      <c r="F64" s="35">
        <v>43358.95947775583</v>
      </c>
      <c r="G64" s="35">
        <v>-7606.1616288583</v>
      </c>
      <c r="H64" s="35">
        <v>-7822.3595183772832</v>
      </c>
      <c r="I64" s="36">
        <v>0</v>
      </c>
      <c r="J64" s="63">
        <v>123</v>
      </c>
      <c r="K64" s="33">
        <v>123</v>
      </c>
      <c r="L64" s="40">
        <f t="shared" si="23"/>
        <v>-0.68526117449870716</v>
      </c>
      <c r="M64" s="40">
        <f t="shared" si="24"/>
        <v>0.31726104651863257</v>
      </c>
      <c r="N64" s="40">
        <f t="shared" si="25"/>
        <v>-1.2512842104157333</v>
      </c>
      <c r="O64" s="40">
        <f t="shared" si="26"/>
        <v>-0.10615850063438793</v>
      </c>
      <c r="P64" s="40">
        <f t="shared" si="27"/>
        <v>-1.131557764033956</v>
      </c>
      <c r="Q64" s="40">
        <f t="shared" si="28"/>
        <v>-0.19328160438921096</v>
      </c>
      <c r="R64" s="36">
        <v>0</v>
      </c>
      <c r="S64" s="63">
        <v>123</v>
      </c>
      <c r="T64" s="25">
        <f t="shared" si="9"/>
        <v>0.40000481344404398</v>
      </c>
      <c r="U64" s="26">
        <f t="shared" si="29"/>
        <v>0</v>
      </c>
      <c r="V64" s="26">
        <f t="shared" si="30"/>
        <v>1</v>
      </c>
      <c r="W64" s="26">
        <f>SUM($U$20:U64)</f>
        <v>27</v>
      </c>
      <c r="X64" s="26">
        <f>SUM($V$20:V64)</f>
        <v>18</v>
      </c>
      <c r="Y64" s="26">
        <f t="shared" si="31"/>
        <v>132</v>
      </c>
      <c r="Z64" s="26">
        <f t="shared" si="32"/>
        <v>23</v>
      </c>
      <c r="AB64" s="26">
        <f t="shared" si="11"/>
        <v>0.12</v>
      </c>
      <c r="AC64" s="26">
        <f t="shared" si="12"/>
        <v>0.54</v>
      </c>
      <c r="AD64" s="26">
        <f t="shared" si="21"/>
        <v>6.666666666666668E-3</v>
      </c>
      <c r="AE64" s="26">
        <f t="shared" si="22"/>
        <v>0.54</v>
      </c>
      <c r="AF64" s="26">
        <f t="shared" si="13"/>
        <v>3.6000000000000008E-3</v>
      </c>
      <c r="AR64" s="26">
        <f t="shared" si="14"/>
        <v>132</v>
      </c>
      <c r="AS64" s="26">
        <f t="shared" si="15"/>
        <v>23</v>
      </c>
      <c r="AT64" s="26">
        <f t="shared" si="16"/>
        <v>-112700</v>
      </c>
      <c r="AU64" s="26">
        <f t="shared" si="17"/>
        <v>528000</v>
      </c>
      <c r="AV64" s="26">
        <f t="shared" si="18"/>
        <v>415300</v>
      </c>
      <c r="AW64" s="26">
        <f t="shared" si="19"/>
        <v>2076.5</v>
      </c>
      <c r="AX64" s="26" t="str">
        <f t="shared" si="20"/>
        <v/>
      </c>
    </row>
    <row r="65" spans="1:50" x14ac:dyDescent="0.25">
      <c r="A65" s="25"/>
      <c r="B65" s="33">
        <v>108</v>
      </c>
      <c r="C65" s="34">
        <v>25.79975163533949</v>
      </c>
      <c r="D65" s="34">
        <v>3.6310585657351417</v>
      </c>
      <c r="E65" s="34">
        <v>0.18442702714884379</v>
      </c>
      <c r="F65" s="35">
        <v>19827.500009851752</v>
      </c>
      <c r="G65" s="35">
        <v>-2952.21990803668</v>
      </c>
      <c r="H65" s="35">
        <v>-4217.4889329612724</v>
      </c>
      <c r="I65" s="36">
        <v>1</v>
      </c>
      <c r="J65" s="63">
        <v>108</v>
      </c>
      <c r="K65" s="33">
        <v>108</v>
      </c>
      <c r="L65" s="40">
        <f t="shared" si="23"/>
        <v>-1.080849743585208</v>
      </c>
      <c r="M65" s="40">
        <f t="shared" si="24"/>
        <v>-0.73583193069623154</v>
      </c>
      <c r="N65" s="40">
        <f t="shared" si="25"/>
        <v>-0.96161232488585668</v>
      </c>
      <c r="O65" s="40">
        <f t="shared" si="26"/>
        <v>-0.59780710435608986</v>
      </c>
      <c r="P65" s="40">
        <f t="shared" si="27"/>
        <v>6.4205496440638457E-2</v>
      </c>
      <c r="Q65" s="40">
        <f t="shared" si="28"/>
        <v>0.28914030043869976</v>
      </c>
      <c r="R65" s="36">
        <v>1</v>
      </c>
      <c r="S65" s="63">
        <v>108</v>
      </c>
      <c r="T65" s="25">
        <f t="shared" si="9"/>
        <v>0.39767535895881267</v>
      </c>
      <c r="U65" s="26">
        <f t="shared" si="29"/>
        <v>1</v>
      </c>
      <c r="V65" s="26">
        <f t="shared" si="30"/>
        <v>0</v>
      </c>
      <c r="W65" s="26">
        <f>SUM($U$20:U65)</f>
        <v>28</v>
      </c>
      <c r="X65" s="26">
        <f>SUM($V$20:V65)</f>
        <v>18</v>
      </c>
      <c r="Y65" s="26">
        <f t="shared" si="31"/>
        <v>132</v>
      </c>
      <c r="Z65" s="26">
        <f t="shared" si="32"/>
        <v>22</v>
      </c>
      <c r="AB65" s="26">
        <f t="shared" si="11"/>
        <v>0.12</v>
      </c>
      <c r="AC65" s="26">
        <f t="shared" si="12"/>
        <v>0.56000000000000005</v>
      </c>
      <c r="AD65" s="26">
        <f t="shared" si="21"/>
        <v>0</v>
      </c>
      <c r="AE65" s="26">
        <f t="shared" si="22"/>
        <v>0.55000000000000004</v>
      </c>
      <c r="AF65" s="26">
        <f t="shared" si="13"/>
        <v>0</v>
      </c>
      <c r="AR65" s="26">
        <f t="shared" si="14"/>
        <v>132</v>
      </c>
      <c r="AS65" s="26">
        <f t="shared" si="15"/>
        <v>22</v>
      </c>
      <c r="AT65" s="26">
        <f t="shared" si="16"/>
        <v>-107800</v>
      </c>
      <c r="AU65" s="26">
        <f t="shared" si="17"/>
        <v>528000</v>
      </c>
      <c r="AV65" s="26">
        <f t="shared" si="18"/>
        <v>420200</v>
      </c>
      <c r="AW65" s="26">
        <f t="shared" si="19"/>
        <v>2101</v>
      </c>
      <c r="AX65" s="26" t="str">
        <f t="shared" si="20"/>
        <v/>
      </c>
    </row>
    <row r="66" spans="1:50" x14ac:dyDescent="0.25">
      <c r="A66" s="25"/>
      <c r="B66" s="33">
        <v>121</v>
      </c>
      <c r="C66" s="34">
        <v>37.490793991577554</v>
      </c>
      <c r="D66" s="34">
        <v>15.024352386161091</v>
      </c>
      <c r="E66" s="34">
        <v>0.93528702957593668</v>
      </c>
      <c r="F66" s="35">
        <v>40240.624550019464</v>
      </c>
      <c r="G66" s="35">
        <v>-8961.1787237591489</v>
      </c>
      <c r="H66" s="35">
        <v>-9642.5022811562776</v>
      </c>
      <c r="I66" s="36">
        <v>1</v>
      </c>
      <c r="J66" s="63">
        <v>121</v>
      </c>
      <c r="K66" s="33">
        <v>121</v>
      </c>
      <c r="L66" s="40">
        <f t="shared" si="23"/>
        <v>0.34433607230685548</v>
      </c>
      <c r="M66" s="40">
        <f t="shared" si="24"/>
        <v>0.94632862700049836</v>
      </c>
      <c r="N66" s="40">
        <f t="shared" si="25"/>
        <v>0.25132359365103007</v>
      </c>
      <c r="O66" s="40">
        <f t="shared" si="26"/>
        <v>-0.17131064367291546</v>
      </c>
      <c r="P66" s="40">
        <f t="shared" si="27"/>
        <v>-1.4797098803675925</v>
      </c>
      <c r="Q66" s="40">
        <f t="shared" si="28"/>
        <v>-0.43686225947041035</v>
      </c>
      <c r="R66" s="36">
        <v>1</v>
      </c>
      <c r="S66" s="63">
        <v>121</v>
      </c>
      <c r="T66" s="25">
        <f t="shared" si="9"/>
        <v>0.39584862678442662</v>
      </c>
      <c r="U66" s="26">
        <f t="shared" si="29"/>
        <v>1</v>
      </c>
      <c r="V66" s="26">
        <f t="shared" si="30"/>
        <v>0</v>
      </c>
      <c r="W66" s="26">
        <f>SUM($U$20:U66)</f>
        <v>29</v>
      </c>
      <c r="X66" s="26">
        <f>SUM($V$20:V66)</f>
        <v>18</v>
      </c>
      <c r="Y66" s="26">
        <f t="shared" si="31"/>
        <v>132</v>
      </c>
      <c r="Z66" s="26">
        <f t="shared" si="32"/>
        <v>21</v>
      </c>
      <c r="AB66" s="26">
        <f t="shared" si="11"/>
        <v>0.12</v>
      </c>
      <c r="AC66" s="26">
        <f t="shared" si="12"/>
        <v>0.57999999999999996</v>
      </c>
      <c r="AD66" s="26">
        <f t="shared" si="21"/>
        <v>0</v>
      </c>
      <c r="AE66" s="26">
        <f t="shared" si="22"/>
        <v>0.57000000000000006</v>
      </c>
      <c r="AF66" s="26">
        <f t="shared" si="13"/>
        <v>0</v>
      </c>
      <c r="AR66" s="26">
        <f t="shared" si="14"/>
        <v>132</v>
      </c>
      <c r="AS66" s="26">
        <f t="shared" si="15"/>
        <v>21</v>
      </c>
      <c r="AT66" s="26">
        <f t="shared" si="16"/>
        <v>-102900</v>
      </c>
      <c r="AU66" s="26">
        <f t="shared" si="17"/>
        <v>528000</v>
      </c>
      <c r="AV66" s="26">
        <f t="shared" si="18"/>
        <v>425100</v>
      </c>
      <c r="AW66" s="26">
        <f t="shared" si="19"/>
        <v>2125.5</v>
      </c>
      <c r="AX66" s="26" t="str">
        <f t="shared" si="20"/>
        <v/>
      </c>
    </row>
    <row r="67" spans="1:50" x14ac:dyDescent="0.25">
      <c r="A67" s="25"/>
      <c r="B67" s="33">
        <v>82</v>
      </c>
      <c r="C67" s="34">
        <v>30.831203751171351</v>
      </c>
      <c r="D67" s="34">
        <v>0.71864064504965031</v>
      </c>
      <c r="E67" s="34">
        <v>0.18968083277574191</v>
      </c>
      <c r="F67" s="35">
        <v>25222.923658431286</v>
      </c>
      <c r="G67" s="35">
        <v>-1887.6716792055565</v>
      </c>
      <c r="H67" s="35">
        <v>-3179.9951669285015</v>
      </c>
      <c r="I67" s="36">
        <v>0</v>
      </c>
      <c r="J67" s="63">
        <v>82</v>
      </c>
      <c r="K67" s="33">
        <v>82</v>
      </c>
      <c r="L67" s="40">
        <f t="shared" si="23"/>
        <v>-0.46749517943913471</v>
      </c>
      <c r="M67" s="40">
        <f t="shared" si="24"/>
        <v>-1.165835284504507</v>
      </c>
      <c r="N67" s="40">
        <f t="shared" si="25"/>
        <v>-0.95312535057203374</v>
      </c>
      <c r="O67" s="40">
        <f t="shared" si="26"/>
        <v>-0.48507918338164779</v>
      </c>
      <c r="P67" s="40">
        <f t="shared" si="27"/>
        <v>0.33772582338079388</v>
      </c>
      <c r="Q67" s="40">
        <f t="shared" si="28"/>
        <v>0.42798293209418597</v>
      </c>
      <c r="R67" s="36">
        <v>0</v>
      </c>
      <c r="S67" s="63">
        <v>82</v>
      </c>
      <c r="T67" s="25">
        <f t="shared" si="9"/>
        <v>0.39368498634371435</v>
      </c>
      <c r="U67" s="26">
        <f t="shared" si="29"/>
        <v>0</v>
      </c>
      <c r="V67" s="26">
        <f t="shared" si="30"/>
        <v>1</v>
      </c>
      <c r="W67" s="26">
        <f>SUM($U$20:U67)</f>
        <v>29</v>
      </c>
      <c r="X67" s="26">
        <f>SUM($V$20:V67)</f>
        <v>19</v>
      </c>
      <c r="Y67" s="26">
        <f t="shared" si="31"/>
        <v>131</v>
      </c>
      <c r="Z67" s="26">
        <f t="shared" si="32"/>
        <v>21</v>
      </c>
      <c r="AB67" s="26">
        <f t="shared" si="11"/>
        <v>0.12666666666666668</v>
      </c>
      <c r="AC67" s="26">
        <f t="shared" si="12"/>
        <v>0.57999999999999996</v>
      </c>
      <c r="AD67" s="26">
        <f t="shared" si="21"/>
        <v>6.6666666666666818E-3</v>
      </c>
      <c r="AE67" s="26">
        <f t="shared" si="22"/>
        <v>0.57999999999999996</v>
      </c>
      <c r="AF67" s="26">
        <f t="shared" si="13"/>
        <v>3.8666666666666754E-3</v>
      </c>
      <c r="AR67" s="26">
        <f t="shared" si="14"/>
        <v>131</v>
      </c>
      <c r="AS67" s="26">
        <f t="shared" si="15"/>
        <v>21</v>
      </c>
      <c r="AT67" s="26">
        <f t="shared" si="16"/>
        <v>-102900</v>
      </c>
      <c r="AU67" s="26">
        <f t="shared" si="17"/>
        <v>524000</v>
      </c>
      <c r="AV67" s="26">
        <f t="shared" si="18"/>
        <v>421100</v>
      </c>
      <c r="AW67" s="26">
        <f t="shared" si="19"/>
        <v>2105.5</v>
      </c>
      <c r="AX67" s="26" t="str">
        <f t="shared" si="20"/>
        <v/>
      </c>
    </row>
    <row r="68" spans="1:50" x14ac:dyDescent="0.25">
      <c r="A68" s="25"/>
      <c r="B68" s="33">
        <v>162</v>
      </c>
      <c r="C68" s="34">
        <v>20.434567005447711</v>
      </c>
      <c r="D68" s="34">
        <v>0.62443781372554241</v>
      </c>
      <c r="E68" s="34">
        <v>0.31453437008108792</v>
      </c>
      <c r="F68" s="35">
        <v>16942.23063501513</v>
      </c>
      <c r="G68" s="35">
        <v>-411.61314901449282</v>
      </c>
      <c r="H68" s="35">
        <v>-4703.8338246641997</v>
      </c>
      <c r="I68" s="36">
        <v>1</v>
      </c>
      <c r="J68" s="63">
        <v>162</v>
      </c>
      <c r="K68" s="33">
        <v>162</v>
      </c>
      <c r="L68" s="40">
        <f t="shared" si="23"/>
        <v>-1.734887664342885</v>
      </c>
      <c r="M68" s="40">
        <f t="shared" si="24"/>
        <v>-1.1797438424487141</v>
      </c>
      <c r="N68" s="40">
        <f t="shared" si="25"/>
        <v>-0.75143750002129961</v>
      </c>
      <c r="O68" s="40">
        <f t="shared" si="26"/>
        <v>-0.65808975114364854</v>
      </c>
      <c r="P68" s="40">
        <f t="shared" si="27"/>
        <v>0.71697779226900826</v>
      </c>
      <c r="Q68" s="40">
        <f t="shared" si="28"/>
        <v>0.22405518198594568</v>
      </c>
      <c r="R68" s="36">
        <v>1</v>
      </c>
      <c r="S68" s="63">
        <v>162</v>
      </c>
      <c r="T68" s="25">
        <f t="shared" si="9"/>
        <v>0.39069780349732086</v>
      </c>
      <c r="U68" s="26">
        <f t="shared" si="29"/>
        <v>1</v>
      </c>
      <c r="V68" s="26">
        <f t="shared" si="30"/>
        <v>0</v>
      </c>
      <c r="W68" s="26">
        <f>SUM($U$20:U68)</f>
        <v>30</v>
      </c>
      <c r="X68" s="26">
        <f>SUM($V$20:V68)</f>
        <v>19</v>
      </c>
      <c r="Y68" s="26">
        <f t="shared" si="31"/>
        <v>131</v>
      </c>
      <c r="Z68" s="26">
        <f t="shared" si="32"/>
        <v>20</v>
      </c>
      <c r="AB68" s="26">
        <f t="shared" si="11"/>
        <v>0.12666666666666668</v>
      </c>
      <c r="AC68" s="26">
        <f t="shared" si="12"/>
        <v>0.6</v>
      </c>
      <c r="AD68" s="26">
        <f t="shared" si="21"/>
        <v>0</v>
      </c>
      <c r="AE68" s="26">
        <f t="shared" si="22"/>
        <v>0.59</v>
      </c>
      <c r="AF68" s="26">
        <f t="shared" si="13"/>
        <v>0</v>
      </c>
      <c r="AR68" s="26">
        <f t="shared" si="14"/>
        <v>131</v>
      </c>
      <c r="AS68" s="26">
        <f t="shared" si="15"/>
        <v>20</v>
      </c>
      <c r="AT68" s="26">
        <f t="shared" si="16"/>
        <v>-98000</v>
      </c>
      <c r="AU68" s="26">
        <f t="shared" si="17"/>
        <v>524000</v>
      </c>
      <c r="AV68" s="26">
        <f t="shared" si="18"/>
        <v>426000</v>
      </c>
      <c r="AW68" s="26">
        <f t="shared" si="19"/>
        <v>2130</v>
      </c>
      <c r="AX68" s="26" t="str">
        <f t="shared" si="20"/>
        <v/>
      </c>
    </row>
    <row r="69" spans="1:50" x14ac:dyDescent="0.25">
      <c r="A69" s="25"/>
      <c r="B69" s="33">
        <v>22</v>
      </c>
      <c r="C69" s="34">
        <v>37.350212873136456</v>
      </c>
      <c r="D69" s="34">
        <v>20.986999823084805</v>
      </c>
      <c r="E69" s="34">
        <v>2.0194706017492314</v>
      </c>
      <c r="F69" s="35">
        <v>92609.201214892033</v>
      </c>
      <c r="G69" s="35">
        <v>-10895.06812476204</v>
      </c>
      <c r="H69" s="35">
        <v>-18365.187803195768</v>
      </c>
      <c r="I69" s="36">
        <v>0</v>
      </c>
      <c r="J69" s="63">
        <v>22</v>
      </c>
      <c r="K69" s="33">
        <v>22</v>
      </c>
      <c r="L69" s="40">
        <f t="shared" si="23"/>
        <v>0.3271986597580428</v>
      </c>
      <c r="M69" s="40">
        <f t="shared" si="24"/>
        <v>1.8266824997201248</v>
      </c>
      <c r="N69" s="40">
        <f t="shared" si="25"/>
        <v>2.0027089287678876</v>
      </c>
      <c r="O69" s="40">
        <f t="shared" si="26"/>
        <v>0.92283898318279411</v>
      </c>
      <c r="P69" s="40">
        <f t="shared" si="27"/>
        <v>-1.9765948940312847</v>
      </c>
      <c r="Q69" s="40">
        <f t="shared" si="28"/>
        <v>-1.6041758883649451</v>
      </c>
      <c r="R69" s="36">
        <v>0</v>
      </c>
      <c r="S69" s="63">
        <v>22</v>
      </c>
      <c r="T69" s="25">
        <f t="shared" si="9"/>
        <v>0.37642977560339802</v>
      </c>
      <c r="U69" s="26">
        <f t="shared" si="29"/>
        <v>0</v>
      </c>
      <c r="V69" s="26">
        <f t="shared" si="30"/>
        <v>1</v>
      </c>
      <c r="W69" s="26">
        <f>SUM($U$20:U69)</f>
        <v>30</v>
      </c>
      <c r="X69" s="26">
        <f>SUM($V$20:V69)</f>
        <v>20</v>
      </c>
      <c r="Y69" s="26">
        <f t="shared" si="31"/>
        <v>130</v>
      </c>
      <c r="Z69" s="26">
        <f t="shared" si="32"/>
        <v>20</v>
      </c>
      <c r="AB69" s="26">
        <f t="shared" si="11"/>
        <v>0.13333333333333333</v>
      </c>
      <c r="AC69" s="26">
        <f t="shared" si="12"/>
        <v>0.6</v>
      </c>
      <c r="AD69" s="26">
        <f t="shared" si="21"/>
        <v>6.6666666666666541E-3</v>
      </c>
      <c r="AE69" s="26">
        <f t="shared" si="22"/>
        <v>0.6</v>
      </c>
      <c r="AF69" s="26">
        <f t="shared" si="13"/>
        <v>3.9999999999999923E-3</v>
      </c>
      <c r="AR69" s="26">
        <f t="shared" si="14"/>
        <v>130</v>
      </c>
      <c r="AS69" s="26">
        <f t="shared" si="15"/>
        <v>20</v>
      </c>
      <c r="AT69" s="26">
        <f t="shared" si="16"/>
        <v>-98000</v>
      </c>
      <c r="AU69" s="26">
        <f t="shared" si="17"/>
        <v>520000</v>
      </c>
      <c r="AV69" s="26">
        <f t="shared" si="18"/>
        <v>422000</v>
      </c>
      <c r="AW69" s="26">
        <f t="shared" si="19"/>
        <v>2110</v>
      </c>
      <c r="AX69" s="26" t="str">
        <f t="shared" si="20"/>
        <v/>
      </c>
    </row>
    <row r="70" spans="1:50" x14ac:dyDescent="0.25">
      <c r="A70" s="25"/>
      <c r="B70" s="33">
        <v>84</v>
      </c>
      <c r="C70" s="34">
        <v>23.940739472949126</v>
      </c>
      <c r="D70" s="34">
        <v>0.67735170055519167</v>
      </c>
      <c r="E70" s="34">
        <v>0.44176013528813202</v>
      </c>
      <c r="F70" s="35">
        <v>19047.964587440005</v>
      </c>
      <c r="G70" s="35">
        <v>-580.53259890637753</v>
      </c>
      <c r="H70" s="35">
        <v>-3148.4174237372299</v>
      </c>
      <c r="I70" s="36">
        <v>1</v>
      </c>
      <c r="J70" s="63">
        <v>84</v>
      </c>
      <c r="K70" s="33">
        <v>84</v>
      </c>
      <c r="L70" s="40">
        <f t="shared" si="23"/>
        <v>-1.3074709194118359</v>
      </c>
      <c r="M70" s="40">
        <f t="shared" si="24"/>
        <v>-1.1719313823487483</v>
      </c>
      <c r="N70" s="40">
        <f t="shared" si="25"/>
        <v>-0.54591756303684391</v>
      </c>
      <c r="O70" s="40">
        <f t="shared" si="26"/>
        <v>-0.61409413077292097</v>
      </c>
      <c r="P70" s="40">
        <f t="shared" si="27"/>
        <v>0.67357637379902457</v>
      </c>
      <c r="Q70" s="40">
        <f t="shared" si="28"/>
        <v>0.43220882444164782</v>
      </c>
      <c r="R70" s="36">
        <v>1</v>
      </c>
      <c r="S70" s="63">
        <v>84</v>
      </c>
      <c r="T70" s="25">
        <f t="shared" si="9"/>
        <v>0.37500894383762751</v>
      </c>
      <c r="U70" s="26">
        <f t="shared" si="29"/>
        <v>1</v>
      </c>
      <c r="V70" s="26">
        <f t="shared" si="30"/>
        <v>0</v>
      </c>
      <c r="W70" s="26">
        <f>SUM($U$20:U70)</f>
        <v>31</v>
      </c>
      <c r="X70" s="26">
        <f>SUM($V$20:V70)</f>
        <v>20</v>
      </c>
      <c r="Y70" s="26">
        <f t="shared" si="31"/>
        <v>130</v>
      </c>
      <c r="Z70" s="26">
        <f t="shared" si="32"/>
        <v>19</v>
      </c>
      <c r="AB70" s="26">
        <f t="shared" si="11"/>
        <v>0.13333333333333333</v>
      </c>
      <c r="AC70" s="26">
        <f t="shared" si="12"/>
        <v>0.62</v>
      </c>
      <c r="AD70" s="26">
        <f t="shared" si="21"/>
        <v>0</v>
      </c>
      <c r="AE70" s="26">
        <f t="shared" si="22"/>
        <v>0.61</v>
      </c>
      <c r="AF70" s="26">
        <f t="shared" si="13"/>
        <v>0</v>
      </c>
      <c r="AR70" s="26">
        <f t="shared" si="14"/>
        <v>130</v>
      </c>
      <c r="AS70" s="26">
        <f t="shared" si="15"/>
        <v>19</v>
      </c>
      <c r="AT70" s="26">
        <f t="shared" si="16"/>
        <v>-93100</v>
      </c>
      <c r="AU70" s="26">
        <f t="shared" si="17"/>
        <v>520000</v>
      </c>
      <c r="AV70" s="26">
        <f t="shared" si="18"/>
        <v>426900</v>
      </c>
      <c r="AW70" s="26">
        <f t="shared" si="19"/>
        <v>2134.5</v>
      </c>
      <c r="AX70" s="26" t="str">
        <f t="shared" si="20"/>
        <v/>
      </c>
    </row>
    <row r="71" spans="1:50" x14ac:dyDescent="0.25">
      <c r="A71" s="25"/>
      <c r="B71" s="33">
        <v>28</v>
      </c>
      <c r="C71" s="34">
        <v>30.799678852086075</v>
      </c>
      <c r="D71" s="34">
        <v>0.58299538853328337</v>
      </c>
      <c r="E71" s="34">
        <v>1.8222858697199964</v>
      </c>
      <c r="F71" s="35">
        <v>19312.633294967578</v>
      </c>
      <c r="G71" s="35">
        <v>29.988405634568466</v>
      </c>
      <c r="H71" s="35">
        <v>-495.87898404542295</v>
      </c>
      <c r="I71" s="36">
        <v>0</v>
      </c>
      <c r="J71" s="63">
        <v>28</v>
      </c>
      <c r="K71" s="33">
        <v>28</v>
      </c>
      <c r="L71" s="40">
        <f t="shared" si="23"/>
        <v>-0.47133819340270933</v>
      </c>
      <c r="M71" s="40">
        <f t="shared" si="24"/>
        <v>-1.185862600919485</v>
      </c>
      <c r="N71" s="40">
        <f t="shared" si="25"/>
        <v>1.6841775869835005</v>
      </c>
      <c r="O71" s="40">
        <f t="shared" si="26"/>
        <v>-0.6085643419945308</v>
      </c>
      <c r="P71" s="40">
        <f t="shared" si="27"/>
        <v>0.83044094812575764</v>
      </c>
      <c r="Q71" s="40">
        <f t="shared" si="28"/>
        <v>0.78718485378437719</v>
      </c>
      <c r="R71" s="36">
        <v>0</v>
      </c>
      <c r="S71" s="63">
        <v>28</v>
      </c>
      <c r="T71" s="25">
        <f t="shared" si="9"/>
        <v>0.37442688937162083</v>
      </c>
      <c r="U71" s="26">
        <f t="shared" si="29"/>
        <v>0</v>
      </c>
      <c r="V71" s="26">
        <f t="shared" si="30"/>
        <v>1</v>
      </c>
      <c r="W71" s="26">
        <f>SUM($U$20:U71)</f>
        <v>31</v>
      </c>
      <c r="X71" s="26">
        <f>SUM($V$20:V71)</f>
        <v>21</v>
      </c>
      <c r="Y71" s="26">
        <f t="shared" si="31"/>
        <v>129</v>
      </c>
      <c r="Z71" s="26">
        <f t="shared" si="32"/>
        <v>19</v>
      </c>
      <c r="AB71" s="26">
        <f t="shared" si="11"/>
        <v>0.14000000000000001</v>
      </c>
      <c r="AC71" s="26">
        <f t="shared" si="12"/>
        <v>0.62</v>
      </c>
      <c r="AD71" s="26">
        <f t="shared" si="21"/>
        <v>6.6666666666666818E-3</v>
      </c>
      <c r="AE71" s="26">
        <f t="shared" si="22"/>
        <v>0.62</v>
      </c>
      <c r="AF71" s="26">
        <f t="shared" si="13"/>
        <v>4.133333333333343E-3</v>
      </c>
      <c r="AR71" s="26">
        <f t="shared" si="14"/>
        <v>129</v>
      </c>
      <c r="AS71" s="26">
        <f t="shared" si="15"/>
        <v>19</v>
      </c>
      <c r="AT71" s="26">
        <f t="shared" si="16"/>
        <v>-93100</v>
      </c>
      <c r="AU71" s="26">
        <f t="shared" si="17"/>
        <v>516000</v>
      </c>
      <c r="AV71" s="26">
        <f t="shared" si="18"/>
        <v>422900</v>
      </c>
      <c r="AW71" s="26">
        <f t="shared" si="19"/>
        <v>2114.5</v>
      </c>
      <c r="AX71" s="26" t="str">
        <f t="shared" si="20"/>
        <v/>
      </c>
    </row>
    <row r="72" spans="1:50" x14ac:dyDescent="0.25">
      <c r="A72" s="25"/>
      <c r="B72" s="33">
        <v>178</v>
      </c>
      <c r="C72" s="34">
        <v>36.199846441670395</v>
      </c>
      <c r="D72" s="34">
        <v>6.3279653086915424</v>
      </c>
      <c r="E72" s="34">
        <v>0.65132442865333506</v>
      </c>
      <c r="F72" s="35">
        <v>35807.628866480671</v>
      </c>
      <c r="G72" s="35">
        <v>-3371.4841241971344</v>
      </c>
      <c r="H72" s="35">
        <v>-10031.864660073488</v>
      </c>
      <c r="I72" s="36">
        <v>0</v>
      </c>
      <c r="J72" s="63">
        <v>178</v>
      </c>
      <c r="K72" s="33">
        <v>178</v>
      </c>
      <c r="L72" s="40">
        <f t="shared" si="23"/>
        <v>0.18696429303119497</v>
      </c>
      <c r="M72" s="40">
        <f t="shared" si="24"/>
        <v>-0.33764768105857901</v>
      </c>
      <c r="N72" s="40">
        <f t="shared" si="25"/>
        <v>-0.20738833276247282</v>
      </c>
      <c r="O72" s="40">
        <f t="shared" si="26"/>
        <v>-0.26393031909461606</v>
      </c>
      <c r="P72" s="40">
        <f t="shared" si="27"/>
        <v>-4.3518402179183992E-2</v>
      </c>
      <c r="Q72" s="40">
        <f t="shared" si="28"/>
        <v>-0.48896869049334002</v>
      </c>
      <c r="R72" s="36">
        <v>0</v>
      </c>
      <c r="S72" s="63">
        <v>178</v>
      </c>
      <c r="T72" s="25">
        <f t="shared" si="9"/>
        <v>0.3688694293422774</v>
      </c>
      <c r="U72" s="26">
        <f t="shared" si="29"/>
        <v>0</v>
      </c>
      <c r="V72" s="26">
        <f t="shared" si="30"/>
        <v>1</v>
      </c>
      <c r="W72" s="26">
        <f>SUM($U$20:U72)</f>
        <v>31</v>
      </c>
      <c r="X72" s="26">
        <f>SUM($V$20:V72)</f>
        <v>22</v>
      </c>
      <c r="Y72" s="26">
        <f t="shared" si="31"/>
        <v>128</v>
      </c>
      <c r="Z72" s="26">
        <f t="shared" si="32"/>
        <v>19</v>
      </c>
      <c r="AB72" s="26">
        <f t="shared" si="11"/>
        <v>0.14666666666666667</v>
      </c>
      <c r="AC72" s="26">
        <f t="shared" si="12"/>
        <v>0.62</v>
      </c>
      <c r="AD72" s="26">
        <f t="shared" si="21"/>
        <v>6.6666666666666541E-3</v>
      </c>
      <c r="AE72" s="26">
        <f t="shared" si="22"/>
        <v>0.62</v>
      </c>
      <c r="AF72" s="26">
        <f t="shared" si="13"/>
        <v>4.1333333333333257E-3</v>
      </c>
      <c r="AR72" s="26">
        <f t="shared" si="14"/>
        <v>128</v>
      </c>
      <c r="AS72" s="26">
        <f t="shared" si="15"/>
        <v>19</v>
      </c>
      <c r="AT72" s="26">
        <f t="shared" si="16"/>
        <v>-93100</v>
      </c>
      <c r="AU72" s="26">
        <f t="shared" si="17"/>
        <v>512000</v>
      </c>
      <c r="AV72" s="26">
        <f t="shared" si="18"/>
        <v>418900</v>
      </c>
      <c r="AW72" s="26">
        <f t="shared" si="19"/>
        <v>2094.5</v>
      </c>
      <c r="AX72" s="26" t="str">
        <f t="shared" si="20"/>
        <v/>
      </c>
    </row>
    <row r="73" spans="1:50" x14ac:dyDescent="0.25">
      <c r="A73" s="25"/>
      <c r="B73" s="33">
        <v>169</v>
      </c>
      <c r="C73" s="34">
        <v>55.578863827404838</v>
      </c>
      <c r="D73" s="34">
        <v>11.74257070120515</v>
      </c>
      <c r="E73" s="34">
        <v>0.19862118823593844</v>
      </c>
      <c r="F73" s="35">
        <v>57901.286281471803</v>
      </c>
      <c r="G73" s="35">
        <v>-9563.0107642638486</v>
      </c>
      <c r="H73" s="35">
        <v>-6762.5819104534876</v>
      </c>
      <c r="I73" s="36">
        <v>0</v>
      </c>
      <c r="J73" s="63">
        <v>169</v>
      </c>
      <c r="K73" s="33">
        <v>169</v>
      </c>
      <c r="L73" s="40">
        <f t="shared" si="23"/>
        <v>2.5493456669501544</v>
      </c>
      <c r="M73" s="40">
        <f t="shared" si="24"/>
        <v>0.46179063505410867</v>
      </c>
      <c r="N73" s="40">
        <f t="shared" si="25"/>
        <v>-0.93868314000400876</v>
      </c>
      <c r="O73" s="40">
        <f t="shared" si="26"/>
        <v>0.19767793066149275</v>
      </c>
      <c r="P73" s="40">
        <f t="shared" si="27"/>
        <v>-1.6343419505957795</v>
      </c>
      <c r="Q73" s="40">
        <f t="shared" si="28"/>
        <v>-5.1456836982321209E-2</v>
      </c>
      <c r="R73" s="36">
        <v>0</v>
      </c>
      <c r="S73" s="63">
        <v>169</v>
      </c>
      <c r="T73" s="25">
        <f t="shared" si="9"/>
        <v>0.36702355214832738</v>
      </c>
      <c r="U73" s="26">
        <f t="shared" si="29"/>
        <v>0</v>
      </c>
      <c r="V73" s="26">
        <f t="shared" si="30"/>
        <v>1</v>
      </c>
      <c r="W73" s="26">
        <f>SUM($U$20:U73)</f>
        <v>31</v>
      </c>
      <c r="X73" s="26">
        <f>SUM($V$20:V73)</f>
        <v>23</v>
      </c>
      <c r="Y73" s="26">
        <f t="shared" si="31"/>
        <v>127</v>
      </c>
      <c r="Z73" s="26">
        <f t="shared" si="32"/>
        <v>19</v>
      </c>
      <c r="AB73" s="26">
        <f t="shared" si="11"/>
        <v>0.15333333333333332</v>
      </c>
      <c r="AC73" s="26">
        <f t="shared" si="12"/>
        <v>0.62</v>
      </c>
      <c r="AD73" s="26">
        <f t="shared" si="21"/>
        <v>6.6666666666666541E-3</v>
      </c>
      <c r="AE73" s="26">
        <f t="shared" si="22"/>
        <v>0.62</v>
      </c>
      <c r="AF73" s="26">
        <f t="shared" si="13"/>
        <v>4.1333333333333257E-3</v>
      </c>
      <c r="AR73" s="26">
        <f t="shared" si="14"/>
        <v>127</v>
      </c>
      <c r="AS73" s="26">
        <f t="shared" si="15"/>
        <v>19</v>
      </c>
      <c r="AT73" s="26">
        <f t="shared" si="16"/>
        <v>-93100</v>
      </c>
      <c r="AU73" s="26">
        <f t="shared" si="17"/>
        <v>508000</v>
      </c>
      <c r="AV73" s="26">
        <f t="shared" si="18"/>
        <v>414900</v>
      </c>
      <c r="AW73" s="26">
        <f t="shared" si="19"/>
        <v>2074.5</v>
      </c>
      <c r="AX73" s="26" t="str">
        <f t="shared" si="20"/>
        <v/>
      </c>
    </row>
    <row r="74" spans="1:50" x14ac:dyDescent="0.25">
      <c r="A74" s="25"/>
      <c r="B74" s="33">
        <v>143</v>
      </c>
      <c r="C74" s="34">
        <v>32.125359066172116</v>
      </c>
      <c r="D74" s="34">
        <v>0.67195531599670422</v>
      </c>
      <c r="E74" s="34">
        <v>0.70155282771368743</v>
      </c>
      <c r="F74" s="35">
        <v>33664.057533347535</v>
      </c>
      <c r="G74" s="35">
        <v>-1578.9263142581913</v>
      </c>
      <c r="H74" s="35">
        <v>-1008.0258536497366</v>
      </c>
      <c r="I74" s="36">
        <v>0</v>
      </c>
      <c r="J74" s="63">
        <v>143</v>
      </c>
      <c r="K74" s="33">
        <v>143</v>
      </c>
      <c r="L74" s="40">
        <f t="shared" si="23"/>
        <v>-0.30973236049628133</v>
      </c>
      <c r="M74" s="40">
        <f t="shared" si="24"/>
        <v>-1.1727281304535131</v>
      </c>
      <c r="N74" s="40">
        <f t="shared" si="25"/>
        <v>-0.12624959963782301</v>
      </c>
      <c r="O74" s="40">
        <f t="shared" si="26"/>
        <v>-0.30871648522044548</v>
      </c>
      <c r="P74" s="40">
        <f t="shared" si="27"/>
        <v>0.41705349579107553</v>
      </c>
      <c r="Q74" s="40">
        <f t="shared" si="28"/>
        <v>0.71864678493227385</v>
      </c>
      <c r="R74" s="36">
        <v>0</v>
      </c>
      <c r="S74" s="63">
        <v>143</v>
      </c>
      <c r="T74" s="25">
        <f t="shared" si="9"/>
        <v>0.36689594458369773</v>
      </c>
      <c r="U74" s="26">
        <f t="shared" si="29"/>
        <v>0</v>
      </c>
      <c r="V74" s="26">
        <f t="shared" si="30"/>
        <v>1</v>
      </c>
      <c r="W74" s="26">
        <f>SUM($U$20:U74)</f>
        <v>31</v>
      </c>
      <c r="X74" s="26">
        <f>SUM($V$20:V74)</f>
        <v>24</v>
      </c>
      <c r="Y74" s="26">
        <f t="shared" si="31"/>
        <v>126</v>
      </c>
      <c r="Z74" s="26">
        <f t="shared" si="32"/>
        <v>19</v>
      </c>
      <c r="AB74" s="26">
        <f t="shared" si="11"/>
        <v>0.16</v>
      </c>
      <c r="AC74" s="26">
        <f t="shared" si="12"/>
        <v>0.62</v>
      </c>
      <c r="AD74" s="26">
        <f t="shared" si="21"/>
        <v>6.6666666666666818E-3</v>
      </c>
      <c r="AE74" s="26">
        <f t="shared" si="22"/>
        <v>0.62</v>
      </c>
      <c r="AF74" s="26">
        <f t="shared" si="13"/>
        <v>4.133333333333343E-3</v>
      </c>
      <c r="AR74" s="26">
        <f t="shared" si="14"/>
        <v>126</v>
      </c>
      <c r="AS74" s="26">
        <f t="shared" si="15"/>
        <v>19</v>
      </c>
      <c r="AT74" s="26">
        <f t="shared" si="16"/>
        <v>-93100</v>
      </c>
      <c r="AU74" s="26">
        <f t="shared" si="17"/>
        <v>504000</v>
      </c>
      <c r="AV74" s="26">
        <f t="shared" si="18"/>
        <v>410900</v>
      </c>
      <c r="AW74" s="26">
        <f t="shared" si="19"/>
        <v>2054.5</v>
      </c>
      <c r="AX74" s="26" t="str">
        <f t="shared" si="20"/>
        <v/>
      </c>
    </row>
    <row r="75" spans="1:50" x14ac:dyDescent="0.25">
      <c r="A75" s="25"/>
      <c r="B75" s="33">
        <v>180</v>
      </c>
      <c r="C75" s="34">
        <v>25.231528165741395</v>
      </c>
      <c r="D75" s="34">
        <v>1.6422286001723998</v>
      </c>
      <c r="E75" s="34">
        <v>0.85477320194543271</v>
      </c>
      <c r="F75" s="35">
        <v>14781.165292345569</v>
      </c>
      <c r="G75" s="35">
        <v>-457.2151030268821</v>
      </c>
      <c r="H75" s="35">
        <v>-2988.8460964790397</v>
      </c>
      <c r="I75" s="36">
        <v>1</v>
      </c>
      <c r="J75" s="63">
        <v>180</v>
      </c>
      <c r="K75" s="33">
        <v>180</v>
      </c>
      <c r="L75" s="40">
        <f t="shared" si="23"/>
        <v>-1.1501185054673406</v>
      </c>
      <c r="M75" s="40">
        <f t="shared" si="24"/>
        <v>-1.0294723280005744</v>
      </c>
      <c r="N75" s="40">
        <f t="shared" si="25"/>
        <v>0.12126191350259477</v>
      </c>
      <c r="O75" s="40">
        <f t="shared" si="26"/>
        <v>-0.70324142393827627</v>
      </c>
      <c r="P75" s="40">
        <f t="shared" si="27"/>
        <v>0.70526102732330542</v>
      </c>
      <c r="Q75" s="40">
        <f t="shared" si="28"/>
        <v>0.45356346168251022</v>
      </c>
      <c r="R75" s="36">
        <v>1</v>
      </c>
      <c r="S75" s="63">
        <v>180</v>
      </c>
      <c r="T75" s="25">
        <f t="shared" si="9"/>
        <v>0.36626350623900267</v>
      </c>
      <c r="U75" s="26">
        <f t="shared" si="29"/>
        <v>1</v>
      </c>
      <c r="V75" s="26">
        <f t="shared" si="30"/>
        <v>0</v>
      </c>
      <c r="W75" s="26">
        <f>SUM($U$20:U75)</f>
        <v>32</v>
      </c>
      <c r="X75" s="26">
        <f>SUM($V$20:V75)</f>
        <v>24</v>
      </c>
      <c r="Y75" s="26">
        <f t="shared" si="31"/>
        <v>126</v>
      </c>
      <c r="Z75" s="26">
        <f t="shared" si="32"/>
        <v>18</v>
      </c>
      <c r="AB75" s="26">
        <f t="shared" si="11"/>
        <v>0.16</v>
      </c>
      <c r="AC75" s="26">
        <f t="shared" si="12"/>
        <v>0.64</v>
      </c>
      <c r="AD75" s="26">
        <f t="shared" si="21"/>
        <v>0</v>
      </c>
      <c r="AE75" s="26">
        <f t="shared" si="22"/>
        <v>0.63</v>
      </c>
      <c r="AF75" s="26">
        <f t="shared" si="13"/>
        <v>0</v>
      </c>
      <c r="AR75" s="26">
        <f t="shared" si="14"/>
        <v>126</v>
      </c>
      <c r="AS75" s="26">
        <f t="shared" si="15"/>
        <v>18</v>
      </c>
      <c r="AT75" s="26">
        <f t="shared" si="16"/>
        <v>-88200</v>
      </c>
      <c r="AU75" s="26">
        <f t="shared" si="17"/>
        <v>504000</v>
      </c>
      <c r="AV75" s="26">
        <f t="shared" si="18"/>
        <v>415800</v>
      </c>
      <c r="AW75" s="26">
        <f t="shared" si="19"/>
        <v>2079</v>
      </c>
      <c r="AX75" s="26" t="str">
        <f t="shared" si="20"/>
        <v/>
      </c>
    </row>
    <row r="76" spans="1:50" x14ac:dyDescent="0.25">
      <c r="A76" s="25"/>
      <c r="B76" s="33">
        <v>179</v>
      </c>
      <c r="C76" s="34">
        <v>28.878029890811099</v>
      </c>
      <c r="D76" s="34">
        <v>0.99368862442695272</v>
      </c>
      <c r="E76" s="34">
        <v>0.8093565117512096</v>
      </c>
      <c r="F76" s="35">
        <v>16539.508056281666</v>
      </c>
      <c r="G76" s="35">
        <v>-523.46212670065654</v>
      </c>
      <c r="H76" s="35">
        <v>-2422.4055718690342</v>
      </c>
      <c r="I76" s="36">
        <v>1</v>
      </c>
      <c r="J76" s="63">
        <v>179</v>
      </c>
      <c r="K76" s="33">
        <v>179</v>
      </c>
      <c r="L76" s="40">
        <f t="shared" si="23"/>
        <v>-0.70559505085661312</v>
      </c>
      <c r="M76" s="40">
        <f t="shared" si="24"/>
        <v>-1.1252258813174147</v>
      </c>
      <c r="N76" s="40">
        <f t="shared" si="25"/>
        <v>4.7895993544720676E-2</v>
      </c>
      <c r="O76" s="40">
        <f t="shared" si="26"/>
        <v>-0.6665039336040085</v>
      </c>
      <c r="P76" s="40">
        <f t="shared" si="27"/>
        <v>0.68823980922973094</v>
      </c>
      <c r="Q76" s="40">
        <f t="shared" si="28"/>
        <v>0.52936738040281139</v>
      </c>
      <c r="R76" s="36">
        <v>1</v>
      </c>
      <c r="S76" s="63">
        <v>179</v>
      </c>
      <c r="T76" s="25">
        <f t="shared" si="9"/>
        <v>0.36612129562496998</v>
      </c>
      <c r="U76" s="26">
        <f t="shared" si="29"/>
        <v>1</v>
      </c>
      <c r="V76" s="26">
        <f t="shared" si="30"/>
        <v>0</v>
      </c>
      <c r="W76" s="26">
        <f>SUM($U$20:U76)</f>
        <v>33</v>
      </c>
      <c r="X76" s="26">
        <f>SUM($V$20:V76)</f>
        <v>24</v>
      </c>
      <c r="Y76" s="26">
        <f t="shared" si="31"/>
        <v>126</v>
      </c>
      <c r="Z76" s="26">
        <f t="shared" si="32"/>
        <v>17</v>
      </c>
      <c r="AB76" s="26">
        <f t="shared" si="11"/>
        <v>0.16</v>
      </c>
      <c r="AC76" s="26">
        <f t="shared" si="12"/>
        <v>0.66</v>
      </c>
      <c r="AD76" s="26">
        <f t="shared" si="21"/>
        <v>0</v>
      </c>
      <c r="AE76" s="26">
        <f t="shared" si="22"/>
        <v>0.65</v>
      </c>
      <c r="AF76" s="26">
        <f t="shared" si="13"/>
        <v>0</v>
      </c>
      <c r="AR76" s="26">
        <f t="shared" si="14"/>
        <v>126</v>
      </c>
      <c r="AS76" s="26">
        <f t="shared" si="15"/>
        <v>17</v>
      </c>
      <c r="AT76" s="26">
        <f t="shared" si="16"/>
        <v>-83300</v>
      </c>
      <c r="AU76" s="26">
        <f t="shared" si="17"/>
        <v>504000</v>
      </c>
      <c r="AV76" s="26">
        <f t="shared" si="18"/>
        <v>420700</v>
      </c>
      <c r="AW76" s="26">
        <f t="shared" si="19"/>
        <v>2103.5</v>
      </c>
      <c r="AX76" s="26" t="str">
        <f t="shared" si="20"/>
        <v/>
      </c>
    </row>
    <row r="77" spans="1:50" x14ac:dyDescent="0.25">
      <c r="A77" s="25"/>
      <c r="B77" s="33">
        <v>59</v>
      </c>
      <c r="C77" s="34">
        <v>21.351389856849458</v>
      </c>
      <c r="D77" s="34">
        <v>5.5329227767606062</v>
      </c>
      <c r="E77" s="34">
        <v>0.94562586869286558</v>
      </c>
      <c r="F77" s="35">
        <v>14330.949505121729</v>
      </c>
      <c r="G77" s="35">
        <v>-1810.6701348781996</v>
      </c>
      <c r="H77" s="35">
        <v>-4767.5215122278378</v>
      </c>
      <c r="I77" s="36">
        <v>0</v>
      </c>
      <c r="J77" s="63">
        <v>59</v>
      </c>
      <c r="K77" s="33">
        <v>59</v>
      </c>
      <c r="L77" s="40">
        <f t="shared" si="23"/>
        <v>-1.6231232139466982</v>
      </c>
      <c r="M77" s="40">
        <f t="shared" si="24"/>
        <v>-0.4550315746002242</v>
      </c>
      <c r="N77" s="40">
        <f t="shared" si="25"/>
        <v>0.2680249085171324</v>
      </c>
      <c r="O77" s="40">
        <f t="shared" si="26"/>
        <v>-0.7126478937521854</v>
      </c>
      <c r="P77" s="40">
        <f t="shared" si="27"/>
        <v>0.35751026058045093</v>
      </c>
      <c r="Q77" s="40">
        <f t="shared" si="28"/>
        <v>0.21553217545338538</v>
      </c>
      <c r="R77" s="36">
        <v>0</v>
      </c>
      <c r="S77" s="63">
        <v>59</v>
      </c>
      <c r="T77" s="25">
        <f t="shared" si="9"/>
        <v>0.35764579879108682</v>
      </c>
      <c r="U77" s="26">
        <f t="shared" si="29"/>
        <v>0</v>
      </c>
      <c r="V77" s="26">
        <f t="shared" si="30"/>
        <v>1</v>
      </c>
      <c r="W77" s="26">
        <f>SUM($U$20:U77)</f>
        <v>33</v>
      </c>
      <c r="X77" s="26">
        <f>SUM($V$20:V77)</f>
        <v>25</v>
      </c>
      <c r="Y77" s="26">
        <f t="shared" si="31"/>
        <v>125</v>
      </c>
      <c r="Z77" s="26">
        <f t="shared" si="32"/>
        <v>17</v>
      </c>
      <c r="AB77" s="26">
        <f t="shared" si="11"/>
        <v>0.16666666666666666</v>
      </c>
      <c r="AC77" s="26">
        <f t="shared" si="12"/>
        <v>0.66</v>
      </c>
      <c r="AD77" s="26">
        <f t="shared" si="21"/>
        <v>6.6666666666666541E-3</v>
      </c>
      <c r="AE77" s="26">
        <f t="shared" si="22"/>
        <v>0.66</v>
      </c>
      <c r="AF77" s="26">
        <f t="shared" si="13"/>
        <v>4.3999999999999916E-3</v>
      </c>
      <c r="AR77" s="26">
        <f t="shared" si="14"/>
        <v>125</v>
      </c>
      <c r="AS77" s="26">
        <f t="shared" si="15"/>
        <v>17</v>
      </c>
      <c r="AT77" s="26">
        <f t="shared" si="16"/>
        <v>-83300</v>
      </c>
      <c r="AU77" s="26">
        <f t="shared" si="17"/>
        <v>500000</v>
      </c>
      <c r="AV77" s="26">
        <f t="shared" si="18"/>
        <v>416700</v>
      </c>
      <c r="AW77" s="26">
        <f t="shared" si="19"/>
        <v>2083.5</v>
      </c>
      <c r="AX77" s="26" t="str">
        <f t="shared" si="20"/>
        <v/>
      </c>
    </row>
    <row r="78" spans="1:50" x14ac:dyDescent="0.25">
      <c r="A78" s="25"/>
      <c r="B78" s="33">
        <v>114</v>
      </c>
      <c r="C78" s="34">
        <v>22.856317166266241</v>
      </c>
      <c r="D78" s="34">
        <v>3.5368954653935396</v>
      </c>
      <c r="E78" s="34">
        <v>1.6722520624659842</v>
      </c>
      <c r="F78" s="35">
        <v>15752.417432198848</v>
      </c>
      <c r="G78" s="35">
        <v>-38.673229554272396</v>
      </c>
      <c r="H78" s="35">
        <v>-3395.4375453661391</v>
      </c>
      <c r="I78" s="36">
        <v>1</v>
      </c>
      <c r="J78" s="63">
        <v>114</v>
      </c>
      <c r="K78" s="33">
        <v>114</v>
      </c>
      <c r="L78" s="40">
        <f t="shared" si="23"/>
        <v>-1.4396664279754294</v>
      </c>
      <c r="M78" s="40">
        <f t="shared" si="24"/>
        <v>-0.74973462256757661</v>
      </c>
      <c r="N78" s="40">
        <f t="shared" si="25"/>
        <v>1.4418136400093751</v>
      </c>
      <c r="O78" s="40">
        <f t="shared" si="26"/>
        <v>-0.68294881271830965</v>
      </c>
      <c r="P78" s="40">
        <f t="shared" si="27"/>
        <v>0.81279933039866004</v>
      </c>
      <c r="Q78" s="40">
        <f t="shared" si="28"/>
        <v>0.39915134989896928</v>
      </c>
      <c r="R78" s="36">
        <v>1</v>
      </c>
      <c r="S78" s="63">
        <v>114</v>
      </c>
      <c r="T78" s="25">
        <f t="shared" si="9"/>
        <v>0.3455130139307272</v>
      </c>
      <c r="U78" s="26">
        <f t="shared" si="29"/>
        <v>1</v>
      </c>
      <c r="V78" s="26">
        <f t="shared" si="30"/>
        <v>0</v>
      </c>
      <c r="W78" s="26">
        <f>SUM($U$20:U78)</f>
        <v>34</v>
      </c>
      <c r="X78" s="26">
        <f>SUM($V$20:V78)</f>
        <v>25</v>
      </c>
      <c r="Y78" s="26">
        <f t="shared" si="31"/>
        <v>125</v>
      </c>
      <c r="Z78" s="26">
        <f t="shared" si="32"/>
        <v>16</v>
      </c>
      <c r="AB78" s="26">
        <f t="shared" si="11"/>
        <v>0.16666666666666666</v>
      </c>
      <c r="AC78" s="26">
        <f t="shared" si="12"/>
        <v>0.68</v>
      </c>
      <c r="AD78" s="26">
        <f t="shared" si="21"/>
        <v>0</v>
      </c>
      <c r="AE78" s="26">
        <f t="shared" si="22"/>
        <v>0.67</v>
      </c>
      <c r="AF78" s="26">
        <f t="shared" si="13"/>
        <v>0</v>
      </c>
      <c r="AR78" s="26">
        <f t="shared" si="14"/>
        <v>125</v>
      </c>
      <c r="AS78" s="26">
        <f t="shared" si="15"/>
        <v>16</v>
      </c>
      <c r="AT78" s="26">
        <f t="shared" si="16"/>
        <v>-78400</v>
      </c>
      <c r="AU78" s="26">
        <f t="shared" si="17"/>
        <v>500000</v>
      </c>
      <c r="AV78" s="26">
        <f t="shared" si="18"/>
        <v>421600</v>
      </c>
      <c r="AW78" s="26">
        <f t="shared" si="19"/>
        <v>2108</v>
      </c>
      <c r="AX78" s="26" t="str">
        <f t="shared" si="20"/>
        <v/>
      </c>
    </row>
    <row r="79" spans="1:50" x14ac:dyDescent="0.25">
      <c r="A79" s="25"/>
      <c r="B79" s="33">
        <v>102</v>
      </c>
      <c r="C79" s="34">
        <v>31.612582244669643</v>
      </c>
      <c r="D79" s="34">
        <v>9.641135841005914</v>
      </c>
      <c r="E79" s="34">
        <v>0.47084855389841496</v>
      </c>
      <c r="F79" s="35">
        <v>49859.31126578078</v>
      </c>
      <c r="G79" s="35">
        <v>-6374.2120948490601</v>
      </c>
      <c r="H79" s="35">
        <v>-4486.8415996281747</v>
      </c>
      <c r="I79" s="36">
        <v>1</v>
      </c>
      <c r="J79" s="63">
        <v>102</v>
      </c>
      <c r="K79" s="33">
        <v>102</v>
      </c>
      <c r="L79" s="40">
        <f t="shared" si="23"/>
        <v>-0.37224194950085826</v>
      </c>
      <c r="M79" s="40">
        <f t="shared" si="24"/>
        <v>0.15152471089628347</v>
      </c>
      <c r="N79" s="40">
        <f t="shared" si="25"/>
        <v>-0.49892826059457557</v>
      </c>
      <c r="O79" s="40">
        <f t="shared" si="26"/>
        <v>2.9654957287395155E-2</v>
      </c>
      <c r="P79" s="40">
        <f t="shared" si="27"/>
        <v>-0.81502608403110099</v>
      </c>
      <c r="Q79" s="40">
        <f t="shared" si="28"/>
        <v>0.25309417244464066</v>
      </c>
      <c r="R79" s="36">
        <v>1</v>
      </c>
      <c r="S79" s="63">
        <v>102</v>
      </c>
      <c r="T79" s="25">
        <f t="shared" si="9"/>
        <v>0.34455025833626834</v>
      </c>
      <c r="U79" s="26">
        <f t="shared" si="29"/>
        <v>1</v>
      </c>
      <c r="V79" s="26">
        <f t="shared" si="30"/>
        <v>0</v>
      </c>
      <c r="W79" s="26">
        <f>SUM($U$20:U79)</f>
        <v>35</v>
      </c>
      <c r="X79" s="26">
        <f>SUM($V$20:V79)</f>
        <v>25</v>
      </c>
      <c r="Y79" s="26">
        <f t="shared" si="31"/>
        <v>125</v>
      </c>
      <c r="Z79" s="26">
        <f t="shared" si="32"/>
        <v>15</v>
      </c>
      <c r="AB79" s="26">
        <f t="shared" si="11"/>
        <v>0.16666666666666666</v>
      </c>
      <c r="AC79" s="26">
        <f t="shared" si="12"/>
        <v>0.7</v>
      </c>
      <c r="AD79" s="26">
        <f t="shared" si="21"/>
        <v>0</v>
      </c>
      <c r="AE79" s="26">
        <f t="shared" si="22"/>
        <v>0.69</v>
      </c>
      <c r="AF79" s="26">
        <f t="shared" si="13"/>
        <v>0</v>
      </c>
      <c r="AR79" s="26">
        <f t="shared" si="14"/>
        <v>125</v>
      </c>
      <c r="AS79" s="26">
        <f t="shared" si="15"/>
        <v>15</v>
      </c>
      <c r="AT79" s="26">
        <f t="shared" si="16"/>
        <v>-73500</v>
      </c>
      <c r="AU79" s="26">
        <f t="shared" si="17"/>
        <v>500000</v>
      </c>
      <c r="AV79" s="26">
        <f t="shared" si="18"/>
        <v>426500</v>
      </c>
      <c r="AW79" s="26">
        <f t="shared" si="19"/>
        <v>2132.5</v>
      </c>
      <c r="AX79" s="26" t="str">
        <f t="shared" si="20"/>
        <v/>
      </c>
    </row>
    <row r="80" spans="1:50" x14ac:dyDescent="0.25">
      <c r="A80" s="25"/>
      <c r="B80" s="33">
        <v>48</v>
      </c>
      <c r="C80" s="34">
        <v>29.259271901766098</v>
      </c>
      <c r="D80" s="34">
        <v>4.3281355489140028</v>
      </c>
      <c r="E80" s="34">
        <v>1.1413409769854237</v>
      </c>
      <c r="F80" s="35">
        <v>38366.842399157969</v>
      </c>
      <c r="G80" s="35">
        <v>-2460.2473755859837</v>
      </c>
      <c r="H80" s="35">
        <v>-2223.666604070464</v>
      </c>
      <c r="I80" s="36">
        <v>1</v>
      </c>
      <c r="J80" s="63">
        <v>48</v>
      </c>
      <c r="K80" s="33">
        <v>48</v>
      </c>
      <c r="L80" s="40">
        <f t="shared" si="23"/>
        <v>-0.65912009251850423</v>
      </c>
      <c r="M80" s="40">
        <f t="shared" si="24"/>
        <v>-0.63291214075107338</v>
      </c>
      <c r="N80" s="40">
        <f t="shared" si="25"/>
        <v>0.58418222663374153</v>
      </c>
      <c r="O80" s="40">
        <f t="shared" si="26"/>
        <v>-0.2104600376748573</v>
      </c>
      <c r="P80" s="40">
        <f t="shared" si="27"/>
        <v>0.19061074918267981</v>
      </c>
      <c r="Q80" s="40">
        <f t="shared" si="28"/>
        <v>0.55596362821176148</v>
      </c>
      <c r="R80" s="36">
        <v>1</v>
      </c>
      <c r="S80" s="63">
        <v>48</v>
      </c>
      <c r="T80" s="78">
        <f t="shared" si="9"/>
        <v>0.34293279149249656</v>
      </c>
      <c r="U80" s="26">
        <f t="shared" si="29"/>
        <v>1</v>
      </c>
      <c r="V80" s="26">
        <f t="shared" si="30"/>
        <v>0</v>
      </c>
      <c r="W80" s="26">
        <f>SUM($U$20:U80)</f>
        <v>36</v>
      </c>
      <c r="X80" s="26">
        <f>SUM($V$20:V80)</f>
        <v>25</v>
      </c>
      <c r="Y80" s="26">
        <f t="shared" si="31"/>
        <v>125</v>
      </c>
      <c r="Z80" s="26">
        <f t="shared" si="32"/>
        <v>14</v>
      </c>
      <c r="AB80" s="26">
        <f t="shared" si="11"/>
        <v>0.16666666666666666</v>
      </c>
      <c r="AC80" s="26">
        <f t="shared" si="12"/>
        <v>0.72</v>
      </c>
      <c r="AD80" s="26">
        <f t="shared" si="21"/>
        <v>0</v>
      </c>
      <c r="AE80" s="26">
        <f t="shared" si="22"/>
        <v>0.71</v>
      </c>
      <c r="AF80" s="26">
        <f t="shared" si="13"/>
        <v>0</v>
      </c>
      <c r="AR80" s="26">
        <f t="shared" si="14"/>
        <v>125</v>
      </c>
      <c r="AS80" s="26">
        <f t="shared" si="15"/>
        <v>14</v>
      </c>
      <c r="AT80" s="26">
        <f t="shared" si="16"/>
        <v>-68600</v>
      </c>
      <c r="AU80" s="26">
        <f t="shared" si="17"/>
        <v>500000</v>
      </c>
      <c r="AV80" s="26">
        <f t="shared" si="18"/>
        <v>431400</v>
      </c>
      <c r="AW80" s="26">
        <f t="shared" si="19"/>
        <v>2157</v>
      </c>
      <c r="AX80" s="26">
        <f t="shared" si="20"/>
        <v>0.34293279149249656</v>
      </c>
    </row>
    <row r="81" spans="1:50" x14ac:dyDescent="0.25">
      <c r="A81" s="25"/>
      <c r="B81" s="33">
        <v>58</v>
      </c>
      <c r="C81" s="34">
        <v>22.193854768251384</v>
      </c>
      <c r="D81" s="34">
        <v>0.52279885256757774</v>
      </c>
      <c r="E81" s="34">
        <v>0.14183425435758806</v>
      </c>
      <c r="F81" s="35">
        <v>17677.209505272764</v>
      </c>
      <c r="G81" s="35">
        <v>-320.09423200501885</v>
      </c>
      <c r="H81" s="35">
        <v>-1198.4316348604646</v>
      </c>
      <c r="I81" s="36">
        <v>0</v>
      </c>
      <c r="J81" s="63">
        <v>58</v>
      </c>
      <c r="K81" s="33">
        <v>58</v>
      </c>
      <c r="L81" s="40">
        <f t="shared" si="23"/>
        <v>-1.520423300155338</v>
      </c>
      <c r="M81" s="40">
        <f t="shared" si="24"/>
        <v>-1.1947503062755906</v>
      </c>
      <c r="N81" s="40">
        <f t="shared" si="25"/>
        <v>-1.0304165011924926</v>
      </c>
      <c r="O81" s="40">
        <f t="shared" si="26"/>
        <v>-0.64273365579308228</v>
      </c>
      <c r="P81" s="40">
        <f t="shared" si="27"/>
        <v>0.740492259179658</v>
      </c>
      <c r="Q81" s="40">
        <f t="shared" si="28"/>
        <v>0.69316572604668136</v>
      </c>
      <c r="R81" s="36">
        <v>0</v>
      </c>
      <c r="S81" s="63">
        <v>58</v>
      </c>
      <c r="T81" s="25">
        <f t="shared" si="9"/>
        <v>0.33892413093192197</v>
      </c>
      <c r="U81" s="26">
        <f t="shared" si="29"/>
        <v>0</v>
      </c>
      <c r="V81" s="26">
        <f t="shared" si="30"/>
        <v>1</v>
      </c>
      <c r="W81" s="26">
        <f>SUM($U$20:U81)</f>
        <v>36</v>
      </c>
      <c r="X81" s="26">
        <f>SUM($V$20:V81)</f>
        <v>26</v>
      </c>
      <c r="Y81" s="26">
        <f t="shared" si="31"/>
        <v>124</v>
      </c>
      <c r="Z81" s="26">
        <f t="shared" si="32"/>
        <v>14</v>
      </c>
      <c r="AB81" s="26">
        <f t="shared" si="11"/>
        <v>0.17333333333333334</v>
      </c>
      <c r="AC81" s="26">
        <f t="shared" si="12"/>
        <v>0.72</v>
      </c>
      <c r="AD81" s="26">
        <f t="shared" si="21"/>
        <v>6.6666666666666818E-3</v>
      </c>
      <c r="AE81" s="26">
        <f t="shared" si="22"/>
        <v>0.72</v>
      </c>
      <c r="AF81" s="26">
        <f t="shared" si="13"/>
        <v>4.8000000000000109E-3</v>
      </c>
      <c r="AR81" s="26">
        <f t="shared" si="14"/>
        <v>124</v>
      </c>
      <c r="AS81" s="26">
        <f t="shared" si="15"/>
        <v>14</v>
      </c>
      <c r="AT81" s="26">
        <f t="shared" si="16"/>
        <v>-68600</v>
      </c>
      <c r="AU81" s="26">
        <f t="shared" si="17"/>
        <v>496000</v>
      </c>
      <c r="AV81" s="26">
        <f t="shared" si="18"/>
        <v>427400</v>
      </c>
      <c r="AW81" s="26">
        <f t="shared" si="19"/>
        <v>2137</v>
      </c>
      <c r="AX81" s="26" t="str">
        <f t="shared" si="20"/>
        <v/>
      </c>
    </row>
    <row r="82" spans="1:50" x14ac:dyDescent="0.25">
      <c r="A82" s="25"/>
      <c r="B82" s="33">
        <v>181</v>
      </c>
      <c r="C82" s="34">
        <v>27.856429866741472</v>
      </c>
      <c r="D82" s="34">
        <v>2.7538152621166683</v>
      </c>
      <c r="E82" s="34">
        <v>0.55928210739503759</v>
      </c>
      <c r="F82" s="35">
        <v>27109.373958374665</v>
      </c>
      <c r="G82" s="35">
        <v>-826.33161603940448</v>
      </c>
      <c r="H82" s="35">
        <v>-5903.3910427683804</v>
      </c>
      <c r="I82" s="36">
        <v>0</v>
      </c>
      <c r="J82" s="63">
        <v>181</v>
      </c>
      <c r="K82" s="33">
        <v>181</v>
      </c>
      <c r="L82" s="40">
        <f t="shared" si="23"/>
        <v>-0.83013226656879069</v>
      </c>
      <c r="M82" s="40">
        <f t="shared" si="24"/>
        <v>-0.86535234051880594</v>
      </c>
      <c r="N82" s="40">
        <f t="shared" si="25"/>
        <v>-0.35607309039882123</v>
      </c>
      <c r="O82" s="40">
        <f t="shared" si="26"/>
        <v>-0.44566511060717418</v>
      </c>
      <c r="P82" s="40">
        <f t="shared" si="27"/>
        <v>0.61042185838396046</v>
      </c>
      <c r="Q82" s="40">
        <f t="shared" si="28"/>
        <v>6.3524404418210625E-2</v>
      </c>
      <c r="R82" s="36">
        <v>0</v>
      </c>
      <c r="S82" s="63">
        <v>181</v>
      </c>
      <c r="T82" s="25">
        <f t="shared" si="9"/>
        <v>0.3380948337158885</v>
      </c>
      <c r="U82" s="26">
        <f t="shared" si="29"/>
        <v>0</v>
      </c>
      <c r="V82" s="26">
        <f t="shared" si="30"/>
        <v>1</v>
      </c>
      <c r="W82" s="26">
        <f>SUM($U$20:U82)</f>
        <v>36</v>
      </c>
      <c r="X82" s="26">
        <f>SUM($V$20:V82)</f>
        <v>27</v>
      </c>
      <c r="Y82" s="26">
        <f t="shared" si="31"/>
        <v>123</v>
      </c>
      <c r="Z82" s="26">
        <f t="shared" si="32"/>
        <v>14</v>
      </c>
      <c r="AB82" s="26">
        <f t="shared" si="11"/>
        <v>0.18</v>
      </c>
      <c r="AC82" s="26">
        <f t="shared" si="12"/>
        <v>0.72</v>
      </c>
      <c r="AD82" s="26">
        <f t="shared" si="21"/>
        <v>6.6666666666666541E-3</v>
      </c>
      <c r="AE82" s="26">
        <f t="shared" si="22"/>
        <v>0.72</v>
      </c>
      <c r="AF82" s="26">
        <f t="shared" si="13"/>
        <v>4.7999999999999909E-3</v>
      </c>
      <c r="AR82" s="26">
        <f t="shared" si="14"/>
        <v>123</v>
      </c>
      <c r="AS82" s="26">
        <f t="shared" si="15"/>
        <v>14</v>
      </c>
      <c r="AT82" s="26">
        <f t="shared" si="16"/>
        <v>-68600</v>
      </c>
      <c r="AU82" s="26">
        <f t="shared" si="17"/>
        <v>492000</v>
      </c>
      <c r="AV82" s="26">
        <f t="shared" si="18"/>
        <v>423400</v>
      </c>
      <c r="AW82" s="26">
        <f t="shared" si="19"/>
        <v>2117</v>
      </c>
      <c r="AX82" s="26" t="str">
        <f t="shared" si="20"/>
        <v/>
      </c>
    </row>
    <row r="83" spans="1:50" x14ac:dyDescent="0.25">
      <c r="A83" s="25"/>
      <c r="B83" s="33">
        <v>72</v>
      </c>
      <c r="C83" s="34">
        <v>30.242779959551754</v>
      </c>
      <c r="D83" s="34">
        <v>1.5767447569219037</v>
      </c>
      <c r="E83" s="34">
        <v>0.99730597541634569</v>
      </c>
      <c r="F83" s="35">
        <v>15146.138802595442</v>
      </c>
      <c r="G83" s="35">
        <v>-558.24631613374754</v>
      </c>
      <c r="H83" s="35">
        <v>33.847251088093799</v>
      </c>
      <c r="I83" s="36">
        <v>0</v>
      </c>
      <c r="J83" s="63">
        <v>72</v>
      </c>
      <c r="K83" s="33">
        <v>72</v>
      </c>
      <c r="L83" s="40">
        <f t="shared" si="23"/>
        <v>-0.53922644308494749</v>
      </c>
      <c r="M83" s="40">
        <f t="shared" si="24"/>
        <v>-1.03914067676947</v>
      </c>
      <c r="N83" s="40">
        <f t="shared" si="25"/>
        <v>0.35150872376379055</v>
      </c>
      <c r="O83" s="40">
        <f t="shared" si="26"/>
        <v>-0.69561594210386202</v>
      </c>
      <c r="P83" s="40">
        <f t="shared" si="27"/>
        <v>0.6793025130054593</v>
      </c>
      <c r="Q83" s="40">
        <f t="shared" si="28"/>
        <v>0.85807548170991133</v>
      </c>
      <c r="R83" s="36">
        <v>0</v>
      </c>
      <c r="S83" s="63">
        <v>72</v>
      </c>
      <c r="T83" s="25">
        <f t="shared" si="9"/>
        <v>0.33559233502620989</v>
      </c>
      <c r="U83" s="26">
        <f t="shared" si="29"/>
        <v>0</v>
      </c>
      <c r="V83" s="26">
        <f t="shared" si="30"/>
        <v>1</v>
      </c>
      <c r="W83" s="26">
        <f>SUM($U$20:U83)</f>
        <v>36</v>
      </c>
      <c r="X83" s="26">
        <f>SUM($V$20:V83)</f>
        <v>28</v>
      </c>
      <c r="Y83" s="26">
        <f t="shared" si="31"/>
        <v>122</v>
      </c>
      <c r="Z83" s="26">
        <f t="shared" si="32"/>
        <v>14</v>
      </c>
      <c r="AB83" s="26">
        <f t="shared" si="11"/>
        <v>0.18666666666666668</v>
      </c>
      <c r="AC83" s="26">
        <f t="shared" si="12"/>
        <v>0.72</v>
      </c>
      <c r="AD83" s="26">
        <f t="shared" si="21"/>
        <v>6.6666666666666818E-3</v>
      </c>
      <c r="AE83" s="26">
        <f t="shared" si="22"/>
        <v>0.72</v>
      </c>
      <c r="AF83" s="26">
        <f t="shared" si="13"/>
        <v>4.8000000000000109E-3</v>
      </c>
      <c r="AR83" s="26">
        <f t="shared" si="14"/>
        <v>122</v>
      </c>
      <c r="AS83" s="26">
        <f t="shared" si="15"/>
        <v>14</v>
      </c>
      <c r="AT83" s="26">
        <f t="shared" si="16"/>
        <v>-68600</v>
      </c>
      <c r="AU83" s="26">
        <f t="shared" si="17"/>
        <v>488000</v>
      </c>
      <c r="AV83" s="26">
        <f t="shared" si="18"/>
        <v>419400</v>
      </c>
      <c r="AW83" s="26">
        <f t="shared" si="19"/>
        <v>2097</v>
      </c>
      <c r="AX83" s="26" t="str">
        <f t="shared" si="20"/>
        <v/>
      </c>
    </row>
    <row r="84" spans="1:50" x14ac:dyDescent="0.25">
      <c r="A84" s="25"/>
      <c r="B84" s="33">
        <v>198</v>
      </c>
      <c r="C84" s="34">
        <v>24.965291177140625</v>
      </c>
      <c r="D84" s="34">
        <v>2.3694259609887984</v>
      </c>
      <c r="E84" s="34">
        <v>0.31176771925492602</v>
      </c>
      <c r="F84" s="35">
        <v>27214.160156711438</v>
      </c>
      <c r="G84" s="35">
        <v>-1446.0195454275081</v>
      </c>
      <c r="H84" s="35">
        <v>-2100.6933616074475</v>
      </c>
      <c r="I84" s="36">
        <v>0</v>
      </c>
      <c r="J84" s="63">
        <v>198</v>
      </c>
      <c r="K84" s="33">
        <v>198</v>
      </c>
      <c r="L84" s="40">
        <f t="shared" ref="L84:L115" si="33">(C84-C$221)/C$223</f>
        <v>-1.1825738818365124</v>
      </c>
      <c r="M84" s="40">
        <f t="shared" ref="M84:M115" si="34">(D84-D$221)/D$223</f>
        <v>-0.92210542100187731</v>
      </c>
      <c r="N84" s="40">
        <f t="shared" ref="N84:N115" si="35">(E84-E$221)/E$223</f>
        <v>-0.75590673549829168</v>
      </c>
      <c r="O84" s="40">
        <f t="shared" ref="O84:O115" si="36">(F84-F$221)/F$223</f>
        <v>-0.44347578664399845</v>
      </c>
      <c r="P84" s="40">
        <f t="shared" ref="P84:P115" si="37">(G84-G$221)/G$223</f>
        <v>0.45120197481587604</v>
      </c>
      <c r="Q84" s="40">
        <f t="shared" ref="Q84:Q115" si="38">(H84-H$221)/H$223</f>
        <v>0.57242052575251645</v>
      </c>
      <c r="R84" s="36">
        <v>0</v>
      </c>
      <c r="S84" s="63">
        <v>198</v>
      </c>
      <c r="T84" s="25">
        <f t="shared" si="9"/>
        <v>0.33535030150365969</v>
      </c>
      <c r="U84" s="26">
        <f t="shared" ref="U84:U115" si="39">R84</f>
        <v>0</v>
      </c>
      <c r="V84" s="26">
        <f t="shared" ref="V84:V115" si="40">IF(R84=0,1,0)</f>
        <v>1</v>
      </c>
      <c r="W84" s="26">
        <f>SUM($U$20:U84)</f>
        <v>36</v>
      </c>
      <c r="X84" s="26">
        <f>SUM($V$20:V84)</f>
        <v>29</v>
      </c>
      <c r="Y84" s="26">
        <f t="shared" ref="Y84:Y115" si="41">$T$223-X84</f>
        <v>121</v>
      </c>
      <c r="Z84" s="26">
        <f t="shared" ref="Z84:Z115" si="42">$S$223-W84</f>
        <v>14</v>
      </c>
      <c r="AB84" s="26">
        <f t="shared" si="11"/>
        <v>0.19333333333333333</v>
      </c>
      <c r="AC84" s="26">
        <f t="shared" si="12"/>
        <v>0.72</v>
      </c>
      <c r="AD84" s="26">
        <f t="shared" si="21"/>
        <v>6.6666666666666541E-3</v>
      </c>
      <c r="AE84" s="26">
        <f t="shared" si="22"/>
        <v>0.72</v>
      </c>
      <c r="AF84" s="26">
        <f t="shared" si="13"/>
        <v>4.7999999999999909E-3</v>
      </c>
      <c r="AR84" s="26">
        <f t="shared" si="14"/>
        <v>121</v>
      </c>
      <c r="AS84" s="26">
        <f t="shared" si="15"/>
        <v>14</v>
      </c>
      <c r="AT84" s="26">
        <f t="shared" si="16"/>
        <v>-68600</v>
      </c>
      <c r="AU84" s="26">
        <f t="shared" si="17"/>
        <v>484000</v>
      </c>
      <c r="AV84" s="26">
        <f t="shared" si="18"/>
        <v>415400</v>
      </c>
      <c r="AW84" s="26">
        <f t="shared" si="19"/>
        <v>2077</v>
      </c>
      <c r="AX84" s="26" t="str">
        <f t="shared" si="20"/>
        <v/>
      </c>
    </row>
    <row r="85" spans="1:50" x14ac:dyDescent="0.25">
      <c r="A85" s="25"/>
      <c r="B85" s="33">
        <v>150</v>
      </c>
      <c r="C85" s="34">
        <v>25.956801637543002</v>
      </c>
      <c r="D85" s="34">
        <v>5.2980374701553865</v>
      </c>
      <c r="E85" s="34">
        <v>3.1815953347354729E-2</v>
      </c>
      <c r="F85" s="35">
        <v>76293.349054237318</v>
      </c>
      <c r="G85" s="35">
        <v>-4397.2083347325024</v>
      </c>
      <c r="H85" s="35">
        <v>-6020.4940376368131</v>
      </c>
      <c r="I85" s="36">
        <v>0</v>
      </c>
      <c r="J85" s="63">
        <v>150</v>
      </c>
      <c r="K85" s="33">
        <v>150</v>
      </c>
      <c r="L85" s="40">
        <f t="shared" si="33"/>
        <v>-1.0617047068377503</v>
      </c>
      <c r="M85" s="40">
        <f t="shared" si="34"/>
        <v>-0.48971116810332865</v>
      </c>
      <c r="N85" s="40">
        <f t="shared" si="35"/>
        <v>-1.2081395768129339</v>
      </c>
      <c r="O85" s="40">
        <f t="shared" si="36"/>
        <v>0.58194784788127063</v>
      </c>
      <c r="P85" s="40">
        <f t="shared" si="37"/>
        <v>-0.307063457083947</v>
      </c>
      <c r="Q85" s="40">
        <f t="shared" si="38"/>
        <v>4.7853092922582288E-2</v>
      </c>
      <c r="R85" s="36">
        <v>0</v>
      </c>
      <c r="S85" s="63">
        <v>150</v>
      </c>
      <c r="T85" s="25">
        <f t="shared" ref="T85:T148" si="43">$L$228*Q85 + $M$228*P85 + $N$228*O85 + $O$228*N85 + $P$228*M85 + $Q$228*L85 + $R$228</f>
        <v>0.33189659445059805</v>
      </c>
      <c r="U85" s="26">
        <f t="shared" si="39"/>
        <v>0</v>
      </c>
      <c r="V85" s="26">
        <f t="shared" si="40"/>
        <v>1</v>
      </c>
      <c r="W85" s="26">
        <f>SUM($U$20:U85)</f>
        <v>36</v>
      </c>
      <c r="X85" s="26">
        <f>SUM($V$20:V85)</f>
        <v>30</v>
      </c>
      <c r="Y85" s="26">
        <f t="shared" si="41"/>
        <v>120</v>
      </c>
      <c r="Z85" s="26">
        <f t="shared" si="42"/>
        <v>14</v>
      </c>
      <c r="AB85" s="26">
        <f t="shared" ref="AB85:AB148" si="44">X85/$T$223</f>
        <v>0.2</v>
      </c>
      <c r="AC85" s="26">
        <f t="shared" ref="AC85:AC148" si="45">W85/$S$223</f>
        <v>0.72</v>
      </c>
      <c r="AD85" s="26">
        <f t="shared" si="21"/>
        <v>6.6666666666666818E-3</v>
      </c>
      <c r="AE85" s="26">
        <f t="shared" si="22"/>
        <v>0.72</v>
      </c>
      <c r="AF85" s="26">
        <f t="shared" ref="AF85:AF148" si="46">AD85*AE85</f>
        <v>4.8000000000000109E-3</v>
      </c>
      <c r="AR85" s="26">
        <f t="shared" ref="AR85:AR148" si="47">Y85</f>
        <v>120</v>
      </c>
      <c r="AS85" s="26">
        <f t="shared" ref="AS85:AS148" si="48">Z85</f>
        <v>14</v>
      </c>
      <c r="AT85" s="26">
        <f t="shared" ref="AT85:AT148" si="49">$AP$7*AS85</f>
        <v>-68600</v>
      </c>
      <c r="AU85" s="26">
        <f t="shared" ref="AU85:AU148" si="50">$AP$11*AR85</f>
        <v>480000</v>
      </c>
      <c r="AV85" s="26">
        <f t="shared" ref="AV85:AV148" si="51">AT85+AU85</f>
        <v>411400</v>
      </c>
      <c r="AW85" s="26">
        <f t="shared" ref="AW85:AW148" si="52">AV85/200</f>
        <v>2057</v>
      </c>
      <c r="AX85" s="26" t="str">
        <f t="shared" ref="AX85:AX148" si="53">IF(AW85=$AW$14, T85, "")</f>
        <v/>
      </c>
    </row>
    <row r="86" spans="1:50" x14ac:dyDescent="0.25">
      <c r="A86" s="25"/>
      <c r="B86" s="33">
        <v>43</v>
      </c>
      <c r="C86" s="34">
        <v>29.91283923579013</v>
      </c>
      <c r="D86" s="34">
        <v>6.7746519760910804</v>
      </c>
      <c r="E86" s="34">
        <v>1.2587742787971243</v>
      </c>
      <c r="F86" s="35">
        <v>19060.252794048065</v>
      </c>
      <c r="G86" s="35">
        <v>-2337.5832265656945</v>
      </c>
      <c r="H86" s="35">
        <v>-4486.2465277101828</v>
      </c>
      <c r="I86" s="36">
        <v>0</v>
      </c>
      <c r="J86" s="63">
        <v>43</v>
      </c>
      <c r="K86" s="33">
        <v>43</v>
      </c>
      <c r="L86" s="40">
        <f t="shared" si="33"/>
        <v>-0.57944756497142547</v>
      </c>
      <c r="M86" s="40">
        <f t="shared" si="34"/>
        <v>-0.27169671855453215</v>
      </c>
      <c r="N86" s="40">
        <f t="shared" si="35"/>
        <v>0.77388346167006261</v>
      </c>
      <c r="O86" s="40">
        <f t="shared" si="36"/>
        <v>-0.6138373902324824</v>
      </c>
      <c r="P86" s="40">
        <f t="shared" si="37"/>
        <v>0.22212753464641094</v>
      </c>
      <c r="Q86" s="40">
        <f t="shared" si="38"/>
        <v>0.25317380796036448</v>
      </c>
      <c r="R86" s="36">
        <v>0</v>
      </c>
      <c r="S86" s="63">
        <v>43</v>
      </c>
      <c r="T86" s="25">
        <f t="shared" si="43"/>
        <v>0.33004507366048208</v>
      </c>
      <c r="U86" s="26">
        <f t="shared" si="39"/>
        <v>0</v>
      </c>
      <c r="V86" s="26">
        <f t="shared" si="40"/>
        <v>1</v>
      </c>
      <c r="W86" s="26">
        <f>SUM($U$20:U86)</f>
        <v>36</v>
      </c>
      <c r="X86" s="26">
        <f>SUM($V$20:V86)</f>
        <v>31</v>
      </c>
      <c r="Y86" s="26">
        <f t="shared" si="41"/>
        <v>119</v>
      </c>
      <c r="Z86" s="26">
        <f t="shared" si="42"/>
        <v>14</v>
      </c>
      <c r="AB86" s="26">
        <f t="shared" si="44"/>
        <v>0.20666666666666667</v>
      </c>
      <c r="AC86" s="26">
        <f t="shared" si="45"/>
        <v>0.72</v>
      </c>
      <c r="AD86" s="26">
        <f t="shared" ref="AD86:AD149" si="54">(AB86-AB85)</f>
        <v>6.6666666666666541E-3</v>
      </c>
      <c r="AE86" s="26">
        <f t="shared" ref="AE86:AE149" si="55">(AC86+AC85)/2</f>
        <v>0.72</v>
      </c>
      <c r="AF86" s="26">
        <f t="shared" si="46"/>
        <v>4.7999999999999909E-3</v>
      </c>
      <c r="AR86" s="26">
        <f t="shared" si="47"/>
        <v>119</v>
      </c>
      <c r="AS86" s="26">
        <f t="shared" si="48"/>
        <v>14</v>
      </c>
      <c r="AT86" s="26">
        <f t="shared" si="49"/>
        <v>-68600</v>
      </c>
      <c r="AU86" s="26">
        <f t="shared" si="50"/>
        <v>476000</v>
      </c>
      <c r="AV86" s="26">
        <f t="shared" si="51"/>
        <v>407400</v>
      </c>
      <c r="AW86" s="26">
        <f t="shared" si="52"/>
        <v>2037</v>
      </c>
      <c r="AX86" s="26" t="str">
        <f t="shared" si="53"/>
        <v/>
      </c>
    </row>
    <row r="87" spans="1:50" x14ac:dyDescent="0.25">
      <c r="A87" s="25"/>
      <c r="B87" s="33">
        <v>125</v>
      </c>
      <c r="C87" s="34">
        <v>37.011656224898303</v>
      </c>
      <c r="D87" s="34">
        <v>3.8426842917065462</v>
      </c>
      <c r="E87" s="34">
        <v>1.2266420569561513E-2</v>
      </c>
      <c r="F87" s="35">
        <v>25487.303019189694</v>
      </c>
      <c r="G87" s="35">
        <v>-2464.7679353340895</v>
      </c>
      <c r="H87" s="35">
        <v>-5022.0726478088682</v>
      </c>
      <c r="I87" s="36">
        <v>0</v>
      </c>
      <c r="J87" s="63">
        <v>125</v>
      </c>
      <c r="K87" s="33">
        <v>125</v>
      </c>
      <c r="L87" s="40">
        <f t="shared" si="33"/>
        <v>0.28592722148568711</v>
      </c>
      <c r="M87" s="40">
        <f t="shared" si="34"/>
        <v>-0.7045864932631325</v>
      </c>
      <c r="N87" s="40">
        <f t="shared" si="35"/>
        <v>-1.239719805377715</v>
      </c>
      <c r="O87" s="40">
        <f t="shared" si="36"/>
        <v>-0.47955543999688249</v>
      </c>
      <c r="P87" s="40">
        <f t="shared" si="37"/>
        <v>0.18944925649802047</v>
      </c>
      <c r="Q87" s="40">
        <f t="shared" si="38"/>
        <v>0.18146686276229554</v>
      </c>
      <c r="R87" s="36">
        <v>0</v>
      </c>
      <c r="S87" s="63">
        <v>125</v>
      </c>
      <c r="T87" s="25">
        <f t="shared" si="43"/>
        <v>0.32647743408985863</v>
      </c>
      <c r="U87" s="26">
        <f t="shared" si="39"/>
        <v>0</v>
      </c>
      <c r="V87" s="26">
        <f t="shared" si="40"/>
        <v>1</v>
      </c>
      <c r="W87" s="26">
        <f>SUM($U$20:U87)</f>
        <v>36</v>
      </c>
      <c r="X87" s="26">
        <f>SUM($V$20:V87)</f>
        <v>32</v>
      </c>
      <c r="Y87" s="26">
        <f t="shared" si="41"/>
        <v>118</v>
      </c>
      <c r="Z87" s="26">
        <f t="shared" si="42"/>
        <v>14</v>
      </c>
      <c r="AB87" s="26">
        <f t="shared" si="44"/>
        <v>0.21333333333333335</v>
      </c>
      <c r="AC87" s="26">
        <f t="shared" si="45"/>
        <v>0.72</v>
      </c>
      <c r="AD87" s="26">
        <f t="shared" si="54"/>
        <v>6.6666666666666818E-3</v>
      </c>
      <c r="AE87" s="26">
        <f t="shared" si="55"/>
        <v>0.72</v>
      </c>
      <c r="AF87" s="26">
        <f t="shared" si="46"/>
        <v>4.8000000000000109E-3</v>
      </c>
      <c r="AR87" s="26">
        <f t="shared" si="47"/>
        <v>118</v>
      </c>
      <c r="AS87" s="26">
        <f t="shared" si="48"/>
        <v>14</v>
      </c>
      <c r="AT87" s="26">
        <f t="shared" si="49"/>
        <v>-68600</v>
      </c>
      <c r="AU87" s="26">
        <f t="shared" si="50"/>
        <v>472000</v>
      </c>
      <c r="AV87" s="26">
        <f t="shared" si="51"/>
        <v>403400</v>
      </c>
      <c r="AW87" s="26">
        <f t="shared" si="52"/>
        <v>2017</v>
      </c>
      <c r="AX87" s="26" t="str">
        <f t="shared" si="53"/>
        <v/>
      </c>
    </row>
    <row r="88" spans="1:50" x14ac:dyDescent="0.25">
      <c r="A88" s="25"/>
      <c r="B88" s="33">
        <v>194</v>
      </c>
      <c r="C88" s="34">
        <v>38.662004608007528</v>
      </c>
      <c r="D88" s="34">
        <v>0.60560254504075361</v>
      </c>
      <c r="E88" s="34">
        <v>0.128400902583544</v>
      </c>
      <c r="F88" s="35">
        <v>30128.621361757178</v>
      </c>
      <c r="G88" s="35">
        <v>-1210.4927928994985</v>
      </c>
      <c r="H88" s="35">
        <v>-2707.1499148268972</v>
      </c>
      <c r="I88" s="36">
        <v>1</v>
      </c>
      <c r="J88" s="63">
        <v>194</v>
      </c>
      <c r="K88" s="33">
        <v>194</v>
      </c>
      <c r="L88" s="40">
        <f t="shared" si="33"/>
        <v>0.48711143031995491</v>
      </c>
      <c r="M88" s="40">
        <f t="shared" si="34"/>
        <v>-1.182524771877425</v>
      </c>
      <c r="N88" s="40">
        <f t="shared" si="35"/>
        <v>-1.0521166780835387</v>
      </c>
      <c r="O88" s="40">
        <f t="shared" si="36"/>
        <v>-0.38258322772659642</v>
      </c>
      <c r="P88" s="40">
        <f t="shared" si="37"/>
        <v>0.51171717986708265</v>
      </c>
      <c r="Q88" s="40">
        <f t="shared" si="38"/>
        <v>0.49126146090754841</v>
      </c>
      <c r="R88" s="36">
        <v>1</v>
      </c>
      <c r="S88" s="63">
        <v>194</v>
      </c>
      <c r="T88" s="25">
        <f t="shared" si="43"/>
        <v>0.32612234073970237</v>
      </c>
      <c r="U88" s="26">
        <f t="shared" si="39"/>
        <v>1</v>
      </c>
      <c r="V88" s="26">
        <f t="shared" si="40"/>
        <v>0</v>
      </c>
      <c r="W88" s="26">
        <f>SUM($U$20:U88)</f>
        <v>37</v>
      </c>
      <c r="X88" s="26">
        <f>SUM($V$20:V88)</f>
        <v>32</v>
      </c>
      <c r="Y88" s="26">
        <f t="shared" si="41"/>
        <v>118</v>
      </c>
      <c r="Z88" s="26">
        <f t="shared" si="42"/>
        <v>13</v>
      </c>
      <c r="AB88" s="26">
        <f t="shared" si="44"/>
        <v>0.21333333333333335</v>
      </c>
      <c r="AC88" s="26">
        <f t="shared" si="45"/>
        <v>0.74</v>
      </c>
      <c r="AD88" s="26">
        <f t="shared" si="54"/>
        <v>0</v>
      </c>
      <c r="AE88" s="26">
        <f t="shared" si="55"/>
        <v>0.73</v>
      </c>
      <c r="AF88" s="26">
        <f t="shared" si="46"/>
        <v>0</v>
      </c>
      <c r="AR88" s="26">
        <f t="shared" si="47"/>
        <v>118</v>
      </c>
      <c r="AS88" s="26">
        <f t="shared" si="48"/>
        <v>13</v>
      </c>
      <c r="AT88" s="26">
        <f t="shared" si="49"/>
        <v>-63700</v>
      </c>
      <c r="AU88" s="26">
        <f t="shared" si="50"/>
        <v>472000</v>
      </c>
      <c r="AV88" s="26">
        <f t="shared" si="51"/>
        <v>408300</v>
      </c>
      <c r="AW88" s="26">
        <f t="shared" si="52"/>
        <v>2041.5</v>
      </c>
      <c r="AX88" s="26" t="str">
        <f t="shared" si="53"/>
        <v/>
      </c>
    </row>
    <row r="89" spans="1:50" x14ac:dyDescent="0.25">
      <c r="A89" s="25"/>
      <c r="B89" s="33">
        <v>155</v>
      </c>
      <c r="C89" s="34">
        <v>33.927764868859583</v>
      </c>
      <c r="D89" s="34">
        <v>4.6007381596028036</v>
      </c>
      <c r="E89" s="34">
        <v>0.80293764244656041</v>
      </c>
      <c r="F89" s="35">
        <v>16859.347786606322</v>
      </c>
      <c r="G89" s="35">
        <v>-1908.3582769177688</v>
      </c>
      <c r="H89" s="35">
        <v>-2807.0082790126608</v>
      </c>
      <c r="I89" s="36">
        <v>0</v>
      </c>
      <c r="J89" s="63">
        <v>155</v>
      </c>
      <c r="K89" s="33">
        <v>155</v>
      </c>
      <c r="L89" s="40">
        <f t="shared" si="33"/>
        <v>-9.0011731129037958E-2</v>
      </c>
      <c r="M89" s="40">
        <f t="shared" si="34"/>
        <v>-0.59266378352853366</v>
      </c>
      <c r="N89" s="40">
        <f t="shared" si="35"/>
        <v>3.7526980531860307E-2</v>
      </c>
      <c r="O89" s="40">
        <f t="shared" si="36"/>
        <v>-0.65982144299847156</v>
      </c>
      <c r="P89" s="40">
        <f t="shared" si="37"/>
        <v>0.3324107001986939</v>
      </c>
      <c r="Q89" s="40">
        <f t="shared" si="38"/>
        <v>0.47789791258534536</v>
      </c>
      <c r="R89" s="36">
        <v>0</v>
      </c>
      <c r="S89" s="63">
        <v>155</v>
      </c>
      <c r="T89" s="25">
        <f t="shared" si="43"/>
        <v>0.32166990848130705</v>
      </c>
      <c r="U89" s="26">
        <f t="shared" si="39"/>
        <v>0</v>
      </c>
      <c r="V89" s="26">
        <f t="shared" si="40"/>
        <v>1</v>
      </c>
      <c r="W89" s="26">
        <f>SUM($U$20:U89)</f>
        <v>37</v>
      </c>
      <c r="X89" s="26">
        <f>SUM($V$20:V89)</f>
        <v>33</v>
      </c>
      <c r="Y89" s="26">
        <f t="shared" si="41"/>
        <v>117</v>
      </c>
      <c r="Z89" s="26">
        <f t="shared" si="42"/>
        <v>13</v>
      </c>
      <c r="AB89" s="26">
        <f t="shared" si="44"/>
        <v>0.22</v>
      </c>
      <c r="AC89" s="26">
        <f t="shared" si="45"/>
        <v>0.74</v>
      </c>
      <c r="AD89" s="26">
        <f t="shared" si="54"/>
        <v>6.6666666666666541E-3</v>
      </c>
      <c r="AE89" s="26">
        <f t="shared" si="55"/>
        <v>0.74</v>
      </c>
      <c r="AF89" s="26">
        <f t="shared" si="46"/>
        <v>4.9333333333333243E-3</v>
      </c>
      <c r="AR89" s="26">
        <f t="shared" si="47"/>
        <v>117</v>
      </c>
      <c r="AS89" s="26">
        <f t="shared" si="48"/>
        <v>13</v>
      </c>
      <c r="AT89" s="26">
        <f t="shared" si="49"/>
        <v>-63700</v>
      </c>
      <c r="AU89" s="26">
        <f t="shared" si="50"/>
        <v>468000</v>
      </c>
      <c r="AV89" s="26">
        <f t="shared" si="51"/>
        <v>404300</v>
      </c>
      <c r="AW89" s="26">
        <f t="shared" si="52"/>
        <v>2021.5</v>
      </c>
      <c r="AX89" s="26" t="str">
        <f t="shared" si="53"/>
        <v/>
      </c>
    </row>
    <row r="90" spans="1:50" x14ac:dyDescent="0.25">
      <c r="A90" s="25"/>
      <c r="B90" s="33">
        <v>193</v>
      </c>
      <c r="C90" s="34">
        <v>28.26545363898077</v>
      </c>
      <c r="D90" s="34">
        <v>6.8514776075412733</v>
      </c>
      <c r="E90" s="34">
        <v>0.39097954841232169</v>
      </c>
      <c r="F90" s="35">
        <v>52053.61609725267</v>
      </c>
      <c r="G90" s="35">
        <v>-2458.758894214076</v>
      </c>
      <c r="H90" s="35">
        <v>-13116.617594203688</v>
      </c>
      <c r="I90" s="36">
        <v>0</v>
      </c>
      <c r="J90" s="63">
        <v>193</v>
      </c>
      <c r="K90" s="33">
        <v>193</v>
      </c>
      <c r="L90" s="40">
        <f t="shared" si="33"/>
        <v>-0.78027059805408605</v>
      </c>
      <c r="M90" s="40">
        <f t="shared" si="34"/>
        <v>-0.26035381376487682</v>
      </c>
      <c r="N90" s="40">
        <f t="shared" si="35"/>
        <v>-0.62794829791013185</v>
      </c>
      <c r="O90" s="40">
        <f t="shared" si="36"/>
        <v>7.5501110944137709E-2</v>
      </c>
      <c r="P90" s="40">
        <f t="shared" si="37"/>
        <v>0.19099319302173026</v>
      </c>
      <c r="Q90" s="40">
        <f t="shared" si="38"/>
        <v>-0.90178583639230747</v>
      </c>
      <c r="R90" s="36">
        <v>0</v>
      </c>
      <c r="S90" s="63">
        <v>193</v>
      </c>
      <c r="T90" s="25">
        <f t="shared" si="43"/>
        <v>0.32162980100779953</v>
      </c>
      <c r="U90" s="26">
        <f t="shared" si="39"/>
        <v>0</v>
      </c>
      <c r="V90" s="26">
        <f t="shared" si="40"/>
        <v>1</v>
      </c>
      <c r="W90" s="26">
        <f>SUM($U$20:U90)</f>
        <v>37</v>
      </c>
      <c r="X90" s="26">
        <f>SUM($V$20:V90)</f>
        <v>34</v>
      </c>
      <c r="Y90" s="26">
        <f t="shared" si="41"/>
        <v>116</v>
      </c>
      <c r="Z90" s="26">
        <f t="shared" si="42"/>
        <v>13</v>
      </c>
      <c r="AB90" s="26">
        <f t="shared" si="44"/>
        <v>0.22666666666666666</v>
      </c>
      <c r="AC90" s="26">
        <f t="shared" si="45"/>
        <v>0.74</v>
      </c>
      <c r="AD90" s="26">
        <f t="shared" si="54"/>
        <v>6.6666666666666541E-3</v>
      </c>
      <c r="AE90" s="26">
        <f t="shared" si="55"/>
        <v>0.74</v>
      </c>
      <c r="AF90" s="26">
        <f t="shared" si="46"/>
        <v>4.9333333333333243E-3</v>
      </c>
      <c r="AR90" s="26">
        <f t="shared" si="47"/>
        <v>116</v>
      </c>
      <c r="AS90" s="26">
        <f t="shared" si="48"/>
        <v>13</v>
      </c>
      <c r="AT90" s="26">
        <f t="shared" si="49"/>
        <v>-63700</v>
      </c>
      <c r="AU90" s="26">
        <f t="shared" si="50"/>
        <v>464000</v>
      </c>
      <c r="AV90" s="26">
        <f t="shared" si="51"/>
        <v>400300</v>
      </c>
      <c r="AW90" s="26">
        <f t="shared" si="52"/>
        <v>2001.5</v>
      </c>
      <c r="AX90" s="26" t="str">
        <f t="shared" si="53"/>
        <v/>
      </c>
    </row>
    <row r="91" spans="1:50" x14ac:dyDescent="0.25">
      <c r="A91" s="25"/>
      <c r="B91" s="33">
        <v>111</v>
      </c>
      <c r="C91" s="34">
        <v>30.141514065904207</v>
      </c>
      <c r="D91" s="34">
        <v>13.755731165649204</v>
      </c>
      <c r="E91" s="34">
        <v>1.3022810018129349</v>
      </c>
      <c r="F91" s="35">
        <v>58770.466643534215</v>
      </c>
      <c r="G91" s="35">
        <v>-6475.8453127575422</v>
      </c>
      <c r="H91" s="35">
        <v>-9729.3845197559203</v>
      </c>
      <c r="I91" s="36">
        <v>0</v>
      </c>
      <c r="J91" s="63">
        <v>111</v>
      </c>
      <c r="K91" s="33">
        <v>111</v>
      </c>
      <c r="L91" s="40">
        <f t="shared" si="33"/>
        <v>-0.55157116914635906</v>
      </c>
      <c r="M91" s="40">
        <f t="shared" si="34"/>
        <v>0.75902330393612749</v>
      </c>
      <c r="N91" s="40">
        <f t="shared" si="35"/>
        <v>0.84416402911690314</v>
      </c>
      <c r="O91" s="40">
        <f t="shared" si="36"/>
        <v>0.21583793097822493</v>
      </c>
      <c r="P91" s="40">
        <f t="shared" si="37"/>
        <v>-0.84113927480765338</v>
      </c>
      <c r="Q91" s="40">
        <f t="shared" si="38"/>
        <v>-0.44848927743064476</v>
      </c>
      <c r="R91" s="36">
        <v>0</v>
      </c>
      <c r="S91" s="63">
        <v>111</v>
      </c>
      <c r="T91" s="25">
        <f t="shared" si="43"/>
        <v>0.32002319515165129</v>
      </c>
      <c r="U91" s="26">
        <f t="shared" si="39"/>
        <v>0</v>
      </c>
      <c r="V91" s="26">
        <f t="shared" si="40"/>
        <v>1</v>
      </c>
      <c r="W91" s="26">
        <f>SUM($U$20:U91)</f>
        <v>37</v>
      </c>
      <c r="X91" s="26">
        <f>SUM($V$20:V91)</f>
        <v>35</v>
      </c>
      <c r="Y91" s="26">
        <f t="shared" si="41"/>
        <v>115</v>
      </c>
      <c r="Z91" s="26">
        <f t="shared" si="42"/>
        <v>13</v>
      </c>
      <c r="AB91" s="26">
        <f t="shared" si="44"/>
        <v>0.23333333333333334</v>
      </c>
      <c r="AC91" s="26">
        <f t="shared" si="45"/>
        <v>0.74</v>
      </c>
      <c r="AD91" s="26">
        <f t="shared" si="54"/>
        <v>6.6666666666666818E-3</v>
      </c>
      <c r="AE91" s="26">
        <f t="shared" si="55"/>
        <v>0.74</v>
      </c>
      <c r="AF91" s="26">
        <f t="shared" si="46"/>
        <v>4.9333333333333442E-3</v>
      </c>
      <c r="AR91" s="26">
        <f t="shared" si="47"/>
        <v>115</v>
      </c>
      <c r="AS91" s="26">
        <f t="shared" si="48"/>
        <v>13</v>
      </c>
      <c r="AT91" s="26">
        <f t="shared" si="49"/>
        <v>-63700</v>
      </c>
      <c r="AU91" s="26">
        <f t="shared" si="50"/>
        <v>460000</v>
      </c>
      <c r="AV91" s="26">
        <f t="shared" si="51"/>
        <v>396300</v>
      </c>
      <c r="AW91" s="26">
        <f t="shared" si="52"/>
        <v>1981.5</v>
      </c>
      <c r="AX91" s="26" t="str">
        <f t="shared" si="53"/>
        <v/>
      </c>
    </row>
    <row r="92" spans="1:50" x14ac:dyDescent="0.25">
      <c r="A92" s="25"/>
      <c r="B92" s="33">
        <v>195</v>
      </c>
      <c r="C92" s="34">
        <v>44.133648404470527</v>
      </c>
      <c r="D92" s="34">
        <v>3.8036530328417466E-2</v>
      </c>
      <c r="E92" s="34">
        <v>0.76190061798372311</v>
      </c>
      <c r="F92" s="35">
        <v>25094.200598355783</v>
      </c>
      <c r="G92" s="35">
        <v>-293.20721325332102</v>
      </c>
      <c r="H92" s="35">
        <v>-2250.2048239197902</v>
      </c>
      <c r="I92" s="36">
        <v>0</v>
      </c>
      <c r="J92" s="63">
        <v>195</v>
      </c>
      <c r="K92" s="33">
        <v>195</v>
      </c>
      <c r="L92" s="40">
        <f t="shared" si="33"/>
        <v>1.1541271583206307</v>
      </c>
      <c r="M92" s="40">
        <f t="shared" si="34"/>
        <v>-1.2663229411238421</v>
      </c>
      <c r="N92" s="40">
        <f t="shared" si="35"/>
        <v>-2.8764046823382718E-2</v>
      </c>
      <c r="O92" s="40">
        <f t="shared" si="36"/>
        <v>-0.48776862611847532</v>
      </c>
      <c r="P92" s="40">
        <f t="shared" si="37"/>
        <v>0.74740049119793439</v>
      </c>
      <c r="Q92" s="40">
        <f t="shared" si="38"/>
        <v>0.55241215021356405</v>
      </c>
      <c r="R92" s="36">
        <v>0</v>
      </c>
      <c r="S92" s="63">
        <v>195</v>
      </c>
      <c r="T92" s="25">
        <f t="shared" si="43"/>
        <v>0.31995637430848506</v>
      </c>
      <c r="U92" s="26">
        <f t="shared" si="39"/>
        <v>0</v>
      </c>
      <c r="V92" s="26">
        <f t="shared" si="40"/>
        <v>1</v>
      </c>
      <c r="W92" s="26">
        <f>SUM($U$20:U92)</f>
        <v>37</v>
      </c>
      <c r="X92" s="26">
        <f>SUM($V$20:V92)</f>
        <v>36</v>
      </c>
      <c r="Y92" s="26">
        <f t="shared" si="41"/>
        <v>114</v>
      </c>
      <c r="Z92" s="26">
        <f t="shared" si="42"/>
        <v>13</v>
      </c>
      <c r="AB92" s="26">
        <f t="shared" si="44"/>
        <v>0.24</v>
      </c>
      <c r="AC92" s="26">
        <f t="shared" si="45"/>
        <v>0.74</v>
      </c>
      <c r="AD92" s="26">
        <f t="shared" si="54"/>
        <v>6.6666666666666541E-3</v>
      </c>
      <c r="AE92" s="26">
        <f t="shared" si="55"/>
        <v>0.74</v>
      </c>
      <c r="AF92" s="26">
        <f t="shared" si="46"/>
        <v>4.9333333333333243E-3</v>
      </c>
      <c r="AR92" s="26">
        <f t="shared" si="47"/>
        <v>114</v>
      </c>
      <c r="AS92" s="26">
        <f t="shared" si="48"/>
        <v>13</v>
      </c>
      <c r="AT92" s="26">
        <f t="shared" si="49"/>
        <v>-63700</v>
      </c>
      <c r="AU92" s="26">
        <f t="shared" si="50"/>
        <v>456000</v>
      </c>
      <c r="AV92" s="26">
        <f t="shared" si="51"/>
        <v>392300</v>
      </c>
      <c r="AW92" s="26">
        <f t="shared" si="52"/>
        <v>1961.5</v>
      </c>
      <c r="AX92" s="26" t="str">
        <f t="shared" si="53"/>
        <v/>
      </c>
    </row>
    <row r="93" spans="1:50" x14ac:dyDescent="0.25">
      <c r="A93" s="25"/>
      <c r="B93" s="33">
        <v>141</v>
      </c>
      <c r="C93" s="34">
        <v>28.99211716876443</v>
      </c>
      <c r="D93" s="34">
        <v>1.6043455257449903</v>
      </c>
      <c r="E93" s="34">
        <v>0.90116979957031995</v>
      </c>
      <c r="F93" s="35">
        <v>14719.762506654131</v>
      </c>
      <c r="G93" s="35">
        <v>-391.82026265178916</v>
      </c>
      <c r="H93" s="35">
        <v>717.53950942122037</v>
      </c>
      <c r="I93" s="36">
        <v>1</v>
      </c>
      <c r="J93" s="63">
        <v>141</v>
      </c>
      <c r="K93" s="33">
        <v>141</v>
      </c>
      <c r="L93" s="40">
        <f t="shared" si="33"/>
        <v>-0.69168734567871981</v>
      </c>
      <c r="M93" s="40">
        <f t="shared" si="34"/>
        <v>-1.0350655668488371</v>
      </c>
      <c r="N93" s="40">
        <f t="shared" si="35"/>
        <v>0.196210771578962</v>
      </c>
      <c r="O93" s="40">
        <f t="shared" si="36"/>
        <v>-0.70452432752914773</v>
      </c>
      <c r="P93" s="40">
        <f t="shared" si="37"/>
        <v>0.7220632891984996</v>
      </c>
      <c r="Q93" s="40">
        <f t="shared" si="38"/>
        <v>0.94957061690714351</v>
      </c>
      <c r="R93" s="36">
        <v>1</v>
      </c>
      <c r="S93" s="63">
        <v>141</v>
      </c>
      <c r="T93" s="25">
        <f t="shared" si="43"/>
        <v>0.31923440637875367</v>
      </c>
      <c r="U93" s="26">
        <f t="shared" si="39"/>
        <v>1</v>
      </c>
      <c r="V93" s="26">
        <f t="shared" si="40"/>
        <v>0</v>
      </c>
      <c r="W93" s="26">
        <f>SUM($U$20:U93)</f>
        <v>38</v>
      </c>
      <c r="X93" s="26">
        <f>SUM($V$20:V93)</f>
        <v>36</v>
      </c>
      <c r="Y93" s="26">
        <f t="shared" si="41"/>
        <v>114</v>
      </c>
      <c r="Z93" s="26">
        <f t="shared" si="42"/>
        <v>12</v>
      </c>
      <c r="AB93" s="26">
        <f t="shared" si="44"/>
        <v>0.24</v>
      </c>
      <c r="AC93" s="26">
        <f t="shared" si="45"/>
        <v>0.76</v>
      </c>
      <c r="AD93" s="26">
        <f t="shared" si="54"/>
        <v>0</v>
      </c>
      <c r="AE93" s="26">
        <f t="shared" si="55"/>
        <v>0.75</v>
      </c>
      <c r="AF93" s="26">
        <f t="shared" si="46"/>
        <v>0</v>
      </c>
      <c r="AR93" s="26">
        <f t="shared" si="47"/>
        <v>114</v>
      </c>
      <c r="AS93" s="26">
        <f t="shared" si="48"/>
        <v>12</v>
      </c>
      <c r="AT93" s="26">
        <f t="shared" si="49"/>
        <v>-58800</v>
      </c>
      <c r="AU93" s="26">
        <f t="shared" si="50"/>
        <v>456000</v>
      </c>
      <c r="AV93" s="26">
        <f t="shared" si="51"/>
        <v>397200</v>
      </c>
      <c r="AW93" s="26">
        <f t="shared" si="52"/>
        <v>1986</v>
      </c>
      <c r="AX93" s="26" t="str">
        <f t="shared" si="53"/>
        <v/>
      </c>
    </row>
    <row r="94" spans="1:50" x14ac:dyDescent="0.25">
      <c r="A94" s="25"/>
      <c r="B94" s="33">
        <v>83</v>
      </c>
      <c r="C94" s="34">
        <v>26.985532695329688</v>
      </c>
      <c r="D94" s="34">
        <v>3.3225612945919707</v>
      </c>
      <c r="E94" s="34">
        <v>0.12422819982355711</v>
      </c>
      <c r="F94" s="35">
        <v>16497.575759540137</v>
      </c>
      <c r="G94" s="35">
        <v>-1539.1445499611721</v>
      </c>
      <c r="H94" s="35">
        <v>-2102.1814919442186</v>
      </c>
      <c r="I94" s="36">
        <v>1</v>
      </c>
      <c r="J94" s="63">
        <v>83</v>
      </c>
      <c r="K94" s="33">
        <v>83</v>
      </c>
      <c r="L94" s="40">
        <f t="shared" si="33"/>
        <v>-0.93629818898838768</v>
      </c>
      <c r="M94" s="40">
        <f t="shared" si="34"/>
        <v>-0.78137994778886144</v>
      </c>
      <c r="N94" s="40">
        <f t="shared" si="35"/>
        <v>-1.0588572436198651</v>
      </c>
      <c r="O94" s="40">
        <f t="shared" si="36"/>
        <v>-0.66738003545276703</v>
      </c>
      <c r="P94" s="40">
        <f t="shared" si="37"/>
        <v>0.42727484686008665</v>
      </c>
      <c r="Q94" s="40">
        <f t="shared" si="38"/>
        <v>0.5722213766694394</v>
      </c>
      <c r="R94" s="36">
        <v>1</v>
      </c>
      <c r="S94" s="63">
        <v>83</v>
      </c>
      <c r="T94" s="25">
        <f t="shared" si="43"/>
        <v>0.31677361996185627</v>
      </c>
      <c r="U94" s="26">
        <f t="shared" si="39"/>
        <v>1</v>
      </c>
      <c r="V94" s="26">
        <f t="shared" si="40"/>
        <v>0</v>
      </c>
      <c r="W94" s="26">
        <f>SUM($U$20:U94)</f>
        <v>39</v>
      </c>
      <c r="X94" s="26">
        <f>SUM($V$20:V94)</f>
        <v>36</v>
      </c>
      <c r="Y94" s="26">
        <f t="shared" si="41"/>
        <v>114</v>
      </c>
      <c r="Z94" s="26">
        <f t="shared" si="42"/>
        <v>11</v>
      </c>
      <c r="AB94" s="26">
        <f t="shared" si="44"/>
        <v>0.24</v>
      </c>
      <c r="AC94" s="26">
        <f t="shared" si="45"/>
        <v>0.78</v>
      </c>
      <c r="AD94" s="26">
        <f t="shared" si="54"/>
        <v>0</v>
      </c>
      <c r="AE94" s="26">
        <f t="shared" si="55"/>
        <v>0.77</v>
      </c>
      <c r="AF94" s="26">
        <f t="shared" si="46"/>
        <v>0</v>
      </c>
      <c r="AR94" s="26">
        <f t="shared" si="47"/>
        <v>114</v>
      </c>
      <c r="AS94" s="26">
        <f t="shared" si="48"/>
        <v>11</v>
      </c>
      <c r="AT94" s="26">
        <f t="shared" si="49"/>
        <v>-53900</v>
      </c>
      <c r="AU94" s="26">
        <f t="shared" si="50"/>
        <v>456000</v>
      </c>
      <c r="AV94" s="26">
        <f t="shared" si="51"/>
        <v>402100</v>
      </c>
      <c r="AW94" s="26">
        <f t="shared" si="52"/>
        <v>2010.5</v>
      </c>
      <c r="AX94" s="26" t="str">
        <f t="shared" si="53"/>
        <v/>
      </c>
    </row>
    <row r="95" spans="1:50" x14ac:dyDescent="0.25">
      <c r="A95" s="25"/>
      <c r="B95" s="33">
        <v>168</v>
      </c>
      <c r="C95" s="34">
        <v>30.311184111309611</v>
      </c>
      <c r="D95" s="34">
        <v>2.0414415408722393</v>
      </c>
      <c r="E95" s="34">
        <v>0.79913912598792269</v>
      </c>
      <c r="F95" s="35">
        <v>28720.263073076891</v>
      </c>
      <c r="G95" s="35">
        <v>-555.12703405516072</v>
      </c>
      <c r="H95" s="35">
        <v>-2600.236049044006</v>
      </c>
      <c r="I95" s="36">
        <v>0</v>
      </c>
      <c r="J95" s="63">
        <v>168</v>
      </c>
      <c r="K95" s="33">
        <v>168</v>
      </c>
      <c r="L95" s="40">
        <f t="shared" si="33"/>
        <v>-0.53088769758537202</v>
      </c>
      <c r="M95" s="40">
        <f t="shared" si="34"/>
        <v>-0.97053061425634946</v>
      </c>
      <c r="N95" s="40">
        <f t="shared" si="35"/>
        <v>3.1390873887556021E-2</v>
      </c>
      <c r="O95" s="40">
        <f t="shared" si="36"/>
        <v>-0.4120084058424705</v>
      </c>
      <c r="P95" s="40">
        <f t="shared" si="37"/>
        <v>0.68010396758576563</v>
      </c>
      <c r="Q95" s="40">
        <f t="shared" si="38"/>
        <v>0.50556921192423177</v>
      </c>
      <c r="R95" s="36">
        <v>0</v>
      </c>
      <c r="S95" s="63">
        <v>168</v>
      </c>
      <c r="T95" s="25">
        <f t="shared" si="43"/>
        <v>0.31468972014212793</v>
      </c>
      <c r="U95" s="26">
        <f t="shared" si="39"/>
        <v>0</v>
      </c>
      <c r="V95" s="26">
        <f t="shared" si="40"/>
        <v>1</v>
      </c>
      <c r="W95" s="26">
        <f>SUM($U$20:U95)</f>
        <v>39</v>
      </c>
      <c r="X95" s="26">
        <f>SUM($V$20:V95)</f>
        <v>37</v>
      </c>
      <c r="Y95" s="26">
        <f t="shared" si="41"/>
        <v>113</v>
      </c>
      <c r="Z95" s="26">
        <f t="shared" si="42"/>
        <v>11</v>
      </c>
      <c r="AB95" s="26">
        <f t="shared" si="44"/>
        <v>0.24666666666666667</v>
      </c>
      <c r="AC95" s="26">
        <f t="shared" si="45"/>
        <v>0.78</v>
      </c>
      <c r="AD95" s="26">
        <f t="shared" si="54"/>
        <v>6.6666666666666818E-3</v>
      </c>
      <c r="AE95" s="26">
        <f t="shared" si="55"/>
        <v>0.78</v>
      </c>
      <c r="AF95" s="26">
        <f t="shared" si="46"/>
        <v>5.2000000000000119E-3</v>
      </c>
      <c r="AR95" s="26">
        <f t="shared" si="47"/>
        <v>113</v>
      </c>
      <c r="AS95" s="26">
        <f t="shared" si="48"/>
        <v>11</v>
      </c>
      <c r="AT95" s="26">
        <f t="shared" si="49"/>
        <v>-53900</v>
      </c>
      <c r="AU95" s="26">
        <f t="shared" si="50"/>
        <v>452000</v>
      </c>
      <c r="AV95" s="26">
        <f t="shared" si="51"/>
        <v>398100</v>
      </c>
      <c r="AW95" s="26">
        <f t="shared" si="52"/>
        <v>1990.5</v>
      </c>
      <c r="AX95" s="26" t="str">
        <f t="shared" si="53"/>
        <v/>
      </c>
    </row>
    <row r="96" spans="1:50" x14ac:dyDescent="0.25">
      <c r="A96" s="25"/>
      <c r="B96" s="33">
        <v>71</v>
      </c>
      <c r="C96" s="34">
        <v>46.958115357935597</v>
      </c>
      <c r="D96" s="34">
        <v>1.793608941955168</v>
      </c>
      <c r="E96" s="34">
        <v>0.96562994722337914</v>
      </c>
      <c r="F96" s="35">
        <v>26287.240260699047</v>
      </c>
      <c r="G96" s="35">
        <v>-1481.3208222903579</v>
      </c>
      <c r="H96" s="35">
        <v>-445.94958646981036</v>
      </c>
      <c r="I96" s="36">
        <v>0</v>
      </c>
      <c r="J96" s="63">
        <v>71</v>
      </c>
      <c r="K96" s="33">
        <v>71</v>
      </c>
      <c r="L96" s="40">
        <f t="shared" si="33"/>
        <v>1.4984412166292496</v>
      </c>
      <c r="M96" s="40">
        <f t="shared" si="34"/>
        <v>-1.0071218081095581</v>
      </c>
      <c r="N96" s="40">
        <f t="shared" si="35"/>
        <v>0.30033940827535921</v>
      </c>
      <c r="O96" s="40">
        <f t="shared" si="36"/>
        <v>-0.46284215332677642</v>
      </c>
      <c r="P96" s="40">
        <f t="shared" si="37"/>
        <v>0.44213182042791227</v>
      </c>
      <c r="Q96" s="40">
        <f t="shared" si="38"/>
        <v>0.79386665678246116</v>
      </c>
      <c r="R96" s="36">
        <v>0</v>
      </c>
      <c r="S96" s="63">
        <v>71</v>
      </c>
      <c r="T96" s="25">
        <f t="shared" si="43"/>
        <v>0.3110210813294661</v>
      </c>
      <c r="U96" s="26">
        <f t="shared" si="39"/>
        <v>0</v>
      </c>
      <c r="V96" s="26">
        <f t="shared" si="40"/>
        <v>1</v>
      </c>
      <c r="W96" s="26">
        <f>SUM($U$20:U96)</f>
        <v>39</v>
      </c>
      <c r="X96" s="26">
        <f>SUM($V$20:V96)</f>
        <v>38</v>
      </c>
      <c r="Y96" s="26">
        <f t="shared" si="41"/>
        <v>112</v>
      </c>
      <c r="Z96" s="26">
        <f t="shared" si="42"/>
        <v>11</v>
      </c>
      <c r="AB96" s="26">
        <f t="shared" si="44"/>
        <v>0.25333333333333335</v>
      </c>
      <c r="AC96" s="26">
        <f t="shared" si="45"/>
        <v>0.78</v>
      </c>
      <c r="AD96" s="26">
        <f t="shared" si="54"/>
        <v>6.6666666666666818E-3</v>
      </c>
      <c r="AE96" s="26">
        <f t="shared" si="55"/>
        <v>0.78</v>
      </c>
      <c r="AF96" s="26">
        <f t="shared" si="46"/>
        <v>5.2000000000000119E-3</v>
      </c>
      <c r="AR96" s="26">
        <f t="shared" si="47"/>
        <v>112</v>
      </c>
      <c r="AS96" s="26">
        <f t="shared" si="48"/>
        <v>11</v>
      </c>
      <c r="AT96" s="26">
        <f t="shared" si="49"/>
        <v>-53900</v>
      </c>
      <c r="AU96" s="26">
        <f t="shared" si="50"/>
        <v>448000</v>
      </c>
      <c r="AV96" s="26">
        <f t="shared" si="51"/>
        <v>394100</v>
      </c>
      <c r="AW96" s="26">
        <f t="shared" si="52"/>
        <v>1970.5</v>
      </c>
      <c r="AX96" s="26" t="str">
        <f t="shared" si="53"/>
        <v/>
      </c>
    </row>
    <row r="97" spans="1:50" x14ac:dyDescent="0.25">
      <c r="A97" s="25"/>
      <c r="B97" s="33">
        <v>50</v>
      </c>
      <c r="C97" s="34">
        <v>23.67787920875486</v>
      </c>
      <c r="D97" s="34">
        <v>3.4030962718100377</v>
      </c>
      <c r="E97" s="34">
        <v>0.52133356635962702</v>
      </c>
      <c r="F97" s="35">
        <v>50444.854550787546</v>
      </c>
      <c r="G97" s="35">
        <v>-499.53893934842148</v>
      </c>
      <c r="H97" s="35">
        <v>-9581.6609704167749</v>
      </c>
      <c r="I97" s="36">
        <v>1</v>
      </c>
      <c r="J97" s="63">
        <v>50</v>
      </c>
      <c r="K97" s="33">
        <v>50</v>
      </c>
      <c r="L97" s="40">
        <f t="shared" si="33"/>
        <v>-1.3395146592834497</v>
      </c>
      <c r="M97" s="40">
        <f t="shared" si="34"/>
        <v>-0.769489377394867</v>
      </c>
      <c r="N97" s="40">
        <f t="shared" si="35"/>
        <v>-0.41737499532002498</v>
      </c>
      <c r="O97" s="40">
        <f t="shared" si="36"/>
        <v>4.1888857988915756E-2</v>
      </c>
      <c r="P97" s="40">
        <f t="shared" si="37"/>
        <v>0.69438652747961105</v>
      </c>
      <c r="Q97" s="40">
        <f t="shared" si="38"/>
        <v>-0.42872016939430002</v>
      </c>
      <c r="R97" s="36">
        <v>1</v>
      </c>
      <c r="S97" s="63">
        <v>50</v>
      </c>
      <c r="T97" s="25">
        <f t="shared" si="43"/>
        <v>0.3101641085129544</v>
      </c>
      <c r="U97" s="26">
        <f t="shared" si="39"/>
        <v>1</v>
      </c>
      <c r="V97" s="26">
        <f t="shared" si="40"/>
        <v>0</v>
      </c>
      <c r="W97" s="26">
        <f>SUM($U$20:U97)</f>
        <v>40</v>
      </c>
      <c r="X97" s="26">
        <f>SUM($V$20:V97)</f>
        <v>38</v>
      </c>
      <c r="Y97" s="26">
        <f t="shared" si="41"/>
        <v>112</v>
      </c>
      <c r="Z97" s="26">
        <f t="shared" si="42"/>
        <v>10</v>
      </c>
      <c r="AB97" s="26">
        <f t="shared" si="44"/>
        <v>0.25333333333333335</v>
      </c>
      <c r="AC97" s="26">
        <f t="shared" si="45"/>
        <v>0.8</v>
      </c>
      <c r="AD97" s="26">
        <f t="shared" si="54"/>
        <v>0</v>
      </c>
      <c r="AE97" s="26">
        <f t="shared" si="55"/>
        <v>0.79</v>
      </c>
      <c r="AF97" s="26">
        <f t="shared" si="46"/>
        <v>0</v>
      </c>
      <c r="AR97" s="26">
        <f t="shared" si="47"/>
        <v>112</v>
      </c>
      <c r="AS97" s="26">
        <f t="shared" si="48"/>
        <v>10</v>
      </c>
      <c r="AT97" s="26">
        <f t="shared" si="49"/>
        <v>-49000</v>
      </c>
      <c r="AU97" s="26">
        <f t="shared" si="50"/>
        <v>448000</v>
      </c>
      <c r="AV97" s="26">
        <f t="shared" si="51"/>
        <v>399000</v>
      </c>
      <c r="AW97" s="26">
        <f t="shared" si="52"/>
        <v>1995</v>
      </c>
      <c r="AX97" s="26" t="str">
        <f t="shared" si="53"/>
        <v/>
      </c>
    </row>
    <row r="98" spans="1:50" x14ac:dyDescent="0.25">
      <c r="A98" s="25"/>
      <c r="B98" s="33">
        <v>149</v>
      </c>
      <c r="C98" s="34">
        <v>29.006625735688623</v>
      </c>
      <c r="D98" s="34">
        <v>4.910128957913054</v>
      </c>
      <c r="E98" s="34">
        <v>1.0154417084597371</v>
      </c>
      <c r="F98" s="35">
        <v>35784.335622843071</v>
      </c>
      <c r="G98" s="35">
        <v>-1573.9983799705872</v>
      </c>
      <c r="H98" s="35">
        <v>-4676.6248340020666</v>
      </c>
      <c r="I98" s="36">
        <v>0</v>
      </c>
      <c r="J98" s="63">
        <v>149</v>
      </c>
      <c r="K98" s="33">
        <v>149</v>
      </c>
      <c r="L98" s="40">
        <f t="shared" si="33"/>
        <v>-0.68991869210966938</v>
      </c>
      <c r="M98" s="40">
        <f t="shared" si="34"/>
        <v>-0.54698384179835979</v>
      </c>
      <c r="N98" s="40">
        <f t="shared" si="35"/>
        <v>0.38080510650653981</v>
      </c>
      <c r="O98" s="40">
        <f t="shared" si="36"/>
        <v>-0.26441699059606694</v>
      </c>
      <c r="P98" s="40">
        <f t="shared" si="37"/>
        <v>0.41831965749327016</v>
      </c>
      <c r="Q98" s="40">
        <f t="shared" si="38"/>
        <v>0.22769642590653882</v>
      </c>
      <c r="R98" s="36">
        <v>0</v>
      </c>
      <c r="S98" s="63">
        <v>149</v>
      </c>
      <c r="T98" s="25">
        <f t="shared" si="43"/>
        <v>0.30754176446590881</v>
      </c>
      <c r="U98" s="26">
        <f t="shared" si="39"/>
        <v>0</v>
      </c>
      <c r="V98" s="26">
        <f t="shared" si="40"/>
        <v>1</v>
      </c>
      <c r="W98" s="26">
        <f>SUM($U$20:U98)</f>
        <v>40</v>
      </c>
      <c r="X98" s="26">
        <f>SUM($V$20:V98)</f>
        <v>39</v>
      </c>
      <c r="Y98" s="26">
        <f t="shared" si="41"/>
        <v>111</v>
      </c>
      <c r="Z98" s="26">
        <f t="shared" si="42"/>
        <v>10</v>
      </c>
      <c r="AB98" s="26">
        <f t="shared" si="44"/>
        <v>0.26</v>
      </c>
      <c r="AC98" s="26">
        <f t="shared" si="45"/>
        <v>0.8</v>
      </c>
      <c r="AD98" s="26">
        <f t="shared" si="54"/>
        <v>6.6666666666666541E-3</v>
      </c>
      <c r="AE98" s="26">
        <f t="shared" si="55"/>
        <v>0.8</v>
      </c>
      <c r="AF98" s="26">
        <f t="shared" si="46"/>
        <v>5.3333333333333236E-3</v>
      </c>
      <c r="AR98" s="26">
        <f t="shared" si="47"/>
        <v>111</v>
      </c>
      <c r="AS98" s="26">
        <f t="shared" si="48"/>
        <v>10</v>
      </c>
      <c r="AT98" s="26">
        <f t="shared" si="49"/>
        <v>-49000</v>
      </c>
      <c r="AU98" s="26">
        <f t="shared" si="50"/>
        <v>444000</v>
      </c>
      <c r="AV98" s="26">
        <f t="shared" si="51"/>
        <v>395000</v>
      </c>
      <c r="AW98" s="26">
        <f t="shared" si="52"/>
        <v>1975</v>
      </c>
      <c r="AX98" s="26" t="str">
        <f t="shared" si="53"/>
        <v/>
      </c>
    </row>
    <row r="99" spans="1:50" x14ac:dyDescent="0.25">
      <c r="A99" s="25"/>
      <c r="B99" s="33">
        <v>145</v>
      </c>
      <c r="C99" s="34">
        <v>40.215449128499777</v>
      </c>
      <c r="D99" s="34">
        <v>24.205311966903643</v>
      </c>
      <c r="E99" s="34">
        <v>1.2956305299209425</v>
      </c>
      <c r="F99" s="35">
        <v>77330.265677452917</v>
      </c>
      <c r="G99" s="35">
        <v>-13081.844984575109</v>
      </c>
      <c r="H99" s="35">
        <v>-11505.480539866288</v>
      </c>
      <c r="I99" s="36">
        <v>0</v>
      </c>
      <c r="J99" s="63">
        <v>145</v>
      </c>
      <c r="K99" s="33">
        <v>145</v>
      </c>
      <c r="L99" s="40">
        <f t="shared" si="33"/>
        <v>0.67648266249237898</v>
      </c>
      <c r="M99" s="40">
        <f t="shared" si="34"/>
        <v>2.3018495441250288</v>
      </c>
      <c r="N99" s="40">
        <f t="shared" si="35"/>
        <v>0.8334208863113961</v>
      </c>
      <c r="O99" s="40">
        <f t="shared" si="36"/>
        <v>0.60361240339577737</v>
      </c>
      <c r="P99" s="40">
        <f t="shared" si="37"/>
        <v>-2.5384556960524227</v>
      </c>
      <c r="Q99" s="40">
        <f t="shared" si="38"/>
        <v>-0.68617537596780898</v>
      </c>
      <c r="R99" s="36">
        <v>0</v>
      </c>
      <c r="S99" s="63">
        <v>145</v>
      </c>
      <c r="T99" s="25">
        <f t="shared" si="43"/>
        <v>0.30460705691022483</v>
      </c>
      <c r="U99" s="26">
        <f t="shared" si="39"/>
        <v>0</v>
      </c>
      <c r="V99" s="26">
        <f t="shared" si="40"/>
        <v>1</v>
      </c>
      <c r="W99" s="26">
        <f>SUM($U$20:U99)</f>
        <v>40</v>
      </c>
      <c r="X99" s="26">
        <f>SUM($V$20:V99)</f>
        <v>40</v>
      </c>
      <c r="Y99" s="26">
        <f t="shared" si="41"/>
        <v>110</v>
      </c>
      <c r="Z99" s="26">
        <f t="shared" si="42"/>
        <v>10</v>
      </c>
      <c r="AB99" s="26">
        <f t="shared" si="44"/>
        <v>0.26666666666666666</v>
      </c>
      <c r="AC99" s="26">
        <f t="shared" si="45"/>
        <v>0.8</v>
      </c>
      <c r="AD99" s="26">
        <f t="shared" si="54"/>
        <v>6.6666666666666541E-3</v>
      </c>
      <c r="AE99" s="26">
        <f t="shared" si="55"/>
        <v>0.8</v>
      </c>
      <c r="AF99" s="26">
        <f t="shared" si="46"/>
        <v>5.3333333333333236E-3</v>
      </c>
      <c r="AR99" s="26">
        <f t="shared" si="47"/>
        <v>110</v>
      </c>
      <c r="AS99" s="26">
        <f t="shared" si="48"/>
        <v>10</v>
      </c>
      <c r="AT99" s="26">
        <f t="shared" si="49"/>
        <v>-49000</v>
      </c>
      <c r="AU99" s="26">
        <f t="shared" si="50"/>
        <v>440000</v>
      </c>
      <c r="AV99" s="26">
        <f t="shared" si="51"/>
        <v>391000</v>
      </c>
      <c r="AW99" s="26">
        <f t="shared" si="52"/>
        <v>1955</v>
      </c>
      <c r="AX99" s="26" t="str">
        <f t="shared" si="53"/>
        <v/>
      </c>
    </row>
    <row r="100" spans="1:50" x14ac:dyDescent="0.25">
      <c r="A100" s="25"/>
      <c r="B100" s="33">
        <v>189</v>
      </c>
      <c r="C100" s="34">
        <v>31.074322098712869</v>
      </c>
      <c r="D100" s="34">
        <v>0.49467006840911321</v>
      </c>
      <c r="E100" s="34">
        <v>3.5526817282799314E-2</v>
      </c>
      <c r="F100" s="35">
        <v>16795.955067901967</v>
      </c>
      <c r="G100" s="35">
        <v>-403.70028715426122</v>
      </c>
      <c r="H100" s="35">
        <v>124.57015967965651</v>
      </c>
      <c r="I100" s="36">
        <v>1</v>
      </c>
      <c r="J100" s="63">
        <v>189</v>
      </c>
      <c r="K100" s="33">
        <v>189</v>
      </c>
      <c r="L100" s="40">
        <f t="shared" si="33"/>
        <v>-0.43785805984436987</v>
      </c>
      <c r="M100" s="40">
        <f t="shared" si="34"/>
        <v>-1.1989033749134328</v>
      </c>
      <c r="N100" s="40">
        <f t="shared" si="35"/>
        <v>-1.2021450636659365</v>
      </c>
      <c r="O100" s="40">
        <f t="shared" si="36"/>
        <v>-0.66114592275203843</v>
      </c>
      <c r="P100" s="40">
        <f t="shared" si="37"/>
        <v>0.71901088809729141</v>
      </c>
      <c r="Q100" s="40">
        <f t="shared" si="38"/>
        <v>0.87021647743700736</v>
      </c>
      <c r="R100" s="36">
        <v>1</v>
      </c>
      <c r="S100" s="63">
        <v>189</v>
      </c>
      <c r="T100" s="25">
        <f t="shared" si="43"/>
        <v>0.30178405892637594</v>
      </c>
      <c r="U100" s="26">
        <f t="shared" si="39"/>
        <v>1</v>
      </c>
      <c r="V100" s="26">
        <f t="shared" si="40"/>
        <v>0</v>
      </c>
      <c r="W100" s="26">
        <f>SUM($U$20:U100)</f>
        <v>41</v>
      </c>
      <c r="X100" s="26">
        <f>SUM($V$20:V100)</f>
        <v>40</v>
      </c>
      <c r="Y100" s="26">
        <f t="shared" si="41"/>
        <v>110</v>
      </c>
      <c r="Z100" s="26">
        <f t="shared" si="42"/>
        <v>9</v>
      </c>
      <c r="AB100" s="26">
        <f t="shared" si="44"/>
        <v>0.26666666666666666</v>
      </c>
      <c r="AC100" s="26">
        <f t="shared" si="45"/>
        <v>0.82</v>
      </c>
      <c r="AD100" s="26">
        <f t="shared" si="54"/>
        <v>0</v>
      </c>
      <c r="AE100" s="26">
        <f t="shared" si="55"/>
        <v>0.81</v>
      </c>
      <c r="AF100" s="26">
        <f t="shared" si="46"/>
        <v>0</v>
      </c>
      <c r="AR100" s="26">
        <f t="shared" si="47"/>
        <v>110</v>
      </c>
      <c r="AS100" s="26">
        <f t="shared" si="48"/>
        <v>9</v>
      </c>
      <c r="AT100" s="26">
        <f t="shared" si="49"/>
        <v>-44100</v>
      </c>
      <c r="AU100" s="26">
        <f t="shared" si="50"/>
        <v>440000</v>
      </c>
      <c r="AV100" s="26">
        <f t="shared" si="51"/>
        <v>395900</v>
      </c>
      <c r="AW100" s="26">
        <f t="shared" si="52"/>
        <v>1979.5</v>
      </c>
      <c r="AX100" s="26" t="str">
        <f t="shared" si="53"/>
        <v/>
      </c>
    </row>
    <row r="101" spans="1:50" x14ac:dyDescent="0.25">
      <c r="A101" s="25"/>
      <c r="B101" s="33">
        <v>36</v>
      </c>
      <c r="C101" s="34">
        <v>42.828487285924822</v>
      </c>
      <c r="D101" s="34">
        <v>0.91072134032527918</v>
      </c>
      <c r="E101" s="34">
        <v>1.0518952800500321</v>
      </c>
      <c r="F101" s="35">
        <v>64388.605727054455</v>
      </c>
      <c r="G101" s="35">
        <v>-431.63584833480286</v>
      </c>
      <c r="H101" s="35">
        <v>-7002.1803436639238</v>
      </c>
      <c r="I101" s="36">
        <v>0</v>
      </c>
      <c r="J101" s="63">
        <v>36</v>
      </c>
      <c r="K101" s="33">
        <v>36</v>
      </c>
      <c r="L101" s="40">
        <f t="shared" si="33"/>
        <v>0.99502268697187579</v>
      </c>
      <c r="M101" s="40">
        <f t="shared" si="34"/>
        <v>-1.1374755691684244</v>
      </c>
      <c r="N101" s="40">
        <f t="shared" si="35"/>
        <v>0.43969204441493887</v>
      </c>
      <c r="O101" s="40">
        <f t="shared" si="36"/>
        <v>0.33321910062877319</v>
      </c>
      <c r="P101" s="40">
        <f t="shared" si="37"/>
        <v>0.71183324821173344</v>
      </c>
      <c r="Q101" s="40">
        <f t="shared" si="38"/>
        <v>-8.3521103869123342E-2</v>
      </c>
      <c r="R101" s="36">
        <v>0</v>
      </c>
      <c r="S101" s="63">
        <v>36</v>
      </c>
      <c r="T101" s="25">
        <f t="shared" si="43"/>
        <v>0.30014160164647952</v>
      </c>
      <c r="U101" s="26">
        <f t="shared" si="39"/>
        <v>0</v>
      </c>
      <c r="V101" s="26">
        <f t="shared" si="40"/>
        <v>1</v>
      </c>
      <c r="W101" s="26">
        <f>SUM($U$20:U101)</f>
        <v>41</v>
      </c>
      <c r="X101" s="26">
        <f>SUM($V$20:V101)</f>
        <v>41</v>
      </c>
      <c r="Y101" s="26">
        <f t="shared" si="41"/>
        <v>109</v>
      </c>
      <c r="Z101" s="26">
        <f t="shared" si="42"/>
        <v>9</v>
      </c>
      <c r="AB101" s="26">
        <f t="shared" si="44"/>
        <v>0.27333333333333332</v>
      </c>
      <c r="AC101" s="26">
        <f t="shared" si="45"/>
        <v>0.82</v>
      </c>
      <c r="AD101" s="26">
        <f t="shared" si="54"/>
        <v>6.6666666666666541E-3</v>
      </c>
      <c r="AE101" s="26">
        <f t="shared" si="55"/>
        <v>0.82</v>
      </c>
      <c r="AF101" s="26">
        <f t="shared" si="46"/>
        <v>5.4666666666666561E-3</v>
      </c>
      <c r="AR101" s="26">
        <f t="shared" si="47"/>
        <v>109</v>
      </c>
      <c r="AS101" s="26">
        <f t="shared" si="48"/>
        <v>9</v>
      </c>
      <c r="AT101" s="26">
        <f t="shared" si="49"/>
        <v>-44100</v>
      </c>
      <c r="AU101" s="26">
        <f t="shared" si="50"/>
        <v>436000</v>
      </c>
      <c r="AV101" s="26">
        <f t="shared" si="51"/>
        <v>391900</v>
      </c>
      <c r="AW101" s="26">
        <f t="shared" si="52"/>
        <v>1959.5</v>
      </c>
      <c r="AX101" s="26" t="str">
        <f t="shared" si="53"/>
        <v/>
      </c>
    </row>
    <row r="102" spans="1:50" x14ac:dyDescent="0.25">
      <c r="A102" s="25"/>
      <c r="B102" s="33">
        <v>117</v>
      </c>
      <c r="C102" s="34">
        <v>44.337556620544625</v>
      </c>
      <c r="D102" s="34">
        <v>2.6035681254044691</v>
      </c>
      <c r="E102" s="34">
        <v>0.19265320046845635</v>
      </c>
      <c r="F102" s="35">
        <v>33714.178352891286</v>
      </c>
      <c r="G102" s="35">
        <v>-2380.4684509244162</v>
      </c>
      <c r="H102" s="35">
        <v>-1754.9136384307699</v>
      </c>
      <c r="I102" s="36">
        <v>0</v>
      </c>
      <c r="J102" s="63">
        <v>117</v>
      </c>
      <c r="K102" s="33">
        <v>117</v>
      </c>
      <c r="L102" s="40">
        <f t="shared" si="33"/>
        <v>1.1789844027337086</v>
      </c>
      <c r="M102" s="40">
        <f t="shared" si="34"/>
        <v>-0.88753554857677919</v>
      </c>
      <c r="N102" s="40">
        <f t="shared" si="35"/>
        <v>-0.94832380098098057</v>
      </c>
      <c r="O102" s="40">
        <f t="shared" si="36"/>
        <v>-0.30766929853915687</v>
      </c>
      <c r="P102" s="40">
        <f t="shared" si="37"/>
        <v>0.211108794236332</v>
      </c>
      <c r="Q102" s="40">
        <f t="shared" si="38"/>
        <v>0.6186945066772741</v>
      </c>
      <c r="R102" s="36">
        <v>0</v>
      </c>
      <c r="S102" s="63">
        <v>117</v>
      </c>
      <c r="T102" s="25">
        <f t="shared" si="43"/>
        <v>0.29874475229616942</v>
      </c>
      <c r="U102" s="26">
        <f t="shared" si="39"/>
        <v>0</v>
      </c>
      <c r="V102" s="26">
        <f t="shared" si="40"/>
        <v>1</v>
      </c>
      <c r="W102" s="26">
        <f>SUM($U$20:U102)</f>
        <v>41</v>
      </c>
      <c r="X102" s="26">
        <f>SUM($V$20:V102)</f>
        <v>42</v>
      </c>
      <c r="Y102" s="26">
        <f t="shared" si="41"/>
        <v>108</v>
      </c>
      <c r="Z102" s="26">
        <f t="shared" si="42"/>
        <v>9</v>
      </c>
      <c r="AB102" s="26">
        <f t="shared" si="44"/>
        <v>0.28000000000000003</v>
      </c>
      <c r="AC102" s="26">
        <f t="shared" si="45"/>
        <v>0.82</v>
      </c>
      <c r="AD102" s="26">
        <f t="shared" si="54"/>
        <v>6.6666666666667096E-3</v>
      </c>
      <c r="AE102" s="26">
        <f t="shared" si="55"/>
        <v>0.82</v>
      </c>
      <c r="AF102" s="26">
        <f t="shared" si="46"/>
        <v>5.4666666666667012E-3</v>
      </c>
      <c r="AR102" s="26">
        <f t="shared" si="47"/>
        <v>108</v>
      </c>
      <c r="AS102" s="26">
        <f t="shared" si="48"/>
        <v>9</v>
      </c>
      <c r="AT102" s="26">
        <f t="shared" si="49"/>
        <v>-44100</v>
      </c>
      <c r="AU102" s="26">
        <f t="shared" si="50"/>
        <v>432000</v>
      </c>
      <c r="AV102" s="26">
        <f t="shared" si="51"/>
        <v>387900</v>
      </c>
      <c r="AW102" s="26">
        <f t="shared" si="52"/>
        <v>1939.5</v>
      </c>
      <c r="AX102" s="26" t="str">
        <f t="shared" si="53"/>
        <v/>
      </c>
    </row>
    <row r="103" spans="1:50" x14ac:dyDescent="0.25">
      <c r="A103" s="25"/>
      <c r="B103" s="33">
        <v>61</v>
      </c>
      <c r="C103" s="34">
        <v>28.988388185705965</v>
      </c>
      <c r="D103" s="34">
        <v>0.6283213302544739</v>
      </c>
      <c r="E103" s="34">
        <v>0.43693417122337191</v>
      </c>
      <c r="F103" s="35">
        <v>18097.986746815408</v>
      </c>
      <c r="G103" s="35">
        <v>-184.10736940131727</v>
      </c>
      <c r="H103" s="35">
        <v>1747.2351901668671</v>
      </c>
      <c r="I103" s="36">
        <v>0</v>
      </c>
      <c r="J103" s="63">
        <v>61</v>
      </c>
      <c r="K103" s="33">
        <v>61</v>
      </c>
      <c r="L103" s="40">
        <f t="shared" si="33"/>
        <v>-0.6921419239447707</v>
      </c>
      <c r="M103" s="40">
        <f t="shared" si="34"/>
        <v>-1.1791704614376477</v>
      </c>
      <c r="N103" s="40">
        <f t="shared" si="35"/>
        <v>-0.55371340398827906</v>
      </c>
      <c r="O103" s="40">
        <f t="shared" si="36"/>
        <v>-0.63394225279640548</v>
      </c>
      <c r="P103" s="40">
        <f t="shared" si="37"/>
        <v>0.77543212391436422</v>
      </c>
      <c r="Q103" s="40">
        <f t="shared" si="38"/>
        <v>1.0873696695854966</v>
      </c>
      <c r="R103" s="36">
        <v>0</v>
      </c>
      <c r="S103" s="63">
        <v>61</v>
      </c>
      <c r="T103" s="25">
        <f t="shared" si="43"/>
        <v>0.29585487446186087</v>
      </c>
      <c r="U103" s="26">
        <f t="shared" si="39"/>
        <v>0</v>
      </c>
      <c r="V103" s="26">
        <f t="shared" si="40"/>
        <v>1</v>
      </c>
      <c r="W103" s="26">
        <f>SUM($U$20:U103)</f>
        <v>41</v>
      </c>
      <c r="X103" s="26">
        <f>SUM($V$20:V103)</f>
        <v>43</v>
      </c>
      <c r="Y103" s="26">
        <f t="shared" si="41"/>
        <v>107</v>
      </c>
      <c r="Z103" s="26">
        <f t="shared" si="42"/>
        <v>9</v>
      </c>
      <c r="AB103" s="26">
        <f t="shared" si="44"/>
        <v>0.28666666666666668</v>
      </c>
      <c r="AC103" s="26">
        <f t="shared" si="45"/>
        <v>0.82</v>
      </c>
      <c r="AD103" s="26">
        <f t="shared" si="54"/>
        <v>6.6666666666666541E-3</v>
      </c>
      <c r="AE103" s="26">
        <f t="shared" si="55"/>
        <v>0.82</v>
      </c>
      <c r="AF103" s="26">
        <f t="shared" si="46"/>
        <v>5.4666666666666561E-3</v>
      </c>
      <c r="AR103" s="26">
        <f t="shared" si="47"/>
        <v>107</v>
      </c>
      <c r="AS103" s="26">
        <f t="shared" si="48"/>
        <v>9</v>
      </c>
      <c r="AT103" s="26">
        <f t="shared" si="49"/>
        <v>-44100</v>
      </c>
      <c r="AU103" s="26">
        <f t="shared" si="50"/>
        <v>428000</v>
      </c>
      <c r="AV103" s="26">
        <f t="shared" si="51"/>
        <v>383900</v>
      </c>
      <c r="AW103" s="26">
        <f t="shared" si="52"/>
        <v>1919.5</v>
      </c>
      <c r="AX103" s="26" t="str">
        <f t="shared" si="53"/>
        <v/>
      </c>
    </row>
    <row r="104" spans="1:50" x14ac:dyDescent="0.25">
      <c r="A104" s="25"/>
      <c r="B104" s="33">
        <v>129</v>
      </c>
      <c r="C104" s="34">
        <v>41.707791317923778</v>
      </c>
      <c r="D104" s="34">
        <v>10.031380590153248</v>
      </c>
      <c r="E104" s="34">
        <v>1.4720680333647458</v>
      </c>
      <c r="F104" s="35">
        <v>72712.612523554417</v>
      </c>
      <c r="G104" s="35">
        <v>-5636.0351149587241</v>
      </c>
      <c r="H104" s="35">
        <v>-5688.4167601414483</v>
      </c>
      <c r="I104" s="36">
        <v>0</v>
      </c>
      <c r="J104" s="63">
        <v>129</v>
      </c>
      <c r="K104" s="33">
        <v>129</v>
      </c>
      <c r="L104" s="40">
        <f t="shared" si="33"/>
        <v>0.85840527093195473</v>
      </c>
      <c r="M104" s="40">
        <f t="shared" si="34"/>
        <v>0.2091423178158035</v>
      </c>
      <c r="N104" s="40">
        <f t="shared" si="35"/>
        <v>1.1184372470340389</v>
      </c>
      <c r="O104" s="40">
        <f t="shared" si="36"/>
        <v>0.50713463376649215</v>
      </c>
      <c r="P104" s="40">
        <f t="shared" si="37"/>
        <v>-0.62536214639908316</v>
      </c>
      <c r="Q104" s="40">
        <f t="shared" si="38"/>
        <v>9.2293343678738898E-2</v>
      </c>
      <c r="R104" s="36">
        <v>0</v>
      </c>
      <c r="S104" s="63">
        <v>129</v>
      </c>
      <c r="T104" s="25">
        <f t="shared" si="43"/>
        <v>0.294742362097276</v>
      </c>
      <c r="U104" s="26">
        <f t="shared" si="39"/>
        <v>0</v>
      </c>
      <c r="V104" s="26">
        <f t="shared" si="40"/>
        <v>1</v>
      </c>
      <c r="W104" s="26">
        <f>SUM($U$20:U104)</f>
        <v>41</v>
      </c>
      <c r="X104" s="26">
        <f>SUM($V$20:V104)</f>
        <v>44</v>
      </c>
      <c r="Y104" s="26">
        <f t="shared" si="41"/>
        <v>106</v>
      </c>
      <c r="Z104" s="26">
        <f t="shared" si="42"/>
        <v>9</v>
      </c>
      <c r="AB104" s="26">
        <f t="shared" si="44"/>
        <v>0.29333333333333333</v>
      </c>
      <c r="AC104" s="26">
        <f t="shared" si="45"/>
        <v>0.82</v>
      </c>
      <c r="AD104" s="26">
        <f t="shared" si="54"/>
        <v>6.6666666666666541E-3</v>
      </c>
      <c r="AE104" s="26">
        <f t="shared" si="55"/>
        <v>0.82</v>
      </c>
      <c r="AF104" s="26">
        <f t="shared" si="46"/>
        <v>5.4666666666666561E-3</v>
      </c>
      <c r="AR104" s="26">
        <f t="shared" si="47"/>
        <v>106</v>
      </c>
      <c r="AS104" s="26">
        <f t="shared" si="48"/>
        <v>9</v>
      </c>
      <c r="AT104" s="26">
        <f t="shared" si="49"/>
        <v>-44100</v>
      </c>
      <c r="AU104" s="26">
        <f t="shared" si="50"/>
        <v>424000</v>
      </c>
      <c r="AV104" s="26">
        <f t="shared" si="51"/>
        <v>379900</v>
      </c>
      <c r="AW104" s="26">
        <f t="shared" si="52"/>
        <v>1899.5</v>
      </c>
      <c r="AX104" s="26" t="str">
        <f t="shared" si="53"/>
        <v/>
      </c>
    </row>
    <row r="105" spans="1:50" x14ac:dyDescent="0.25">
      <c r="A105" s="25"/>
      <c r="B105" s="33">
        <v>29</v>
      </c>
      <c r="C105" s="34">
        <v>39.612560967404725</v>
      </c>
      <c r="D105" s="34">
        <v>1.1865563616525217</v>
      </c>
      <c r="E105" s="34">
        <v>2.209184426344267E-2</v>
      </c>
      <c r="F105" s="35">
        <v>20357.131468654232</v>
      </c>
      <c r="G105" s="35">
        <v>-600.28174875697653</v>
      </c>
      <c r="H105" s="35">
        <v>-3112.0274526407138</v>
      </c>
      <c r="I105" s="36">
        <v>0</v>
      </c>
      <c r="J105" s="63">
        <v>29</v>
      </c>
      <c r="K105" s="33">
        <v>29</v>
      </c>
      <c r="L105" s="40">
        <f t="shared" si="33"/>
        <v>0.60298813312704358</v>
      </c>
      <c r="M105" s="40">
        <f t="shared" si="34"/>
        <v>-1.0967499633320976</v>
      </c>
      <c r="N105" s="40">
        <f t="shared" si="35"/>
        <v>-1.2238478595094717</v>
      </c>
      <c r="O105" s="40">
        <f t="shared" si="36"/>
        <v>-0.58674138327055791</v>
      </c>
      <c r="P105" s="40">
        <f t="shared" si="37"/>
        <v>0.66850211433606244</v>
      </c>
      <c r="Q105" s="40">
        <f t="shared" si="38"/>
        <v>0.43707871332033221</v>
      </c>
      <c r="R105" s="36">
        <v>0</v>
      </c>
      <c r="S105" s="63">
        <v>29</v>
      </c>
      <c r="T105" s="25">
        <f t="shared" si="43"/>
        <v>0.2937440518772042</v>
      </c>
      <c r="U105" s="26">
        <f t="shared" si="39"/>
        <v>0</v>
      </c>
      <c r="V105" s="26">
        <f t="shared" si="40"/>
        <v>1</v>
      </c>
      <c r="W105" s="26">
        <f>SUM($U$20:U105)</f>
        <v>41</v>
      </c>
      <c r="X105" s="26">
        <f>SUM($V$20:V105)</f>
        <v>45</v>
      </c>
      <c r="Y105" s="26">
        <f t="shared" si="41"/>
        <v>105</v>
      </c>
      <c r="Z105" s="26">
        <f t="shared" si="42"/>
        <v>9</v>
      </c>
      <c r="AB105" s="26">
        <f t="shared" si="44"/>
        <v>0.3</v>
      </c>
      <c r="AC105" s="26">
        <f t="shared" si="45"/>
        <v>0.82</v>
      </c>
      <c r="AD105" s="26">
        <f t="shared" si="54"/>
        <v>6.6666666666666541E-3</v>
      </c>
      <c r="AE105" s="26">
        <f t="shared" si="55"/>
        <v>0.82</v>
      </c>
      <c r="AF105" s="26">
        <f t="shared" si="46"/>
        <v>5.4666666666666561E-3</v>
      </c>
      <c r="AR105" s="26">
        <f t="shared" si="47"/>
        <v>105</v>
      </c>
      <c r="AS105" s="26">
        <f t="shared" si="48"/>
        <v>9</v>
      </c>
      <c r="AT105" s="26">
        <f t="shared" si="49"/>
        <v>-44100</v>
      </c>
      <c r="AU105" s="26">
        <f t="shared" si="50"/>
        <v>420000</v>
      </c>
      <c r="AV105" s="26">
        <f t="shared" si="51"/>
        <v>375900</v>
      </c>
      <c r="AW105" s="26">
        <f t="shared" si="52"/>
        <v>1879.5</v>
      </c>
      <c r="AX105" s="26" t="str">
        <f t="shared" si="53"/>
        <v/>
      </c>
    </row>
    <row r="106" spans="1:50" x14ac:dyDescent="0.25">
      <c r="A106" s="25"/>
      <c r="B106" s="33">
        <v>13</v>
      </c>
      <c r="C106" s="34">
        <v>32.33919070749824</v>
      </c>
      <c r="D106" s="34">
        <v>7.4007358835623096</v>
      </c>
      <c r="E106" s="34">
        <v>2.9002149440635616</v>
      </c>
      <c r="F106" s="35">
        <v>35107.89453451502</v>
      </c>
      <c r="G106" s="35">
        <v>-1315.9524119891794</v>
      </c>
      <c r="H106" s="35">
        <v>-1951.3927539610081</v>
      </c>
      <c r="I106" s="36">
        <v>1</v>
      </c>
      <c r="J106" s="63">
        <v>13</v>
      </c>
      <c r="K106" s="33">
        <v>13</v>
      </c>
      <c r="L106" s="40">
        <f t="shared" si="33"/>
        <v>-0.283665410012238</v>
      </c>
      <c r="M106" s="40">
        <f t="shared" si="34"/>
        <v>-0.17925868688816571</v>
      </c>
      <c r="N106" s="40">
        <f t="shared" si="35"/>
        <v>3.4254594340392441</v>
      </c>
      <c r="O106" s="40">
        <f t="shared" si="36"/>
        <v>-0.27855004158808416</v>
      </c>
      <c r="P106" s="40">
        <f t="shared" si="37"/>
        <v>0.48462085044660536</v>
      </c>
      <c r="Q106" s="40">
        <f t="shared" si="38"/>
        <v>0.59240068366002929</v>
      </c>
      <c r="R106" s="36">
        <v>1</v>
      </c>
      <c r="S106" s="63">
        <v>13</v>
      </c>
      <c r="T106" s="25">
        <f t="shared" si="43"/>
        <v>0.28945444041582524</v>
      </c>
      <c r="U106" s="26">
        <f t="shared" si="39"/>
        <v>1</v>
      </c>
      <c r="V106" s="26">
        <f t="shared" si="40"/>
        <v>0</v>
      </c>
      <c r="W106" s="26">
        <f>SUM($U$20:U106)</f>
        <v>42</v>
      </c>
      <c r="X106" s="26">
        <f>SUM($V$20:V106)</f>
        <v>45</v>
      </c>
      <c r="Y106" s="26">
        <f t="shared" si="41"/>
        <v>105</v>
      </c>
      <c r="Z106" s="26">
        <f t="shared" si="42"/>
        <v>8</v>
      </c>
      <c r="AB106" s="26">
        <f t="shared" si="44"/>
        <v>0.3</v>
      </c>
      <c r="AC106" s="26">
        <f t="shared" si="45"/>
        <v>0.84</v>
      </c>
      <c r="AD106" s="26">
        <f t="shared" si="54"/>
        <v>0</v>
      </c>
      <c r="AE106" s="26">
        <f t="shared" si="55"/>
        <v>0.83</v>
      </c>
      <c r="AF106" s="26">
        <f t="shared" si="46"/>
        <v>0</v>
      </c>
      <c r="AR106" s="26">
        <f t="shared" si="47"/>
        <v>105</v>
      </c>
      <c r="AS106" s="26">
        <f t="shared" si="48"/>
        <v>8</v>
      </c>
      <c r="AT106" s="26">
        <f t="shared" si="49"/>
        <v>-39200</v>
      </c>
      <c r="AU106" s="26">
        <f t="shared" si="50"/>
        <v>420000</v>
      </c>
      <c r="AV106" s="26">
        <f t="shared" si="51"/>
        <v>380800</v>
      </c>
      <c r="AW106" s="26">
        <f t="shared" si="52"/>
        <v>1904</v>
      </c>
      <c r="AX106" s="26" t="str">
        <f t="shared" si="53"/>
        <v/>
      </c>
    </row>
    <row r="107" spans="1:50" x14ac:dyDescent="0.25">
      <c r="A107" s="25"/>
      <c r="B107" s="33">
        <v>109</v>
      </c>
      <c r="C107" s="34">
        <v>46.602983752583235</v>
      </c>
      <c r="D107" s="34">
        <v>11.458925090081628</v>
      </c>
      <c r="E107" s="34">
        <v>0.53825003375121405</v>
      </c>
      <c r="F107" s="35">
        <v>52869.210856778758</v>
      </c>
      <c r="G107" s="35">
        <v>-5045.7955678940052</v>
      </c>
      <c r="H107" s="35">
        <v>-14190.148628088515</v>
      </c>
      <c r="I107" s="36">
        <v>1</v>
      </c>
      <c r="J107" s="63">
        <v>109</v>
      </c>
      <c r="K107" s="33">
        <v>109</v>
      </c>
      <c r="L107" s="40">
        <f t="shared" si="33"/>
        <v>1.4551492233834029</v>
      </c>
      <c r="M107" s="40">
        <f t="shared" si="34"/>
        <v>0.41991183626983097</v>
      </c>
      <c r="N107" s="40">
        <f t="shared" si="35"/>
        <v>-0.39004820890486203</v>
      </c>
      <c r="O107" s="40">
        <f t="shared" si="36"/>
        <v>9.2541534011422011E-2</v>
      </c>
      <c r="P107" s="40">
        <f t="shared" si="37"/>
        <v>-0.47370860030900563</v>
      </c>
      <c r="Q107" s="40">
        <f t="shared" si="38"/>
        <v>-1.0454511564051279</v>
      </c>
      <c r="R107" s="36">
        <v>1</v>
      </c>
      <c r="S107" s="63">
        <v>109</v>
      </c>
      <c r="T107" s="25">
        <f t="shared" si="43"/>
        <v>0.2841895063731355</v>
      </c>
      <c r="U107" s="26">
        <f t="shared" si="39"/>
        <v>1</v>
      </c>
      <c r="V107" s="26">
        <f t="shared" si="40"/>
        <v>0</v>
      </c>
      <c r="W107" s="26">
        <f>SUM($U$20:U107)</f>
        <v>43</v>
      </c>
      <c r="X107" s="26">
        <f>SUM($V$20:V107)</f>
        <v>45</v>
      </c>
      <c r="Y107" s="26">
        <f t="shared" si="41"/>
        <v>105</v>
      </c>
      <c r="Z107" s="26">
        <f t="shared" si="42"/>
        <v>7</v>
      </c>
      <c r="AB107" s="26">
        <f t="shared" si="44"/>
        <v>0.3</v>
      </c>
      <c r="AC107" s="26">
        <f t="shared" si="45"/>
        <v>0.86</v>
      </c>
      <c r="AD107" s="26">
        <f t="shared" si="54"/>
        <v>0</v>
      </c>
      <c r="AE107" s="26">
        <f t="shared" si="55"/>
        <v>0.85</v>
      </c>
      <c r="AF107" s="26">
        <f t="shared" si="46"/>
        <v>0</v>
      </c>
      <c r="AR107" s="26">
        <f t="shared" si="47"/>
        <v>105</v>
      </c>
      <c r="AS107" s="26">
        <f t="shared" si="48"/>
        <v>7</v>
      </c>
      <c r="AT107" s="26">
        <f t="shared" si="49"/>
        <v>-34300</v>
      </c>
      <c r="AU107" s="26">
        <f t="shared" si="50"/>
        <v>420000</v>
      </c>
      <c r="AV107" s="26">
        <f t="shared" si="51"/>
        <v>385700</v>
      </c>
      <c r="AW107" s="26">
        <f t="shared" si="52"/>
        <v>1928.5</v>
      </c>
      <c r="AX107" s="26" t="str">
        <f t="shared" si="53"/>
        <v/>
      </c>
    </row>
    <row r="108" spans="1:50" x14ac:dyDescent="0.25">
      <c r="A108" s="25"/>
      <c r="B108" s="33">
        <v>30</v>
      </c>
      <c r="C108" s="34">
        <v>32.613604185520941</v>
      </c>
      <c r="D108" s="34">
        <v>3.6352299998575606</v>
      </c>
      <c r="E108" s="34">
        <v>0.71861379785870683</v>
      </c>
      <c r="F108" s="35">
        <v>18431.375998096071</v>
      </c>
      <c r="G108" s="35">
        <v>-447.78757624222465</v>
      </c>
      <c r="H108" s="35">
        <v>-3283.4765151128581</v>
      </c>
      <c r="I108" s="36">
        <v>0</v>
      </c>
      <c r="J108" s="63">
        <v>30</v>
      </c>
      <c r="K108" s="33">
        <v>30</v>
      </c>
      <c r="L108" s="40">
        <f t="shared" si="33"/>
        <v>-0.2502132861852393</v>
      </c>
      <c r="M108" s="40">
        <f t="shared" si="34"/>
        <v>-0.73521604015041031</v>
      </c>
      <c r="N108" s="40">
        <f t="shared" si="35"/>
        <v>-9.8689384115504195E-2</v>
      </c>
      <c r="O108" s="40">
        <f t="shared" si="36"/>
        <v>-0.6269766686977426</v>
      </c>
      <c r="P108" s="40">
        <f t="shared" si="37"/>
        <v>0.70768329447714573</v>
      </c>
      <c r="Q108" s="40">
        <f t="shared" si="38"/>
        <v>0.4141345378391405</v>
      </c>
      <c r="R108" s="36">
        <v>0</v>
      </c>
      <c r="S108" s="63">
        <v>30</v>
      </c>
      <c r="T108" s="25">
        <f t="shared" si="43"/>
        <v>0.27967400804165748</v>
      </c>
      <c r="U108" s="26">
        <f t="shared" si="39"/>
        <v>0</v>
      </c>
      <c r="V108" s="26">
        <f t="shared" si="40"/>
        <v>1</v>
      </c>
      <c r="W108" s="26">
        <f>SUM($U$20:U108)</f>
        <v>43</v>
      </c>
      <c r="X108" s="26">
        <f>SUM($V$20:V108)</f>
        <v>46</v>
      </c>
      <c r="Y108" s="26">
        <f t="shared" si="41"/>
        <v>104</v>
      </c>
      <c r="Z108" s="26">
        <f t="shared" si="42"/>
        <v>7</v>
      </c>
      <c r="AB108" s="26">
        <f t="shared" si="44"/>
        <v>0.30666666666666664</v>
      </c>
      <c r="AC108" s="26">
        <f t="shared" si="45"/>
        <v>0.86</v>
      </c>
      <c r="AD108" s="26">
        <f t="shared" si="54"/>
        <v>6.6666666666666541E-3</v>
      </c>
      <c r="AE108" s="26">
        <f t="shared" si="55"/>
        <v>0.86</v>
      </c>
      <c r="AF108" s="26">
        <f t="shared" si="46"/>
        <v>5.7333333333333221E-3</v>
      </c>
      <c r="AR108" s="26">
        <f t="shared" si="47"/>
        <v>104</v>
      </c>
      <c r="AS108" s="26">
        <f t="shared" si="48"/>
        <v>7</v>
      </c>
      <c r="AT108" s="26">
        <f t="shared" si="49"/>
        <v>-34300</v>
      </c>
      <c r="AU108" s="26">
        <f t="shared" si="50"/>
        <v>416000</v>
      </c>
      <c r="AV108" s="26">
        <f t="shared" si="51"/>
        <v>381700</v>
      </c>
      <c r="AW108" s="26">
        <f t="shared" si="52"/>
        <v>1908.5</v>
      </c>
      <c r="AX108" s="26" t="str">
        <f t="shared" si="53"/>
        <v/>
      </c>
    </row>
    <row r="109" spans="1:50" x14ac:dyDescent="0.25">
      <c r="A109" s="25"/>
      <c r="B109" s="33">
        <v>146</v>
      </c>
      <c r="C109" s="34">
        <v>23.44257710633401</v>
      </c>
      <c r="D109" s="34">
        <v>4.8296436493165933</v>
      </c>
      <c r="E109" s="34">
        <v>0.59974952372218426</v>
      </c>
      <c r="F109" s="35">
        <v>22267.45809439581</v>
      </c>
      <c r="G109" s="35">
        <v>-646.3335513563552</v>
      </c>
      <c r="H109" s="35">
        <v>-3964.4083861740382</v>
      </c>
      <c r="I109" s="36">
        <v>0</v>
      </c>
      <c r="J109" s="63">
        <v>146</v>
      </c>
      <c r="K109" s="33">
        <v>146</v>
      </c>
      <c r="L109" s="40">
        <f t="shared" si="33"/>
        <v>-1.3681989466721478</v>
      </c>
      <c r="M109" s="40">
        <f t="shared" si="34"/>
        <v>-0.55886707887878073</v>
      </c>
      <c r="N109" s="40">
        <f t="shared" si="35"/>
        <v>-0.29070220550027681</v>
      </c>
      <c r="O109" s="40">
        <f t="shared" si="36"/>
        <v>-0.54682845651481293</v>
      </c>
      <c r="P109" s="40">
        <f t="shared" si="37"/>
        <v>0.65666976727838511</v>
      </c>
      <c r="Q109" s="40">
        <f t="shared" si="38"/>
        <v>0.32300881154418154</v>
      </c>
      <c r="R109" s="36">
        <v>0</v>
      </c>
      <c r="S109" s="63">
        <v>146</v>
      </c>
      <c r="T109" s="25">
        <f t="shared" si="43"/>
        <v>0.27558148604132482</v>
      </c>
      <c r="U109" s="26">
        <f t="shared" si="39"/>
        <v>0</v>
      </c>
      <c r="V109" s="26">
        <f t="shared" si="40"/>
        <v>1</v>
      </c>
      <c r="W109" s="26">
        <f>SUM($U$20:U109)</f>
        <v>43</v>
      </c>
      <c r="X109" s="26">
        <f>SUM($V$20:V109)</f>
        <v>47</v>
      </c>
      <c r="Y109" s="26">
        <f t="shared" si="41"/>
        <v>103</v>
      </c>
      <c r="Z109" s="26">
        <f t="shared" si="42"/>
        <v>7</v>
      </c>
      <c r="AB109" s="26">
        <f t="shared" si="44"/>
        <v>0.31333333333333335</v>
      </c>
      <c r="AC109" s="26">
        <f t="shared" si="45"/>
        <v>0.86</v>
      </c>
      <c r="AD109" s="26">
        <f t="shared" si="54"/>
        <v>6.6666666666667096E-3</v>
      </c>
      <c r="AE109" s="26">
        <f t="shared" si="55"/>
        <v>0.86</v>
      </c>
      <c r="AF109" s="26">
        <f t="shared" si="46"/>
        <v>5.7333333333333698E-3</v>
      </c>
      <c r="AR109" s="26">
        <f t="shared" si="47"/>
        <v>103</v>
      </c>
      <c r="AS109" s="26">
        <f t="shared" si="48"/>
        <v>7</v>
      </c>
      <c r="AT109" s="26">
        <f t="shared" si="49"/>
        <v>-34300</v>
      </c>
      <c r="AU109" s="26">
        <f t="shared" si="50"/>
        <v>412000</v>
      </c>
      <c r="AV109" s="26">
        <f t="shared" si="51"/>
        <v>377700</v>
      </c>
      <c r="AW109" s="26">
        <f t="shared" si="52"/>
        <v>1888.5</v>
      </c>
      <c r="AX109" s="26" t="str">
        <f t="shared" si="53"/>
        <v/>
      </c>
    </row>
    <row r="110" spans="1:50" x14ac:dyDescent="0.25">
      <c r="A110" s="25"/>
      <c r="B110" s="33">
        <v>19</v>
      </c>
      <c r="C110" s="34">
        <v>31.486093401479579</v>
      </c>
      <c r="D110" s="34">
        <v>13.634791363606167</v>
      </c>
      <c r="E110" s="34">
        <v>1.0400592943572557</v>
      </c>
      <c r="F110" s="35">
        <v>67805.579692328771</v>
      </c>
      <c r="G110" s="35">
        <v>-7509.7465527302829</v>
      </c>
      <c r="H110" s="35">
        <v>-3131.7126765419489</v>
      </c>
      <c r="I110" s="36">
        <v>0</v>
      </c>
      <c r="J110" s="63">
        <v>19</v>
      </c>
      <c r="K110" s="33">
        <v>19</v>
      </c>
      <c r="L110" s="40">
        <f t="shared" si="33"/>
        <v>-0.38766145613594338</v>
      </c>
      <c r="M110" s="40">
        <f t="shared" si="34"/>
        <v>0.74116717136735988</v>
      </c>
      <c r="N110" s="40">
        <f t="shared" si="35"/>
        <v>0.42057224560870121</v>
      </c>
      <c r="O110" s="40">
        <f t="shared" si="36"/>
        <v>0.40461078295395603</v>
      </c>
      <c r="P110" s="40">
        <f t="shared" si="37"/>
        <v>-1.1067852995929124</v>
      </c>
      <c r="Q110" s="40">
        <f t="shared" si="38"/>
        <v>0.43444433769258639</v>
      </c>
      <c r="R110" s="36">
        <v>0</v>
      </c>
      <c r="S110" s="63">
        <v>19</v>
      </c>
      <c r="T110" s="25">
        <f t="shared" si="43"/>
        <v>0.27379361804532432</v>
      </c>
      <c r="U110" s="26">
        <f t="shared" si="39"/>
        <v>0</v>
      </c>
      <c r="V110" s="26">
        <f t="shared" si="40"/>
        <v>1</v>
      </c>
      <c r="W110" s="26">
        <f>SUM($U$20:U110)</f>
        <v>43</v>
      </c>
      <c r="X110" s="26">
        <f>SUM($V$20:V110)</f>
        <v>48</v>
      </c>
      <c r="Y110" s="26">
        <f t="shared" si="41"/>
        <v>102</v>
      </c>
      <c r="Z110" s="26">
        <f t="shared" si="42"/>
        <v>7</v>
      </c>
      <c r="AB110" s="26">
        <f t="shared" si="44"/>
        <v>0.32</v>
      </c>
      <c r="AC110" s="26">
        <f t="shared" si="45"/>
        <v>0.86</v>
      </c>
      <c r="AD110" s="26">
        <f t="shared" si="54"/>
        <v>6.6666666666666541E-3</v>
      </c>
      <c r="AE110" s="26">
        <f t="shared" si="55"/>
        <v>0.86</v>
      </c>
      <c r="AF110" s="26">
        <f t="shared" si="46"/>
        <v>5.7333333333333221E-3</v>
      </c>
      <c r="AR110" s="26">
        <f t="shared" si="47"/>
        <v>102</v>
      </c>
      <c r="AS110" s="26">
        <f t="shared" si="48"/>
        <v>7</v>
      </c>
      <c r="AT110" s="26">
        <f t="shared" si="49"/>
        <v>-34300</v>
      </c>
      <c r="AU110" s="26">
        <f t="shared" si="50"/>
        <v>408000</v>
      </c>
      <c r="AV110" s="26">
        <f t="shared" si="51"/>
        <v>373700</v>
      </c>
      <c r="AW110" s="26">
        <f t="shared" si="52"/>
        <v>1868.5</v>
      </c>
      <c r="AX110" s="26" t="str">
        <f t="shared" si="53"/>
        <v/>
      </c>
    </row>
    <row r="111" spans="1:50" x14ac:dyDescent="0.25">
      <c r="A111" s="25"/>
      <c r="B111" s="33">
        <v>138</v>
      </c>
      <c r="C111" s="34">
        <v>25.719164238610443</v>
      </c>
      <c r="D111" s="34">
        <v>4.5852613686813122</v>
      </c>
      <c r="E111" s="34">
        <v>0.93448560078498932</v>
      </c>
      <c r="F111" s="35">
        <v>20668.526046414609</v>
      </c>
      <c r="G111" s="35">
        <v>-664.40584931845729</v>
      </c>
      <c r="H111" s="35">
        <v>-1563.2996225181405</v>
      </c>
      <c r="I111" s="36">
        <v>0</v>
      </c>
      <c r="J111" s="63">
        <v>138</v>
      </c>
      <c r="K111" s="33">
        <v>138</v>
      </c>
      <c r="L111" s="40">
        <f t="shared" si="33"/>
        <v>-1.0906736764098652</v>
      </c>
      <c r="M111" s="40">
        <f t="shared" si="34"/>
        <v>-0.59494885118835095</v>
      </c>
      <c r="N111" s="40">
        <f t="shared" si="35"/>
        <v>0.25002896913574429</v>
      </c>
      <c r="O111" s="40">
        <f t="shared" si="36"/>
        <v>-0.58023533932665317</v>
      </c>
      <c r="P111" s="40">
        <f t="shared" si="37"/>
        <v>0.65202635074423565</v>
      </c>
      <c r="Q111" s="40">
        <f t="shared" si="38"/>
        <v>0.64433725760494132</v>
      </c>
      <c r="R111" s="36">
        <v>0</v>
      </c>
      <c r="S111" s="63">
        <v>138</v>
      </c>
      <c r="T111" s="25">
        <f t="shared" si="43"/>
        <v>0.27315474147668128</v>
      </c>
      <c r="U111" s="26">
        <f t="shared" si="39"/>
        <v>0</v>
      </c>
      <c r="V111" s="26">
        <f t="shared" si="40"/>
        <v>1</v>
      </c>
      <c r="W111" s="26">
        <f>SUM($U$20:U111)</f>
        <v>43</v>
      </c>
      <c r="X111" s="26">
        <f>SUM($V$20:V111)</f>
        <v>49</v>
      </c>
      <c r="Y111" s="26">
        <f t="shared" si="41"/>
        <v>101</v>
      </c>
      <c r="Z111" s="26">
        <f t="shared" si="42"/>
        <v>7</v>
      </c>
      <c r="AB111" s="26">
        <f t="shared" si="44"/>
        <v>0.32666666666666666</v>
      </c>
      <c r="AC111" s="26">
        <f t="shared" si="45"/>
        <v>0.86</v>
      </c>
      <c r="AD111" s="26">
        <f t="shared" si="54"/>
        <v>6.6666666666666541E-3</v>
      </c>
      <c r="AE111" s="26">
        <f t="shared" si="55"/>
        <v>0.86</v>
      </c>
      <c r="AF111" s="26">
        <f t="shared" si="46"/>
        <v>5.7333333333333221E-3</v>
      </c>
      <c r="AR111" s="26">
        <f t="shared" si="47"/>
        <v>101</v>
      </c>
      <c r="AS111" s="26">
        <f t="shared" si="48"/>
        <v>7</v>
      </c>
      <c r="AT111" s="26">
        <f t="shared" si="49"/>
        <v>-34300</v>
      </c>
      <c r="AU111" s="26">
        <f t="shared" si="50"/>
        <v>404000</v>
      </c>
      <c r="AV111" s="26">
        <f t="shared" si="51"/>
        <v>369700</v>
      </c>
      <c r="AW111" s="26">
        <f t="shared" si="52"/>
        <v>1848.5</v>
      </c>
      <c r="AX111" s="26" t="str">
        <f t="shared" si="53"/>
        <v/>
      </c>
    </row>
    <row r="112" spans="1:50" x14ac:dyDescent="0.25">
      <c r="A112" s="25"/>
      <c r="B112" s="33">
        <v>105</v>
      </c>
      <c r="C112" s="34">
        <v>51.034230809387395</v>
      </c>
      <c r="D112" s="34">
        <v>10.983877057194835</v>
      </c>
      <c r="E112" s="34">
        <v>2.2118478144586304</v>
      </c>
      <c r="F112" s="35">
        <v>35666.018021735901</v>
      </c>
      <c r="G112" s="35">
        <v>-4834.2987244224532</v>
      </c>
      <c r="H112" s="35">
        <v>-1982.9750133506332</v>
      </c>
      <c r="I112" s="36">
        <v>0</v>
      </c>
      <c r="J112" s="63">
        <v>105</v>
      </c>
      <c r="K112" s="33">
        <v>105</v>
      </c>
      <c r="L112" s="40">
        <f t="shared" si="33"/>
        <v>1.9953363392654202</v>
      </c>
      <c r="M112" s="40">
        <f t="shared" si="34"/>
        <v>0.34977346570477635</v>
      </c>
      <c r="N112" s="40">
        <f t="shared" si="35"/>
        <v>2.3134742251600042</v>
      </c>
      <c r="O112" s="40">
        <f t="shared" si="36"/>
        <v>-0.26688902950463456</v>
      </c>
      <c r="P112" s="40">
        <f t="shared" si="37"/>
        <v>-0.41936753411168759</v>
      </c>
      <c r="Q112" s="40">
        <f t="shared" si="38"/>
        <v>0.58817418693219903</v>
      </c>
      <c r="R112" s="36">
        <v>0</v>
      </c>
      <c r="S112" s="63">
        <v>105</v>
      </c>
      <c r="T112" s="25">
        <f t="shared" si="43"/>
        <v>0.27034116642086742</v>
      </c>
      <c r="U112" s="26">
        <f t="shared" si="39"/>
        <v>0</v>
      </c>
      <c r="V112" s="26">
        <f t="shared" si="40"/>
        <v>1</v>
      </c>
      <c r="W112" s="26">
        <f>SUM($U$20:U112)</f>
        <v>43</v>
      </c>
      <c r="X112" s="26">
        <f>SUM($V$20:V112)</f>
        <v>50</v>
      </c>
      <c r="Y112" s="26">
        <f t="shared" si="41"/>
        <v>100</v>
      </c>
      <c r="Z112" s="26">
        <f t="shared" si="42"/>
        <v>7</v>
      </c>
      <c r="AB112" s="26">
        <f t="shared" si="44"/>
        <v>0.33333333333333331</v>
      </c>
      <c r="AC112" s="26">
        <f t="shared" si="45"/>
        <v>0.86</v>
      </c>
      <c r="AD112" s="26">
        <f t="shared" si="54"/>
        <v>6.6666666666666541E-3</v>
      </c>
      <c r="AE112" s="26">
        <f t="shared" si="55"/>
        <v>0.86</v>
      </c>
      <c r="AF112" s="26">
        <f t="shared" si="46"/>
        <v>5.7333333333333221E-3</v>
      </c>
      <c r="AR112" s="26">
        <f t="shared" si="47"/>
        <v>100</v>
      </c>
      <c r="AS112" s="26">
        <f t="shared" si="48"/>
        <v>7</v>
      </c>
      <c r="AT112" s="26">
        <f t="shared" si="49"/>
        <v>-34300</v>
      </c>
      <c r="AU112" s="26">
        <f t="shared" si="50"/>
        <v>400000</v>
      </c>
      <c r="AV112" s="26">
        <f t="shared" si="51"/>
        <v>365700</v>
      </c>
      <c r="AW112" s="26">
        <f t="shared" si="52"/>
        <v>1828.5</v>
      </c>
      <c r="AX112" s="26" t="str">
        <f t="shared" si="53"/>
        <v/>
      </c>
    </row>
    <row r="113" spans="1:50" x14ac:dyDescent="0.25">
      <c r="A113" s="25"/>
      <c r="B113" s="33">
        <v>101</v>
      </c>
      <c r="C113" s="34">
        <v>35.828981990899294</v>
      </c>
      <c r="D113" s="34">
        <v>6.4029121720925843</v>
      </c>
      <c r="E113" s="34">
        <v>0.27772724938112398</v>
      </c>
      <c r="F113" s="35">
        <v>68075.258519194555</v>
      </c>
      <c r="G113" s="35">
        <v>-4241.0495001326772</v>
      </c>
      <c r="H113" s="35">
        <v>-3024.520270177788</v>
      </c>
      <c r="I113" s="36">
        <v>0</v>
      </c>
      <c r="J113" s="63">
        <v>101</v>
      </c>
      <c r="K113" s="33">
        <v>101</v>
      </c>
      <c r="L113" s="40">
        <f t="shared" si="33"/>
        <v>0.14175440166718395</v>
      </c>
      <c r="M113" s="40">
        <f t="shared" si="34"/>
        <v>-0.32658216659687928</v>
      </c>
      <c r="N113" s="40">
        <f t="shared" si="35"/>
        <v>-0.81089555959378801</v>
      </c>
      <c r="O113" s="40">
        <f t="shared" si="36"/>
        <v>0.41024524939505003</v>
      </c>
      <c r="P113" s="40">
        <f t="shared" si="37"/>
        <v>-0.26694069482897959</v>
      </c>
      <c r="Q113" s="40">
        <f t="shared" si="38"/>
        <v>0.44878936441018724</v>
      </c>
      <c r="R113" s="36">
        <v>0</v>
      </c>
      <c r="S113" s="63">
        <v>101</v>
      </c>
      <c r="T113" s="25">
        <f t="shared" si="43"/>
        <v>0.2636881107950162</v>
      </c>
      <c r="U113" s="26">
        <f t="shared" si="39"/>
        <v>0</v>
      </c>
      <c r="V113" s="26">
        <f t="shared" si="40"/>
        <v>1</v>
      </c>
      <c r="W113" s="26">
        <f>SUM($U$20:U113)</f>
        <v>43</v>
      </c>
      <c r="X113" s="26">
        <f>SUM($V$20:V113)</f>
        <v>51</v>
      </c>
      <c r="Y113" s="26">
        <f t="shared" si="41"/>
        <v>99</v>
      </c>
      <c r="Z113" s="26">
        <f t="shared" si="42"/>
        <v>7</v>
      </c>
      <c r="AB113" s="26">
        <f t="shared" si="44"/>
        <v>0.34</v>
      </c>
      <c r="AC113" s="26">
        <f t="shared" si="45"/>
        <v>0.86</v>
      </c>
      <c r="AD113" s="26">
        <f t="shared" si="54"/>
        <v>6.6666666666667096E-3</v>
      </c>
      <c r="AE113" s="26">
        <f t="shared" si="55"/>
        <v>0.86</v>
      </c>
      <c r="AF113" s="26">
        <f t="shared" si="46"/>
        <v>5.7333333333333698E-3</v>
      </c>
      <c r="AR113" s="26">
        <f t="shared" si="47"/>
        <v>99</v>
      </c>
      <c r="AS113" s="26">
        <f t="shared" si="48"/>
        <v>7</v>
      </c>
      <c r="AT113" s="26">
        <f t="shared" si="49"/>
        <v>-34300</v>
      </c>
      <c r="AU113" s="26">
        <f t="shared" si="50"/>
        <v>396000</v>
      </c>
      <c r="AV113" s="26">
        <f t="shared" si="51"/>
        <v>361700</v>
      </c>
      <c r="AW113" s="26">
        <f t="shared" si="52"/>
        <v>1808.5</v>
      </c>
      <c r="AX113" s="26" t="str">
        <f t="shared" si="53"/>
        <v/>
      </c>
    </row>
    <row r="114" spans="1:50" x14ac:dyDescent="0.25">
      <c r="A114" s="25"/>
      <c r="B114" s="33">
        <v>197</v>
      </c>
      <c r="C114" s="34">
        <v>24.599520365913456</v>
      </c>
      <c r="D114" s="34">
        <v>7.8204364029995297</v>
      </c>
      <c r="E114" s="34">
        <v>1.9322918069943869</v>
      </c>
      <c r="F114" s="35">
        <v>17453.121524680137</v>
      </c>
      <c r="G114" s="35">
        <v>-983.57754957249847</v>
      </c>
      <c r="H114" s="35">
        <v>-1431.8410312361282</v>
      </c>
      <c r="I114" s="36">
        <v>0</v>
      </c>
      <c r="J114" s="63">
        <v>197</v>
      </c>
      <c r="K114" s="33">
        <v>197</v>
      </c>
      <c r="L114" s="40">
        <f t="shared" si="33"/>
        <v>-1.227162837734884</v>
      </c>
      <c r="M114" s="40">
        <f t="shared" si="34"/>
        <v>-0.1172920887322931</v>
      </c>
      <c r="N114" s="40">
        <f t="shared" si="35"/>
        <v>1.861880690279883</v>
      </c>
      <c r="O114" s="40">
        <f t="shared" si="36"/>
        <v>-0.64741558140502531</v>
      </c>
      <c r="P114" s="40">
        <f t="shared" si="37"/>
        <v>0.57001978172351009</v>
      </c>
      <c r="Q114" s="40">
        <f t="shared" si="38"/>
        <v>0.6619297071838055</v>
      </c>
      <c r="R114" s="36">
        <v>0</v>
      </c>
      <c r="S114" s="63">
        <v>197</v>
      </c>
      <c r="T114" s="25">
        <f t="shared" si="43"/>
        <v>0.25854244741417021</v>
      </c>
      <c r="U114" s="26">
        <f t="shared" si="39"/>
        <v>0</v>
      </c>
      <c r="V114" s="26">
        <f t="shared" si="40"/>
        <v>1</v>
      </c>
      <c r="W114" s="26">
        <f>SUM($U$20:U114)</f>
        <v>43</v>
      </c>
      <c r="X114" s="26">
        <f>SUM($V$20:V114)</f>
        <v>52</v>
      </c>
      <c r="Y114" s="26">
        <f t="shared" si="41"/>
        <v>98</v>
      </c>
      <c r="Z114" s="26">
        <f t="shared" si="42"/>
        <v>7</v>
      </c>
      <c r="AB114" s="26">
        <f t="shared" si="44"/>
        <v>0.34666666666666668</v>
      </c>
      <c r="AC114" s="26">
        <f t="shared" si="45"/>
        <v>0.86</v>
      </c>
      <c r="AD114" s="26">
        <f t="shared" si="54"/>
        <v>6.6666666666666541E-3</v>
      </c>
      <c r="AE114" s="26">
        <f t="shared" si="55"/>
        <v>0.86</v>
      </c>
      <c r="AF114" s="26">
        <f t="shared" si="46"/>
        <v>5.7333333333333221E-3</v>
      </c>
      <c r="AR114" s="26">
        <f t="shared" si="47"/>
        <v>98</v>
      </c>
      <c r="AS114" s="26">
        <f t="shared" si="48"/>
        <v>7</v>
      </c>
      <c r="AT114" s="26">
        <f t="shared" si="49"/>
        <v>-34300</v>
      </c>
      <c r="AU114" s="26">
        <f t="shared" si="50"/>
        <v>392000</v>
      </c>
      <c r="AV114" s="26">
        <f t="shared" si="51"/>
        <v>357700</v>
      </c>
      <c r="AW114" s="26">
        <f t="shared" si="52"/>
        <v>1788.5</v>
      </c>
      <c r="AX114" s="26" t="str">
        <f t="shared" si="53"/>
        <v/>
      </c>
    </row>
    <row r="115" spans="1:50" x14ac:dyDescent="0.25">
      <c r="A115" s="25"/>
      <c r="B115" s="33">
        <v>190</v>
      </c>
      <c r="C115" s="34">
        <v>38.082966147606847</v>
      </c>
      <c r="D115" s="34">
        <v>17.825134388743479</v>
      </c>
      <c r="E115" s="34">
        <v>0.21793672569449671</v>
      </c>
      <c r="F115" s="35">
        <v>67276.616409723734</v>
      </c>
      <c r="G115" s="35">
        <v>-10497.478673070123</v>
      </c>
      <c r="H115" s="35">
        <v>-4908.3722980564889</v>
      </c>
      <c r="I115" s="36">
        <v>0</v>
      </c>
      <c r="J115" s="63">
        <v>190</v>
      </c>
      <c r="K115" s="33">
        <v>190</v>
      </c>
      <c r="L115" s="40">
        <f t="shared" si="33"/>
        <v>0.41652427688459825</v>
      </c>
      <c r="M115" s="40">
        <f t="shared" si="34"/>
        <v>1.3598495182992372</v>
      </c>
      <c r="N115" s="40">
        <f t="shared" si="35"/>
        <v>-0.90748090644036261</v>
      </c>
      <c r="O115" s="40">
        <f t="shared" si="36"/>
        <v>0.3935590222390063</v>
      </c>
      <c r="P115" s="40">
        <f t="shared" si="37"/>
        <v>-1.874440013801822</v>
      </c>
      <c r="Q115" s="40">
        <f t="shared" si="38"/>
        <v>0.1966828151820722</v>
      </c>
      <c r="R115" s="36">
        <v>0</v>
      </c>
      <c r="S115" s="63">
        <v>190</v>
      </c>
      <c r="T115" s="25">
        <f t="shared" si="43"/>
        <v>0.25847598130446836</v>
      </c>
      <c r="U115" s="26">
        <f t="shared" si="39"/>
        <v>0</v>
      </c>
      <c r="V115" s="26">
        <f t="shared" si="40"/>
        <v>1</v>
      </c>
      <c r="W115" s="26">
        <f>SUM($U$20:U115)</f>
        <v>43</v>
      </c>
      <c r="X115" s="26">
        <f>SUM($V$20:V115)</f>
        <v>53</v>
      </c>
      <c r="Y115" s="26">
        <f t="shared" si="41"/>
        <v>97</v>
      </c>
      <c r="Z115" s="26">
        <f t="shared" si="42"/>
        <v>7</v>
      </c>
      <c r="AB115" s="26">
        <f t="shared" si="44"/>
        <v>0.35333333333333333</v>
      </c>
      <c r="AC115" s="26">
        <f t="shared" si="45"/>
        <v>0.86</v>
      </c>
      <c r="AD115" s="26">
        <f t="shared" si="54"/>
        <v>6.6666666666666541E-3</v>
      </c>
      <c r="AE115" s="26">
        <f t="shared" si="55"/>
        <v>0.86</v>
      </c>
      <c r="AF115" s="26">
        <f t="shared" si="46"/>
        <v>5.7333333333333221E-3</v>
      </c>
      <c r="AR115" s="26">
        <f t="shared" si="47"/>
        <v>97</v>
      </c>
      <c r="AS115" s="26">
        <f t="shared" si="48"/>
        <v>7</v>
      </c>
      <c r="AT115" s="26">
        <f t="shared" si="49"/>
        <v>-34300</v>
      </c>
      <c r="AU115" s="26">
        <f t="shared" si="50"/>
        <v>388000</v>
      </c>
      <c r="AV115" s="26">
        <f t="shared" si="51"/>
        <v>353700</v>
      </c>
      <c r="AW115" s="26">
        <f t="shared" si="52"/>
        <v>1768.5</v>
      </c>
      <c r="AX115" s="26" t="str">
        <f t="shared" si="53"/>
        <v/>
      </c>
    </row>
    <row r="116" spans="1:50" x14ac:dyDescent="0.25">
      <c r="A116" s="25"/>
      <c r="B116" s="33">
        <v>142</v>
      </c>
      <c r="C116" s="34">
        <v>34.83806077036445</v>
      </c>
      <c r="D116" s="34">
        <v>4.3603566087205676</v>
      </c>
      <c r="E116" s="34">
        <v>0.6045516652096542</v>
      </c>
      <c r="F116" s="35">
        <v>39647.714801760922</v>
      </c>
      <c r="G116" s="35">
        <v>-1471.0919491457657</v>
      </c>
      <c r="H116" s="35">
        <v>-2958.6995717797481</v>
      </c>
      <c r="I116" s="36">
        <v>0</v>
      </c>
      <c r="J116" s="63">
        <v>142</v>
      </c>
      <c r="K116" s="33">
        <v>142</v>
      </c>
      <c r="L116" s="40">
        <f t="shared" ref="L116:L147" si="56">(C116-C$221)/C$223</f>
        <v>2.0957057415054929E-2</v>
      </c>
      <c r="M116" s="40">
        <f t="shared" ref="M116:M147" si="57">(D116-D$221)/D$223</f>
        <v>-0.62815486890431216</v>
      </c>
      <c r="N116" s="40">
        <f t="shared" ref="N116:N147" si="58">(E116-E$221)/E$223</f>
        <v>-0.28294484743456466</v>
      </c>
      <c r="O116" s="40">
        <f t="shared" ref="O116:O147" si="59">(F116-F$221)/F$223</f>
        <v>-0.18369845371342297</v>
      </c>
      <c r="P116" s="40">
        <f t="shared" ref="P116:P147" si="60">(G116-G$221)/G$223</f>
        <v>0.44475998198129746</v>
      </c>
      <c r="Q116" s="40">
        <f t="shared" ref="Q116:Q147" si="61">(H116-H$221)/H$223</f>
        <v>0.45759782117608289</v>
      </c>
      <c r="R116" s="36">
        <v>0</v>
      </c>
      <c r="S116" s="63">
        <v>142</v>
      </c>
      <c r="T116" s="25">
        <f t="shared" si="43"/>
        <v>0.25624044874729163</v>
      </c>
      <c r="U116" s="26">
        <f t="shared" ref="U116:U147" si="62">R116</f>
        <v>0</v>
      </c>
      <c r="V116" s="26">
        <f t="shared" ref="V116:V147" si="63">IF(R116=0,1,0)</f>
        <v>1</v>
      </c>
      <c r="W116" s="26">
        <f>SUM($U$20:U116)</f>
        <v>43</v>
      </c>
      <c r="X116" s="26">
        <f>SUM($V$20:V116)</f>
        <v>54</v>
      </c>
      <c r="Y116" s="26">
        <f t="shared" ref="Y116:Y147" si="64">$T$223-X116</f>
        <v>96</v>
      </c>
      <c r="Z116" s="26">
        <f t="shared" ref="Z116:Z147" si="65">$S$223-W116</f>
        <v>7</v>
      </c>
      <c r="AB116" s="26">
        <f t="shared" si="44"/>
        <v>0.36</v>
      </c>
      <c r="AC116" s="26">
        <f t="shared" si="45"/>
        <v>0.86</v>
      </c>
      <c r="AD116" s="26">
        <f t="shared" si="54"/>
        <v>6.6666666666666541E-3</v>
      </c>
      <c r="AE116" s="26">
        <f t="shared" si="55"/>
        <v>0.86</v>
      </c>
      <c r="AF116" s="26">
        <f t="shared" si="46"/>
        <v>5.7333333333333221E-3</v>
      </c>
      <c r="AR116" s="26">
        <f t="shared" si="47"/>
        <v>96</v>
      </c>
      <c r="AS116" s="26">
        <f t="shared" si="48"/>
        <v>7</v>
      </c>
      <c r="AT116" s="26">
        <f t="shared" si="49"/>
        <v>-34300</v>
      </c>
      <c r="AU116" s="26">
        <f t="shared" si="50"/>
        <v>384000</v>
      </c>
      <c r="AV116" s="26">
        <f t="shared" si="51"/>
        <v>349700</v>
      </c>
      <c r="AW116" s="26">
        <f t="shared" si="52"/>
        <v>1748.5</v>
      </c>
      <c r="AX116" s="26" t="str">
        <f t="shared" si="53"/>
        <v/>
      </c>
    </row>
    <row r="117" spans="1:50" x14ac:dyDescent="0.25">
      <c r="A117" s="25"/>
      <c r="B117" s="33">
        <v>103</v>
      </c>
      <c r="C117" s="34">
        <v>27.760447064410066</v>
      </c>
      <c r="D117" s="34">
        <v>7.4434106955051496</v>
      </c>
      <c r="E117" s="34">
        <v>2.1340679435168708</v>
      </c>
      <c r="F117" s="35">
        <v>27253.849305802374</v>
      </c>
      <c r="G117" s="35">
        <v>-1083.9794847061198</v>
      </c>
      <c r="H117" s="35">
        <v>-1014.322235849359</v>
      </c>
      <c r="I117" s="36">
        <v>0</v>
      </c>
      <c r="J117" s="63">
        <v>103</v>
      </c>
      <c r="K117" s="33">
        <v>103</v>
      </c>
      <c r="L117" s="40">
        <f t="shared" si="56"/>
        <v>-0.84183296221970516</v>
      </c>
      <c r="M117" s="40">
        <f t="shared" si="57"/>
        <v>-0.17295797292530163</v>
      </c>
      <c r="N117" s="40">
        <f t="shared" si="58"/>
        <v>2.1878289665239454</v>
      </c>
      <c r="O117" s="40">
        <f t="shared" si="59"/>
        <v>-0.442646551433999</v>
      </c>
      <c r="P117" s="40">
        <f t="shared" si="60"/>
        <v>0.54422295131280551</v>
      </c>
      <c r="Q117" s="40">
        <f t="shared" si="61"/>
        <v>0.71780417141195629</v>
      </c>
      <c r="R117" s="36">
        <v>0</v>
      </c>
      <c r="S117" s="63">
        <v>103</v>
      </c>
      <c r="T117" s="25">
        <f t="shared" si="43"/>
        <v>0.25424454748442432</v>
      </c>
      <c r="U117" s="26">
        <f t="shared" si="62"/>
        <v>0</v>
      </c>
      <c r="V117" s="26">
        <f t="shared" si="63"/>
        <v>1</v>
      </c>
      <c r="W117" s="26">
        <f>SUM($U$20:U117)</f>
        <v>43</v>
      </c>
      <c r="X117" s="26">
        <f>SUM($V$20:V117)</f>
        <v>55</v>
      </c>
      <c r="Y117" s="26">
        <f t="shared" si="64"/>
        <v>95</v>
      </c>
      <c r="Z117" s="26">
        <f t="shared" si="65"/>
        <v>7</v>
      </c>
      <c r="AB117" s="26">
        <f t="shared" si="44"/>
        <v>0.36666666666666664</v>
      </c>
      <c r="AC117" s="26">
        <f t="shared" si="45"/>
        <v>0.86</v>
      </c>
      <c r="AD117" s="26">
        <f t="shared" si="54"/>
        <v>6.6666666666666541E-3</v>
      </c>
      <c r="AE117" s="26">
        <f t="shared" si="55"/>
        <v>0.86</v>
      </c>
      <c r="AF117" s="26">
        <f t="shared" si="46"/>
        <v>5.7333333333333221E-3</v>
      </c>
      <c r="AR117" s="26">
        <f t="shared" si="47"/>
        <v>95</v>
      </c>
      <c r="AS117" s="26">
        <f t="shared" si="48"/>
        <v>7</v>
      </c>
      <c r="AT117" s="26">
        <f t="shared" si="49"/>
        <v>-34300</v>
      </c>
      <c r="AU117" s="26">
        <f t="shared" si="50"/>
        <v>380000</v>
      </c>
      <c r="AV117" s="26">
        <f t="shared" si="51"/>
        <v>345700</v>
      </c>
      <c r="AW117" s="26">
        <f t="shared" si="52"/>
        <v>1728.5</v>
      </c>
      <c r="AX117" s="26" t="str">
        <f t="shared" si="53"/>
        <v/>
      </c>
    </row>
    <row r="118" spans="1:50" x14ac:dyDescent="0.25">
      <c r="A118" s="25"/>
      <c r="B118" s="33">
        <v>97</v>
      </c>
      <c r="C118" s="34">
        <v>23.988417821098562</v>
      </c>
      <c r="D118" s="34">
        <v>4.5191369508680888</v>
      </c>
      <c r="E118" s="34">
        <v>0.50274229218975119</v>
      </c>
      <c r="F118" s="35">
        <v>11522.101233620448</v>
      </c>
      <c r="G118" s="35">
        <v>-200.91372022730394</v>
      </c>
      <c r="H118" s="35">
        <v>-1622.1903562291895</v>
      </c>
      <c r="I118" s="36">
        <v>0</v>
      </c>
      <c r="J118" s="63">
        <v>97</v>
      </c>
      <c r="K118" s="33">
        <v>97</v>
      </c>
      <c r="L118" s="40">
        <f t="shared" si="56"/>
        <v>-1.301658734027743</v>
      </c>
      <c r="M118" s="40">
        <f t="shared" si="57"/>
        <v>-0.60471177745877214</v>
      </c>
      <c r="N118" s="40">
        <f t="shared" si="58"/>
        <v>-0.44740725717858493</v>
      </c>
      <c r="O118" s="40">
        <f t="shared" si="59"/>
        <v>-0.77133385552320544</v>
      </c>
      <c r="P118" s="40">
        <f t="shared" si="60"/>
        <v>0.77111397425416306</v>
      </c>
      <c r="Q118" s="40">
        <f t="shared" si="61"/>
        <v>0.63645620355308863</v>
      </c>
      <c r="R118" s="36">
        <v>0</v>
      </c>
      <c r="S118" s="63">
        <v>97</v>
      </c>
      <c r="T118" s="25">
        <f t="shared" si="43"/>
        <v>0.25160428174430466</v>
      </c>
      <c r="U118" s="26">
        <f t="shared" si="62"/>
        <v>0</v>
      </c>
      <c r="V118" s="26">
        <f t="shared" si="63"/>
        <v>1</v>
      </c>
      <c r="W118" s="26">
        <f>SUM($U$20:U118)</f>
        <v>43</v>
      </c>
      <c r="X118" s="26">
        <f>SUM($V$20:V118)</f>
        <v>56</v>
      </c>
      <c r="Y118" s="26">
        <f t="shared" si="64"/>
        <v>94</v>
      </c>
      <c r="Z118" s="26">
        <f t="shared" si="65"/>
        <v>7</v>
      </c>
      <c r="AB118" s="26">
        <f t="shared" si="44"/>
        <v>0.37333333333333335</v>
      </c>
      <c r="AC118" s="26">
        <f t="shared" si="45"/>
        <v>0.86</v>
      </c>
      <c r="AD118" s="26">
        <f t="shared" si="54"/>
        <v>6.6666666666667096E-3</v>
      </c>
      <c r="AE118" s="26">
        <f t="shared" si="55"/>
        <v>0.86</v>
      </c>
      <c r="AF118" s="26">
        <f t="shared" si="46"/>
        <v>5.7333333333333698E-3</v>
      </c>
      <c r="AR118" s="26">
        <f t="shared" si="47"/>
        <v>94</v>
      </c>
      <c r="AS118" s="26">
        <f t="shared" si="48"/>
        <v>7</v>
      </c>
      <c r="AT118" s="26">
        <f t="shared" si="49"/>
        <v>-34300</v>
      </c>
      <c r="AU118" s="26">
        <f t="shared" si="50"/>
        <v>376000</v>
      </c>
      <c r="AV118" s="26">
        <f t="shared" si="51"/>
        <v>341700</v>
      </c>
      <c r="AW118" s="26">
        <f t="shared" si="52"/>
        <v>1708.5</v>
      </c>
      <c r="AX118" s="26" t="str">
        <f t="shared" si="53"/>
        <v/>
      </c>
    </row>
    <row r="119" spans="1:50" x14ac:dyDescent="0.25">
      <c r="A119" s="25"/>
      <c r="B119" s="33">
        <v>151</v>
      </c>
      <c r="C119" s="34">
        <v>24.391708287537227</v>
      </c>
      <c r="D119" s="34">
        <v>4.4937239052089577</v>
      </c>
      <c r="E119" s="34">
        <v>0.85328194961159154</v>
      </c>
      <c r="F119" s="35">
        <v>23507.488154452858</v>
      </c>
      <c r="G119" s="35">
        <v>-209.79664560774458</v>
      </c>
      <c r="H119" s="35">
        <v>-1695.7199651020501</v>
      </c>
      <c r="I119" s="36">
        <v>0</v>
      </c>
      <c r="J119" s="63">
        <v>151</v>
      </c>
      <c r="K119" s="33">
        <v>151</v>
      </c>
      <c r="L119" s="40">
        <f t="shared" si="56"/>
        <v>-1.2524959789081194</v>
      </c>
      <c r="M119" s="40">
        <f t="shared" si="57"/>
        <v>-0.60846388143612207</v>
      </c>
      <c r="N119" s="40">
        <f t="shared" si="58"/>
        <v>0.11885295109486077</v>
      </c>
      <c r="O119" s="40">
        <f t="shared" si="59"/>
        <v>-0.52092020171950226</v>
      </c>
      <c r="P119" s="40">
        <f t="shared" si="60"/>
        <v>0.7688316345832672</v>
      </c>
      <c r="Q119" s="40">
        <f t="shared" si="61"/>
        <v>0.62661610163175896</v>
      </c>
      <c r="R119" s="36">
        <v>0</v>
      </c>
      <c r="S119" s="63">
        <v>151</v>
      </c>
      <c r="T119" s="25">
        <f t="shared" si="43"/>
        <v>0.24973513265817182</v>
      </c>
      <c r="U119" s="26">
        <f t="shared" si="62"/>
        <v>0</v>
      </c>
      <c r="V119" s="26">
        <f t="shared" si="63"/>
        <v>1</v>
      </c>
      <c r="W119" s="26">
        <f>SUM($U$20:U119)</f>
        <v>43</v>
      </c>
      <c r="X119" s="26">
        <f>SUM($V$20:V119)</f>
        <v>57</v>
      </c>
      <c r="Y119" s="26">
        <f t="shared" si="64"/>
        <v>93</v>
      </c>
      <c r="Z119" s="26">
        <f t="shared" si="65"/>
        <v>7</v>
      </c>
      <c r="AB119" s="26">
        <f t="shared" si="44"/>
        <v>0.38</v>
      </c>
      <c r="AC119" s="26">
        <f t="shared" si="45"/>
        <v>0.86</v>
      </c>
      <c r="AD119" s="26">
        <f t="shared" si="54"/>
        <v>6.6666666666666541E-3</v>
      </c>
      <c r="AE119" s="26">
        <f t="shared" si="55"/>
        <v>0.86</v>
      </c>
      <c r="AF119" s="26">
        <f t="shared" si="46"/>
        <v>5.7333333333333221E-3</v>
      </c>
      <c r="AR119" s="26">
        <f t="shared" si="47"/>
        <v>93</v>
      </c>
      <c r="AS119" s="26">
        <f t="shared" si="48"/>
        <v>7</v>
      </c>
      <c r="AT119" s="26">
        <f t="shared" si="49"/>
        <v>-34300</v>
      </c>
      <c r="AU119" s="26">
        <f t="shared" si="50"/>
        <v>372000</v>
      </c>
      <c r="AV119" s="26">
        <f t="shared" si="51"/>
        <v>337700</v>
      </c>
      <c r="AW119" s="26">
        <f t="shared" si="52"/>
        <v>1688.5</v>
      </c>
      <c r="AX119" s="26" t="str">
        <f t="shared" si="53"/>
        <v/>
      </c>
    </row>
    <row r="120" spans="1:50" x14ac:dyDescent="0.25">
      <c r="A120" s="25"/>
      <c r="B120" s="33">
        <v>167</v>
      </c>
      <c r="C120" s="34">
        <v>26.254725675186485</v>
      </c>
      <c r="D120" s="34">
        <v>7.2329186122959896</v>
      </c>
      <c r="E120" s="34">
        <v>1.4039689685175794</v>
      </c>
      <c r="F120" s="35">
        <v>15723.454011390706</v>
      </c>
      <c r="G120" s="35">
        <v>-1074.5858417481745</v>
      </c>
      <c r="H120" s="35">
        <v>-1288.2930444207911</v>
      </c>
      <c r="I120" s="36">
        <v>1</v>
      </c>
      <c r="J120" s="63">
        <v>167</v>
      </c>
      <c r="K120" s="33">
        <v>167</v>
      </c>
      <c r="L120" s="40">
        <f t="shared" si="56"/>
        <v>-1.0253865497628827</v>
      </c>
      <c r="M120" s="40">
        <f t="shared" si="57"/>
        <v>-0.20403603390245892</v>
      </c>
      <c r="N120" s="40">
        <f t="shared" si="58"/>
        <v>1.0084303196375817</v>
      </c>
      <c r="O120" s="40">
        <f t="shared" si="59"/>
        <v>-0.68355395263403607</v>
      </c>
      <c r="P120" s="40">
        <f t="shared" si="60"/>
        <v>0.54663651250564826</v>
      </c>
      <c r="Q120" s="40">
        <f t="shared" si="61"/>
        <v>0.68114002045103617</v>
      </c>
      <c r="R120" s="36">
        <v>1</v>
      </c>
      <c r="S120" s="63">
        <v>167</v>
      </c>
      <c r="T120" s="25">
        <f t="shared" si="43"/>
        <v>0.24853469317398666</v>
      </c>
      <c r="U120" s="26">
        <f t="shared" si="62"/>
        <v>1</v>
      </c>
      <c r="V120" s="26">
        <f t="shared" si="63"/>
        <v>0</v>
      </c>
      <c r="W120" s="26">
        <f>SUM($U$20:U120)</f>
        <v>44</v>
      </c>
      <c r="X120" s="26">
        <f>SUM($V$20:V120)</f>
        <v>57</v>
      </c>
      <c r="Y120" s="26">
        <f t="shared" si="64"/>
        <v>93</v>
      </c>
      <c r="Z120" s="26">
        <f t="shared" si="65"/>
        <v>6</v>
      </c>
      <c r="AB120" s="26">
        <f t="shared" si="44"/>
        <v>0.38</v>
      </c>
      <c r="AC120" s="26">
        <f t="shared" si="45"/>
        <v>0.88</v>
      </c>
      <c r="AD120" s="26">
        <f t="shared" si="54"/>
        <v>0</v>
      </c>
      <c r="AE120" s="26">
        <f t="shared" si="55"/>
        <v>0.87</v>
      </c>
      <c r="AF120" s="26">
        <f t="shared" si="46"/>
        <v>0</v>
      </c>
      <c r="AR120" s="26">
        <f t="shared" si="47"/>
        <v>93</v>
      </c>
      <c r="AS120" s="26">
        <f t="shared" si="48"/>
        <v>6</v>
      </c>
      <c r="AT120" s="26">
        <f t="shared" si="49"/>
        <v>-29400</v>
      </c>
      <c r="AU120" s="26">
        <f t="shared" si="50"/>
        <v>372000</v>
      </c>
      <c r="AV120" s="26">
        <f t="shared" si="51"/>
        <v>342600</v>
      </c>
      <c r="AW120" s="26">
        <f t="shared" si="52"/>
        <v>1713</v>
      </c>
      <c r="AX120" s="26" t="str">
        <f t="shared" si="53"/>
        <v/>
      </c>
    </row>
    <row r="121" spans="1:50" x14ac:dyDescent="0.25">
      <c r="A121" s="25"/>
      <c r="B121" s="33">
        <v>186</v>
      </c>
      <c r="C121" s="34">
        <v>36.052938290948823</v>
      </c>
      <c r="D121" s="34">
        <v>4.1165472341461431</v>
      </c>
      <c r="E121" s="34">
        <v>4.1947339511007466E-2</v>
      </c>
      <c r="F121" s="35">
        <v>17289.692770534039</v>
      </c>
      <c r="G121" s="35">
        <v>-909.68894684184374</v>
      </c>
      <c r="H121" s="35">
        <v>-3459.7135527116588</v>
      </c>
      <c r="I121" s="36">
        <v>0</v>
      </c>
      <c r="J121" s="63">
        <v>186</v>
      </c>
      <c r="K121" s="33">
        <v>186</v>
      </c>
      <c r="L121" s="40">
        <f t="shared" si="56"/>
        <v>0.16905558940430218</v>
      </c>
      <c r="M121" s="40">
        <f t="shared" si="57"/>
        <v>-0.66415205461460503</v>
      </c>
      <c r="N121" s="40">
        <f t="shared" si="58"/>
        <v>-1.191773380527688</v>
      </c>
      <c r="O121" s="40">
        <f t="shared" si="59"/>
        <v>-0.65083013879333784</v>
      </c>
      <c r="P121" s="40">
        <f t="shared" si="60"/>
        <v>0.5890043934383129</v>
      </c>
      <c r="Q121" s="40">
        <f t="shared" si="61"/>
        <v>0.39054961145548506</v>
      </c>
      <c r="R121" s="36">
        <v>0</v>
      </c>
      <c r="S121" s="63">
        <v>186</v>
      </c>
      <c r="T121" s="25">
        <f t="shared" si="43"/>
        <v>0.24735328060163089</v>
      </c>
      <c r="U121" s="26">
        <f t="shared" si="62"/>
        <v>0</v>
      </c>
      <c r="V121" s="26">
        <f t="shared" si="63"/>
        <v>1</v>
      </c>
      <c r="W121" s="26">
        <f>SUM($U$20:U121)</f>
        <v>44</v>
      </c>
      <c r="X121" s="26">
        <f>SUM($V$20:V121)</f>
        <v>58</v>
      </c>
      <c r="Y121" s="26">
        <f t="shared" si="64"/>
        <v>92</v>
      </c>
      <c r="Z121" s="26">
        <f t="shared" si="65"/>
        <v>6</v>
      </c>
      <c r="AB121" s="26">
        <f t="shared" si="44"/>
        <v>0.38666666666666666</v>
      </c>
      <c r="AC121" s="26">
        <f t="shared" si="45"/>
        <v>0.88</v>
      </c>
      <c r="AD121" s="26">
        <f t="shared" si="54"/>
        <v>6.6666666666666541E-3</v>
      </c>
      <c r="AE121" s="26">
        <f t="shared" si="55"/>
        <v>0.88</v>
      </c>
      <c r="AF121" s="26">
        <f t="shared" si="46"/>
        <v>5.8666666666666555E-3</v>
      </c>
      <c r="AR121" s="26">
        <f t="shared" si="47"/>
        <v>92</v>
      </c>
      <c r="AS121" s="26">
        <f t="shared" si="48"/>
        <v>6</v>
      </c>
      <c r="AT121" s="26">
        <f t="shared" si="49"/>
        <v>-29400</v>
      </c>
      <c r="AU121" s="26">
        <f t="shared" si="50"/>
        <v>368000</v>
      </c>
      <c r="AV121" s="26">
        <f t="shared" si="51"/>
        <v>338600</v>
      </c>
      <c r="AW121" s="26">
        <f t="shared" si="52"/>
        <v>1693</v>
      </c>
      <c r="AX121" s="26" t="str">
        <f t="shared" si="53"/>
        <v/>
      </c>
    </row>
    <row r="122" spans="1:50" x14ac:dyDescent="0.25">
      <c r="A122" s="25"/>
      <c r="B122" s="33">
        <v>182</v>
      </c>
      <c r="C122" s="34">
        <v>35.958337041610164</v>
      </c>
      <c r="D122" s="34">
        <v>4.9600829806751463</v>
      </c>
      <c r="E122" s="34">
        <v>0.44533358622627439</v>
      </c>
      <c r="F122" s="35">
        <v>19911.716929399292</v>
      </c>
      <c r="G122" s="35">
        <v>-1345.1050052333371</v>
      </c>
      <c r="H122" s="35">
        <v>-1488.6675370748392</v>
      </c>
      <c r="I122" s="36">
        <v>0</v>
      </c>
      <c r="J122" s="63">
        <v>182</v>
      </c>
      <c r="K122" s="33">
        <v>182</v>
      </c>
      <c r="L122" s="40">
        <f t="shared" si="56"/>
        <v>0.15752331070622816</v>
      </c>
      <c r="M122" s="40">
        <f t="shared" si="57"/>
        <v>-0.53960839022894402</v>
      </c>
      <c r="N122" s="40">
        <f t="shared" si="58"/>
        <v>-0.54014502623638616</v>
      </c>
      <c r="O122" s="40">
        <f t="shared" si="59"/>
        <v>-0.59604753942295152</v>
      </c>
      <c r="P122" s="40">
        <f t="shared" si="60"/>
        <v>0.47713051171009674</v>
      </c>
      <c r="Q122" s="40">
        <f t="shared" si="61"/>
        <v>0.65432489848350617</v>
      </c>
      <c r="R122" s="36">
        <v>0</v>
      </c>
      <c r="S122" s="63">
        <v>182</v>
      </c>
      <c r="T122" s="25">
        <f t="shared" si="43"/>
        <v>0.24195799955041344</v>
      </c>
      <c r="U122" s="26">
        <f t="shared" si="62"/>
        <v>0</v>
      </c>
      <c r="V122" s="26">
        <f t="shared" si="63"/>
        <v>1</v>
      </c>
      <c r="W122" s="26">
        <f>SUM($U$20:U122)</f>
        <v>44</v>
      </c>
      <c r="X122" s="26">
        <f>SUM($V$20:V122)</f>
        <v>59</v>
      </c>
      <c r="Y122" s="26">
        <f t="shared" si="64"/>
        <v>91</v>
      </c>
      <c r="Z122" s="26">
        <f t="shared" si="65"/>
        <v>6</v>
      </c>
      <c r="AB122" s="26">
        <f t="shared" si="44"/>
        <v>0.39333333333333331</v>
      </c>
      <c r="AC122" s="26">
        <f t="shared" si="45"/>
        <v>0.88</v>
      </c>
      <c r="AD122" s="26">
        <f t="shared" si="54"/>
        <v>6.6666666666666541E-3</v>
      </c>
      <c r="AE122" s="26">
        <f t="shared" si="55"/>
        <v>0.88</v>
      </c>
      <c r="AF122" s="26">
        <f t="shared" si="46"/>
        <v>5.8666666666666555E-3</v>
      </c>
      <c r="AR122" s="26">
        <f t="shared" si="47"/>
        <v>91</v>
      </c>
      <c r="AS122" s="26">
        <f t="shared" si="48"/>
        <v>6</v>
      </c>
      <c r="AT122" s="26">
        <f t="shared" si="49"/>
        <v>-29400</v>
      </c>
      <c r="AU122" s="26">
        <f t="shared" si="50"/>
        <v>364000</v>
      </c>
      <c r="AV122" s="26">
        <f t="shared" si="51"/>
        <v>334600</v>
      </c>
      <c r="AW122" s="26">
        <f t="shared" si="52"/>
        <v>1673</v>
      </c>
      <c r="AX122" s="26" t="str">
        <f t="shared" si="53"/>
        <v/>
      </c>
    </row>
    <row r="123" spans="1:50" x14ac:dyDescent="0.25">
      <c r="A123" s="25"/>
      <c r="B123" s="33">
        <v>68</v>
      </c>
      <c r="C123" s="34">
        <v>30.009301956713195</v>
      </c>
      <c r="D123" s="34">
        <v>4.0433499580369174</v>
      </c>
      <c r="E123" s="34">
        <v>0.56918672068948384</v>
      </c>
      <c r="F123" s="35">
        <v>17915.119710781019</v>
      </c>
      <c r="G123" s="35">
        <v>-497.9959734309075</v>
      </c>
      <c r="H123" s="35">
        <v>-306.81659032831703</v>
      </c>
      <c r="I123" s="36">
        <v>0</v>
      </c>
      <c r="J123" s="63">
        <v>68</v>
      </c>
      <c r="K123" s="33">
        <v>68</v>
      </c>
      <c r="L123" s="40">
        <f t="shared" si="56"/>
        <v>-0.56768836528393563</v>
      </c>
      <c r="M123" s="40">
        <f t="shared" si="57"/>
        <v>-0.67495925161509218</v>
      </c>
      <c r="N123" s="40">
        <f t="shared" si="58"/>
        <v>-0.34007322200095924</v>
      </c>
      <c r="O123" s="40">
        <f t="shared" si="59"/>
        <v>-0.63776293901672521</v>
      </c>
      <c r="P123" s="40">
        <f t="shared" si="60"/>
        <v>0.69478297033751657</v>
      </c>
      <c r="Q123" s="40">
        <f t="shared" si="61"/>
        <v>0.81248613380184143</v>
      </c>
      <c r="R123" s="36">
        <v>0</v>
      </c>
      <c r="S123" s="63">
        <v>68</v>
      </c>
      <c r="T123" s="25">
        <f t="shared" si="43"/>
        <v>0.24141408925799326</v>
      </c>
      <c r="U123" s="26">
        <f t="shared" si="62"/>
        <v>0</v>
      </c>
      <c r="V123" s="26">
        <f t="shared" si="63"/>
        <v>1</v>
      </c>
      <c r="W123" s="26">
        <f>SUM($U$20:U123)</f>
        <v>44</v>
      </c>
      <c r="X123" s="26">
        <f>SUM($V$20:V123)</f>
        <v>60</v>
      </c>
      <c r="Y123" s="26">
        <f t="shared" si="64"/>
        <v>90</v>
      </c>
      <c r="Z123" s="26">
        <f t="shared" si="65"/>
        <v>6</v>
      </c>
      <c r="AB123" s="26">
        <f t="shared" si="44"/>
        <v>0.4</v>
      </c>
      <c r="AC123" s="26">
        <f t="shared" si="45"/>
        <v>0.88</v>
      </c>
      <c r="AD123" s="26">
        <f t="shared" si="54"/>
        <v>6.6666666666667096E-3</v>
      </c>
      <c r="AE123" s="26">
        <f t="shared" si="55"/>
        <v>0.88</v>
      </c>
      <c r="AF123" s="26">
        <f t="shared" si="46"/>
        <v>5.8666666666667049E-3</v>
      </c>
      <c r="AR123" s="26">
        <f t="shared" si="47"/>
        <v>90</v>
      </c>
      <c r="AS123" s="26">
        <f t="shared" si="48"/>
        <v>6</v>
      </c>
      <c r="AT123" s="26">
        <f t="shared" si="49"/>
        <v>-29400</v>
      </c>
      <c r="AU123" s="26">
        <f t="shared" si="50"/>
        <v>360000</v>
      </c>
      <c r="AV123" s="26">
        <f t="shared" si="51"/>
        <v>330600</v>
      </c>
      <c r="AW123" s="26">
        <f t="shared" si="52"/>
        <v>1653</v>
      </c>
      <c r="AX123" s="26" t="str">
        <f t="shared" si="53"/>
        <v/>
      </c>
    </row>
    <row r="124" spans="1:50" x14ac:dyDescent="0.25">
      <c r="A124" s="25"/>
      <c r="B124" s="33">
        <v>27</v>
      </c>
      <c r="C124" s="34">
        <v>39.681778816370219</v>
      </c>
      <c r="D124" s="34">
        <v>4.2871130882945518</v>
      </c>
      <c r="E124" s="34">
        <v>1.7435993945736548</v>
      </c>
      <c r="F124" s="35">
        <v>73552.82708146199</v>
      </c>
      <c r="G124" s="35">
        <v>-1711.3801190476163</v>
      </c>
      <c r="H124" s="35">
        <v>-1285.2822149795859</v>
      </c>
      <c r="I124" s="36">
        <v>0</v>
      </c>
      <c r="J124" s="63">
        <v>27</v>
      </c>
      <c r="K124" s="33">
        <v>27</v>
      </c>
      <c r="L124" s="40">
        <f t="shared" si="56"/>
        <v>0.61142607163981821</v>
      </c>
      <c r="M124" s="40">
        <f t="shared" si="57"/>
        <v>-0.63896889363758214</v>
      </c>
      <c r="N124" s="40">
        <f t="shared" si="58"/>
        <v>1.5570678039353281</v>
      </c>
      <c r="O124" s="40">
        <f t="shared" si="59"/>
        <v>0.52468944437164577</v>
      </c>
      <c r="P124" s="40">
        <f t="shared" si="60"/>
        <v>0.38302139934932922</v>
      </c>
      <c r="Q124" s="40">
        <f t="shared" si="61"/>
        <v>0.68154294478346977</v>
      </c>
      <c r="R124" s="36">
        <v>0</v>
      </c>
      <c r="S124" s="63">
        <v>27</v>
      </c>
      <c r="T124" s="25">
        <f t="shared" si="43"/>
        <v>0.2399031097772012</v>
      </c>
      <c r="U124" s="26">
        <f t="shared" si="62"/>
        <v>0</v>
      </c>
      <c r="V124" s="26">
        <f t="shared" si="63"/>
        <v>1</v>
      </c>
      <c r="W124" s="26">
        <f>SUM($U$20:U124)</f>
        <v>44</v>
      </c>
      <c r="X124" s="26">
        <f>SUM($V$20:V124)</f>
        <v>61</v>
      </c>
      <c r="Y124" s="26">
        <f t="shared" si="64"/>
        <v>89</v>
      </c>
      <c r="Z124" s="26">
        <f t="shared" si="65"/>
        <v>6</v>
      </c>
      <c r="AB124" s="26">
        <f t="shared" si="44"/>
        <v>0.40666666666666668</v>
      </c>
      <c r="AC124" s="26">
        <f t="shared" si="45"/>
        <v>0.88</v>
      </c>
      <c r="AD124" s="26">
        <f t="shared" si="54"/>
        <v>6.6666666666666541E-3</v>
      </c>
      <c r="AE124" s="26">
        <f t="shared" si="55"/>
        <v>0.88</v>
      </c>
      <c r="AF124" s="26">
        <f t="shared" si="46"/>
        <v>5.8666666666666555E-3</v>
      </c>
      <c r="AR124" s="26">
        <f t="shared" si="47"/>
        <v>89</v>
      </c>
      <c r="AS124" s="26">
        <f t="shared" si="48"/>
        <v>6</v>
      </c>
      <c r="AT124" s="26">
        <f t="shared" si="49"/>
        <v>-29400</v>
      </c>
      <c r="AU124" s="26">
        <f t="shared" si="50"/>
        <v>356000</v>
      </c>
      <c r="AV124" s="26">
        <f t="shared" si="51"/>
        <v>326600</v>
      </c>
      <c r="AW124" s="26">
        <f t="shared" si="52"/>
        <v>1633</v>
      </c>
      <c r="AX124" s="26" t="str">
        <f t="shared" si="53"/>
        <v/>
      </c>
    </row>
    <row r="125" spans="1:50" x14ac:dyDescent="0.25">
      <c r="A125" s="25"/>
      <c r="B125" s="33">
        <v>131</v>
      </c>
      <c r="C125" s="34">
        <v>43.143731122620778</v>
      </c>
      <c r="D125" s="34">
        <v>5.8931300393118784</v>
      </c>
      <c r="E125" s="34">
        <v>0.27316308247768301</v>
      </c>
      <c r="F125" s="35">
        <v>54688.120712354896</v>
      </c>
      <c r="G125" s="35">
        <v>-896.88203605901458</v>
      </c>
      <c r="H125" s="35">
        <v>-13897.729278011486</v>
      </c>
      <c r="I125" s="36">
        <v>1</v>
      </c>
      <c r="J125" s="63">
        <v>131</v>
      </c>
      <c r="K125" s="33">
        <v>131</v>
      </c>
      <c r="L125" s="40">
        <f t="shared" si="56"/>
        <v>1.0334521982948541</v>
      </c>
      <c r="M125" s="40">
        <f t="shared" si="57"/>
        <v>-0.4018488463032191</v>
      </c>
      <c r="N125" s="40">
        <f t="shared" si="58"/>
        <v>-0.81826849457166129</v>
      </c>
      <c r="O125" s="40">
        <f t="shared" si="59"/>
        <v>0.13054446757401678</v>
      </c>
      <c r="P125" s="40">
        <f t="shared" si="60"/>
        <v>0.59229494461255039</v>
      </c>
      <c r="Q125" s="40">
        <f t="shared" si="61"/>
        <v>-1.0063181288719301</v>
      </c>
      <c r="R125" s="36">
        <v>1</v>
      </c>
      <c r="S125" s="63">
        <v>131</v>
      </c>
      <c r="T125" s="25">
        <f t="shared" si="43"/>
        <v>0.22899529061208351</v>
      </c>
      <c r="U125" s="26">
        <f t="shared" si="62"/>
        <v>1</v>
      </c>
      <c r="V125" s="26">
        <f t="shared" si="63"/>
        <v>0</v>
      </c>
      <c r="W125" s="26">
        <f>SUM($U$20:U125)</f>
        <v>45</v>
      </c>
      <c r="X125" s="26">
        <f>SUM($V$20:V125)</f>
        <v>61</v>
      </c>
      <c r="Y125" s="26">
        <f t="shared" si="64"/>
        <v>89</v>
      </c>
      <c r="Z125" s="26">
        <f t="shared" si="65"/>
        <v>5</v>
      </c>
      <c r="AB125" s="26">
        <f t="shared" si="44"/>
        <v>0.40666666666666668</v>
      </c>
      <c r="AC125" s="26">
        <f t="shared" si="45"/>
        <v>0.9</v>
      </c>
      <c r="AD125" s="26">
        <f t="shared" si="54"/>
        <v>0</v>
      </c>
      <c r="AE125" s="26">
        <f t="shared" si="55"/>
        <v>0.89</v>
      </c>
      <c r="AF125" s="26">
        <f t="shared" si="46"/>
        <v>0</v>
      </c>
      <c r="AR125" s="26">
        <f t="shared" si="47"/>
        <v>89</v>
      </c>
      <c r="AS125" s="26">
        <f t="shared" si="48"/>
        <v>5</v>
      </c>
      <c r="AT125" s="26">
        <f t="shared" si="49"/>
        <v>-24500</v>
      </c>
      <c r="AU125" s="26">
        <f t="shared" si="50"/>
        <v>356000</v>
      </c>
      <c r="AV125" s="26">
        <f t="shared" si="51"/>
        <v>331500</v>
      </c>
      <c r="AW125" s="26">
        <f t="shared" si="52"/>
        <v>1657.5</v>
      </c>
      <c r="AX125" s="26" t="str">
        <f t="shared" si="53"/>
        <v/>
      </c>
    </row>
    <row r="126" spans="1:50" x14ac:dyDescent="0.25">
      <c r="A126" s="25"/>
      <c r="B126" s="33">
        <v>75</v>
      </c>
      <c r="C126" s="34">
        <v>33.228840160316103</v>
      </c>
      <c r="D126" s="34">
        <v>5.8598888649019063</v>
      </c>
      <c r="E126" s="34">
        <v>0.6003817127526837</v>
      </c>
      <c r="F126" s="35">
        <v>20503.560203579535</v>
      </c>
      <c r="G126" s="35">
        <v>-1259.3776774523915</v>
      </c>
      <c r="H126" s="35">
        <v>-1559.8410075545544</v>
      </c>
      <c r="I126" s="36">
        <v>0</v>
      </c>
      <c r="J126" s="63">
        <v>75</v>
      </c>
      <c r="K126" s="33">
        <v>75</v>
      </c>
      <c r="L126" s="40">
        <f t="shared" si="56"/>
        <v>-0.1752135078945774</v>
      </c>
      <c r="M126" s="40">
        <f t="shared" si="57"/>
        <v>-0.40675673276391272</v>
      </c>
      <c r="N126" s="40">
        <f t="shared" si="58"/>
        <v>-0.28968097014359362</v>
      </c>
      <c r="O126" s="40">
        <f t="shared" si="59"/>
        <v>-0.58368201148917931</v>
      </c>
      <c r="P126" s="40">
        <f t="shared" si="60"/>
        <v>0.49915691322700712</v>
      </c>
      <c r="Q126" s="40">
        <f t="shared" si="61"/>
        <v>0.64480010684717193</v>
      </c>
      <c r="R126" s="36">
        <v>0</v>
      </c>
      <c r="S126" s="63">
        <v>75</v>
      </c>
      <c r="T126" s="25">
        <f t="shared" si="43"/>
        <v>0.22835079783716172</v>
      </c>
      <c r="U126" s="26">
        <f t="shared" si="62"/>
        <v>0</v>
      </c>
      <c r="V126" s="26">
        <f t="shared" si="63"/>
        <v>1</v>
      </c>
      <c r="W126" s="26">
        <f>SUM($U$20:U126)</f>
        <v>45</v>
      </c>
      <c r="X126" s="26">
        <f>SUM($V$20:V126)</f>
        <v>62</v>
      </c>
      <c r="Y126" s="26">
        <f t="shared" si="64"/>
        <v>88</v>
      </c>
      <c r="Z126" s="26">
        <f t="shared" si="65"/>
        <v>5</v>
      </c>
      <c r="AB126" s="26">
        <f t="shared" si="44"/>
        <v>0.41333333333333333</v>
      </c>
      <c r="AC126" s="26">
        <f t="shared" si="45"/>
        <v>0.9</v>
      </c>
      <c r="AD126" s="26">
        <f t="shared" si="54"/>
        <v>6.6666666666666541E-3</v>
      </c>
      <c r="AE126" s="26">
        <f t="shared" si="55"/>
        <v>0.9</v>
      </c>
      <c r="AF126" s="26">
        <f t="shared" si="46"/>
        <v>5.9999999999999888E-3</v>
      </c>
      <c r="AR126" s="26">
        <f t="shared" si="47"/>
        <v>88</v>
      </c>
      <c r="AS126" s="26">
        <f t="shared" si="48"/>
        <v>5</v>
      </c>
      <c r="AT126" s="26">
        <f t="shared" si="49"/>
        <v>-24500</v>
      </c>
      <c r="AU126" s="26">
        <f t="shared" si="50"/>
        <v>352000</v>
      </c>
      <c r="AV126" s="26">
        <f t="shared" si="51"/>
        <v>327500</v>
      </c>
      <c r="AW126" s="26">
        <f t="shared" si="52"/>
        <v>1637.5</v>
      </c>
      <c r="AX126" s="26" t="str">
        <f t="shared" si="53"/>
        <v/>
      </c>
    </row>
    <row r="127" spans="1:50" x14ac:dyDescent="0.25">
      <c r="A127" s="25"/>
      <c r="B127" s="33">
        <v>62</v>
      </c>
      <c r="C127" s="34">
        <v>37.495216878393855</v>
      </c>
      <c r="D127" s="34">
        <v>5.3282779249073151</v>
      </c>
      <c r="E127" s="34">
        <v>1.1733474291954706</v>
      </c>
      <c r="F127" s="35">
        <v>18686.671333008217</v>
      </c>
      <c r="G127" s="35">
        <v>-351.58134025210609</v>
      </c>
      <c r="H127" s="35">
        <v>-2285.738263790342</v>
      </c>
      <c r="I127" s="36">
        <v>0</v>
      </c>
      <c r="J127" s="63">
        <v>62</v>
      </c>
      <c r="K127" s="33">
        <v>62</v>
      </c>
      <c r="L127" s="40">
        <f t="shared" si="56"/>
        <v>0.34487524027527228</v>
      </c>
      <c r="M127" s="40">
        <f t="shared" si="57"/>
        <v>-0.48524632228856451</v>
      </c>
      <c r="N127" s="40">
        <f t="shared" si="58"/>
        <v>0.63588530761423334</v>
      </c>
      <c r="O127" s="40">
        <f t="shared" si="59"/>
        <v>-0.62164272011213029</v>
      </c>
      <c r="P127" s="40">
        <f t="shared" si="60"/>
        <v>0.73240210045420528</v>
      </c>
      <c r="Q127" s="40">
        <f t="shared" si="61"/>
        <v>0.54765688664965406</v>
      </c>
      <c r="R127" s="36">
        <v>0</v>
      </c>
      <c r="S127" s="63">
        <v>62</v>
      </c>
      <c r="T127" s="25">
        <f t="shared" si="43"/>
        <v>0.22803661421842356</v>
      </c>
      <c r="U127" s="26">
        <f t="shared" si="62"/>
        <v>0</v>
      </c>
      <c r="V127" s="26">
        <f t="shared" si="63"/>
        <v>1</v>
      </c>
      <c r="W127" s="26">
        <f>SUM($U$20:U127)</f>
        <v>45</v>
      </c>
      <c r="X127" s="26">
        <f>SUM($V$20:V127)</f>
        <v>63</v>
      </c>
      <c r="Y127" s="26">
        <f t="shared" si="64"/>
        <v>87</v>
      </c>
      <c r="Z127" s="26">
        <f t="shared" si="65"/>
        <v>5</v>
      </c>
      <c r="AB127" s="26">
        <f t="shared" si="44"/>
        <v>0.42</v>
      </c>
      <c r="AC127" s="26">
        <f t="shared" si="45"/>
        <v>0.9</v>
      </c>
      <c r="AD127" s="26">
        <f t="shared" si="54"/>
        <v>6.6666666666666541E-3</v>
      </c>
      <c r="AE127" s="26">
        <f t="shared" si="55"/>
        <v>0.9</v>
      </c>
      <c r="AF127" s="26">
        <f t="shared" si="46"/>
        <v>5.9999999999999888E-3</v>
      </c>
      <c r="AR127" s="26">
        <f t="shared" si="47"/>
        <v>87</v>
      </c>
      <c r="AS127" s="26">
        <f t="shared" si="48"/>
        <v>5</v>
      </c>
      <c r="AT127" s="26">
        <f t="shared" si="49"/>
        <v>-24500</v>
      </c>
      <c r="AU127" s="26">
        <f t="shared" si="50"/>
        <v>348000</v>
      </c>
      <c r="AV127" s="26">
        <f t="shared" si="51"/>
        <v>323500</v>
      </c>
      <c r="AW127" s="26">
        <f t="shared" si="52"/>
        <v>1617.5</v>
      </c>
      <c r="AX127" s="26" t="str">
        <f t="shared" si="53"/>
        <v/>
      </c>
    </row>
    <row r="128" spans="1:50" x14ac:dyDescent="0.25">
      <c r="A128" s="25"/>
      <c r="B128" s="33">
        <v>67</v>
      </c>
      <c r="C128" s="34">
        <v>32.724728544078978</v>
      </c>
      <c r="D128" s="34">
        <v>15.556278343972188</v>
      </c>
      <c r="E128" s="34">
        <v>5.808131933187332E-2</v>
      </c>
      <c r="F128" s="35">
        <v>74097.533804964303</v>
      </c>
      <c r="G128" s="35">
        <v>-7919.7036772523461</v>
      </c>
      <c r="H128" s="35">
        <v>-8218.1677113719106</v>
      </c>
      <c r="I128" s="36">
        <v>0</v>
      </c>
      <c r="J128" s="63">
        <v>67</v>
      </c>
      <c r="K128" s="33">
        <v>67</v>
      </c>
      <c r="L128" s="40">
        <f t="shared" si="56"/>
        <v>-0.23666677298382968</v>
      </c>
      <c r="M128" s="40">
        <f t="shared" si="57"/>
        <v>1.0248647272668416</v>
      </c>
      <c r="N128" s="40">
        <f t="shared" si="58"/>
        <v>-1.1657106210646446</v>
      </c>
      <c r="O128" s="40">
        <f t="shared" si="59"/>
        <v>0.53607013669177195</v>
      </c>
      <c r="P128" s="40">
        <f t="shared" si="60"/>
        <v>-1.2121178751342212</v>
      </c>
      <c r="Q128" s="40">
        <f t="shared" si="61"/>
        <v>-0.2462506466575968</v>
      </c>
      <c r="R128" s="36">
        <v>0</v>
      </c>
      <c r="S128" s="63">
        <v>67</v>
      </c>
      <c r="T128" s="25">
        <f t="shared" si="43"/>
        <v>0.22543722286729123</v>
      </c>
      <c r="U128" s="26">
        <f t="shared" si="62"/>
        <v>0</v>
      </c>
      <c r="V128" s="26">
        <f t="shared" si="63"/>
        <v>1</v>
      </c>
      <c r="W128" s="26">
        <f>SUM($U$20:U128)</f>
        <v>45</v>
      </c>
      <c r="X128" s="26">
        <f>SUM($V$20:V128)</f>
        <v>64</v>
      </c>
      <c r="Y128" s="26">
        <f t="shared" si="64"/>
        <v>86</v>
      </c>
      <c r="Z128" s="26">
        <f t="shared" si="65"/>
        <v>5</v>
      </c>
      <c r="AB128" s="26">
        <f t="shared" si="44"/>
        <v>0.42666666666666669</v>
      </c>
      <c r="AC128" s="26">
        <f t="shared" si="45"/>
        <v>0.9</v>
      </c>
      <c r="AD128" s="26">
        <f t="shared" si="54"/>
        <v>6.6666666666667096E-3</v>
      </c>
      <c r="AE128" s="26">
        <f t="shared" si="55"/>
        <v>0.9</v>
      </c>
      <c r="AF128" s="26">
        <f t="shared" si="46"/>
        <v>6.0000000000000392E-3</v>
      </c>
      <c r="AR128" s="26">
        <f t="shared" si="47"/>
        <v>86</v>
      </c>
      <c r="AS128" s="26">
        <f t="shared" si="48"/>
        <v>5</v>
      </c>
      <c r="AT128" s="26">
        <f t="shared" si="49"/>
        <v>-24500</v>
      </c>
      <c r="AU128" s="26">
        <f t="shared" si="50"/>
        <v>344000</v>
      </c>
      <c r="AV128" s="26">
        <f t="shared" si="51"/>
        <v>319500</v>
      </c>
      <c r="AW128" s="26">
        <f t="shared" si="52"/>
        <v>1597.5</v>
      </c>
      <c r="AX128" s="26" t="str">
        <f t="shared" si="53"/>
        <v/>
      </c>
    </row>
    <row r="129" spans="1:50" x14ac:dyDescent="0.25">
      <c r="A129" s="25"/>
      <c r="B129" s="33">
        <v>25</v>
      </c>
      <c r="C129" s="34">
        <v>49.446627120810312</v>
      </c>
      <c r="D129" s="34">
        <v>4.5701115415511877</v>
      </c>
      <c r="E129" s="34">
        <v>0.66945020864125093</v>
      </c>
      <c r="F129" s="35">
        <v>29488.544915640181</v>
      </c>
      <c r="G129" s="35">
        <v>-1201.6021743809988</v>
      </c>
      <c r="H129" s="35">
        <v>-3453.3577033742058</v>
      </c>
      <c r="I129" s="36">
        <v>1</v>
      </c>
      <c r="J129" s="63">
        <v>25</v>
      </c>
      <c r="K129" s="33">
        <v>25</v>
      </c>
      <c r="L129" s="40">
        <f t="shared" si="56"/>
        <v>1.8018009649785678</v>
      </c>
      <c r="M129" s="40">
        <f t="shared" si="57"/>
        <v>-0.59718564434543875</v>
      </c>
      <c r="N129" s="40">
        <f t="shared" si="58"/>
        <v>-0.178108028141406</v>
      </c>
      <c r="O129" s="40">
        <f t="shared" si="59"/>
        <v>-0.39595650325325038</v>
      </c>
      <c r="P129" s="40">
        <f t="shared" si="60"/>
        <v>0.51400149617894231</v>
      </c>
      <c r="Q129" s="40">
        <f t="shared" si="61"/>
        <v>0.39140018316715147</v>
      </c>
      <c r="R129" s="36">
        <v>1</v>
      </c>
      <c r="S129" s="63">
        <v>25</v>
      </c>
      <c r="T129" s="25">
        <f t="shared" si="43"/>
        <v>0.22296642630941099</v>
      </c>
      <c r="U129" s="26">
        <f t="shared" si="62"/>
        <v>1</v>
      </c>
      <c r="V129" s="26">
        <f t="shared" si="63"/>
        <v>0</v>
      </c>
      <c r="W129" s="26">
        <f>SUM($U$20:U129)</f>
        <v>46</v>
      </c>
      <c r="X129" s="26">
        <f>SUM($V$20:V129)</f>
        <v>64</v>
      </c>
      <c r="Y129" s="26">
        <f t="shared" si="64"/>
        <v>86</v>
      </c>
      <c r="Z129" s="26">
        <f t="shared" si="65"/>
        <v>4</v>
      </c>
      <c r="AB129" s="26">
        <f t="shared" si="44"/>
        <v>0.42666666666666669</v>
      </c>
      <c r="AC129" s="26">
        <f t="shared" si="45"/>
        <v>0.92</v>
      </c>
      <c r="AD129" s="26">
        <f t="shared" si="54"/>
        <v>0</v>
      </c>
      <c r="AE129" s="26">
        <f t="shared" si="55"/>
        <v>0.91</v>
      </c>
      <c r="AF129" s="26">
        <f t="shared" si="46"/>
        <v>0</v>
      </c>
      <c r="AR129" s="26">
        <f t="shared" si="47"/>
        <v>86</v>
      </c>
      <c r="AS129" s="26">
        <f t="shared" si="48"/>
        <v>4</v>
      </c>
      <c r="AT129" s="26">
        <f t="shared" si="49"/>
        <v>-19600</v>
      </c>
      <c r="AU129" s="26">
        <f t="shared" si="50"/>
        <v>344000</v>
      </c>
      <c r="AV129" s="26">
        <f t="shared" si="51"/>
        <v>324400</v>
      </c>
      <c r="AW129" s="26">
        <f t="shared" si="52"/>
        <v>1622</v>
      </c>
      <c r="AX129" s="26" t="str">
        <f t="shared" si="53"/>
        <v/>
      </c>
    </row>
    <row r="130" spans="1:50" x14ac:dyDescent="0.25">
      <c r="A130" s="25"/>
      <c r="B130" s="33">
        <v>56</v>
      </c>
      <c r="C130" s="34">
        <v>28.931600733526569</v>
      </c>
      <c r="D130" s="34">
        <v>6.1203628865252746</v>
      </c>
      <c r="E130" s="34">
        <v>7.0109614381898944E-2</v>
      </c>
      <c r="F130" s="35">
        <v>46793.91464712286</v>
      </c>
      <c r="G130" s="35">
        <v>-2352.9715314056289</v>
      </c>
      <c r="H130" s="35">
        <v>-2643.1336035943159</v>
      </c>
      <c r="I130" s="36">
        <v>0</v>
      </c>
      <c r="J130" s="63">
        <v>56</v>
      </c>
      <c r="K130" s="33">
        <v>56</v>
      </c>
      <c r="L130" s="40">
        <f t="shared" si="56"/>
        <v>-0.6990645463167221</v>
      </c>
      <c r="M130" s="40">
        <f t="shared" si="57"/>
        <v>-0.36829909861653898</v>
      </c>
      <c r="N130" s="40">
        <f t="shared" si="58"/>
        <v>-1.1462801665754243</v>
      </c>
      <c r="O130" s="40">
        <f t="shared" si="59"/>
        <v>-3.4391132564023159E-2</v>
      </c>
      <c r="P130" s="40">
        <f t="shared" si="60"/>
        <v>0.21817373146785965</v>
      </c>
      <c r="Q130" s="40">
        <f t="shared" si="61"/>
        <v>0.49982844551160577</v>
      </c>
      <c r="R130" s="36">
        <v>0</v>
      </c>
      <c r="S130" s="63">
        <v>56</v>
      </c>
      <c r="T130" s="25">
        <f t="shared" si="43"/>
        <v>0.22274023096019588</v>
      </c>
      <c r="U130" s="26">
        <f t="shared" si="62"/>
        <v>0</v>
      </c>
      <c r="V130" s="26">
        <f t="shared" si="63"/>
        <v>1</v>
      </c>
      <c r="W130" s="26">
        <f>SUM($U$20:U130)</f>
        <v>46</v>
      </c>
      <c r="X130" s="26">
        <f>SUM($V$20:V130)</f>
        <v>65</v>
      </c>
      <c r="Y130" s="26">
        <f t="shared" si="64"/>
        <v>85</v>
      </c>
      <c r="Z130" s="26">
        <f t="shared" si="65"/>
        <v>4</v>
      </c>
      <c r="AB130" s="26">
        <f t="shared" si="44"/>
        <v>0.43333333333333335</v>
      </c>
      <c r="AC130" s="26">
        <f t="shared" si="45"/>
        <v>0.92</v>
      </c>
      <c r="AD130" s="26">
        <f t="shared" si="54"/>
        <v>6.6666666666666541E-3</v>
      </c>
      <c r="AE130" s="26">
        <f t="shared" si="55"/>
        <v>0.92</v>
      </c>
      <c r="AF130" s="26">
        <f t="shared" si="46"/>
        <v>6.1333333333333222E-3</v>
      </c>
      <c r="AR130" s="26">
        <f t="shared" si="47"/>
        <v>85</v>
      </c>
      <c r="AS130" s="26">
        <f t="shared" si="48"/>
        <v>4</v>
      </c>
      <c r="AT130" s="26">
        <f t="shared" si="49"/>
        <v>-19600</v>
      </c>
      <c r="AU130" s="26">
        <f t="shared" si="50"/>
        <v>340000</v>
      </c>
      <c r="AV130" s="26">
        <f t="shared" si="51"/>
        <v>320400</v>
      </c>
      <c r="AW130" s="26">
        <f t="shared" si="52"/>
        <v>1602</v>
      </c>
      <c r="AX130" s="26" t="str">
        <f t="shared" si="53"/>
        <v/>
      </c>
    </row>
    <row r="131" spans="1:50" x14ac:dyDescent="0.25">
      <c r="A131" s="25"/>
      <c r="B131" s="33">
        <v>20</v>
      </c>
      <c r="C131" s="34">
        <v>43.695615822814482</v>
      </c>
      <c r="D131" s="34">
        <v>2.5758118657900728</v>
      </c>
      <c r="E131" s="34">
        <v>0.28295218386825682</v>
      </c>
      <c r="F131" s="35">
        <v>20192.437340153865</v>
      </c>
      <c r="G131" s="35">
        <v>-322.92086851856322</v>
      </c>
      <c r="H131" s="35">
        <v>-829.71400100976871</v>
      </c>
      <c r="I131" s="36">
        <v>0</v>
      </c>
      <c r="J131" s="63">
        <v>20</v>
      </c>
      <c r="K131" s="33">
        <v>20</v>
      </c>
      <c r="L131" s="40">
        <f t="shared" si="56"/>
        <v>1.1007291974500433</v>
      </c>
      <c r="M131" s="40">
        <f t="shared" si="57"/>
        <v>-0.89163361590379053</v>
      </c>
      <c r="N131" s="40">
        <f t="shared" si="58"/>
        <v>-0.8024552235911242</v>
      </c>
      <c r="O131" s="40">
        <f t="shared" si="59"/>
        <v>-0.59018237843827415</v>
      </c>
      <c r="P131" s="40">
        <f t="shared" si="60"/>
        <v>0.73976599566017942</v>
      </c>
      <c r="Q131" s="40">
        <f t="shared" si="61"/>
        <v>0.74250937349564106</v>
      </c>
      <c r="R131" s="36">
        <v>0</v>
      </c>
      <c r="S131" s="63">
        <v>20</v>
      </c>
      <c r="T131" s="25">
        <f t="shared" si="43"/>
        <v>0.22182902709828645</v>
      </c>
      <c r="U131" s="26">
        <f t="shared" si="62"/>
        <v>0</v>
      </c>
      <c r="V131" s="26">
        <f t="shared" si="63"/>
        <v>1</v>
      </c>
      <c r="W131" s="26">
        <f>SUM($U$20:U131)</f>
        <v>46</v>
      </c>
      <c r="X131" s="26">
        <f>SUM($V$20:V131)</f>
        <v>66</v>
      </c>
      <c r="Y131" s="26">
        <f t="shared" si="64"/>
        <v>84</v>
      </c>
      <c r="Z131" s="26">
        <f t="shared" si="65"/>
        <v>4</v>
      </c>
      <c r="AB131" s="26">
        <f t="shared" si="44"/>
        <v>0.44</v>
      </c>
      <c r="AC131" s="26">
        <f t="shared" si="45"/>
        <v>0.92</v>
      </c>
      <c r="AD131" s="26">
        <f t="shared" si="54"/>
        <v>6.6666666666666541E-3</v>
      </c>
      <c r="AE131" s="26">
        <f t="shared" si="55"/>
        <v>0.92</v>
      </c>
      <c r="AF131" s="26">
        <f t="shared" si="46"/>
        <v>6.1333333333333222E-3</v>
      </c>
      <c r="AR131" s="26">
        <f t="shared" si="47"/>
        <v>84</v>
      </c>
      <c r="AS131" s="26">
        <f t="shared" si="48"/>
        <v>4</v>
      </c>
      <c r="AT131" s="26">
        <f t="shared" si="49"/>
        <v>-19600</v>
      </c>
      <c r="AU131" s="26">
        <f t="shared" si="50"/>
        <v>336000</v>
      </c>
      <c r="AV131" s="26">
        <f t="shared" si="51"/>
        <v>316400</v>
      </c>
      <c r="AW131" s="26">
        <f t="shared" si="52"/>
        <v>1582</v>
      </c>
      <c r="AX131" s="26" t="str">
        <f t="shared" si="53"/>
        <v/>
      </c>
    </row>
    <row r="132" spans="1:50" x14ac:dyDescent="0.25">
      <c r="A132" s="25"/>
      <c r="B132" s="33">
        <v>37</v>
      </c>
      <c r="C132" s="34">
        <v>28.495138136359376</v>
      </c>
      <c r="D132" s="34">
        <v>5.1827863262051386</v>
      </c>
      <c r="E132" s="34">
        <v>0.28412556451040444</v>
      </c>
      <c r="F132" s="35">
        <v>16710.505492480352</v>
      </c>
      <c r="G132" s="35">
        <v>-1234.2127169025464</v>
      </c>
      <c r="H132" s="35">
        <v>1246.8612655853394</v>
      </c>
      <c r="I132" s="36">
        <v>0</v>
      </c>
      <c r="J132" s="63">
        <v>37</v>
      </c>
      <c r="K132" s="33">
        <v>37</v>
      </c>
      <c r="L132" s="40">
        <f t="shared" si="56"/>
        <v>-0.75227111966543536</v>
      </c>
      <c r="M132" s="40">
        <f t="shared" si="57"/>
        <v>-0.5067273999005778</v>
      </c>
      <c r="N132" s="40">
        <f t="shared" si="58"/>
        <v>-0.80055974970467902</v>
      </c>
      <c r="O132" s="40">
        <f t="shared" si="59"/>
        <v>-0.66293124186928021</v>
      </c>
      <c r="P132" s="40">
        <f t="shared" si="60"/>
        <v>0.50562268720569048</v>
      </c>
      <c r="Q132" s="40">
        <f t="shared" si="61"/>
        <v>1.0204071154235195</v>
      </c>
      <c r="R132" s="36">
        <v>0</v>
      </c>
      <c r="S132" s="63">
        <v>37</v>
      </c>
      <c r="T132" s="25">
        <f t="shared" si="43"/>
        <v>0.2210965967943094</v>
      </c>
      <c r="U132" s="26">
        <f t="shared" si="62"/>
        <v>0</v>
      </c>
      <c r="V132" s="26">
        <f t="shared" si="63"/>
        <v>1</v>
      </c>
      <c r="W132" s="26">
        <f>SUM($U$20:U132)</f>
        <v>46</v>
      </c>
      <c r="X132" s="26">
        <f>SUM($V$20:V132)</f>
        <v>67</v>
      </c>
      <c r="Y132" s="26">
        <f t="shared" si="64"/>
        <v>83</v>
      </c>
      <c r="Z132" s="26">
        <f t="shared" si="65"/>
        <v>4</v>
      </c>
      <c r="AB132" s="26">
        <f t="shared" si="44"/>
        <v>0.44666666666666666</v>
      </c>
      <c r="AC132" s="26">
        <f t="shared" si="45"/>
        <v>0.92</v>
      </c>
      <c r="AD132" s="26">
        <f t="shared" si="54"/>
        <v>6.6666666666666541E-3</v>
      </c>
      <c r="AE132" s="26">
        <f t="shared" si="55"/>
        <v>0.92</v>
      </c>
      <c r="AF132" s="26">
        <f t="shared" si="46"/>
        <v>6.1333333333333222E-3</v>
      </c>
      <c r="AR132" s="26">
        <f t="shared" si="47"/>
        <v>83</v>
      </c>
      <c r="AS132" s="26">
        <f t="shared" si="48"/>
        <v>4</v>
      </c>
      <c r="AT132" s="26">
        <f t="shared" si="49"/>
        <v>-19600</v>
      </c>
      <c r="AU132" s="26">
        <f t="shared" si="50"/>
        <v>332000</v>
      </c>
      <c r="AV132" s="26">
        <f t="shared" si="51"/>
        <v>312400</v>
      </c>
      <c r="AW132" s="26">
        <f t="shared" si="52"/>
        <v>1562</v>
      </c>
      <c r="AX132" s="26" t="str">
        <f t="shared" si="53"/>
        <v/>
      </c>
    </row>
    <row r="133" spans="1:50" x14ac:dyDescent="0.25">
      <c r="A133" s="25"/>
      <c r="B133" s="33">
        <v>12</v>
      </c>
      <c r="C133" s="34">
        <v>25.965184925533375</v>
      </c>
      <c r="D133" s="34">
        <v>4.2080828098640168</v>
      </c>
      <c r="E133" s="34">
        <v>0.60466642123732295</v>
      </c>
      <c r="F133" s="35">
        <v>35386.942134864643</v>
      </c>
      <c r="G133" s="35">
        <v>-191.06994474981784</v>
      </c>
      <c r="H133" s="35">
        <v>-1661.0668495284679</v>
      </c>
      <c r="I133" s="36">
        <v>0</v>
      </c>
      <c r="J133" s="63">
        <v>12</v>
      </c>
      <c r="K133" s="33">
        <v>12</v>
      </c>
      <c r="L133" s="40">
        <f t="shared" si="56"/>
        <v>-1.0606827497897509</v>
      </c>
      <c r="M133" s="40">
        <f t="shared" si="57"/>
        <v>-0.65063730308396184</v>
      </c>
      <c r="N133" s="40">
        <f t="shared" si="58"/>
        <v>-0.28275947105630761</v>
      </c>
      <c r="O133" s="40">
        <f t="shared" si="59"/>
        <v>-0.2727198310450063</v>
      </c>
      <c r="P133" s="40">
        <f t="shared" si="60"/>
        <v>0.77364319051135777</v>
      </c>
      <c r="Q133" s="40">
        <f t="shared" si="61"/>
        <v>0.63125355577251552</v>
      </c>
      <c r="R133" s="36">
        <v>0</v>
      </c>
      <c r="S133" s="63">
        <v>12</v>
      </c>
      <c r="T133" s="25">
        <f t="shared" si="43"/>
        <v>0.21830452550322674</v>
      </c>
      <c r="U133" s="26">
        <f t="shared" si="62"/>
        <v>0</v>
      </c>
      <c r="V133" s="26">
        <f t="shared" si="63"/>
        <v>1</v>
      </c>
      <c r="W133" s="26">
        <f>SUM($U$20:U133)</f>
        <v>46</v>
      </c>
      <c r="X133" s="26">
        <f>SUM($V$20:V133)</f>
        <v>68</v>
      </c>
      <c r="Y133" s="26">
        <f t="shared" si="64"/>
        <v>82</v>
      </c>
      <c r="Z133" s="26">
        <f t="shared" si="65"/>
        <v>4</v>
      </c>
      <c r="AB133" s="26">
        <f t="shared" si="44"/>
        <v>0.45333333333333331</v>
      </c>
      <c r="AC133" s="26">
        <f t="shared" si="45"/>
        <v>0.92</v>
      </c>
      <c r="AD133" s="26">
        <f t="shared" si="54"/>
        <v>6.6666666666666541E-3</v>
      </c>
      <c r="AE133" s="26">
        <f t="shared" si="55"/>
        <v>0.92</v>
      </c>
      <c r="AF133" s="26">
        <f t="shared" si="46"/>
        <v>6.1333333333333222E-3</v>
      </c>
      <c r="AR133" s="26">
        <f t="shared" si="47"/>
        <v>82</v>
      </c>
      <c r="AS133" s="26">
        <f t="shared" si="48"/>
        <v>4</v>
      </c>
      <c r="AT133" s="26">
        <f t="shared" si="49"/>
        <v>-19600</v>
      </c>
      <c r="AU133" s="26">
        <f t="shared" si="50"/>
        <v>328000</v>
      </c>
      <c r="AV133" s="26">
        <f t="shared" si="51"/>
        <v>308400</v>
      </c>
      <c r="AW133" s="26">
        <f t="shared" si="52"/>
        <v>1542</v>
      </c>
      <c r="AX133" s="26" t="str">
        <f t="shared" si="53"/>
        <v/>
      </c>
    </row>
    <row r="134" spans="1:50" x14ac:dyDescent="0.25">
      <c r="A134" s="25"/>
      <c r="B134" s="33">
        <v>152</v>
      </c>
      <c r="C134" s="34">
        <v>27.086531598944024</v>
      </c>
      <c r="D134" s="34">
        <v>5.4941532934775772</v>
      </c>
      <c r="E134" s="34">
        <v>7.6547519748984133E-2</v>
      </c>
      <c r="F134" s="35">
        <v>12590.354258919511</v>
      </c>
      <c r="G134" s="35">
        <v>-754.5195499480393</v>
      </c>
      <c r="H134" s="35">
        <v>-1581.8851993413732</v>
      </c>
      <c r="I134" s="36">
        <v>0</v>
      </c>
      <c r="J134" s="63">
        <v>152</v>
      </c>
      <c r="K134" s="33">
        <v>152</v>
      </c>
      <c r="L134" s="40">
        <f t="shared" si="56"/>
        <v>-0.92398601010255921</v>
      </c>
      <c r="M134" s="40">
        <f t="shared" si="57"/>
        <v>-0.46075568710437759</v>
      </c>
      <c r="N134" s="40">
        <f t="shared" si="58"/>
        <v>-1.1358804027917127</v>
      </c>
      <c r="O134" s="40">
        <f t="shared" si="59"/>
        <v>-0.74901458080817429</v>
      </c>
      <c r="P134" s="40">
        <f t="shared" si="60"/>
        <v>0.62887293393281118</v>
      </c>
      <c r="Q134" s="40">
        <f t="shared" si="61"/>
        <v>0.64185004227752762</v>
      </c>
      <c r="R134" s="36">
        <v>0</v>
      </c>
      <c r="S134" s="63">
        <v>152</v>
      </c>
      <c r="T134" s="25">
        <f t="shared" si="43"/>
        <v>0.21803952903943358</v>
      </c>
      <c r="U134" s="26">
        <f t="shared" si="62"/>
        <v>0</v>
      </c>
      <c r="V134" s="26">
        <f t="shared" si="63"/>
        <v>1</v>
      </c>
      <c r="W134" s="26">
        <f>SUM($U$20:U134)</f>
        <v>46</v>
      </c>
      <c r="X134" s="26">
        <f>SUM($V$20:V134)</f>
        <v>69</v>
      </c>
      <c r="Y134" s="26">
        <f t="shared" si="64"/>
        <v>81</v>
      </c>
      <c r="Z134" s="26">
        <f t="shared" si="65"/>
        <v>4</v>
      </c>
      <c r="AB134" s="26">
        <f t="shared" si="44"/>
        <v>0.46</v>
      </c>
      <c r="AC134" s="26">
        <f t="shared" si="45"/>
        <v>0.92</v>
      </c>
      <c r="AD134" s="26">
        <f t="shared" si="54"/>
        <v>6.6666666666667096E-3</v>
      </c>
      <c r="AE134" s="26">
        <f t="shared" si="55"/>
        <v>0.92</v>
      </c>
      <c r="AF134" s="26">
        <f t="shared" si="46"/>
        <v>6.1333333333333734E-3</v>
      </c>
      <c r="AR134" s="26">
        <f t="shared" si="47"/>
        <v>81</v>
      </c>
      <c r="AS134" s="26">
        <f t="shared" si="48"/>
        <v>4</v>
      </c>
      <c r="AT134" s="26">
        <f t="shared" si="49"/>
        <v>-19600</v>
      </c>
      <c r="AU134" s="26">
        <f t="shared" si="50"/>
        <v>324000</v>
      </c>
      <c r="AV134" s="26">
        <f t="shared" si="51"/>
        <v>304400</v>
      </c>
      <c r="AW134" s="26">
        <f t="shared" si="52"/>
        <v>1522</v>
      </c>
      <c r="AX134" s="26" t="str">
        <f t="shared" si="53"/>
        <v/>
      </c>
    </row>
    <row r="135" spans="1:50" x14ac:dyDescent="0.25">
      <c r="A135" s="25"/>
      <c r="B135" s="33">
        <v>128</v>
      </c>
      <c r="C135" s="34">
        <v>55.724062671785894</v>
      </c>
      <c r="D135" s="34">
        <v>7.5235494369265989</v>
      </c>
      <c r="E135" s="34">
        <v>0.33533231573630873</v>
      </c>
      <c r="F135" s="35">
        <v>63053.936302723523</v>
      </c>
      <c r="G135" s="35">
        <v>-3932.951428202743</v>
      </c>
      <c r="H135" s="35">
        <v>-7378.678016803231</v>
      </c>
      <c r="I135" s="36">
        <v>0</v>
      </c>
      <c r="J135" s="63">
        <v>128</v>
      </c>
      <c r="K135" s="33">
        <v>128</v>
      </c>
      <c r="L135" s="40">
        <f t="shared" si="56"/>
        <v>2.5670459991523882</v>
      </c>
      <c r="M135" s="40">
        <f t="shared" si="57"/>
        <v>-0.16112590468521656</v>
      </c>
      <c r="N135" s="40">
        <f t="shared" si="58"/>
        <v>-0.71784059082990215</v>
      </c>
      <c r="O135" s="40">
        <f t="shared" si="59"/>
        <v>0.30533352218442023</v>
      </c>
      <c r="P135" s="40">
        <f t="shared" si="60"/>
        <v>-0.18777933503184105</v>
      </c>
      <c r="Q135" s="40">
        <f t="shared" si="61"/>
        <v>-0.13390591528897078</v>
      </c>
      <c r="R135" s="36">
        <v>0</v>
      </c>
      <c r="S135" s="63">
        <v>128</v>
      </c>
      <c r="T135" s="25">
        <f t="shared" si="43"/>
        <v>0.21789294289523159</v>
      </c>
      <c r="U135" s="26">
        <f t="shared" si="62"/>
        <v>0</v>
      </c>
      <c r="V135" s="26">
        <f t="shared" si="63"/>
        <v>1</v>
      </c>
      <c r="W135" s="26">
        <f>SUM($U$20:U135)</f>
        <v>46</v>
      </c>
      <c r="X135" s="26">
        <f>SUM($V$20:V135)</f>
        <v>70</v>
      </c>
      <c r="Y135" s="26">
        <f t="shared" si="64"/>
        <v>80</v>
      </c>
      <c r="Z135" s="26">
        <f t="shared" si="65"/>
        <v>4</v>
      </c>
      <c r="AB135" s="26">
        <f t="shared" si="44"/>
        <v>0.46666666666666667</v>
      </c>
      <c r="AC135" s="26">
        <f t="shared" si="45"/>
        <v>0.92</v>
      </c>
      <c r="AD135" s="26">
        <f t="shared" si="54"/>
        <v>6.6666666666666541E-3</v>
      </c>
      <c r="AE135" s="26">
        <f t="shared" si="55"/>
        <v>0.92</v>
      </c>
      <c r="AF135" s="26">
        <f t="shared" si="46"/>
        <v>6.1333333333333222E-3</v>
      </c>
      <c r="AR135" s="26">
        <f t="shared" si="47"/>
        <v>80</v>
      </c>
      <c r="AS135" s="26">
        <f t="shared" si="48"/>
        <v>4</v>
      </c>
      <c r="AT135" s="26">
        <f t="shared" si="49"/>
        <v>-19600</v>
      </c>
      <c r="AU135" s="26">
        <f t="shared" si="50"/>
        <v>320000</v>
      </c>
      <c r="AV135" s="26">
        <f t="shared" si="51"/>
        <v>300400</v>
      </c>
      <c r="AW135" s="26">
        <f t="shared" si="52"/>
        <v>1502</v>
      </c>
      <c r="AX135" s="26" t="str">
        <f t="shared" si="53"/>
        <v/>
      </c>
    </row>
    <row r="136" spans="1:50" x14ac:dyDescent="0.25">
      <c r="A136" s="25"/>
      <c r="B136" s="33">
        <v>196</v>
      </c>
      <c r="C136" s="34">
        <v>42.1964485179329</v>
      </c>
      <c r="D136" s="34">
        <v>13.251453627958696</v>
      </c>
      <c r="E136" s="34">
        <v>0.58262600132993969</v>
      </c>
      <c r="F136" s="35">
        <v>58643.794323450784</v>
      </c>
      <c r="G136" s="35">
        <v>-5164.7106519313811</v>
      </c>
      <c r="H136" s="35">
        <v>-11395.312939066496</v>
      </c>
      <c r="I136" s="36">
        <v>0</v>
      </c>
      <c r="J136" s="63">
        <v>196</v>
      </c>
      <c r="K136" s="33">
        <v>196</v>
      </c>
      <c r="L136" s="40">
        <f t="shared" si="56"/>
        <v>0.91797457955865169</v>
      </c>
      <c r="M136" s="40">
        <f t="shared" si="57"/>
        <v>0.68456934905658207</v>
      </c>
      <c r="N136" s="40">
        <f t="shared" si="58"/>
        <v>-0.31836346764540063</v>
      </c>
      <c r="O136" s="40">
        <f t="shared" si="59"/>
        <v>0.21319133485935043</v>
      </c>
      <c r="P136" s="40">
        <f t="shared" si="60"/>
        <v>-0.50426211755052353</v>
      </c>
      <c r="Q136" s="40">
        <f t="shared" si="61"/>
        <v>-0.6714321937733716</v>
      </c>
      <c r="R136" s="36">
        <v>0</v>
      </c>
      <c r="S136" s="63">
        <v>196</v>
      </c>
      <c r="T136" s="25">
        <f t="shared" si="43"/>
        <v>0.21693337141806557</v>
      </c>
      <c r="U136" s="26">
        <f t="shared" si="62"/>
        <v>0</v>
      </c>
      <c r="V136" s="26">
        <f t="shared" si="63"/>
        <v>1</v>
      </c>
      <c r="W136" s="26">
        <f>SUM($U$20:U136)</f>
        <v>46</v>
      </c>
      <c r="X136" s="26">
        <f>SUM($V$20:V136)</f>
        <v>71</v>
      </c>
      <c r="Y136" s="26">
        <f t="shared" si="64"/>
        <v>79</v>
      </c>
      <c r="Z136" s="26">
        <f t="shared" si="65"/>
        <v>4</v>
      </c>
      <c r="AB136" s="26">
        <f t="shared" si="44"/>
        <v>0.47333333333333333</v>
      </c>
      <c r="AC136" s="26">
        <f t="shared" si="45"/>
        <v>0.92</v>
      </c>
      <c r="AD136" s="26">
        <f t="shared" si="54"/>
        <v>6.6666666666666541E-3</v>
      </c>
      <c r="AE136" s="26">
        <f t="shared" si="55"/>
        <v>0.92</v>
      </c>
      <c r="AF136" s="26">
        <f t="shared" si="46"/>
        <v>6.1333333333333222E-3</v>
      </c>
      <c r="AR136" s="26">
        <f t="shared" si="47"/>
        <v>79</v>
      </c>
      <c r="AS136" s="26">
        <f t="shared" si="48"/>
        <v>4</v>
      </c>
      <c r="AT136" s="26">
        <f t="shared" si="49"/>
        <v>-19600</v>
      </c>
      <c r="AU136" s="26">
        <f t="shared" si="50"/>
        <v>316000</v>
      </c>
      <c r="AV136" s="26">
        <f t="shared" si="51"/>
        <v>296400</v>
      </c>
      <c r="AW136" s="26">
        <f t="shared" si="52"/>
        <v>1482</v>
      </c>
      <c r="AX136" s="26" t="str">
        <f t="shared" si="53"/>
        <v/>
      </c>
    </row>
    <row r="137" spans="1:50" x14ac:dyDescent="0.25">
      <c r="A137" s="25"/>
      <c r="B137" s="33">
        <v>96</v>
      </c>
      <c r="C137" s="34">
        <v>32.085182481333888</v>
      </c>
      <c r="D137" s="34">
        <v>7.4357110429660009</v>
      </c>
      <c r="E137" s="34">
        <v>1.8377658777152608</v>
      </c>
      <c r="F137" s="35">
        <v>25162.026874953852</v>
      </c>
      <c r="G137" s="35">
        <v>-647.93419473527172</v>
      </c>
      <c r="H137" s="35">
        <v>-1691.2798449196653</v>
      </c>
      <c r="I137" s="36">
        <v>0</v>
      </c>
      <c r="J137" s="63">
        <v>96</v>
      </c>
      <c r="K137" s="33">
        <v>96</v>
      </c>
      <c r="L137" s="40">
        <f t="shared" si="56"/>
        <v>-0.31463005029139829</v>
      </c>
      <c r="M137" s="40">
        <f t="shared" si="57"/>
        <v>-0.17409478656440089</v>
      </c>
      <c r="N137" s="40">
        <f t="shared" si="58"/>
        <v>1.7091839232592396</v>
      </c>
      <c r="O137" s="40">
        <f t="shared" si="59"/>
        <v>-0.48635151494309048</v>
      </c>
      <c r="P137" s="40">
        <f t="shared" si="60"/>
        <v>0.65625850502792171</v>
      </c>
      <c r="Q137" s="40">
        <f t="shared" si="61"/>
        <v>0.62721030083677809</v>
      </c>
      <c r="R137" s="36">
        <v>0</v>
      </c>
      <c r="S137" s="63">
        <v>96</v>
      </c>
      <c r="T137" s="25">
        <f t="shared" si="43"/>
        <v>0.21649007376211382</v>
      </c>
      <c r="U137" s="26">
        <f t="shared" si="62"/>
        <v>0</v>
      </c>
      <c r="V137" s="26">
        <f t="shared" si="63"/>
        <v>1</v>
      </c>
      <c r="W137" s="26">
        <f>SUM($U$20:U137)</f>
        <v>46</v>
      </c>
      <c r="X137" s="26">
        <f>SUM($V$20:V137)</f>
        <v>72</v>
      </c>
      <c r="Y137" s="26">
        <f t="shared" si="64"/>
        <v>78</v>
      </c>
      <c r="Z137" s="26">
        <f t="shared" si="65"/>
        <v>4</v>
      </c>
      <c r="AB137" s="26">
        <f t="shared" si="44"/>
        <v>0.48</v>
      </c>
      <c r="AC137" s="26">
        <f t="shared" si="45"/>
        <v>0.92</v>
      </c>
      <c r="AD137" s="26">
        <f t="shared" si="54"/>
        <v>6.6666666666666541E-3</v>
      </c>
      <c r="AE137" s="26">
        <f t="shared" si="55"/>
        <v>0.92</v>
      </c>
      <c r="AF137" s="26">
        <f t="shared" si="46"/>
        <v>6.1333333333333222E-3</v>
      </c>
      <c r="AR137" s="26">
        <f t="shared" si="47"/>
        <v>78</v>
      </c>
      <c r="AS137" s="26">
        <f t="shared" si="48"/>
        <v>4</v>
      </c>
      <c r="AT137" s="26">
        <f t="shared" si="49"/>
        <v>-19600</v>
      </c>
      <c r="AU137" s="26">
        <f t="shared" si="50"/>
        <v>312000</v>
      </c>
      <c r="AV137" s="26">
        <f t="shared" si="51"/>
        <v>292400</v>
      </c>
      <c r="AW137" s="26">
        <f t="shared" si="52"/>
        <v>1462</v>
      </c>
      <c r="AX137" s="26" t="str">
        <f t="shared" si="53"/>
        <v/>
      </c>
    </row>
    <row r="138" spans="1:50" x14ac:dyDescent="0.25">
      <c r="A138" s="25"/>
      <c r="B138" s="33">
        <v>134</v>
      </c>
      <c r="C138" s="34">
        <v>36.534624184802638</v>
      </c>
      <c r="D138" s="34">
        <v>10.586214866265351</v>
      </c>
      <c r="E138" s="34">
        <v>1.9181322457182537</v>
      </c>
      <c r="F138" s="35">
        <v>30473.501635387889</v>
      </c>
      <c r="G138" s="35">
        <v>-2608.6227185444277</v>
      </c>
      <c r="H138" s="35">
        <v>-2693.3967105648749</v>
      </c>
      <c r="I138" s="36">
        <v>0</v>
      </c>
      <c r="J138" s="63">
        <v>134</v>
      </c>
      <c r="K138" s="33">
        <v>134</v>
      </c>
      <c r="L138" s="40">
        <f t="shared" si="56"/>
        <v>0.22777506733600694</v>
      </c>
      <c r="M138" s="40">
        <f t="shared" si="57"/>
        <v>0.29106071209619472</v>
      </c>
      <c r="N138" s="40">
        <f t="shared" si="58"/>
        <v>1.8390073977792436</v>
      </c>
      <c r="O138" s="40">
        <f t="shared" si="59"/>
        <v>-0.37537755885539997</v>
      </c>
      <c r="P138" s="40">
        <f t="shared" si="60"/>
        <v>0.15248784294252549</v>
      </c>
      <c r="Q138" s="40">
        <f t="shared" si="61"/>
        <v>0.49310198384460313</v>
      </c>
      <c r="R138" s="36">
        <v>0</v>
      </c>
      <c r="S138" s="63">
        <v>134</v>
      </c>
      <c r="T138" s="25">
        <f t="shared" si="43"/>
        <v>0.21588743141445976</v>
      </c>
      <c r="U138" s="26">
        <f t="shared" si="62"/>
        <v>0</v>
      </c>
      <c r="V138" s="26">
        <f t="shared" si="63"/>
        <v>1</v>
      </c>
      <c r="W138" s="26">
        <f>SUM($U$20:U138)</f>
        <v>46</v>
      </c>
      <c r="X138" s="26">
        <f>SUM($V$20:V138)</f>
        <v>73</v>
      </c>
      <c r="Y138" s="26">
        <f t="shared" si="64"/>
        <v>77</v>
      </c>
      <c r="Z138" s="26">
        <f t="shared" si="65"/>
        <v>4</v>
      </c>
      <c r="AB138" s="26">
        <f t="shared" si="44"/>
        <v>0.48666666666666669</v>
      </c>
      <c r="AC138" s="26">
        <f t="shared" si="45"/>
        <v>0.92</v>
      </c>
      <c r="AD138" s="26">
        <f t="shared" si="54"/>
        <v>6.6666666666667096E-3</v>
      </c>
      <c r="AE138" s="26">
        <f t="shared" si="55"/>
        <v>0.92</v>
      </c>
      <c r="AF138" s="26">
        <f t="shared" si="46"/>
        <v>6.1333333333333734E-3</v>
      </c>
      <c r="AR138" s="26">
        <f t="shared" si="47"/>
        <v>77</v>
      </c>
      <c r="AS138" s="26">
        <f t="shared" si="48"/>
        <v>4</v>
      </c>
      <c r="AT138" s="26">
        <f t="shared" si="49"/>
        <v>-19600</v>
      </c>
      <c r="AU138" s="26">
        <f t="shared" si="50"/>
        <v>308000</v>
      </c>
      <c r="AV138" s="26">
        <f t="shared" si="51"/>
        <v>288400</v>
      </c>
      <c r="AW138" s="26">
        <f t="shared" si="52"/>
        <v>1442</v>
      </c>
      <c r="AX138" s="26" t="str">
        <f t="shared" si="53"/>
        <v/>
      </c>
    </row>
    <row r="139" spans="1:50" x14ac:dyDescent="0.25">
      <c r="A139" s="25"/>
      <c r="B139" s="33">
        <v>1</v>
      </c>
      <c r="C139" s="34">
        <v>32.527992695314055</v>
      </c>
      <c r="D139" s="34">
        <v>9.3881124724252203</v>
      </c>
      <c r="E139" s="34">
        <v>0.29758666353362978</v>
      </c>
      <c r="F139" s="35">
        <v>37843.679019279152</v>
      </c>
      <c r="G139" s="35">
        <v>-3246.6565161297449</v>
      </c>
      <c r="H139" s="35">
        <v>-4794.7060760209424</v>
      </c>
      <c r="I139" s="36">
        <v>0</v>
      </c>
      <c r="J139" s="63">
        <v>1</v>
      </c>
      <c r="K139" s="33">
        <v>1</v>
      </c>
      <c r="L139" s="40">
        <f t="shared" si="56"/>
        <v>-0.26064967652601456</v>
      </c>
      <c r="M139" s="40">
        <f t="shared" si="57"/>
        <v>0.11416712690780238</v>
      </c>
      <c r="N139" s="40">
        <f t="shared" si="58"/>
        <v>-0.7788147500303394</v>
      </c>
      <c r="O139" s="40">
        <f t="shared" si="59"/>
        <v>-0.22139061958740605</v>
      </c>
      <c r="P139" s="40">
        <f t="shared" si="60"/>
        <v>-1.1445747089391644E-2</v>
      </c>
      <c r="Q139" s="40">
        <f t="shared" si="61"/>
        <v>0.21189420045920901</v>
      </c>
      <c r="R139" s="36">
        <v>0</v>
      </c>
      <c r="S139" s="63">
        <v>1</v>
      </c>
      <c r="T139" s="25">
        <f t="shared" si="43"/>
        <v>0.21421450710766579</v>
      </c>
      <c r="U139" s="26">
        <f t="shared" si="62"/>
        <v>0</v>
      </c>
      <c r="V139" s="26">
        <f t="shared" si="63"/>
        <v>1</v>
      </c>
      <c r="W139" s="26">
        <f>SUM($U$20:U139)</f>
        <v>46</v>
      </c>
      <c r="X139" s="26">
        <f>SUM($V$20:V139)</f>
        <v>74</v>
      </c>
      <c r="Y139" s="26">
        <f t="shared" si="64"/>
        <v>76</v>
      </c>
      <c r="Z139" s="26">
        <f t="shared" si="65"/>
        <v>4</v>
      </c>
      <c r="AB139" s="26">
        <f t="shared" si="44"/>
        <v>0.49333333333333335</v>
      </c>
      <c r="AC139" s="26">
        <f t="shared" si="45"/>
        <v>0.92</v>
      </c>
      <c r="AD139" s="26">
        <f t="shared" si="54"/>
        <v>6.6666666666666541E-3</v>
      </c>
      <c r="AE139" s="26">
        <f t="shared" si="55"/>
        <v>0.92</v>
      </c>
      <c r="AF139" s="26">
        <f t="shared" si="46"/>
        <v>6.1333333333333222E-3</v>
      </c>
      <c r="AR139" s="26">
        <f t="shared" si="47"/>
        <v>76</v>
      </c>
      <c r="AS139" s="26">
        <f t="shared" si="48"/>
        <v>4</v>
      </c>
      <c r="AT139" s="26">
        <f t="shared" si="49"/>
        <v>-19600</v>
      </c>
      <c r="AU139" s="26">
        <f t="shared" si="50"/>
        <v>304000</v>
      </c>
      <c r="AV139" s="26">
        <f t="shared" si="51"/>
        <v>284400</v>
      </c>
      <c r="AW139" s="26">
        <f t="shared" si="52"/>
        <v>1422</v>
      </c>
      <c r="AX139" s="26" t="str">
        <f t="shared" si="53"/>
        <v/>
      </c>
    </row>
    <row r="140" spans="1:50" x14ac:dyDescent="0.25">
      <c r="A140" s="25"/>
      <c r="B140" s="33">
        <v>165</v>
      </c>
      <c r="C140" s="34">
        <v>33.939473409867738</v>
      </c>
      <c r="D140" s="34">
        <v>11.44133347201673</v>
      </c>
      <c r="E140" s="34">
        <v>0.80880869819806256</v>
      </c>
      <c r="F140" s="35">
        <v>31123.046114973742</v>
      </c>
      <c r="G140" s="35">
        <v>-4246.5181578004231</v>
      </c>
      <c r="H140" s="35">
        <v>-2142.272407419081</v>
      </c>
      <c r="I140" s="36">
        <v>0</v>
      </c>
      <c r="J140" s="63">
        <v>165</v>
      </c>
      <c r="K140" s="33">
        <v>165</v>
      </c>
      <c r="L140" s="40">
        <f t="shared" si="56"/>
        <v>-8.8584412156003156E-2</v>
      </c>
      <c r="M140" s="40">
        <f t="shared" si="57"/>
        <v>0.41731452538491509</v>
      </c>
      <c r="N140" s="40">
        <f t="shared" si="58"/>
        <v>4.7011057960023743E-2</v>
      </c>
      <c r="O140" s="40">
        <f t="shared" si="59"/>
        <v>-0.36180646536334093</v>
      </c>
      <c r="P140" s="40">
        <f t="shared" si="60"/>
        <v>-0.26834578761171618</v>
      </c>
      <c r="Q140" s="40">
        <f t="shared" si="61"/>
        <v>0.56685620880795684</v>
      </c>
      <c r="R140" s="36">
        <v>0</v>
      </c>
      <c r="S140" s="63">
        <v>165</v>
      </c>
      <c r="T140" s="25">
        <f t="shared" si="43"/>
        <v>0.21335774015693912</v>
      </c>
      <c r="U140" s="26">
        <f t="shared" si="62"/>
        <v>0</v>
      </c>
      <c r="V140" s="26">
        <f t="shared" si="63"/>
        <v>1</v>
      </c>
      <c r="W140" s="26">
        <f>SUM($U$20:U140)</f>
        <v>46</v>
      </c>
      <c r="X140" s="26">
        <f>SUM($V$20:V140)</f>
        <v>75</v>
      </c>
      <c r="Y140" s="26">
        <f t="shared" si="64"/>
        <v>75</v>
      </c>
      <c r="Z140" s="26">
        <f t="shared" si="65"/>
        <v>4</v>
      </c>
      <c r="AB140" s="26">
        <f t="shared" si="44"/>
        <v>0.5</v>
      </c>
      <c r="AC140" s="26">
        <f t="shared" si="45"/>
        <v>0.92</v>
      </c>
      <c r="AD140" s="26">
        <f t="shared" si="54"/>
        <v>6.6666666666666541E-3</v>
      </c>
      <c r="AE140" s="26">
        <f t="shared" si="55"/>
        <v>0.92</v>
      </c>
      <c r="AF140" s="26">
        <f t="shared" si="46"/>
        <v>6.1333333333333222E-3</v>
      </c>
      <c r="AR140" s="26">
        <f t="shared" si="47"/>
        <v>75</v>
      </c>
      <c r="AS140" s="26">
        <f t="shared" si="48"/>
        <v>4</v>
      </c>
      <c r="AT140" s="26">
        <f t="shared" si="49"/>
        <v>-19600</v>
      </c>
      <c r="AU140" s="26">
        <f t="shared" si="50"/>
        <v>300000</v>
      </c>
      <c r="AV140" s="26">
        <f t="shared" si="51"/>
        <v>280400</v>
      </c>
      <c r="AW140" s="26">
        <f t="shared" si="52"/>
        <v>1402</v>
      </c>
      <c r="AX140" s="26" t="str">
        <f t="shared" si="53"/>
        <v/>
      </c>
    </row>
    <row r="141" spans="1:50" x14ac:dyDescent="0.25">
      <c r="A141" s="25"/>
      <c r="B141" s="33">
        <v>21</v>
      </c>
      <c r="C141" s="34">
        <v>31.179627397817736</v>
      </c>
      <c r="D141" s="34">
        <v>3.6921304846426453</v>
      </c>
      <c r="E141" s="34">
        <v>2.4527063628087774E-2</v>
      </c>
      <c r="F141" s="35">
        <v>12517.055831412699</v>
      </c>
      <c r="G141" s="35">
        <v>34.163817237816488</v>
      </c>
      <c r="H141" s="35">
        <v>-642.14748185120413</v>
      </c>
      <c r="I141" s="36">
        <v>0</v>
      </c>
      <c r="J141" s="63">
        <v>21</v>
      </c>
      <c r="K141" s="33">
        <v>21</v>
      </c>
      <c r="L141" s="40">
        <f t="shared" si="56"/>
        <v>-0.42502091375855072</v>
      </c>
      <c r="M141" s="40">
        <f t="shared" si="57"/>
        <v>-0.72681497960304764</v>
      </c>
      <c r="N141" s="40">
        <f t="shared" si="58"/>
        <v>-1.2199140169458156</v>
      </c>
      <c r="O141" s="40">
        <f t="shared" si="59"/>
        <v>-0.75054602298616047</v>
      </c>
      <c r="P141" s="40">
        <f t="shared" si="60"/>
        <v>0.83151375996828358</v>
      </c>
      <c r="Q141" s="40">
        <f t="shared" si="61"/>
        <v>0.76761046805933764</v>
      </c>
      <c r="R141" s="36">
        <v>0</v>
      </c>
      <c r="S141" s="63">
        <v>21</v>
      </c>
      <c r="T141" s="25">
        <f t="shared" si="43"/>
        <v>0.20671199286638314</v>
      </c>
      <c r="U141" s="26">
        <f t="shared" si="62"/>
        <v>0</v>
      </c>
      <c r="V141" s="26">
        <f t="shared" si="63"/>
        <v>1</v>
      </c>
      <c r="W141" s="26">
        <f>SUM($U$20:U141)</f>
        <v>46</v>
      </c>
      <c r="X141" s="26">
        <f>SUM($V$20:V141)</f>
        <v>76</v>
      </c>
      <c r="Y141" s="26">
        <f t="shared" si="64"/>
        <v>74</v>
      </c>
      <c r="Z141" s="26">
        <f t="shared" si="65"/>
        <v>4</v>
      </c>
      <c r="AB141" s="26">
        <f t="shared" si="44"/>
        <v>0.50666666666666671</v>
      </c>
      <c r="AC141" s="26">
        <f t="shared" si="45"/>
        <v>0.92</v>
      </c>
      <c r="AD141" s="26">
        <f t="shared" si="54"/>
        <v>6.6666666666667096E-3</v>
      </c>
      <c r="AE141" s="26">
        <f t="shared" si="55"/>
        <v>0.92</v>
      </c>
      <c r="AF141" s="26">
        <f t="shared" si="46"/>
        <v>6.1333333333333734E-3</v>
      </c>
      <c r="AR141" s="26">
        <f t="shared" si="47"/>
        <v>74</v>
      </c>
      <c r="AS141" s="26">
        <f t="shared" si="48"/>
        <v>4</v>
      </c>
      <c r="AT141" s="26">
        <f t="shared" si="49"/>
        <v>-19600</v>
      </c>
      <c r="AU141" s="26">
        <f t="shared" si="50"/>
        <v>296000</v>
      </c>
      <c r="AV141" s="26">
        <f t="shared" si="51"/>
        <v>276400</v>
      </c>
      <c r="AW141" s="26">
        <f t="shared" si="52"/>
        <v>1382</v>
      </c>
      <c r="AX141" s="26" t="str">
        <f t="shared" si="53"/>
        <v/>
      </c>
    </row>
    <row r="142" spans="1:50" x14ac:dyDescent="0.25">
      <c r="A142" s="25"/>
      <c r="B142" s="33">
        <v>52</v>
      </c>
      <c r="C142" s="34">
        <v>29.41819023588474</v>
      </c>
      <c r="D142" s="34">
        <v>4.6128719856098739</v>
      </c>
      <c r="E142" s="34">
        <v>0.25989258598992682</v>
      </c>
      <c r="F142" s="35">
        <v>24542.260623207374</v>
      </c>
      <c r="G142" s="35">
        <v>-126.18254370921746</v>
      </c>
      <c r="H142" s="35">
        <v>-2426.7302130077387</v>
      </c>
      <c r="I142" s="36">
        <v>0</v>
      </c>
      <c r="J142" s="63">
        <v>52</v>
      </c>
      <c r="K142" s="33">
        <v>52</v>
      </c>
      <c r="L142" s="40">
        <f t="shared" si="56"/>
        <v>-0.6397472984792939</v>
      </c>
      <c r="M142" s="40">
        <f t="shared" si="57"/>
        <v>-0.59087228724618068</v>
      </c>
      <c r="N142" s="40">
        <f t="shared" si="58"/>
        <v>-0.83970559575535375</v>
      </c>
      <c r="O142" s="40">
        <f t="shared" si="59"/>
        <v>-0.49930044455455791</v>
      </c>
      <c r="P142" s="40">
        <f t="shared" si="60"/>
        <v>0.79031507316190652</v>
      </c>
      <c r="Q142" s="40">
        <f t="shared" si="61"/>
        <v>0.52878863518397567</v>
      </c>
      <c r="R142" s="36">
        <v>0</v>
      </c>
      <c r="S142" s="63">
        <v>52</v>
      </c>
      <c r="T142" s="25">
        <f t="shared" si="43"/>
        <v>0.20297595366219637</v>
      </c>
      <c r="U142" s="26">
        <f t="shared" si="62"/>
        <v>0</v>
      </c>
      <c r="V142" s="26">
        <f t="shared" si="63"/>
        <v>1</v>
      </c>
      <c r="W142" s="26">
        <f>SUM($U$20:U142)</f>
        <v>46</v>
      </c>
      <c r="X142" s="26">
        <f>SUM($V$20:V142)</f>
        <v>77</v>
      </c>
      <c r="Y142" s="26">
        <f t="shared" si="64"/>
        <v>73</v>
      </c>
      <c r="Z142" s="26">
        <f t="shared" si="65"/>
        <v>4</v>
      </c>
      <c r="AB142" s="26">
        <f t="shared" si="44"/>
        <v>0.51333333333333331</v>
      </c>
      <c r="AC142" s="26">
        <f t="shared" si="45"/>
        <v>0.92</v>
      </c>
      <c r="AD142" s="26">
        <f t="shared" si="54"/>
        <v>6.6666666666665986E-3</v>
      </c>
      <c r="AE142" s="26">
        <f t="shared" si="55"/>
        <v>0.92</v>
      </c>
      <c r="AF142" s="26">
        <f t="shared" si="46"/>
        <v>6.1333333333332711E-3</v>
      </c>
      <c r="AR142" s="26">
        <f t="shared" si="47"/>
        <v>73</v>
      </c>
      <c r="AS142" s="26">
        <f t="shared" si="48"/>
        <v>4</v>
      </c>
      <c r="AT142" s="26">
        <f t="shared" si="49"/>
        <v>-19600</v>
      </c>
      <c r="AU142" s="26">
        <f t="shared" si="50"/>
        <v>292000</v>
      </c>
      <c r="AV142" s="26">
        <f t="shared" si="51"/>
        <v>272400</v>
      </c>
      <c r="AW142" s="26">
        <f t="shared" si="52"/>
        <v>1362</v>
      </c>
      <c r="AX142" s="26" t="str">
        <f t="shared" si="53"/>
        <v/>
      </c>
    </row>
    <row r="143" spans="1:50" x14ac:dyDescent="0.25">
      <c r="A143" s="25"/>
      <c r="B143" s="33">
        <v>166</v>
      </c>
      <c r="C143" s="34">
        <v>35.934931495983271</v>
      </c>
      <c r="D143" s="34">
        <v>5.0074107531825858</v>
      </c>
      <c r="E143" s="34">
        <v>0.25926584004333086</v>
      </c>
      <c r="F143" s="35">
        <v>20367.146113412899</v>
      </c>
      <c r="G143" s="35">
        <v>-290.63531199803236</v>
      </c>
      <c r="H143" s="35">
        <v>-3493.1613520649407</v>
      </c>
      <c r="I143" s="36">
        <v>0</v>
      </c>
      <c r="J143" s="63">
        <v>166</v>
      </c>
      <c r="K143" s="33">
        <v>166</v>
      </c>
      <c r="L143" s="40">
        <f t="shared" si="56"/>
        <v>0.15467007909314925</v>
      </c>
      <c r="M143" s="40">
        <f t="shared" si="57"/>
        <v>-0.53262069084626606</v>
      </c>
      <c r="N143" s="40">
        <f t="shared" si="58"/>
        <v>-0.8407180383784344</v>
      </c>
      <c r="O143" s="40">
        <f t="shared" si="59"/>
        <v>-0.58653214482025762</v>
      </c>
      <c r="P143" s="40">
        <f t="shared" si="60"/>
        <v>0.74806130416361538</v>
      </c>
      <c r="Q143" s="40">
        <f t="shared" si="61"/>
        <v>0.38607345879092275</v>
      </c>
      <c r="R143" s="36">
        <v>0</v>
      </c>
      <c r="S143" s="63">
        <v>166</v>
      </c>
      <c r="T143" s="25">
        <f t="shared" si="43"/>
        <v>0.19972826700653154</v>
      </c>
      <c r="U143" s="26">
        <f t="shared" si="62"/>
        <v>0</v>
      </c>
      <c r="V143" s="26">
        <f t="shared" si="63"/>
        <v>1</v>
      </c>
      <c r="W143" s="26">
        <f>SUM($U$20:U143)</f>
        <v>46</v>
      </c>
      <c r="X143" s="26">
        <f>SUM($V$20:V143)</f>
        <v>78</v>
      </c>
      <c r="Y143" s="26">
        <f t="shared" si="64"/>
        <v>72</v>
      </c>
      <c r="Z143" s="26">
        <f t="shared" si="65"/>
        <v>4</v>
      </c>
      <c r="AB143" s="26">
        <f t="shared" si="44"/>
        <v>0.52</v>
      </c>
      <c r="AC143" s="26">
        <f t="shared" si="45"/>
        <v>0.92</v>
      </c>
      <c r="AD143" s="26">
        <f t="shared" si="54"/>
        <v>6.6666666666667096E-3</v>
      </c>
      <c r="AE143" s="26">
        <f t="shared" si="55"/>
        <v>0.92</v>
      </c>
      <c r="AF143" s="26">
        <f t="shared" si="46"/>
        <v>6.1333333333333734E-3</v>
      </c>
      <c r="AR143" s="26">
        <f t="shared" si="47"/>
        <v>72</v>
      </c>
      <c r="AS143" s="26">
        <f t="shared" si="48"/>
        <v>4</v>
      </c>
      <c r="AT143" s="26">
        <f t="shared" si="49"/>
        <v>-19600</v>
      </c>
      <c r="AU143" s="26">
        <f t="shared" si="50"/>
        <v>288000</v>
      </c>
      <c r="AV143" s="26">
        <f t="shared" si="51"/>
        <v>268400</v>
      </c>
      <c r="AW143" s="26">
        <f t="shared" si="52"/>
        <v>1342</v>
      </c>
      <c r="AX143" s="26" t="str">
        <f t="shared" si="53"/>
        <v/>
      </c>
    </row>
    <row r="144" spans="1:50" x14ac:dyDescent="0.25">
      <c r="A144" s="25"/>
      <c r="B144" s="33">
        <v>110</v>
      </c>
      <c r="C144" s="34">
        <v>29.120811141666064</v>
      </c>
      <c r="D144" s="34">
        <v>8.5880689090762861</v>
      </c>
      <c r="E144" s="34">
        <v>1.00946995616442</v>
      </c>
      <c r="F144" s="35">
        <v>35059.661866346141</v>
      </c>
      <c r="G144" s="35">
        <v>-1459.7345889366873</v>
      </c>
      <c r="H144" s="35">
        <v>-4420.712753541693</v>
      </c>
      <c r="I144" s="36">
        <v>0</v>
      </c>
      <c r="J144" s="63">
        <v>110</v>
      </c>
      <c r="K144" s="33">
        <v>110</v>
      </c>
      <c r="L144" s="40">
        <f t="shared" si="56"/>
        <v>-0.67599902472482809</v>
      </c>
      <c r="M144" s="40">
        <f t="shared" si="57"/>
        <v>-3.9551429042832846E-3</v>
      </c>
      <c r="N144" s="40">
        <f t="shared" si="58"/>
        <v>0.37115836432799565</v>
      </c>
      <c r="O144" s="40">
        <f t="shared" si="59"/>
        <v>-0.27955777865561904</v>
      </c>
      <c r="P144" s="40">
        <f t="shared" si="60"/>
        <v>0.44767809202406667</v>
      </c>
      <c r="Q144" s="40">
        <f t="shared" si="61"/>
        <v>0.26194386708338196</v>
      </c>
      <c r="R144" s="36">
        <v>0</v>
      </c>
      <c r="S144" s="63">
        <v>110</v>
      </c>
      <c r="T144" s="25">
        <f t="shared" si="43"/>
        <v>0.19851268957435392</v>
      </c>
      <c r="U144" s="26">
        <f t="shared" si="62"/>
        <v>0</v>
      </c>
      <c r="V144" s="26">
        <f t="shared" si="63"/>
        <v>1</v>
      </c>
      <c r="W144" s="26">
        <f>SUM($U$20:U144)</f>
        <v>46</v>
      </c>
      <c r="X144" s="26">
        <f>SUM($V$20:V144)</f>
        <v>79</v>
      </c>
      <c r="Y144" s="26">
        <f t="shared" si="64"/>
        <v>71</v>
      </c>
      <c r="Z144" s="26">
        <f t="shared" si="65"/>
        <v>4</v>
      </c>
      <c r="AB144" s="26">
        <f t="shared" si="44"/>
        <v>0.52666666666666662</v>
      </c>
      <c r="AC144" s="26">
        <f t="shared" si="45"/>
        <v>0.92</v>
      </c>
      <c r="AD144" s="26">
        <f t="shared" si="54"/>
        <v>6.6666666666665986E-3</v>
      </c>
      <c r="AE144" s="26">
        <f t="shared" si="55"/>
        <v>0.92</v>
      </c>
      <c r="AF144" s="26">
        <f t="shared" si="46"/>
        <v>6.1333333333332711E-3</v>
      </c>
      <c r="AR144" s="26">
        <f t="shared" si="47"/>
        <v>71</v>
      </c>
      <c r="AS144" s="26">
        <f t="shared" si="48"/>
        <v>4</v>
      </c>
      <c r="AT144" s="26">
        <f t="shared" si="49"/>
        <v>-19600</v>
      </c>
      <c r="AU144" s="26">
        <f t="shared" si="50"/>
        <v>284000</v>
      </c>
      <c r="AV144" s="26">
        <f t="shared" si="51"/>
        <v>264400</v>
      </c>
      <c r="AW144" s="26">
        <f t="shared" si="52"/>
        <v>1322</v>
      </c>
      <c r="AX144" s="26" t="str">
        <f t="shared" si="53"/>
        <v/>
      </c>
    </row>
    <row r="145" spans="1:50" x14ac:dyDescent="0.25">
      <c r="A145" s="25"/>
      <c r="B145" s="33">
        <v>73</v>
      </c>
      <c r="C145" s="34">
        <v>43.030930948056159</v>
      </c>
      <c r="D145" s="34">
        <v>4.461015683940909</v>
      </c>
      <c r="E145" s="34">
        <v>0.3715652664456095</v>
      </c>
      <c r="F145" s="35">
        <v>31945.405415218109</v>
      </c>
      <c r="G145" s="35">
        <v>-845.84643684833748</v>
      </c>
      <c r="H145" s="35">
        <v>-2328.3488404899526</v>
      </c>
      <c r="I145" s="36">
        <v>1</v>
      </c>
      <c r="J145" s="63">
        <v>73</v>
      </c>
      <c r="K145" s="33">
        <v>73</v>
      </c>
      <c r="L145" s="40">
        <f t="shared" si="56"/>
        <v>1.0197013962772852</v>
      </c>
      <c r="M145" s="40">
        <f t="shared" si="57"/>
        <v>-0.6132930801381592</v>
      </c>
      <c r="N145" s="40">
        <f t="shared" si="58"/>
        <v>-0.65931004291440731</v>
      </c>
      <c r="O145" s="40">
        <f t="shared" si="59"/>
        <v>-0.34462470907346171</v>
      </c>
      <c r="P145" s="40">
        <f t="shared" si="60"/>
        <v>0.60540780639150293</v>
      </c>
      <c r="Q145" s="40">
        <f t="shared" si="61"/>
        <v>0.54195452505575803</v>
      </c>
      <c r="R145" s="36">
        <v>1</v>
      </c>
      <c r="S145" s="63">
        <v>73</v>
      </c>
      <c r="T145" s="25">
        <f t="shared" si="43"/>
        <v>0.19571202987199415</v>
      </c>
      <c r="U145" s="26">
        <f t="shared" si="62"/>
        <v>1</v>
      </c>
      <c r="V145" s="26">
        <f t="shared" si="63"/>
        <v>0</v>
      </c>
      <c r="W145" s="26">
        <f>SUM($U$20:U145)</f>
        <v>47</v>
      </c>
      <c r="X145" s="26">
        <f>SUM($V$20:V145)</f>
        <v>79</v>
      </c>
      <c r="Y145" s="26">
        <f t="shared" si="64"/>
        <v>71</v>
      </c>
      <c r="Z145" s="26">
        <f t="shared" si="65"/>
        <v>3</v>
      </c>
      <c r="AB145" s="26">
        <f t="shared" si="44"/>
        <v>0.52666666666666662</v>
      </c>
      <c r="AC145" s="26">
        <f t="shared" si="45"/>
        <v>0.94</v>
      </c>
      <c r="AD145" s="26">
        <f t="shared" si="54"/>
        <v>0</v>
      </c>
      <c r="AE145" s="26">
        <f t="shared" si="55"/>
        <v>0.92999999999999994</v>
      </c>
      <c r="AF145" s="26">
        <f t="shared" si="46"/>
        <v>0</v>
      </c>
      <c r="AR145" s="26">
        <f t="shared" si="47"/>
        <v>71</v>
      </c>
      <c r="AS145" s="26">
        <f t="shared" si="48"/>
        <v>3</v>
      </c>
      <c r="AT145" s="26">
        <f t="shared" si="49"/>
        <v>-14700</v>
      </c>
      <c r="AU145" s="26">
        <f t="shared" si="50"/>
        <v>284000</v>
      </c>
      <c r="AV145" s="26">
        <f t="shared" si="51"/>
        <v>269300</v>
      </c>
      <c r="AW145" s="26">
        <f t="shared" si="52"/>
        <v>1346.5</v>
      </c>
      <c r="AX145" s="26" t="str">
        <f t="shared" si="53"/>
        <v/>
      </c>
    </row>
    <row r="146" spans="1:50" x14ac:dyDescent="0.25">
      <c r="A146" s="25"/>
      <c r="B146" s="33">
        <v>35</v>
      </c>
      <c r="C146" s="34">
        <v>42.023871361444385</v>
      </c>
      <c r="D146" s="34">
        <v>12.292490797484756</v>
      </c>
      <c r="E146" s="34">
        <v>0.72614532699721468</v>
      </c>
      <c r="F146" s="35">
        <v>84269.868996686957</v>
      </c>
      <c r="G146" s="35">
        <v>-3020.1442556778693</v>
      </c>
      <c r="H146" s="35">
        <v>-19178.49940560422</v>
      </c>
      <c r="I146" s="36">
        <v>0</v>
      </c>
      <c r="J146" s="63">
        <v>35</v>
      </c>
      <c r="K146" s="33">
        <v>35</v>
      </c>
      <c r="L146" s="40">
        <f t="shared" si="56"/>
        <v>0.89693671928238805</v>
      </c>
      <c r="M146" s="40">
        <f t="shared" si="57"/>
        <v>0.5429834762488035</v>
      </c>
      <c r="N146" s="40">
        <f t="shared" si="58"/>
        <v>-8.6522985340666839E-2</v>
      </c>
      <c r="O146" s="40">
        <f t="shared" si="59"/>
        <v>0.74860325221828738</v>
      </c>
      <c r="P146" s="40">
        <f t="shared" si="60"/>
        <v>4.6753314124376159E-2</v>
      </c>
      <c r="Q146" s="40">
        <f t="shared" si="61"/>
        <v>-1.713017335833231</v>
      </c>
      <c r="R146" s="36">
        <v>0</v>
      </c>
      <c r="S146" s="63">
        <v>35</v>
      </c>
      <c r="T146" s="25">
        <f t="shared" si="43"/>
        <v>0.18172765470781535</v>
      </c>
      <c r="U146" s="26">
        <f t="shared" si="62"/>
        <v>0</v>
      </c>
      <c r="V146" s="26">
        <f t="shared" si="63"/>
        <v>1</v>
      </c>
      <c r="W146" s="26">
        <f>SUM($U$20:U146)</f>
        <v>47</v>
      </c>
      <c r="X146" s="26">
        <f>SUM($V$20:V146)</f>
        <v>80</v>
      </c>
      <c r="Y146" s="26">
        <f t="shared" si="64"/>
        <v>70</v>
      </c>
      <c r="Z146" s="26">
        <f t="shared" si="65"/>
        <v>3</v>
      </c>
      <c r="AB146" s="26">
        <f t="shared" si="44"/>
        <v>0.53333333333333333</v>
      </c>
      <c r="AC146" s="26">
        <f t="shared" si="45"/>
        <v>0.94</v>
      </c>
      <c r="AD146" s="26">
        <f t="shared" si="54"/>
        <v>6.6666666666667096E-3</v>
      </c>
      <c r="AE146" s="26">
        <f t="shared" si="55"/>
        <v>0.94</v>
      </c>
      <c r="AF146" s="26">
        <f t="shared" si="46"/>
        <v>6.2666666666667068E-3</v>
      </c>
      <c r="AR146" s="26">
        <f t="shared" si="47"/>
        <v>70</v>
      </c>
      <c r="AS146" s="26">
        <f t="shared" si="48"/>
        <v>3</v>
      </c>
      <c r="AT146" s="26">
        <f t="shared" si="49"/>
        <v>-14700</v>
      </c>
      <c r="AU146" s="26">
        <f t="shared" si="50"/>
        <v>280000</v>
      </c>
      <c r="AV146" s="26">
        <f t="shared" si="51"/>
        <v>265300</v>
      </c>
      <c r="AW146" s="26">
        <f t="shared" si="52"/>
        <v>1326.5</v>
      </c>
      <c r="AX146" s="26" t="str">
        <f t="shared" si="53"/>
        <v/>
      </c>
    </row>
    <row r="147" spans="1:50" x14ac:dyDescent="0.25">
      <c r="A147" s="25"/>
      <c r="B147" s="33">
        <v>173</v>
      </c>
      <c r="C147" s="34">
        <v>26.837822334453026</v>
      </c>
      <c r="D147" s="34">
        <v>12.786442884859136</v>
      </c>
      <c r="E147" s="34">
        <v>0.33387962814752353</v>
      </c>
      <c r="F147" s="35">
        <v>95717.059781580727</v>
      </c>
      <c r="G147" s="35">
        <v>-5807.6326205318101</v>
      </c>
      <c r="H147" s="35">
        <v>-6871.332575682909</v>
      </c>
      <c r="I147" s="36">
        <v>0</v>
      </c>
      <c r="J147" s="63">
        <v>173</v>
      </c>
      <c r="K147" s="33">
        <v>173</v>
      </c>
      <c r="L147" s="40">
        <f t="shared" si="56"/>
        <v>-0.95430468530985479</v>
      </c>
      <c r="M147" s="40">
        <f t="shared" si="57"/>
        <v>0.6159129321084863</v>
      </c>
      <c r="N147" s="40">
        <f t="shared" si="58"/>
        <v>-0.72018725591947241</v>
      </c>
      <c r="O147" s="40">
        <f t="shared" si="59"/>
        <v>0.98777224101837879</v>
      </c>
      <c r="P147" s="40">
        <f t="shared" si="60"/>
        <v>-0.66945165268476903</v>
      </c>
      <c r="Q147" s="40">
        <f t="shared" si="61"/>
        <v>-6.6010397735245016E-2</v>
      </c>
      <c r="R147" s="36">
        <v>0</v>
      </c>
      <c r="S147" s="63">
        <v>173</v>
      </c>
      <c r="T147" s="25">
        <f t="shared" si="43"/>
        <v>0.18043449604330711</v>
      </c>
      <c r="U147" s="26">
        <f t="shared" si="62"/>
        <v>0</v>
      </c>
      <c r="V147" s="26">
        <f t="shared" si="63"/>
        <v>1</v>
      </c>
      <c r="W147" s="26">
        <f>SUM($U$20:U147)</f>
        <v>47</v>
      </c>
      <c r="X147" s="26">
        <f>SUM($V$20:V147)</f>
        <v>81</v>
      </c>
      <c r="Y147" s="26">
        <f t="shared" si="64"/>
        <v>69</v>
      </c>
      <c r="Z147" s="26">
        <f t="shared" si="65"/>
        <v>3</v>
      </c>
      <c r="AB147" s="26">
        <f t="shared" si="44"/>
        <v>0.54</v>
      </c>
      <c r="AC147" s="26">
        <f t="shared" si="45"/>
        <v>0.94</v>
      </c>
      <c r="AD147" s="26">
        <f t="shared" si="54"/>
        <v>6.6666666666667096E-3</v>
      </c>
      <c r="AE147" s="26">
        <f t="shared" si="55"/>
        <v>0.94</v>
      </c>
      <c r="AF147" s="26">
        <f t="shared" si="46"/>
        <v>6.2666666666667068E-3</v>
      </c>
      <c r="AR147" s="26">
        <f t="shared" si="47"/>
        <v>69</v>
      </c>
      <c r="AS147" s="26">
        <f t="shared" si="48"/>
        <v>3</v>
      </c>
      <c r="AT147" s="26">
        <f t="shared" si="49"/>
        <v>-14700</v>
      </c>
      <c r="AU147" s="26">
        <f t="shared" si="50"/>
        <v>276000</v>
      </c>
      <c r="AV147" s="26">
        <f t="shared" si="51"/>
        <v>261300</v>
      </c>
      <c r="AW147" s="26">
        <f t="shared" si="52"/>
        <v>1306.5</v>
      </c>
      <c r="AX147" s="26" t="str">
        <f t="shared" si="53"/>
        <v/>
      </c>
    </row>
    <row r="148" spans="1:50" x14ac:dyDescent="0.25">
      <c r="A148" s="25"/>
      <c r="B148" s="33">
        <v>16</v>
      </c>
      <c r="C148" s="34">
        <v>31.321249957376676</v>
      </c>
      <c r="D148" s="34">
        <v>7.8429191909970655</v>
      </c>
      <c r="E148" s="34">
        <v>0.3498094669228729</v>
      </c>
      <c r="F148" s="35">
        <v>41564.570082906263</v>
      </c>
      <c r="G148" s="35">
        <v>-341.03038524039471</v>
      </c>
      <c r="H148" s="35">
        <v>-11029.774251481591</v>
      </c>
      <c r="I148" s="36">
        <v>0</v>
      </c>
      <c r="J148" s="63">
        <v>16</v>
      </c>
      <c r="K148" s="33">
        <v>16</v>
      </c>
      <c r="L148" s="40">
        <f t="shared" ref="L148:L179" si="66">(C148-C$221)/C$223</f>
        <v>-0.40775654528365307</v>
      </c>
      <c r="M148" s="40">
        <f t="shared" ref="M148:M179" si="67">(D148-D$221)/D$223</f>
        <v>-0.11397262205368355</v>
      </c>
      <c r="N148" s="40">
        <f t="shared" ref="N148:N179" si="68">(E148-E$221)/E$223</f>
        <v>-0.69445426499617569</v>
      </c>
      <c r="O148" s="40">
        <f t="shared" ref="O148:O179" si="69">(F148-F$221)/F$223</f>
        <v>-0.14364912214531103</v>
      </c>
      <c r="P148" s="40">
        <f t="shared" ref="P148:P179" si="70">(G148-G$221)/G$223</f>
        <v>0.73511301630205095</v>
      </c>
      <c r="Q148" s="40">
        <f t="shared" ref="Q148:Q179" si="71">(H148-H$221)/H$223</f>
        <v>-0.62251396889550015</v>
      </c>
      <c r="R148" s="36">
        <v>0</v>
      </c>
      <c r="S148" s="63">
        <v>16</v>
      </c>
      <c r="T148" s="25">
        <f t="shared" si="43"/>
        <v>0.17962831796887893</v>
      </c>
      <c r="U148" s="26">
        <f t="shared" ref="U148:U179" si="72">R148</f>
        <v>0</v>
      </c>
      <c r="V148" s="26">
        <f t="shared" ref="V148:V179" si="73">IF(R148=0,1,0)</f>
        <v>1</v>
      </c>
      <c r="W148" s="26">
        <f>SUM($U$20:U148)</f>
        <v>47</v>
      </c>
      <c r="X148" s="26">
        <f>SUM($V$20:V148)</f>
        <v>82</v>
      </c>
      <c r="Y148" s="26">
        <f t="shared" ref="Y148:Y179" si="74">$T$223-X148</f>
        <v>68</v>
      </c>
      <c r="Z148" s="26">
        <f t="shared" ref="Z148:Z179" si="75">$S$223-W148</f>
        <v>3</v>
      </c>
      <c r="AB148" s="26">
        <f t="shared" si="44"/>
        <v>0.54666666666666663</v>
      </c>
      <c r="AC148" s="26">
        <f t="shared" si="45"/>
        <v>0.94</v>
      </c>
      <c r="AD148" s="26">
        <f t="shared" si="54"/>
        <v>6.6666666666665986E-3</v>
      </c>
      <c r="AE148" s="26">
        <f t="shared" si="55"/>
        <v>0.94</v>
      </c>
      <c r="AF148" s="26">
        <f t="shared" si="46"/>
        <v>6.2666666666666027E-3</v>
      </c>
      <c r="AR148" s="26">
        <f t="shared" si="47"/>
        <v>68</v>
      </c>
      <c r="AS148" s="26">
        <f t="shared" si="48"/>
        <v>3</v>
      </c>
      <c r="AT148" s="26">
        <f t="shared" si="49"/>
        <v>-14700</v>
      </c>
      <c r="AU148" s="26">
        <f t="shared" si="50"/>
        <v>272000</v>
      </c>
      <c r="AV148" s="26">
        <f t="shared" si="51"/>
        <v>257300</v>
      </c>
      <c r="AW148" s="26">
        <f t="shared" si="52"/>
        <v>1286.5</v>
      </c>
      <c r="AX148" s="26" t="str">
        <f t="shared" si="53"/>
        <v/>
      </c>
    </row>
    <row r="149" spans="1:50" x14ac:dyDescent="0.25">
      <c r="A149" s="25"/>
      <c r="B149" s="33">
        <v>89</v>
      </c>
      <c r="C149" s="34">
        <v>31.503123085473241</v>
      </c>
      <c r="D149" s="34">
        <v>8.3330742644345044</v>
      </c>
      <c r="E149" s="34">
        <v>0.27733315150754739</v>
      </c>
      <c r="F149" s="35">
        <v>39168.781621089416</v>
      </c>
      <c r="G149" s="35">
        <v>-1980.3106730610082</v>
      </c>
      <c r="H149" s="35">
        <v>-4428.4260545126872</v>
      </c>
      <c r="I149" s="36">
        <v>0</v>
      </c>
      <c r="J149" s="63">
        <v>89</v>
      </c>
      <c r="K149" s="33">
        <v>89</v>
      </c>
      <c r="L149" s="40">
        <f t="shared" si="66"/>
        <v>-0.38558546809849165</v>
      </c>
      <c r="M149" s="40">
        <f t="shared" si="67"/>
        <v>-4.160377554739917E-2</v>
      </c>
      <c r="N149" s="40">
        <f t="shared" si="68"/>
        <v>-0.81153218355129664</v>
      </c>
      <c r="O149" s="40">
        <f t="shared" si="69"/>
        <v>-0.19370492313255552</v>
      </c>
      <c r="P149" s="40">
        <f t="shared" si="70"/>
        <v>0.31392356886521211</v>
      </c>
      <c r="Q149" s="40">
        <f t="shared" si="71"/>
        <v>0.26091163436967735</v>
      </c>
      <c r="R149" s="36">
        <v>0</v>
      </c>
      <c r="S149" s="63">
        <v>89</v>
      </c>
      <c r="T149" s="25">
        <f t="shared" ref="T149:T212" si="76">$L$228*Q149 + $M$228*P149 + $N$228*O149 + $O$228*N149 + $P$228*M149 + $Q$228*L149 + $R$228</f>
        <v>0.17854857864328791</v>
      </c>
      <c r="U149" s="26">
        <f t="shared" si="72"/>
        <v>0</v>
      </c>
      <c r="V149" s="26">
        <f t="shared" si="73"/>
        <v>1</v>
      </c>
      <c r="W149" s="26">
        <f>SUM($U$20:U149)</f>
        <v>47</v>
      </c>
      <c r="X149" s="26">
        <f>SUM($V$20:V149)</f>
        <v>83</v>
      </c>
      <c r="Y149" s="26">
        <f t="shared" si="74"/>
        <v>67</v>
      </c>
      <c r="Z149" s="26">
        <f t="shared" si="75"/>
        <v>3</v>
      </c>
      <c r="AB149" s="26">
        <f t="shared" ref="AB149:AB212" si="77">X149/$T$223</f>
        <v>0.55333333333333334</v>
      </c>
      <c r="AC149" s="26">
        <f t="shared" ref="AC149:AC212" si="78">W149/$S$223</f>
        <v>0.94</v>
      </c>
      <c r="AD149" s="26">
        <f t="shared" si="54"/>
        <v>6.6666666666667096E-3</v>
      </c>
      <c r="AE149" s="26">
        <f t="shared" si="55"/>
        <v>0.94</v>
      </c>
      <c r="AF149" s="26">
        <f t="shared" ref="AF149:AF212" si="79">AD149*AE149</f>
        <v>6.2666666666667068E-3</v>
      </c>
      <c r="AR149" s="26">
        <f t="shared" ref="AR149:AR212" si="80">Y149</f>
        <v>67</v>
      </c>
      <c r="AS149" s="26">
        <f t="shared" ref="AS149:AS212" si="81">Z149</f>
        <v>3</v>
      </c>
      <c r="AT149" s="26">
        <f t="shared" ref="AT149:AT212" si="82">$AP$7*AS149</f>
        <v>-14700</v>
      </c>
      <c r="AU149" s="26">
        <f t="shared" ref="AU149:AU212" si="83">$AP$11*AR149</f>
        <v>268000</v>
      </c>
      <c r="AV149" s="26">
        <f t="shared" ref="AV149:AV212" si="84">AT149+AU149</f>
        <v>253300</v>
      </c>
      <c r="AW149" s="26">
        <f t="shared" ref="AW149:AW212" si="85">AV149/200</f>
        <v>1266.5</v>
      </c>
      <c r="AX149" s="26" t="str">
        <f t="shared" ref="AX149:AX212" si="86">IF(AW149=$AW$14, T149, "")</f>
        <v/>
      </c>
    </row>
    <row r="150" spans="1:50" x14ac:dyDescent="0.25">
      <c r="A150" s="25"/>
      <c r="B150" s="33">
        <v>74</v>
      </c>
      <c r="C150" s="34">
        <v>27.985746209396968</v>
      </c>
      <c r="D150" s="34">
        <v>6.8990931517278371</v>
      </c>
      <c r="E150" s="34">
        <v>0.67892454234678024</v>
      </c>
      <c r="F150" s="35">
        <v>29452.161731825152</v>
      </c>
      <c r="G150" s="35">
        <v>-822.1561304084895</v>
      </c>
      <c r="H150" s="35">
        <v>-1067.3432282615704</v>
      </c>
      <c r="I150" s="36">
        <v>1</v>
      </c>
      <c r="J150" s="63">
        <v>74</v>
      </c>
      <c r="K150" s="33">
        <v>74</v>
      </c>
      <c r="L150" s="40">
        <f t="shared" si="66"/>
        <v>-0.81436807619980167</v>
      </c>
      <c r="M150" s="40">
        <f t="shared" si="67"/>
        <v>-0.25332362639094064</v>
      </c>
      <c r="N150" s="40">
        <f t="shared" si="68"/>
        <v>-0.16280323148358028</v>
      </c>
      <c r="O150" s="40">
        <f t="shared" si="69"/>
        <v>-0.39671666611293221</v>
      </c>
      <c r="P150" s="40">
        <f t="shared" si="70"/>
        <v>0.61149468924682882</v>
      </c>
      <c r="Q150" s="40">
        <f t="shared" si="71"/>
        <v>0.71070863565018827</v>
      </c>
      <c r="R150" s="36">
        <v>1</v>
      </c>
      <c r="S150" s="63">
        <v>74</v>
      </c>
      <c r="T150" s="25">
        <f t="shared" si="76"/>
        <v>0.17684551452567812</v>
      </c>
      <c r="U150" s="26">
        <f t="shared" si="72"/>
        <v>1</v>
      </c>
      <c r="V150" s="26">
        <f t="shared" si="73"/>
        <v>0</v>
      </c>
      <c r="W150" s="26">
        <f>SUM($U$20:U150)</f>
        <v>48</v>
      </c>
      <c r="X150" s="26">
        <f>SUM($V$20:V150)</f>
        <v>83</v>
      </c>
      <c r="Y150" s="26">
        <f t="shared" si="74"/>
        <v>67</v>
      </c>
      <c r="Z150" s="26">
        <f t="shared" si="75"/>
        <v>2</v>
      </c>
      <c r="AB150" s="26">
        <f t="shared" si="77"/>
        <v>0.55333333333333334</v>
      </c>
      <c r="AC150" s="26">
        <f t="shared" si="78"/>
        <v>0.96</v>
      </c>
      <c r="AD150" s="26">
        <f t="shared" ref="AD150:AD213" si="87">(AB150-AB149)</f>
        <v>0</v>
      </c>
      <c r="AE150" s="26">
        <f t="shared" ref="AE150:AE213" si="88">(AC150+AC149)/2</f>
        <v>0.95</v>
      </c>
      <c r="AF150" s="26">
        <f t="shared" si="79"/>
        <v>0</v>
      </c>
      <c r="AR150" s="26">
        <f t="shared" si="80"/>
        <v>67</v>
      </c>
      <c r="AS150" s="26">
        <f t="shared" si="81"/>
        <v>2</v>
      </c>
      <c r="AT150" s="26">
        <f t="shared" si="82"/>
        <v>-9800</v>
      </c>
      <c r="AU150" s="26">
        <f t="shared" si="83"/>
        <v>268000</v>
      </c>
      <c r="AV150" s="26">
        <f t="shared" si="84"/>
        <v>258200</v>
      </c>
      <c r="AW150" s="26">
        <f t="shared" si="85"/>
        <v>1291</v>
      </c>
      <c r="AX150" s="26" t="str">
        <f t="shared" si="86"/>
        <v/>
      </c>
    </row>
    <row r="151" spans="1:50" x14ac:dyDescent="0.25">
      <c r="A151" s="25"/>
      <c r="B151" s="33">
        <v>192</v>
      </c>
      <c r="C151" s="34">
        <v>40.012867032787582</v>
      </c>
      <c r="D151" s="34">
        <v>20.181741944400848</v>
      </c>
      <c r="E151" s="34">
        <v>1.6362473290360957</v>
      </c>
      <c r="F151" s="35">
        <v>144700.36491167374</v>
      </c>
      <c r="G151" s="35">
        <v>-6447.4388184168565</v>
      </c>
      <c r="H151" s="35">
        <v>-29135.042519927178</v>
      </c>
      <c r="I151" s="36">
        <v>0</v>
      </c>
      <c r="J151" s="63">
        <v>192</v>
      </c>
      <c r="K151" s="33">
        <v>192</v>
      </c>
      <c r="L151" s="40">
        <f t="shared" si="66"/>
        <v>0.6517870775680239</v>
      </c>
      <c r="M151" s="40">
        <f t="shared" si="67"/>
        <v>1.7077903633768834</v>
      </c>
      <c r="N151" s="40">
        <f t="shared" si="68"/>
        <v>1.383651753275106</v>
      </c>
      <c r="O151" s="40">
        <f t="shared" si="69"/>
        <v>2.0111925522715728</v>
      </c>
      <c r="P151" s="40">
        <f t="shared" si="70"/>
        <v>-0.83384063543288378</v>
      </c>
      <c r="Q151" s="40">
        <f t="shared" si="71"/>
        <v>-3.0454519908095046</v>
      </c>
      <c r="R151" s="36">
        <v>0</v>
      </c>
      <c r="S151" s="63">
        <v>192</v>
      </c>
      <c r="T151" s="25">
        <f t="shared" si="76"/>
        <v>0.1749563758459334</v>
      </c>
      <c r="U151" s="26">
        <f t="shared" si="72"/>
        <v>0</v>
      </c>
      <c r="V151" s="26">
        <f t="shared" si="73"/>
        <v>1</v>
      </c>
      <c r="W151" s="26">
        <f>SUM($U$20:U151)</f>
        <v>48</v>
      </c>
      <c r="X151" s="26">
        <f>SUM($V$20:V151)</f>
        <v>84</v>
      </c>
      <c r="Y151" s="26">
        <f t="shared" si="74"/>
        <v>66</v>
      </c>
      <c r="Z151" s="26">
        <f t="shared" si="75"/>
        <v>2</v>
      </c>
      <c r="AB151" s="26">
        <f t="shared" si="77"/>
        <v>0.56000000000000005</v>
      </c>
      <c r="AC151" s="26">
        <f t="shared" si="78"/>
        <v>0.96</v>
      </c>
      <c r="AD151" s="26">
        <f t="shared" si="87"/>
        <v>6.6666666666667096E-3</v>
      </c>
      <c r="AE151" s="26">
        <f t="shared" si="88"/>
        <v>0.96</v>
      </c>
      <c r="AF151" s="26">
        <f t="shared" si="79"/>
        <v>6.4000000000000411E-3</v>
      </c>
      <c r="AR151" s="26">
        <f t="shared" si="80"/>
        <v>66</v>
      </c>
      <c r="AS151" s="26">
        <f t="shared" si="81"/>
        <v>2</v>
      </c>
      <c r="AT151" s="26">
        <f t="shared" si="82"/>
        <v>-9800</v>
      </c>
      <c r="AU151" s="26">
        <f t="shared" si="83"/>
        <v>264000</v>
      </c>
      <c r="AV151" s="26">
        <f t="shared" si="84"/>
        <v>254200</v>
      </c>
      <c r="AW151" s="26">
        <f t="shared" si="85"/>
        <v>1271</v>
      </c>
      <c r="AX151" s="26" t="str">
        <f t="shared" si="86"/>
        <v/>
      </c>
    </row>
    <row r="152" spans="1:50" x14ac:dyDescent="0.25">
      <c r="A152" s="25"/>
      <c r="B152" s="33">
        <v>85</v>
      </c>
      <c r="C152" s="34">
        <v>41.791484968816206</v>
      </c>
      <c r="D152" s="34">
        <v>10.793066301555148</v>
      </c>
      <c r="E152" s="34">
        <v>1.0135609398485579</v>
      </c>
      <c r="F152" s="35">
        <v>35484.653527645823</v>
      </c>
      <c r="G152" s="35">
        <v>-2862.4807536620929</v>
      </c>
      <c r="H152" s="35">
        <v>-4971.3382438389754</v>
      </c>
      <c r="I152" s="36">
        <v>0</v>
      </c>
      <c r="J152" s="63">
        <v>85</v>
      </c>
      <c r="K152" s="33">
        <v>85</v>
      </c>
      <c r="L152" s="40">
        <f t="shared" si="66"/>
        <v>0.86860786882678376</v>
      </c>
      <c r="M152" s="40">
        <f t="shared" si="67"/>
        <v>0.32160125034893727</v>
      </c>
      <c r="N152" s="40">
        <f t="shared" si="68"/>
        <v>0.3777669212315457</v>
      </c>
      <c r="O152" s="40">
        <f t="shared" si="69"/>
        <v>-0.27067832274442283</v>
      </c>
      <c r="P152" s="40">
        <f t="shared" si="70"/>
        <v>8.7262678989165302E-2</v>
      </c>
      <c r="Q152" s="40">
        <f t="shared" si="71"/>
        <v>0.18825639576314249</v>
      </c>
      <c r="R152" s="36">
        <v>0</v>
      </c>
      <c r="S152" s="63">
        <v>85</v>
      </c>
      <c r="T152" s="25">
        <f t="shared" si="76"/>
        <v>0.17449072961959564</v>
      </c>
      <c r="U152" s="26">
        <f t="shared" si="72"/>
        <v>0</v>
      </c>
      <c r="V152" s="26">
        <f t="shared" si="73"/>
        <v>1</v>
      </c>
      <c r="W152" s="26">
        <f>SUM($U$20:U152)</f>
        <v>48</v>
      </c>
      <c r="X152" s="26">
        <f>SUM($V$20:V152)</f>
        <v>85</v>
      </c>
      <c r="Y152" s="26">
        <f t="shared" si="74"/>
        <v>65</v>
      </c>
      <c r="Z152" s="26">
        <f t="shared" si="75"/>
        <v>2</v>
      </c>
      <c r="AB152" s="26">
        <f t="shared" si="77"/>
        <v>0.56666666666666665</v>
      </c>
      <c r="AC152" s="26">
        <f t="shared" si="78"/>
        <v>0.96</v>
      </c>
      <c r="AD152" s="26">
        <f t="shared" si="87"/>
        <v>6.6666666666665986E-3</v>
      </c>
      <c r="AE152" s="26">
        <f t="shared" si="88"/>
        <v>0.96</v>
      </c>
      <c r="AF152" s="26">
        <f t="shared" si="79"/>
        <v>6.3999999999999344E-3</v>
      </c>
      <c r="AR152" s="26">
        <f t="shared" si="80"/>
        <v>65</v>
      </c>
      <c r="AS152" s="26">
        <f t="shared" si="81"/>
        <v>2</v>
      </c>
      <c r="AT152" s="26">
        <f t="shared" si="82"/>
        <v>-9800</v>
      </c>
      <c r="AU152" s="26">
        <f t="shared" si="83"/>
        <v>260000</v>
      </c>
      <c r="AV152" s="26">
        <f t="shared" si="84"/>
        <v>250200</v>
      </c>
      <c r="AW152" s="26">
        <f t="shared" si="85"/>
        <v>1251</v>
      </c>
      <c r="AX152" s="26" t="str">
        <f t="shared" si="86"/>
        <v/>
      </c>
    </row>
    <row r="153" spans="1:50" x14ac:dyDescent="0.25">
      <c r="A153" s="25"/>
      <c r="B153" s="33">
        <v>157</v>
      </c>
      <c r="C153" s="34">
        <v>33.77923857886239</v>
      </c>
      <c r="D153" s="34">
        <v>7.6292630122648664</v>
      </c>
      <c r="E153" s="34">
        <v>0.30663401438009008</v>
      </c>
      <c r="F153" s="35">
        <v>31945.446568770618</v>
      </c>
      <c r="G153" s="35">
        <v>-1571.9103579919438</v>
      </c>
      <c r="H153" s="35">
        <v>-2553.2750391420541</v>
      </c>
      <c r="I153" s="36">
        <v>0</v>
      </c>
      <c r="J153" s="63">
        <v>157</v>
      </c>
      <c r="K153" s="33">
        <v>157</v>
      </c>
      <c r="L153" s="40">
        <f t="shared" si="66"/>
        <v>-0.10811769254300242</v>
      </c>
      <c r="M153" s="40">
        <f t="shared" si="67"/>
        <v>-0.14551784527325567</v>
      </c>
      <c r="N153" s="40">
        <f t="shared" si="68"/>
        <v>-0.76419969958977163</v>
      </c>
      <c r="O153" s="40">
        <f t="shared" si="69"/>
        <v>-0.34462384924210882</v>
      </c>
      <c r="P153" s="40">
        <f t="shared" si="70"/>
        <v>0.4188561446516621</v>
      </c>
      <c r="Q153" s="40">
        <f t="shared" si="71"/>
        <v>0.51185377036058621</v>
      </c>
      <c r="R153" s="36">
        <v>0</v>
      </c>
      <c r="S153" s="63">
        <v>157</v>
      </c>
      <c r="T153" s="25">
        <f t="shared" si="76"/>
        <v>0.16751518955556077</v>
      </c>
      <c r="U153" s="26">
        <f t="shared" si="72"/>
        <v>0</v>
      </c>
      <c r="V153" s="26">
        <f t="shared" si="73"/>
        <v>1</v>
      </c>
      <c r="W153" s="26">
        <f>SUM($U$20:U153)</f>
        <v>48</v>
      </c>
      <c r="X153" s="26">
        <f>SUM($V$20:V153)</f>
        <v>86</v>
      </c>
      <c r="Y153" s="26">
        <f t="shared" si="74"/>
        <v>64</v>
      </c>
      <c r="Z153" s="26">
        <f t="shared" si="75"/>
        <v>2</v>
      </c>
      <c r="AB153" s="26">
        <f t="shared" si="77"/>
        <v>0.57333333333333336</v>
      </c>
      <c r="AC153" s="26">
        <f t="shared" si="78"/>
        <v>0.96</v>
      </c>
      <c r="AD153" s="26">
        <f t="shared" si="87"/>
        <v>6.6666666666667096E-3</v>
      </c>
      <c r="AE153" s="26">
        <f t="shared" si="88"/>
        <v>0.96</v>
      </c>
      <c r="AF153" s="26">
        <f t="shared" si="79"/>
        <v>6.4000000000000411E-3</v>
      </c>
      <c r="AR153" s="26">
        <f t="shared" si="80"/>
        <v>64</v>
      </c>
      <c r="AS153" s="26">
        <f t="shared" si="81"/>
        <v>2</v>
      </c>
      <c r="AT153" s="26">
        <f t="shared" si="82"/>
        <v>-9800</v>
      </c>
      <c r="AU153" s="26">
        <f t="shared" si="83"/>
        <v>256000</v>
      </c>
      <c r="AV153" s="26">
        <f t="shared" si="84"/>
        <v>246200</v>
      </c>
      <c r="AW153" s="26">
        <f t="shared" si="85"/>
        <v>1231</v>
      </c>
      <c r="AX153" s="26" t="str">
        <f t="shared" si="86"/>
        <v/>
      </c>
    </row>
    <row r="154" spans="1:50" x14ac:dyDescent="0.25">
      <c r="A154" s="25"/>
      <c r="B154" s="33">
        <v>10</v>
      </c>
      <c r="C154" s="34">
        <v>27.272832471590558</v>
      </c>
      <c r="D154" s="34">
        <v>9.4732239489208183</v>
      </c>
      <c r="E154" s="34">
        <v>0.47887770014103703</v>
      </c>
      <c r="F154" s="35">
        <v>33039.875767691519</v>
      </c>
      <c r="G154" s="35">
        <v>-1833.3318931795757</v>
      </c>
      <c r="H154" s="35">
        <v>-3631.8822481574971</v>
      </c>
      <c r="I154" s="36">
        <v>0</v>
      </c>
      <c r="J154" s="63">
        <v>10</v>
      </c>
      <c r="K154" s="33">
        <v>10</v>
      </c>
      <c r="L154" s="40">
        <f t="shared" si="66"/>
        <v>-0.90127517277140523</v>
      </c>
      <c r="M154" s="40">
        <f t="shared" si="67"/>
        <v>0.12673339361037345</v>
      </c>
      <c r="N154" s="40">
        <f t="shared" si="68"/>
        <v>-0.48595801335623318</v>
      </c>
      <c r="O154" s="40">
        <f t="shared" si="69"/>
        <v>-0.32175766925630589</v>
      </c>
      <c r="P154" s="40">
        <f t="shared" si="70"/>
        <v>0.35168764834761945</v>
      </c>
      <c r="Q154" s="40">
        <f t="shared" si="71"/>
        <v>0.36750913107187855</v>
      </c>
      <c r="R154" s="36">
        <v>0</v>
      </c>
      <c r="S154" s="63">
        <v>10</v>
      </c>
      <c r="T154" s="25">
        <f t="shared" si="76"/>
        <v>0.1650270680992964</v>
      </c>
      <c r="U154" s="26">
        <f t="shared" si="72"/>
        <v>0</v>
      </c>
      <c r="V154" s="26">
        <f t="shared" si="73"/>
        <v>1</v>
      </c>
      <c r="W154" s="26">
        <f>SUM($U$20:U154)</f>
        <v>48</v>
      </c>
      <c r="X154" s="26">
        <f>SUM($V$20:V154)</f>
        <v>87</v>
      </c>
      <c r="Y154" s="26">
        <f t="shared" si="74"/>
        <v>63</v>
      </c>
      <c r="Z154" s="26">
        <f t="shared" si="75"/>
        <v>2</v>
      </c>
      <c r="AB154" s="26">
        <f t="shared" si="77"/>
        <v>0.57999999999999996</v>
      </c>
      <c r="AC154" s="26">
        <f t="shared" si="78"/>
        <v>0.96</v>
      </c>
      <c r="AD154" s="26">
        <f t="shared" si="87"/>
        <v>6.6666666666665986E-3</v>
      </c>
      <c r="AE154" s="26">
        <f t="shared" si="88"/>
        <v>0.96</v>
      </c>
      <c r="AF154" s="26">
        <f t="shared" si="79"/>
        <v>6.3999999999999344E-3</v>
      </c>
      <c r="AR154" s="26">
        <f t="shared" si="80"/>
        <v>63</v>
      </c>
      <c r="AS154" s="26">
        <f t="shared" si="81"/>
        <v>2</v>
      </c>
      <c r="AT154" s="26">
        <f t="shared" si="82"/>
        <v>-9800</v>
      </c>
      <c r="AU154" s="26">
        <f t="shared" si="83"/>
        <v>252000</v>
      </c>
      <c r="AV154" s="26">
        <f t="shared" si="84"/>
        <v>242200</v>
      </c>
      <c r="AW154" s="26">
        <f t="shared" si="85"/>
        <v>1211</v>
      </c>
      <c r="AX154" s="26" t="str">
        <f t="shared" si="86"/>
        <v/>
      </c>
    </row>
    <row r="155" spans="1:50" x14ac:dyDescent="0.25">
      <c r="A155" s="25"/>
      <c r="B155" s="33">
        <v>99</v>
      </c>
      <c r="C155" s="34">
        <v>36.756876238879642</v>
      </c>
      <c r="D155" s="34">
        <v>10.02938212562205</v>
      </c>
      <c r="E155" s="34">
        <v>0.74525663447231705</v>
      </c>
      <c r="F155" s="35">
        <v>46220.855600610317</v>
      </c>
      <c r="G155" s="35">
        <v>-1026.661810659311</v>
      </c>
      <c r="H155" s="35">
        <v>-12244.679717811385</v>
      </c>
      <c r="I155" s="36">
        <v>0</v>
      </c>
      <c r="J155" s="63">
        <v>99</v>
      </c>
      <c r="K155" s="33">
        <v>99</v>
      </c>
      <c r="L155" s="40">
        <f t="shared" si="66"/>
        <v>0.25486850052799354</v>
      </c>
      <c r="M155" s="40">
        <f t="shared" si="67"/>
        <v>0.20884725492500805</v>
      </c>
      <c r="N155" s="40">
        <f t="shared" si="68"/>
        <v>-5.5650663986720472E-2</v>
      </c>
      <c r="O155" s="40">
        <f t="shared" si="69"/>
        <v>-4.6364196982414542E-2</v>
      </c>
      <c r="P155" s="40">
        <f t="shared" si="70"/>
        <v>0.5589499016943269</v>
      </c>
      <c r="Q155" s="40">
        <f t="shared" si="71"/>
        <v>-0.78509872620240451</v>
      </c>
      <c r="R155" s="36">
        <v>0</v>
      </c>
      <c r="S155" s="63">
        <v>99</v>
      </c>
      <c r="T155" s="25">
        <f t="shared" si="76"/>
        <v>0.16158066803724003</v>
      </c>
      <c r="U155" s="26">
        <f t="shared" si="72"/>
        <v>0</v>
      </c>
      <c r="V155" s="26">
        <f t="shared" si="73"/>
        <v>1</v>
      </c>
      <c r="W155" s="26">
        <f>SUM($U$20:U155)</f>
        <v>48</v>
      </c>
      <c r="X155" s="26">
        <f>SUM($V$20:V155)</f>
        <v>88</v>
      </c>
      <c r="Y155" s="26">
        <f t="shared" si="74"/>
        <v>62</v>
      </c>
      <c r="Z155" s="26">
        <f t="shared" si="75"/>
        <v>2</v>
      </c>
      <c r="AB155" s="26">
        <f t="shared" si="77"/>
        <v>0.58666666666666667</v>
      </c>
      <c r="AC155" s="26">
        <f t="shared" si="78"/>
        <v>0.96</v>
      </c>
      <c r="AD155" s="26">
        <f t="shared" si="87"/>
        <v>6.6666666666667096E-3</v>
      </c>
      <c r="AE155" s="26">
        <f t="shared" si="88"/>
        <v>0.96</v>
      </c>
      <c r="AF155" s="26">
        <f t="shared" si="79"/>
        <v>6.4000000000000411E-3</v>
      </c>
      <c r="AR155" s="26">
        <f t="shared" si="80"/>
        <v>62</v>
      </c>
      <c r="AS155" s="26">
        <f t="shared" si="81"/>
        <v>2</v>
      </c>
      <c r="AT155" s="26">
        <f t="shared" si="82"/>
        <v>-9800</v>
      </c>
      <c r="AU155" s="26">
        <f t="shared" si="83"/>
        <v>248000</v>
      </c>
      <c r="AV155" s="26">
        <f t="shared" si="84"/>
        <v>238200</v>
      </c>
      <c r="AW155" s="26">
        <f t="shared" si="85"/>
        <v>1191</v>
      </c>
      <c r="AX155" s="26" t="str">
        <f t="shared" si="86"/>
        <v/>
      </c>
    </row>
    <row r="156" spans="1:50" x14ac:dyDescent="0.25">
      <c r="A156" s="25"/>
      <c r="B156" s="33">
        <v>76</v>
      </c>
      <c r="C156" s="34">
        <v>49.152515992042098</v>
      </c>
      <c r="D156" s="34">
        <v>17.115173236953975</v>
      </c>
      <c r="E156" s="34">
        <v>0.41990800187386784</v>
      </c>
      <c r="F156" s="35">
        <v>112964.62550811064</v>
      </c>
      <c r="G156" s="35">
        <v>-6628.5339026055326</v>
      </c>
      <c r="H156" s="35">
        <v>-21659.828260581387</v>
      </c>
      <c r="I156" s="36">
        <v>0</v>
      </c>
      <c r="J156" s="63">
        <v>76</v>
      </c>
      <c r="K156" s="33">
        <v>76</v>
      </c>
      <c r="L156" s="40">
        <f t="shared" si="66"/>
        <v>1.7659476170696187</v>
      </c>
      <c r="M156" s="40">
        <f t="shared" si="67"/>
        <v>1.2550274478900503</v>
      </c>
      <c r="N156" s="40">
        <f t="shared" si="68"/>
        <v>-0.58121740245983244</v>
      </c>
      <c r="O156" s="40">
        <f t="shared" si="69"/>
        <v>1.3481298983329506</v>
      </c>
      <c r="P156" s="40">
        <f t="shared" si="70"/>
        <v>-0.88037040768090047</v>
      </c>
      <c r="Q156" s="40">
        <f t="shared" si="71"/>
        <v>-2.0450812378122261</v>
      </c>
      <c r="R156" s="36">
        <v>0</v>
      </c>
      <c r="S156" s="63">
        <v>76</v>
      </c>
      <c r="T156" s="25">
        <f t="shared" si="76"/>
        <v>0.1601646115872008</v>
      </c>
      <c r="U156" s="26">
        <f t="shared" si="72"/>
        <v>0</v>
      </c>
      <c r="V156" s="26">
        <f t="shared" si="73"/>
        <v>1</v>
      </c>
      <c r="W156" s="26">
        <f>SUM($U$20:U156)</f>
        <v>48</v>
      </c>
      <c r="X156" s="26">
        <f>SUM($V$20:V156)</f>
        <v>89</v>
      </c>
      <c r="Y156" s="26">
        <f t="shared" si="74"/>
        <v>61</v>
      </c>
      <c r="Z156" s="26">
        <f t="shared" si="75"/>
        <v>2</v>
      </c>
      <c r="AB156" s="26">
        <f t="shared" si="77"/>
        <v>0.59333333333333338</v>
      </c>
      <c r="AC156" s="26">
        <f t="shared" si="78"/>
        <v>0.96</v>
      </c>
      <c r="AD156" s="26">
        <f t="shared" si="87"/>
        <v>6.6666666666667096E-3</v>
      </c>
      <c r="AE156" s="26">
        <f t="shared" si="88"/>
        <v>0.96</v>
      </c>
      <c r="AF156" s="26">
        <f t="shared" si="79"/>
        <v>6.4000000000000411E-3</v>
      </c>
      <c r="AR156" s="26">
        <f t="shared" si="80"/>
        <v>61</v>
      </c>
      <c r="AS156" s="26">
        <f t="shared" si="81"/>
        <v>2</v>
      </c>
      <c r="AT156" s="26">
        <f t="shared" si="82"/>
        <v>-9800</v>
      </c>
      <c r="AU156" s="26">
        <f t="shared" si="83"/>
        <v>244000</v>
      </c>
      <c r="AV156" s="26">
        <f t="shared" si="84"/>
        <v>234200</v>
      </c>
      <c r="AW156" s="26">
        <f t="shared" si="85"/>
        <v>1171</v>
      </c>
      <c r="AX156" s="26" t="str">
        <f t="shared" si="86"/>
        <v/>
      </c>
    </row>
    <row r="157" spans="1:50" x14ac:dyDescent="0.25">
      <c r="A157" s="25"/>
      <c r="B157" s="33">
        <v>40</v>
      </c>
      <c r="C157" s="34">
        <v>27.903744192939303</v>
      </c>
      <c r="D157" s="34">
        <v>11.441545564031113</v>
      </c>
      <c r="E157" s="34">
        <v>0.26113417030000519</v>
      </c>
      <c r="F157" s="35">
        <v>35216.167318152628</v>
      </c>
      <c r="G157" s="35">
        <v>-3093.4318814815397</v>
      </c>
      <c r="H157" s="35">
        <v>-3920.2347742581787</v>
      </c>
      <c r="I157" s="36">
        <v>0</v>
      </c>
      <c r="J157" s="63">
        <v>40</v>
      </c>
      <c r="K157" s="33">
        <v>40</v>
      </c>
      <c r="L157" s="40">
        <f t="shared" si="66"/>
        <v>-0.82436445694746463</v>
      </c>
      <c r="M157" s="40">
        <f t="shared" si="67"/>
        <v>0.41734583966740624</v>
      </c>
      <c r="N157" s="40">
        <f t="shared" si="68"/>
        <v>-0.8376999459661546</v>
      </c>
      <c r="O157" s="40">
        <f t="shared" si="69"/>
        <v>-0.27628787153572942</v>
      </c>
      <c r="P157" s="40">
        <f t="shared" si="70"/>
        <v>2.7923114770704908E-2</v>
      </c>
      <c r="Q157" s="40">
        <f t="shared" si="71"/>
        <v>0.32892034636870249</v>
      </c>
      <c r="R157" s="36">
        <v>0</v>
      </c>
      <c r="S157" s="63">
        <v>40</v>
      </c>
      <c r="T157" s="25">
        <f t="shared" si="76"/>
        <v>0.15693935598379374</v>
      </c>
      <c r="U157" s="26">
        <f t="shared" si="72"/>
        <v>0</v>
      </c>
      <c r="V157" s="26">
        <f t="shared" si="73"/>
        <v>1</v>
      </c>
      <c r="W157" s="26">
        <f>SUM($U$20:U157)</f>
        <v>48</v>
      </c>
      <c r="X157" s="26">
        <f>SUM($V$20:V157)</f>
        <v>90</v>
      </c>
      <c r="Y157" s="26">
        <f t="shared" si="74"/>
        <v>60</v>
      </c>
      <c r="Z157" s="26">
        <f t="shared" si="75"/>
        <v>2</v>
      </c>
      <c r="AB157" s="26">
        <f t="shared" si="77"/>
        <v>0.6</v>
      </c>
      <c r="AC157" s="26">
        <f t="shared" si="78"/>
        <v>0.96</v>
      </c>
      <c r="AD157" s="26">
        <f t="shared" si="87"/>
        <v>6.6666666666665986E-3</v>
      </c>
      <c r="AE157" s="26">
        <f t="shared" si="88"/>
        <v>0.96</v>
      </c>
      <c r="AF157" s="26">
        <f t="shared" si="79"/>
        <v>6.3999999999999344E-3</v>
      </c>
      <c r="AR157" s="26">
        <f t="shared" si="80"/>
        <v>60</v>
      </c>
      <c r="AS157" s="26">
        <f t="shared" si="81"/>
        <v>2</v>
      </c>
      <c r="AT157" s="26">
        <f t="shared" si="82"/>
        <v>-9800</v>
      </c>
      <c r="AU157" s="26">
        <f t="shared" si="83"/>
        <v>240000</v>
      </c>
      <c r="AV157" s="26">
        <f t="shared" si="84"/>
        <v>230200</v>
      </c>
      <c r="AW157" s="26">
        <f t="shared" si="85"/>
        <v>1151</v>
      </c>
      <c r="AX157" s="26" t="str">
        <f t="shared" si="86"/>
        <v/>
      </c>
    </row>
    <row r="158" spans="1:50" x14ac:dyDescent="0.25">
      <c r="A158" s="25"/>
      <c r="B158" s="33">
        <v>26</v>
      </c>
      <c r="C158" s="34">
        <v>25.163976971288786</v>
      </c>
      <c r="D158" s="34">
        <v>9.3081386005442681</v>
      </c>
      <c r="E158" s="34">
        <v>0.35931589810596293</v>
      </c>
      <c r="F158" s="35">
        <v>27375.727091279023</v>
      </c>
      <c r="G158" s="35">
        <v>-1144.3646194165369</v>
      </c>
      <c r="H158" s="35">
        <v>-4041.6251729902729</v>
      </c>
      <c r="I158" s="36">
        <v>0</v>
      </c>
      <c r="J158" s="63">
        <v>26</v>
      </c>
      <c r="K158" s="33">
        <v>26</v>
      </c>
      <c r="L158" s="40">
        <f t="shared" si="66"/>
        <v>-1.1583532719874581</v>
      </c>
      <c r="M158" s="40">
        <f t="shared" si="67"/>
        <v>0.10235940079761945</v>
      </c>
      <c r="N158" s="40">
        <f t="shared" si="68"/>
        <v>-0.67909761821542169</v>
      </c>
      <c r="O158" s="40">
        <f t="shared" si="69"/>
        <v>-0.44010012871270465</v>
      </c>
      <c r="P158" s="40">
        <f t="shared" si="70"/>
        <v>0.52870786111679446</v>
      </c>
      <c r="Q158" s="40">
        <f t="shared" si="71"/>
        <v>0.31267527293359099</v>
      </c>
      <c r="R158" s="36">
        <v>0</v>
      </c>
      <c r="S158" s="63">
        <v>26</v>
      </c>
      <c r="T158" s="25">
        <f t="shared" si="76"/>
        <v>0.15019196509661675</v>
      </c>
      <c r="U158" s="26">
        <f t="shared" si="72"/>
        <v>0</v>
      </c>
      <c r="V158" s="26">
        <f t="shared" si="73"/>
        <v>1</v>
      </c>
      <c r="W158" s="26">
        <f>SUM($U$20:U158)</f>
        <v>48</v>
      </c>
      <c r="X158" s="26">
        <f>SUM($V$20:V158)</f>
        <v>91</v>
      </c>
      <c r="Y158" s="26">
        <f t="shared" si="74"/>
        <v>59</v>
      </c>
      <c r="Z158" s="26">
        <f t="shared" si="75"/>
        <v>2</v>
      </c>
      <c r="AB158" s="26">
        <f t="shared" si="77"/>
        <v>0.60666666666666669</v>
      </c>
      <c r="AC158" s="26">
        <f t="shared" si="78"/>
        <v>0.96</v>
      </c>
      <c r="AD158" s="26">
        <f t="shared" si="87"/>
        <v>6.6666666666667096E-3</v>
      </c>
      <c r="AE158" s="26">
        <f t="shared" si="88"/>
        <v>0.96</v>
      </c>
      <c r="AF158" s="26">
        <f t="shared" si="79"/>
        <v>6.4000000000000411E-3</v>
      </c>
      <c r="AR158" s="26">
        <f t="shared" si="80"/>
        <v>59</v>
      </c>
      <c r="AS158" s="26">
        <f t="shared" si="81"/>
        <v>2</v>
      </c>
      <c r="AT158" s="26">
        <f t="shared" si="82"/>
        <v>-9800</v>
      </c>
      <c r="AU158" s="26">
        <f t="shared" si="83"/>
        <v>236000</v>
      </c>
      <c r="AV158" s="26">
        <f t="shared" si="84"/>
        <v>226200</v>
      </c>
      <c r="AW158" s="26">
        <f t="shared" si="85"/>
        <v>1131</v>
      </c>
      <c r="AX158" s="26" t="str">
        <f t="shared" si="86"/>
        <v/>
      </c>
    </row>
    <row r="159" spans="1:50" x14ac:dyDescent="0.25">
      <c r="A159" s="25"/>
      <c r="B159" s="33">
        <v>69</v>
      </c>
      <c r="C159" s="34">
        <v>28.595522746689809</v>
      </c>
      <c r="D159" s="34">
        <v>9.843511096176826</v>
      </c>
      <c r="E159" s="34">
        <v>0.56422052687349444</v>
      </c>
      <c r="F159" s="35">
        <v>23057.981939325073</v>
      </c>
      <c r="G159" s="35">
        <v>-1417.0611627277251</v>
      </c>
      <c r="H159" s="35">
        <v>-3334.7577853832345</v>
      </c>
      <c r="I159" s="36">
        <v>0</v>
      </c>
      <c r="J159" s="63">
        <v>69</v>
      </c>
      <c r="K159" s="33">
        <v>69</v>
      </c>
      <c r="L159" s="40">
        <f t="shared" si="66"/>
        <v>-0.74003382564002718</v>
      </c>
      <c r="M159" s="40">
        <f t="shared" si="67"/>
        <v>0.18140436444230182</v>
      </c>
      <c r="N159" s="40">
        <f t="shared" si="68"/>
        <v>-0.34809558947073826</v>
      </c>
      <c r="O159" s="40">
        <f t="shared" si="69"/>
        <v>-0.53031184626807926</v>
      </c>
      <c r="P159" s="40">
        <f t="shared" si="70"/>
        <v>0.45864241395163952</v>
      </c>
      <c r="Q159" s="40">
        <f t="shared" si="71"/>
        <v>0.40727182044065313</v>
      </c>
      <c r="R159" s="36">
        <v>0</v>
      </c>
      <c r="S159" s="63">
        <v>69</v>
      </c>
      <c r="T159" s="25">
        <f t="shared" si="76"/>
        <v>0.15008492965484466</v>
      </c>
      <c r="U159" s="26">
        <f t="shared" si="72"/>
        <v>0</v>
      </c>
      <c r="V159" s="26">
        <f t="shared" si="73"/>
        <v>1</v>
      </c>
      <c r="W159" s="26">
        <f>SUM($U$20:U159)</f>
        <v>48</v>
      </c>
      <c r="X159" s="26">
        <f>SUM($V$20:V159)</f>
        <v>92</v>
      </c>
      <c r="Y159" s="26">
        <f t="shared" si="74"/>
        <v>58</v>
      </c>
      <c r="Z159" s="26">
        <f t="shared" si="75"/>
        <v>2</v>
      </c>
      <c r="AB159" s="26">
        <f t="shared" si="77"/>
        <v>0.61333333333333329</v>
      </c>
      <c r="AC159" s="26">
        <f t="shared" si="78"/>
        <v>0.96</v>
      </c>
      <c r="AD159" s="26">
        <f t="shared" si="87"/>
        <v>6.6666666666665986E-3</v>
      </c>
      <c r="AE159" s="26">
        <f t="shared" si="88"/>
        <v>0.96</v>
      </c>
      <c r="AF159" s="26">
        <f t="shared" si="79"/>
        <v>6.3999999999999344E-3</v>
      </c>
      <c r="AR159" s="26">
        <f t="shared" si="80"/>
        <v>58</v>
      </c>
      <c r="AS159" s="26">
        <f t="shared" si="81"/>
        <v>2</v>
      </c>
      <c r="AT159" s="26">
        <f t="shared" si="82"/>
        <v>-9800</v>
      </c>
      <c r="AU159" s="26">
        <f t="shared" si="83"/>
        <v>232000</v>
      </c>
      <c r="AV159" s="26">
        <f t="shared" si="84"/>
        <v>222200</v>
      </c>
      <c r="AW159" s="26">
        <f t="shared" si="85"/>
        <v>1111</v>
      </c>
      <c r="AX159" s="26" t="str">
        <f t="shared" si="86"/>
        <v/>
      </c>
    </row>
    <row r="160" spans="1:50" x14ac:dyDescent="0.25">
      <c r="A160" s="25"/>
      <c r="B160" s="33">
        <v>115</v>
      </c>
      <c r="C160" s="34">
        <v>24.370465689115964</v>
      </c>
      <c r="D160" s="34">
        <v>7.7656718545452401</v>
      </c>
      <c r="E160" s="34">
        <v>8.9684020926569255E-2</v>
      </c>
      <c r="F160" s="35">
        <v>20413.611575706473</v>
      </c>
      <c r="G160" s="35">
        <v>-704.96097776758052</v>
      </c>
      <c r="H160" s="35">
        <v>-1789.1174564984069</v>
      </c>
      <c r="I160" s="36">
        <v>0</v>
      </c>
      <c r="J160" s="63">
        <v>115</v>
      </c>
      <c r="K160" s="33">
        <v>115</v>
      </c>
      <c r="L160" s="40">
        <f t="shared" si="66"/>
        <v>-1.2550855384221622</v>
      </c>
      <c r="M160" s="40">
        <f t="shared" si="67"/>
        <v>-0.12537778939286232</v>
      </c>
      <c r="N160" s="40">
        <f t="shared" si="68"/>
        <v>-1.1146597570379229</v>
      </c>
      <c r="O160" s="40">
        <f t="shared" si="69"/>
        <v>-0.58556133042223535</v>
      </c>
      <c r="P160" s="40">
        <f t="shared" si="70"/>
        <v>0.64160629490074983</v>
      </c>
      <c r="Q160" s="40">
        <f t="shared" si="71"/>
        <v>0.61411717978755664</v>
      </c>
      <c r="R160" s="36">
        <v>0</v>
      </c>
      <c r="S160" s="63">
        <v>115</v>
      </c>
      <c r="T160" s="25">
        <f t="shared" si="76"/>
        <v>0.14955455225608996</v>
      </c>
      <c r="U160" s="26">
        <f t="shared" si="72"/>
        <v>0</v>
      </c>
      <c r="V160" s="26">
        <f t="shared" si="73"/>
        <v>1</v>
      </c>
      <c r="W160" s="26">
        <f>SUM($U$20:U160)</f>
        <v>48</v>
      </c>
      <c r="X160" s="26">
        <f>SUM($V$20:V160)</f>
        <v>93</v>
      </c>
      <c r="Y160" s="26">
        <f t="shared" si="74"/>
        <v>57</v>
      </c>
      <c r="Z160" s="26">
        <f t="shared" si="75"/>
        <v>2</v>
      </c>
      <c r="AB160" s="26">
        <f t="shared" si="77"/>
        <v>0.62</v>
      </c>
      <c r="AC160" s="26">
        <f t="shared" si="78"/>
        <v>0.96</v>
      </c>
      <c r="AD160" s="26">
        <f t="shared" si="87"/>
        <v>6.6666666666667096E-3</v>
      </c>
      <c r="AE160" s="26">
        <f t="shared" si="88"/>
        <v>0.96</v>
      </c>
      <c r="AF160" s="26">
        <f t="shared" si="79"/>
        <v>6.4000000000000411E-3</v>
      </c>
      <c r="AR160" s="26">
        <f t="shared" si="80"/>
        <v>57</v>
      </c>
      <c r="AS160" s="26">
        <f t="shared" si="81"/>
        <v>2</v>
      </c>
      <c r="AT160" s="26">
        <f t="shared" si="82"/>
        <v>-9800</v>
      </c>
      <c r="AU160" s="26">
        <f t="shared" si="83"/>
        <v>228000</v>
      </c>
      <c r="AV160" s="26">
        <f t="shared" si="84"/>
        <v>218200</v>
      </c>
      <c r="AW160" s="26">
        <f t="shared" si="85"/>
        <v>1091</v>
      </c>
      <c r="AX160" s="26" t="str">
        <f t="shared" si="86"/>
        <v/>
      </c>
    </row>
    <row r="161" spans="1:50" x14ac:dyDescent="0.25">
      <c r="A161" s="25"/>
      <c r="B161" s="33">
        <v>160</v>
      </c>
      <c r="C161" s="34">
        <v>33.256634785565744</v>
      </c>
      <c r="D161" s="34">
        <v>7.6139200624285444</v>
      </c>
      <c r="E161" s="34">
        <v>0.11149172785548651</v>
      </c>
      <c r="F161" s="35">
        <v>24082.794372280056</v>
      </c>
      <c r="G161" s="35">
        <v>-1325.2050882033445</v>
      </c>
      <c r="H161" s="35">
        <v>-923.50243981728443</v>
      </c>
      <c r="I161" s="36">
        <v>0</v>
      </c>
      <c r="J161" s="63">
        <v>160</v>
      </c>
      <c r="K161" s="33">
        <v>160</v>
      </c>
      <c r="L161" s="40">
        <f t="shared" si="66"/>
        <v>-0.17182522954806309</v>
      </c>
      <c r="M161" s="40">
        <f t="shared" si="67"/>
        <v>-0.14778315199317096</v>
      </c>
      <c r="N161" s="40">
        <f t="shared" si="68"/>
        <v>-1.0794316839623723</v>
      </c>
      <c r="O161" s="40">
        <f t="shared" si="69"/>
        <v>-0.50890018659494318</v>
      </c>
      <c r="P161" s="40">
        <f t="shared" si="70"/>
        <v>0.482243508627204</v>
      </c>
      <c r="Q161" s="40">
        <f t="shared" si="71"/>
        <v>0.7299581331034326</v>
      </c>
      <c r="R161" s="36">
        <v>0</v>
      </c>
      <c r="S161" s="63">
        <v>160</v>
      </c>
      <c r="T161" s="25">
        <f t="shared" si="76"/>
        <v>0.14483125978353661</v>
      </c>
      <c r="U161" s="26">
        <f t="shared" si="72"/>
        <v>0</v>
      </c>
      <c r="V161" s="26">
        <f t="shared" si="73"/>
        <v>1</v>
      </c>
      <c r="W161" s="26">
        <f>SUM($U$20:U161)</f>
        <v>48</v>
      </c>
      <c r="X161" s="26">
        <f>SUM($V$20:V161)</f>
        <v>94</v>
      </c>
      <c r="Y161" s="26">
        <f t="shared" si="74"/>
        <v>56</v>
      </c>
      <c r="Z161" s="26">
        <f t="shared" si="75"/>
        <v>2</v>
      </c>
      <c r="AB161" s="26">
        <f t="shared" si="77"/>
        <v>0.62666666666666671</v>
      </c>
      <c r="AC161" s="26">
        <f t="shared" si="78"/>
        <v>0.96</v>
      </c>
      <c r="AD161" s="26">
        <f t="shared" si="87"/>
        <v>6.6666666666667096E-3</v>
      </c>
      <c r="AE161" s="26">
        <f t="shared" si="88"/>
        <v>0.96</v>
      </c>
      <c r="AF161" s="26">
        <f t="shared" si="79"/>
        <v>6.4000000000000411E-3</v>
      </c>
      <c r="AR161" s="26">
        <f t="shared" si="80"/>
        <v>56</v>
      </c>
      <c r="AS161" s="26">
        <f t="shared" si="81"/>
        <v>2</v>
      </c>
      <c r="AT161" s="26">
        <f t="shared" si="82"/>
        <v>-9800</v>
      </c>
      <c r="AU161" s="26">
        <f t="shared" si="83"/>
        <v>224000</v>
      </c>
      <c r="AV161" s="26">
        <f t="shared" si="84"/>
        <v>214200</v>
      </c>
      <c r="AW161" s="26">
        <f t="shared" si="85"/>
        <v>1071</v>
      </c>
      <c r="AX161" s="26" t="str">
        <f t="shared" si="86"/>
        <v/>
      </c>
    </row>
    <row r="162" spans="1:50" x14ac:dyDescent="0.25">
      <c r="A162" s="25"/>
      <c r="B162" s="33">
        <v>5</v>
      </c>
      <c r="C162" s="34">
        <v>32.6146714996556</v>
      </c>
      <c r="D162" s="34">
        <v>7.4888206039098391</v>
      </c>
      <c r="E162" s="34">
        <v>0.23412163258243804</v>
      </c>
      <c r="F162" s="35">
        <v>24970.128122412683</v>
      </c>
      <c r="G162" s="35">
        <v>-1135.6805427010672</v>
      </c>
      <c r="H162" s="35">
        <v>-397.32318864735043</v>
      </c>
      <c r="I162" s="36">
        <v>0</v>
      </c>
      <c r="J162" s="63">
        <v>5</v>
      </c>
      <c r="K162" s="33">
        <v>5</v>
      </c>
      <c r="L162" s="40">
        <f t="shared" si="66"/>
        <v>-0.25008317623272469</v>
      </c>
      <c r="M162" s="40">
        <f t="shared" si="67"/>
        <v>-0.16625343619949165</v>
      </c>
      <c r="N162" s="40">
        <f t="shared" si="68"/>
        <v>-0.88133587961898097</v>
      </c>
      <c r="O162" s="40">
        <f t="shared" si="69"/>
        <v>-0.49036090305059338</v>
      </c>
      <c r="P162" s="40">
        <f t="shared" si="70"/>
        <v>0.53093910948869472</v>
      </c>
      <c r="Q162" s="40">
        <f t="shared" si="71"/>
        <v>0.80037408580289116</v>
      </c>
      <c r="R162" s="36">
        <v>0</v>
      </c>
      <c r="S162" s="63">
        <v>5</v>
      </c>
      <c r="T162" s="25">
        <f t="shared" si="76"/>
        <v>0.14059658285883411</v>
      </c>
      <c r="U162" s="26">
        <f t="shared" si="72"/>
        <v>0</v>
      </c>
      <c r="V162" s="26">
        <f t="shared" si="73"/>
        <v>1</v>
      </c>
      <c r="W162" s="26">
        <f>SUM($U$20:U162)</f>
        <v>48</v>
      </c>
      <c r="X162" s="26">
        <f>SUM($V$20:V162)</f>
        <v>95</v>
      </c>
      <c r="Y162" s="26">
        <f t="shared" si="74"/>
        <v>55</v>
      </c>
      <c r="Z162" s="26">
        <f t="shared" si="75"/>
        <v>2</v>
      </c>
      <c r="AB162" s="26">
        <f t="shared" si="77"/>
        <v>0.6333333333333333</v>
      </c>
      <c r="AC162" s="26">
        <f t="shared" si="78"/>
        <v>0.96</v>
      </c>
      <c r="AD162" s="26">
        <f t="shared" si="87"/>
        <v>6.6666666666665986E-3</v>
      </c>
      <c r="AE162" s="26">
        <f t="shared" si="88"/>
        <v>0.96</v>
      </c>
      <c r="AF162" s="26">
        <f t="shared" si="79"/>
        <v>6.3999999999999344E-3</v>
      </c>
      <c r="AR162" s="26">
        <f t="shared" si="80"/>
        <v>55</v>
      </c>
      <c r="AS162" s="26">
        <f t="shared" si="81"/>
        <v>2</v>
      </c>
      <c r="AT162" s="26">
        <f t="shared" si="82"/>
        <v>-9800</v>
      </c>
      <c r="AU162" s="26">
        <f t="shared" si="83"/>
        <v>220000</v>
      </c>
      <c r="AV162" s="26">
        <f t="shared" si="84"/>
        <v>210200</v>
      </c>
      <c r="AW162" s="26">
        <f t="shared" si="85"/>
        <v>1051</v>
      </c>
      <c r="AX162" s="26" t="str">
        <f t="shared" si="86"/>
        <v/>
      </c>
    </row>
    <row r="163" spans="1:50" x14ac:dyDescent="0.25">
      <c r="A163" s="25"/>
      <c r="B163" s="33">
        <v>127</v>
      </c>
      <c r="C163" s="34">
        <v>51.104050856973942</v>
      </c>
      <c r="D163" s="34">
        <v>6.0240859363161459</v>
      </c>
      <c r="E163" s="34">
        <v>0.48359618806225302</v>
      </c>
      <c r="F163" s="35">
        <v>28923.753487509308</v>
      </c>
      <c r="G163" s="35">
        <v>-198.76068821902075</v>
      </c>
      <c r="H163" s="35">
        <v>-5224.123317764298</v>
      </c>
      <c r="I163" s="36">
        <v>0</v>
      </c>
      <c r="J163" s="63">
        <v>127</v>
      </c>
      <c r="K163" s="33">
        <v>127</v>
      </c>
      <c r="L163" s="40">
        <f t="shared" si="66"/>
        <v>2.0038476882498126</v>
      </c>
      <c r="M163" s="40">
        <f t="shared" si="67"/>
        <v>-0.38251388942328335</v>
      </c>
      <c r="N163" s="40">
        <f t="shared" si="68"/>
        <v>-0.47833578889051986</v>
      </c>
      <c r="O163" s="40">
        <f t="shared" si="69"/>
        <v>-0.40775683027560411</v>
      </c>
      <c r="P163" s="40">
        <f t="shared" si="70"/>
        <v>0.77166716480285702</v>
      </c>
      <c r="Q163" s="40">
        <f t="shared" si="71"/>
        <v>0.15442742632149881</v>
      </c>
      <c r="R163" s="36">
        <v>0</v>
      </c>
      <c r="S163" s="63">
        <v>127</v>
      </c>
      <c r="T163" s="25">
        <f t="shared" si="76"/>
        <v>0.13912040985901689</v>
      </c>
      <c r="U163" s="26">
        <f t="shared" si="72"/>
        <v>0</v>
      </c>
      <c r="V163" s="26">
        <f t="shared" si="73"/>
        <v>1</v>
      </c>
      <c r="W163" s="26">
        <f>SUM($U$20:U163)</f>
        <v>48</v>
      </c>
      <c r="X163" s="26">
        <f>SUM($V$20:V163)</f>
        <v>96</v>
      </c>
      <c r="Y163" s="26">
        <f t="shared" si="74"/>
        <v>54</v>
      </c>
      <c r="Z163" s="26">
        <f t="shared" si="75"/>
        <v>2</v>
      </c>
      <c r="AB163" s="26">
        <f t="shared" si="77"/>
        <v>0.64</v>
      </c>
      <c r="AC163" s="26">
        <f t="shared" si="78"/>
        <v>0.96</v>
      </c>
      <c r="AD163" s="26">
        <f t="shared" si="87"/>
        <v>6.6666666666667096E-3</v>
      </c>
      <c r="AE163" s="26">
        <f t="shared" si="88"/>
        <v>0.96</v>
      </c>
      <c r="AF163" s="26">
        <f t="shared" si="79"/>
        <v>6.4000000000000411E-3</v>
      </c>
      <c r="AR163" s="26">
        <f t="shared" si="80"/>
        <v>54</v>
      </c>
      <c r="AS163" s="26">
        <f t="shared" si="81"/>
        <v>2</v>
      </c>
      <c r="AT163" s="26">
        <f t="shared" si="82"/>
        <v>-9800</v>
      </c>
      <c r="AU163" s="26">
        <f t="shared" si="83"/>
        <v>216000</v>
      </c>
      <c r="AV163" s="26">
        <f t="shared" si="84"/>
        <v>206200</v>
      </c>
      <c r="AW163" s="26">
        <f t="shared" si="85"/>
        <v>1031</v>
      </c>
      <c r="AX163" s="26" t="str">
        <f t="shared" si="86"/>
        <v/>
      </c>
    </row>
    <row r="164" spans="1:50" x14ac:dyDescent="0.25">
      <c r="A164" s="25"/>
      <c r="B164" s="33">
        <v>55</v>
      </c>
      <c r="C164" s="34">
        <v>31.645944529792381</v>
      </c>
      <c r="D164" s="34">
        <v>9.125206599652234</v>
      </c>
      <c r="E164" s="34">
        <v>0.77108265732472014</v>
      </c>
      <c r="F164" s="35">
        <v>46319.849710984716</v>
      </c>
      <c r="G164" s="35">
        <v>-1866.6903346519766</v>
      </c>
      <c r="H164" s="35">
        <v>-1458.1058383139687</v>
      </c>
      <c r="I164" s="36">
        <v>0</v>
      </c>
      <c r="J164" s="63">
        <v>55</v>
      </c>
      <c r="K164" s="33">
        <v>55</v>
      </c>
      <c r="L164" s="40">
        <f t="shared" si="66"/>
        <v>-0.36817495067441885</v>
      </c>
      <c r="M164" s="40">
        <f t="shared" si="67"/>
        <v>7.5350442590165934E-2</v>
      </c>
      <c r="N164" s="40">
        <f t="shared" si="68"/>
        <v>-1.393142118596174E-2</v>
      </c>
      <c r="O164" s="40">
        <f t="shared" si="69"/>
        <v>-4.4295888545845645E-2</v>
      </c>
      <c r="P164" s="40">
        <f t="shared" si="70"/>
        <v>0.34311667751639319</v>
      </c>
      <c r="Q164" s="40">
        <f t="shared" si="71"/>
        <v>0.65841481865724083</v>
      </c>
      <c r="R164" s="36">
        <v>0</v>
      </c>
      <c r="S164" s="63">
        <v>55</v>
      </c>
      <c r="T164" s="25">
        <f t="shared" si="76"/>
        <v>0.13445707609020968</v>
      </c>
      <c r="U164" s="26">
        <f t="shared" si="72"/>
        <v>0</v>
      </c>
      <c r="V164" s="26">
        <f t="shared" si="73"/>
        <v>1</v>
      </c>
      <c r="W164" s="26">
        <f>SUM($U$20:U164)</f>
        <v>48</v>
      </c>
      <c r="X164" s="26">
        <f>SUM($V$20:V164)</f>
        <v>97</v>
      </c>
      <c r="Y164" s="26">
        <f t="shared" si="74"/>
        <v>53</v>
      </c>
      <c r="Z164" s="26">
        <f t="shared" si="75"/>
        <v>2</v>
      </c>
      <c r="AB164" s="26">
        <f t="shared" si="77"/>
        <v>0.64666666666666661</v>
      </c>
      <c r="AC164" s="26">
        <f t="shared" si="78"/>
        <v>0.96</v>
      </c>
      <c r="AD164" s="26">
        <f t="shared" si="87"/>
        <v>6.6666666666665986E-3</v>
      </c>
      <c r="AE164" s="26">
        <f t="shared" si="88"/>
        <v>0.96</v>
      </c>
      <c r="AF164" s="26">
        <f t="shared" si="79"/>
        <v>6.3999999999999344E-3</v>
      </c>
      <c r="AR164" s="26">
        <f t="shared" si="80"/>
        <v>53</v>
      </c>
      <c r="AS164" s="26">
        <f t="shared" si="81"/>
        <v>2</v>
      </c>
      <c r="AT164" s="26">
        <f t="shared" si="82"/>
        <v>-9800</v>
      </c>
      <c r="AU164" s="26">
        <f t="shared" si="83"/>
        <v>212000</v>
      </c>
      <c r="AV164" s="26">
        <f t="shared" si="84"/>
        <v>202200</v>
      </c>
      <c r="AW164" s="26">
        <f t="shared" si="85"/>
        <v>1011</v>
      </c>
      <c r="AX164" s="26" t="str">
        <f t="shared" si="86"/>
        <v/>
      </c>
    </row>
    <row r="165" spans="1:50" x14ac:dyDescent="0.25">
      <c r="A165" s="25"/>
      <c r="B165" s="33">
        <v>65</v>
      </c>
      <c r="C165" s="34">
        <v>38.227384125204573</v>
      </c>
      <c r="D165" s="34">
        <v>7.5105641106131564</v>
      </c>
      <c r="E165" s="34">
        <v>0.45911919744566088</v>
      </c>
      <c r="F165" s="35">
        <v>39352.229526783223</v>
      </c>
      <c r="G165" s="35">
        <v>-415.46346201381937</v>
      </c>
      <c r="H165" s="35">
        <v>-6147.0121940377694</v>
      </c>
      <c r="I165" s="36">
        <v>0</v>
      </c>
      <c r="J165" s="63">
        <v>65</v>
      </c>
      <c r="K165" s="33">
        <v>65</v>
      </c>
      <c r="L165" s="40">
        <f t="shared" si="66"/>
        <v>0.43412941823645346</v>
      </c>
      <c r="M165" s="40">
        <f t="shared" si="67"/>
        <v>-0.16304312055777956</v>
      </c>
      <c r="N165" s="40">
        <f t="shared" si="68"/>
        <v>-0.51787581099928537</v>
      </c>
      <c r="O165" s="40">
        <f t="shared" si="69"/>
        <v>-0.18987210065874982</v>
      </c>
      <c r="P165" s="40">
        <f t="shared" si="70"/>
        <v>0.71598850982799189</v>
      </c>
      <c r="Q165" s="40">
        <f t="shared" si="71"/>
        <v>3.0921797176990007E-2</v>
      </c>
      <c r="R165" s="36">
        <v>0</v>
      </c>
      <c r="S165" s="63">
        <v>65</v>
      </c>
      <c r="T165" s="25">
        <f t="shared" si="76"/>
        <v>0.13397411122716724</v>
      </c>
      <c r="U165" s="26">
        <f t="shared" si="72"/>
        <v>0</v>
      </c>
      <c r="V165" s="26">
        <f t="shared" si="73"/>
        <v>1</v>
      </c>
      <c r="W165" s="26">
        <f>SUM($U$20:U165)</f>
        <v>48</v>
      </c>
      <c r="X165" s="26">
        <f>SUM($V$20:V165)</f>
        <v>98</v>
      </c>
      <c r="Y165" s="26">
        <f t="shared" si="74"/>
        <v>52</v>
      </c>
      <c r="Z165" s="26">
        <f t="shared" si="75"/>
        <v>2</v>
      </c>
      <c r="AB165" s="26">
        <f t="shared" si="77"/>
        <v>0.65333333333333332</v>
      </c>
      <c r="AC165" s="26">
        <f t="shared" si="78"/>
        <v>0.96</v>
      </c>
      <c r="AD165" s="26">
        <f t="shared" si="87"/>
        <v>6.6666666666667096E-3</v>
      </c>
      <c r="AE165" s="26">
        <f t="shared" si="88"/>
        <v>0.96</v>
      </c>
      <c r="AF165" s="26">
        <f t="shared" si="79"/>
        <v>6.4000000000000411E-3</v>
      </c>
      <c r="AR165" s="26">
        <f t="shared" si="80"/>
        <v>52</v>
      </c>
      <c r="AS165" s="26">
        <f t="shared" si="81"/>
        <v>2</v>
      </c>
      <c r="AT165" s="26">
        <f t="shared" si="82"/>
        <v>-9800</v>
      </c>
      <c r="AU165" s="26">
        <f t="shared" si="83"/>
        <v>208000</v>
      </c>
      <c r="AV165" s="26">
        <f t="shared" si="84"/>
        <v>198200</v>
      </c>
      <c r="AW165" s="26">
        <f t="shared" si="85"/>
        <v>991</v>
      </c>
      <c r="AX165" s="26" t="str">
        <f t="shared" si="86"/>
        <v/>
      </c>
    </row>
    <row r="166" spans="1:50" x14ac:dyDescent="0.25">
      <c r="A166" s="25"/>
      <c r="B166" s="33">
        <v>133</v>
      </c>
      <c r="C166" s="34">
        <v>33.713801972461489</v>
      </c>
      <c r="D166" s="34">
        <v>12.704102418151413</v>
      </c>
      <c r="E166" s="34">
        <v>0.52062755918271764</v>
      </c>
      <c r="F166" s="35">
        <v>24672.213489672245</v>
      </c>
      <c r="G166" s="35">
        <v>-2293.9446432600162</v>
      </c>
      <c r="H166" s="35">
        <v>-7103.6697641898372</v>
      </c>
      <c r="I166" s="36">
        <v>0</v>
      </c>
      <c r="J166" s="63">
        <v>133</v>
      </c>
      <c r="K166" s="33">
        <v>133</v>
      </c>
      <c r="L166" s="40">
        <f t="shared" si="66"/>
        <v>-0.11609468214247257</v>
      </c>
      <c r="M166" s="40">
        <f t="shared" si="67"/>
        <v>0.6037557905846056</v>
      </c>
      <c r="N166" s="40">
        <f t="shared" si="68"/>
        <v>-0.4185154761831022</v>
      </c>
      <c r="O166" s="40">
        <f t="shared" si="69"/>
        <v>-0.49658530716861582</v>
      </c>
      <c r="P166" s="40">
        <f t="shared" si="70"/>
        <v>0.23333983978178291</v>
      </c>
      <c r="Q166" s="40">
        <f t="shared" si="71"/>
        <v>-9.7102928350720319E-2</v>
      </c>
      <c r="R166" s="36">
        <v>0</v>
      </c>
      <c r="S166" s="63">
        <v>133</v>
      </c>
      <c r="T166" s="25">
        <f t="shared" si="76"/>
        <v>0.13134272484569398</v>
      </c>
      <c r="U166" s="26">
        <f t="shared" si="72"/>
        <v>0</v>
      </c>
      <c r="V166" s="26">
        <f t="shared" si="73"/>
        <v>1</v>
      </c>
      <c r="W166" s="26">
        <f>SUM($U$20:U166)</f>
        <v>48</v>
      </c>
      <c r="X166" s="26">
        <f>SUM($V$20:V166)</f>
        <v>99</v>
      </c>
      <c r="Y166" s="26">
        <f t="shared" si="74"/>
        <v>51</v>
      </c>
      <c r="Z166" s="26">
        <f t="shared" si="75"/>
        <v>2</v>
      </c>
      <c r="AB166" s="26">
        <f t="shared" si="77"/>
        <v>0.66</v>
      </c>
      <c r="AC166" s="26">
        <f t="shared" si="78"/>
        <v>0.96</v>
      </c>
      <c r="AD166" s="26">
        <f t="shared" si="87"/>
        <v>6.6666666666667096E-3</v>
      </c>
      <c r="AE166" s="26">
        <f t="shared" si="88"/>
        <v>0.96</v>
      </c>
      <c r="AF166" s="26">
        <f t="shared" si="79"/>
        <v>6.4000000000000411E-3</v>
      </c>
      <c r="AR166" s="26">
        <f t="shared" si="80"/>
        <v>51</v>
      </c>
      <c r="AS166" s="26">
        <f t="shared" si="81"/>
        <v>2</v>
      </c>
      <c r="AT166" s="26">
        <f t="shared" si="82"/>
        <v>-9800</v>
      </c>
      <c r="AU166" s="26">
        <f t="shared" si="83"/>
        <v>204000</v>
      </c>
      <c r="AV166" s="26">
        <f t="shared" si="84"/>
        <v>194200</v>
      </c>
      <c r="AW166" s="26">
        <f t="shared" si="85"/>
        <v>971</v>
      </c>
      <c r="AX166" s="26" t="str">
        <f t="shared" si="86"/>
        <v/>
      </c>
    </row>
    <row r="167" spans="1:50" x14ac:dyDescent="0.25">
      <c r="A167" s="25"/>
      <c r="B167" s="33">
        <v>54</v>
      </c>
      <c r="C167" s="34">
        <v>34.037149941544584</v>
      </c>
      <c r="D167" s="34">
        <v>8.7105654179625329</v>
      </c>
      <c r="E167" s="34">
        <v>0.13768125444928936</v>
      </c>
      <c r="F167" s="35">
        <v>36139.600624501356</v>
      </c>
      <c r="G167" s="35">
        <v>-1246.5619973451855</v>
      </c>
      <c r="H167" s="35">
        <v>-5135.4962297218472</v>
      </c>
      <c r="I167" s="36">
        <v>0</v>
      </c>
      <c r="J167" s="63">
        <v>54</v>
      </c>
      <c r="K167" s="33">
        <v>54</v>
      </c>
      <c r="L167" s="40">
        <f t="shared" si="66"/>
        <v>-7.6677243979754464E-2</v>
      </c>
      <c r="M167" s="40">
        <f t="shared" si="67"/>
        <v>1.4130829330942342E-2</v>
      </c>
      <c r="N167" s="40">
        <f t="shared" si="68"/>
        <v>-1.0371252388295664</v>
      </c>
      <c r="O167" s="40">
        <f t="shared" si="69"/>
        <v>-0.25699435103328416</v>
      </c>
      <c r="P167" s="40">
        <f t="shared" si="70"/>
        <v>0.50244971755277479</v>
      </c>
      <c r="Q167" s="40">
        <f t="shared" si="71"/>
        <v>0.16628794880620706</v>
      </c>
      <c r="R167" s="36">
        <v>0</v>
      </c>
      <c r="S167" s="63">
        <v>54</v>
      </c>
      <c r="T167" s="25">
        <f t="shared" si="76"/>
        <v>0.13098738506764282</v>
      </c>
      <c r="U167" s="26">
        <f t="shared" si="72"/>
        <v>0</v>
      </c>
      <c r="V167" s="26">
        <f t="shared" si="73"/>
        <v>1</v>
      </c>
      <c r="W167" s="26">
        <f>SUM($U$20:U167)</f>
        <v>48</v>
      </c>
      <c r="X167" s="26">
        <f>SUM($V$20:V167)</f>
        <v>100</v>
      </c>
      <c r="Y167" s="26">
        <f t="shared" si="74"/>
        <v>50</v>
      </c>
      <c r="Z167" s="26">
        <f t="shared" si="75"/>
        <v>2</v>
      </c>
      <c r="AB167" s="26">
        <f t="shared" si="77"/>
        <v>0.66666666666666663</v>
      </c>
      <c r="AC167" s="26">
        <f t="shared" si="78"/>
        <v>0.96</v>
      </c>
      <c r="AD167" s="26">
        <f t="shared" si="87"/>
        <v>6.6666666666665986E-3</v>
      </c>
      <c r="AE167" s="26">
        <f t="shared" si="88"/>
        <v>0.96</v>
      </c>
      <c r="AF167" s="26">
        <f t="shared" si="79"/>
        <v>6.3999999999999344E-3</v>
      </c>
      <c r="AR167" s="26">
        <f t="shared" si="80"/>
        <v>50</v>
      </c>
      <c r="AS167" s="26">
        <f t="shared" si="81"/>
        <v>2</v>
      </c>
      <c r="AT167" s="26">
        <f t="shared" si="82"/>
        <v>-9800</v>
      </c>
      <c r="AU167" s="26">
        <f t="shared" si="83"/>
        <v>200000</v>
      </c>
      <c r="AV167" s="26">
        <f t="shared" si="84"/>
        <v>190200</v>
      </c>
      <c r="AW167" s="26">
        <f t="shared" si="85"/>
        <v>951</v>
      </c>
      <c r="AX167" s="26" t="str">
        <f t="shared" si="86"/>
        <v/>
      </c>
    </row>
    <row r="168" spans="1:50" x14ac:dyDescent="0.25">
      <c r="A168" s="25"/>
      <c r="B168" s="33">
        <v>122</v>
      </c>
      <c r="C168" s="34">
        <v>33.009478693103333</v>
      </c>
      <c r="D168" s="34">
        <v>8.7961593955989734</v>
      </c>
      <c r="E168" s="34">
        <v>0.56323809992191565</v>
      </c>
      <c r="F168" s="35">
        <v>48643.946728272524</v>
      </c>
      <c r="G168" s="35">
        <v>-777.19984554335679</v>
      </c>
      <c r="H168" s="35">
        <v>-7195.8958264128087</v>
      </c>
      <c r="I168" s="36">
        <v>0</v>
      </c>
      <c r="J168" s="63">
        <v>122</v>
      </c>
      <c r="K168" s="33">
        <v>122</v>
      </c>
      <c r="L168" s="40">
        <f t="shared" si="66"/>
        <v>-0.2019545667410626</v>
      </c>
      <c r="M168" s="40">
        <f t="shared" si="67"/>
        <v>2.6768334816692489E-2</v>
      </c>
      <c r="N168" s="40">
        <f t="shared" si="68"/>
        <v>-0.34968259761214515</v>
      </c>
      <c r="O168" s="40">
        <f t="shared" si="69"/>
        <v>4.2620453562922413E-3</v>
      </c>
      <c r="P168" s="40">
        <f t="shared" si="70"/>
        <v>0.62304555880942947</v>
      </c>
      <c r="Q168" s="40">
        <f t="shared" si="71"/>
        <v>-0.10944508365370988</v>
      </c>
      <c r="R168" s="36">
        <v>0</v>
      </c>
      <c r="S168" s="63">
        <v>122</v>
      </c>
      <c r="T168" s="25">
        <f t="shared" si="76"/>
        <v>0.12998154918847205</v>
      </c>
      <c r="U168" s="26">
        <f t="shared" si="72"/>
        <v>0</v>
      </c>
      <c r="V168" s="26">
        <f t="shared" si="73"/>
        <v>1</v>
      </c>
      <c r="W168" s="26">
        <f>SUM($U$20:U168)</f>
        <v>48</v>
      </c>
      <c r="X168" s="26">
        <f>SUM($V$20:V168)</f>
        <v>101</v>
      </c>
      <c r="Y168" s="26">
        <f t="shared" si="74"/>
        <v>49</v>
      </c>
      <c r="Z168" s="26">
        <f t="shared" si="75"/>
        <v>2</v>
      </c>
      <c r="AB168" s="26">
        <f t="shared" si="77"/>
        <v>0.67333333333333334</v>
      </c>
      <c r="AC168" s="26">
        <f t="shared" si="78"/>
        <v>0.96</v>
      </c>
      <c r="AD168" s="26">
        <f t="shared" si="87"/>
        <v>6.6666666666667096E-3</v>
      </c>
      <c r="AE168" s="26">
        <f t="shared" si="88"/>
        <v>0.96</v>
      </c>
      <c r="AF168" s="26">
        <f t="shared" si="79"/>
        <v>6.4000000000000411E-3</v>
      </c>
      <c r="AR168" s="26">
        <f t="shared" si="80"/>
        <v>49</v>
      </c>
      <c r="AS168" s="26">
        <f t="shared" si="81"/>
        <v>2</v>
      </c>
      <c r="AT168" s="26">
        <f t="shared" si="82"/>
        <v>-9800</v>
      </c>
      <c r="AU168" s="26">
        <f t="shared" si="83"/>
        <v>196000</v>
      </c>
      <c r="AV168" s="26">
        <f t="shared" si="84"/>
        <v>186200</v>
      </c>
      <c r="AW168" s="26">
        <f t="shared" si="85"/>
        <v>931</v>
      </c>
      <c r="AX168" s="26" t="str">
        <f t="shared" si="86"/>
        <v/>
      </c>
    </row>
    <row r="169" spans="1:50" x14ac:dyDescent="0.25">
      <c r="A169" s="25"/>
      <c r="B169" s="33">
        <v>90</v>
      </c>
      <c r="C169" s="34">
        <v>46.278706179746209</v>
      </c>
      <c r="D169" s="34">
        <v>7.9660048793723819</v>
      </c>
      <c r="E169" s="34">
        <v>0.55259811329712205</v>
      </c>
      <c r="F169" s="35">
        <v>36913.581827361617</v>
      </c>
      <c r="G169" s="35">
        <v>-1949.9482773937077</v>
      </c>
      <c r="H169" s="35">
        <v>-687.45714933247609</v>
      </c>
      <c r="I169" s="36">
        <v>0</v>
      </c>
      <c r="J169" s="63">
        <v>90</v>
      </c>
      <c r="K169" s="33">
        <v>90</v>
      </c>
      <c r="L169" s="40">
        <f t="shared" si="66"/>
        <v>1.4156184627260662</v>
      </c>
      <c r="M169" s="40">
        <f t="shared" si="67"/>
        <v>-9.5799660532169179E-2</v>
      </c>
      <c r="N169" s="40">
        <f t="shared" si="68"/>
        <v>-0.3668703848271358</v>
      </c>
      <c r="O169" s="40">
        <f t="shared" si="69"/>
        <v>-0.2408233702995089</v>
      </c>
      <c r="P169" s="40">
        <f t="shared" si="70"/>
        <v>0.32172474890073288</v>
      </c>
      <c r="Q169" s="40">
        <f t="shared" si="71"/>
        <v>0.76154690056765983</v>
      </c>
      <c r="R169" s="36">
        <v>0</v>
      </c>
      <c r="S169" s="63">
        <v>90</v>
      </c>
      <c r="T169" s="25">
        <f t="shared" si="76"/>
        <v>0.12709309990721424</v>
      </c>
      <c r="U169" s="26">
        <f t="shared" si="72"/>
        <v>0</v>
      </c>
      <c r="V169" s="26">
        <f t="shared" si="73"/>
        <v>1</v>
      </c>
      <c r="W169" s="26">
        <f>SUM($U$20:U169)</f>
        <v>48</v>
      </c>
      <c r="X169" s="26">
        <f>SUM($V$20:V169)</f>
        <v>102</v>
      </c>
      <c r="Y169" s="26">
        <f t="shared" si="74"/>
        <v>48</v>
      </c>
      <c r="Z169" s="26">
        <f t="shared" si="75"/>
        <v>2</v>
      </c>
      <c r="AB169" s="26">
        <f t="shared" si="77"/>
        <v>0.68</v>
      </c>
      <c r="AC169" s="26">
        <f t="shared" si="78"/>
        <v>0.96</v>
      </c>
      <c r="AD169" s="26">
        <f t="shared" si="87"/>
        <v>6.6666666666667096E-3</v>
      </c>
      <c r="AE169" s="26">
        <f t="shared" si="88"/>
        <v>0.96</v>
      </c>
      <c r="AF169" s="26">
        <f t="shared" si="79"/>
        <v>6.4000000000000411E-3</v>
      </c>
      <c r="AR169" s="26">
        <f t="shared" si="80"/>
        <v>48</v>
      </c>
      <c r="AS169" s="26">
        <f t="shared" si="81"/>
        <v>2</v>
      </c>
      <c r="AT169" s="26">
        <f t="shared" si="82"/>
        <v>-9800</v>
      </c>
      <c r="AU169" s="26">
        <f t="shared" si="83"/>
        <v>192000</v>
      </c>
      <c r="AV169" s="26">
        <f t="shared" si="84"/>
        <v>182200</v>
      </c>
      <c r="AW169" s="26">
        <f t="shared" si="85"/>
        <v>911</v>
      </c>
      <c r="AX169" s="26" t="str">
        <f t="shared" si="86"/>
        <v/>
      </c>
    </row>
    <row r="170" spans="1:50" x14ac:dyDescent="0.25">
      <c r="A170" s="25"/>
      <c r="B170" s="33">
        <v>92</v>
      </c>
      <c r="C170" s="34">
        <v>28.654799919950793</v>
      </c>
      <c r="D170" s="34">
        <v>11.317143778336595</v>
      </c>
      <c r="E170" s="34">
        <v>0.11654737243279505</v>
      </c>
      <c r="F170" s="35">
        <v>26330.231240590871</v>
      </c>
      <c r="G170" s="35">
        <v>-2583.9400991322523</v>
      </c>
      <c r="H170" s="35">
        <v>-2078.6521891359998</v>
      </c>
      <c r="I170" s="36">
        <v>0</v>
      </c>
      <c r="J170" s="63">
        <v>92</v>
      </c>
      <c r="K170" s="33">
        <v>92</v>
      </c>
      <c r="L170" s="40">
        <f t="shared" si="66"/>
        <v>-0.73280769609883589</v>
      </c>
      <c r="M170" s="40">
        <f t="shared" si="67"/>
        <v>0.39897856322385566</v>
      </c>
      <c r="N170" s="40">
        <f t="shared" si="68"/>
        <v>-1.0712648181293916</v>
      </c>
      <c r="O170" s="40">
        <f t="shared" si="69"/>
        <v>-0.46194393214906865</v>
      </c>
      <c r="P170" s="40">
        <f t="shared" si="70"/>
        <v>0.15882968631656452</v>
      </c>
      <c r="Q170" s="40">
        <f t="shared" si="71"/>
        <v>0.5753701862621986</v>
      </c>
      <c r="R170" s="36">
        <v>0</v>
      </c>
      <c r="S170" s="63">
        <v>92</v>
      </c>
      <c r="T170" s="25">
        <f t="shared" si="76"/>
        <v>0.1234520782591883</v>
      </c>
      <c r="U170" s="26">
        <f t="shared" si="72"/>
        <v>0</v>
      </c>
      <c r="V170" s="26">
        <f t="shared" si="73"/>
        <v>1</v>
      </c>
      <c r="W170" s="26">
        <f>SUM($U$20:U170)</f>
        <v>48</v>
      </c>
      <c r="X170" s="26">
        <f>SUM($V$20:V170)</f>
        <v>103</v>
      </c>
      <c r="Y170" s="26">
        <f t="shared" si="74"/>
        <v>47</v>
      </c>
      <c r="Z170" s="26">
        <f t="shared" si="75"/>
        <v>2</v>
      </c>
      <c r="AB170" s="26">
        <f t="shared" si="77"/>
        <v>0.68666666666666665</v>
      </c>
      <c r="AC170" s="26">
        <f t="shared" si="78"/>
        <v>0.96</v>
      </c>
      <c r="AD170" s="26">
        <f t="shared" si="87"/>
        <v>6.6666666666665986E-3</v>
      </c>
      <c r="AE170" s="26">
        <f t="shared" si="88"/>
        <v>0.96</v>
      </c>
      <c r="AF170" s="26">
        <f t="shared" si="79"/>
        <v>6.3999999999999344E-3</v>
      </c>
      <c r="AR170" s="26">
        <f t="shared" si="80"/>
        <v>47</v>
      </c>
      <c r="AS170" s="26">
        <f t="shared" si="81"/>
        <v>2</v>
      </c>
      <c r="AT170" s="26">
        <f t="shared" si="82"/>
        <v>-9800</v>
      </c>
      <c r="AU170" s="26">
        <f t="shared" si="83"/>
        <v>188000</v>
      </c>
      <c r="AV170" s="26">
        <f t="shared" si="84"/>
        <v>178200</v>
      </c>
      <c r="AW170" s="26">
        <f t="shared" si="85"/>
        <v>891</v>
      </c>
      <c r="AX170" s="26" t="str">
        <f t="shared" si="86"/>
        <v/>
      </c>
    </row>
    <row r="171" spans="1:50" x14ac:dyDescent="0.25">
      <c r="A171" s="25"/>
      <c r="B171" s="33">
        <v>80</v>
      </c>
      <c r="C171" s="34">
        <v>42.198334061287454</v>
      </c>
      <c r="D171" s="34">
        <v>6.5845398573178695</v>
      </c>
      <c r="E171" s="34">
        <v>0.60230150684959249</v>
      </c>
      <c r="F171" s="35">
        <v>34375.084690431177</v>
      </c>
      <c r="G171" s="35">
        <v>-313.25614680024512</v>
      </c>
      <c r="H171" s="35">
        <v>-2349.0705328646054</v>
      </c>
      <c r="I171" s="36">
        <v>0</v>
      </c>
      <c r="J171" s="63">
        <v>80</v>
      </c>
      <c r="K171" s="33">
        <v>80</v>
      </c>
      <c r="L171" s="40">
        <f t="shared" si="66"/>
        <v>0.91820443499517113</v>
      </c>
      <c r="M171" s="40">
        <f t="shared" si="67"/>
        <v>-0.29976578381177266</v>
      </c>
      <c r="N171" s="40">
        <f t="shared" si="68"/>
        <v>-0.28657974327199465</v>
      </c>
      <c r="O171" s="40">
        <f t="shared" si="69"/>
        <v>-0.29386081893824184</v>
      </c>
      <c r="P171" s="40">
        <f t="shared" si="70"/>
        <v>0.74224920663417404</v>
      </c>
      <c r="Q171" s="40">
        <f t="shared" si="71"/>
        <v>0.53918144400616896</v>
      </c>
      <c r="R171" s="36">
        <v>0</v>
      </c>
      <c r="S171" s="63">
        <v>80</v>
      </c>
      <c r="T171" s="25">
        <f t="shared" si="76"/>
        <v>0.12185501371384055</v>
      </c>
      <c r="U171" s="26">
        <f t="shared" si="72"/>
        <v>0</v>
      </c>
      <c r="V171" s="26">
        <f t="shared" si="73"/>
        <v>1</v>
      </c>
      <c r="W171" s="26">
        <f>SUM($U$20:U171)</f>
        <v>48</v>
      </c>
      <c r="X171" s="26">
        <f>SUM($V$20:V171)</f>
        <v>104</v>
      </c>
      <c r="Y171" s="26">
        <f t="shared" si="74"/>
        <v>46</v>
      </c>
      <c r="Z171" s="26">
        <f t="shared" si="75"/>
        <v>2</v>
      </c>
      <c r="AB171" s="26">
        <f t="shared" si="77"/>
        <v>0.69333333333333336</v>
      </c>
      <c r="AC171" s="26">
        <f t="shared" si="78"/>
        <v>0.96</v>
      </c>
      <c r="AD171" s="26">
        <f t="shared" si="87"/>
        <v>6.6666666666667096E-3</v>
      </c>
      <c r="AE171" s="26">
        <f t="shared" si="88"/>
        <v>0.96</v>
      </c>
      <c r="AF171" s="26">
        <f t="shared" si="79"/>
        <v>6.4000000000000411E-3</v>
      </c>
      <c r="AR171" s="26">
        <f t="shared" si="80"/>
        <v>46</v>
      </c>
      <c r="AS171" s="26">
        <f t="shared" si="81"/>
        <v>2</v>
      </c>
      <c r="AT171" s="26">
        <f t="shared" si="82"/>
        <v>-9800</v>
      </c>
      <c r="AU171" s="26">
        <f t="shared" si="83"/>
        <v>184000</v>
      </c>
      <c r="AV171" s="26">
        <f t="shared" si="84"/>
        <v>174200</v>
      </c>
      <c r="AW171" s="26">
        <f t="shared" si="85"/>
        <v>871</v>
      </c>
      <c r="AX171" s="26" t="str">
        <f t="shared" si="86"/>
        <v/>
      </c>
    </row>
    <row r="172" spans="1:50" x14ac:dyDescent="0.25">
      <c r="A172" s="25"/>
      <c r="B172" s="33">
        <v>120</v>
      </c>
      <c r="C172" s="34">
        <v>35.602087787563605</v>
      </c>
      <c r="D172" s="34">
        <v>13.640140962177654</v>
      </c>
      <c r="E172" s="34">
        <v>1.4236426515974865</v>
      </c>
      <c r="F172" s="35">
        <v>53531.019654771233</v>
      </c>
      <c r="G172" s="35">
        <v>-2849.0649265881402</v>
      </c>
      <c r="H172" s="35">
        <v>-6308.5390084319461</v>
      </c>
      <c r="I172" s="36">
        <v>0</v>
      </c>
      <c r="J172" s="63">
        <v>120</v>
      </c>
      <c r="K172" s="33">
        <v>120</v>
      </c>
      <c r="L172" s="40">
        <f t="shared" si="66"/>
        <v>0.11409507151946503</v>
      </c>
      <c r="M172" s="40">
        <f t="shared" si="67"/>
        <v>0.7419570117645532</v>
      </c>
      <c r="N172" s="40">
        <f t="shared" si="68"/>
        <v>1.0402111000499032</v>
      </c>
      <c r="O172" s="40">
        <f t="shared" si="69"/>
        <v>0.1063688689418176</v>
      </c>
      <c r="P172" s="40">
        <f t="shared" si="70"/>
        <v>9.0709682429741437E-2</v>
      </c>
      <c r="Q172" s="40">
        <f t="shared" si="71"/>
        <v>9.3054668165949844E-3</v>
      </c>
      <c r="R172" s="36">
        <v>0</v>
      </c>
      <c r="S172" s="63">
        <v>120</v>
      </c>
      <c r="T172" s="25">
        <f t="shared" si="76"/>
        <v>0.11566338017117514</v>
      </c>
      <c r="U172" s="26">
        <f t="shared" si="72"/>
        <v>0</v>
      </c>
      <c r="V172" s="26">
        <f t="shared" si="73"/>
        <v>1</v>
      </c>
      <c r="W172" s="26">
        <f>SUM($U$20:U172)</f>
        <v>48</v>
      </c>
      <c r="X172" s="26">
        <f>SUM($V$20:V172)</f>
        <v>105</v>
      </c>
      <c r="Y172" s="26">
        <f t="shared" si="74"/>
        <v>45</v>
      </c>
      <c r="Z172" s="26">
        <f t="shared" si="75"/>
        <v>2</v>
      </c>
      <c r="AB172" s="26">
        <f t="shared" si="77"/>
        <v>0.7</v>
      </c>
      <c r="AC172" s="26">
        <f t="shared" si="78"/>
        <v>0.96</v>
      </c>
      <c r="AD172" s="26">
        <f t="shared" si="87"/>
        <v>6.6666666666665986E-3</v>
      </c>
      <c r="AE172" s="26">
        <f t="shared" si="88"/>
        <v>0.96</v>
      </c>
      <c r="AF172" s="26">
        <f t="shared" si="79"/>
        <v>6.3999999999999344E-3</v>
      </c>
      <c r="AR172" s="26">
        <f t="shared" si="80"/>
        <v>45</v>
      </c>
      <c r="AS172" s="26">
        <f t="shared" si="81"/>
        <v>2</v>
      </c>
      <c r="AT172" s="26">
        <f t="shared" si="82"/>
        <v>-9800</v>
      </c>
      <c r="AU172" s="26">
        <f t="shared" si="83"/>
        <v>180000</v>
      </c>
      <c r="AV172" s="26">
        <f t="shared" si="84"/>
        <v>170200</v>
      </c>
      <c r="AW172" s="26">
        <f t="shared" si="85"/>
        <v>851</v>
      </c>
      <c r="AX172" s="26" t="str">
        <f t="shared" si="86"/>
        <v/>
      </c>
    </row>
    <row r="173" spans="1:50" x14ac:dyDescent="0.25">
      <c r="A173" s="25"/>
      <c r="B173" s="33">
        <v>139</v>
      </c>
      <c r="C173" s="34">
        <v>42.507524527880314</v>
      </c>
      <c r="D173" s="34">
        <v>13.038748549143479</v>
      </c>
      <c r="E173" s="34">
        <v>0.19870870120960835</v>
      </c>
      <c r="F173" s="35">
        <v>35459.338963429676</v>
      </c>
      <c r="G173" s="35">
        <v>-3854.7063227444373</v>
      </c>
      <c r="H173" s="35">
        <v>-4736.103628987461</v>
      </c>
      <c r="I173" s="36">
        <v>0</v>
      </c>
      <c r="J173" s="63">
        <v>139</v>
      </c>
      <c r="K173" s="33">
        <v>139</v>
      </c>
      <c r="L173" s="40">
        <f t="shared" si="66"/>
        <v>0.95589601577727901</v>
      </c>
      <c r="M173" s="40">
        <f t="shared" si="67"/>
        <v>0.65316455079154834</v>
      </c>
      <c r="N173" s="40">
        <f t="shared" si="68"/>
        <v>-0.93854177193438315</v>
      </c>
      <c r="O173" s="40">
        <f t="shared" si="69"/>
        <v>-0.27120722619674237</v>
      </c>
      <c r="P173" s="40">
        <f t="shared" si="70"/>
        <v>-0.16767538271967408</v>
      </c>
      <c r="Q173" s="40">
        <f t="shared" si="71"/>
        <v>0.21973667453854029</v>
      </c>
      <c r="R173" s="36">
        <v>0</v>
      </c>
      <c r="S173" s="63">
        <v>139</v>
      </c>
      <c r="T173" s="25">
        <f t="shared" si="76"/>
        <v>0.11311172961953767</v>
      </c>
      <c r="U173" s="26">
        <f t="shared" si="72"/>
        <v>0</v>
      </c>
      <c r="V173" s="26">
        <f t="shared" si="73"/>
        <v>1</v>
      </c>
      <c r="W173" s="26">
        <f>SUM($U$20:U173)</f>
        <v>48</v>
      </c>
      <c r="X173" s="26">
        <f>SUM($V$20:V173)</f>
        <v>106</v>
      </c>
      <c r="Y173" s="26">
        <f t="shared" si="74"/>
        <v>44</v>
      </c>
      <c r="Z173" s="26">
        <f t="shared" si="75"/>
        <v>2</v>
      </c>
      <c r="AB173" s="26">
        <f t="shared" si="77"/>
        <v>0.70666666666666667</v>
      </c>
      <c r="AC173" s="26">
        <f t="shared" si="78"/>
        <v>0.96</v>
      </c>
      <c r="AD173" s="26">
        <f t="shared" si="87"/>
        <v>6.6666666666667096E-3</v>
      </c>
      <c r="AE173" s="26">
        <f t="shared" si="88"/>
        <v>0.96</v>
      </c>
      <c r="AF173" s="26">
        <f t="shared" si="79"/>
        <v>6.4000000000000411E-3</v>
      </c>
      <c r="AR173" s="26">
        <f t="shared" si="80"/>
        <v>44</v>
      </c>
      <c r="AS173" s="26">
        <f t="shared" si="81"/>
        <v>2</v>
      </c>
      <c r="AT173" s="26">
        <f t="shared" si="82"/>
        <v>-9800</v>
      </c>
      <c r="AU173" s="26">
        <f t="shared" si="83"/>
        <v>176000</v>
      </c>
      <c r="AV173" s="26">
        <f t="shared" si="84"/>
        <v>166200</v>
      </c>
      <c r="AW173" s="26">
        <f t="shared" si="85"/>
        <v>831</v>
      </c>
      <c r="AX173" s="26" t="str">
        <f t="shared" si="86"/>
        <v/>
      </c>
    </row>
    <row r="174" spans="1:50" x14ac:dyDescent="0.25">
      <c r="A174" s="25"/>
      <c r="B174" s="33">
        <v>33</v>
      </c>
      <c r="C174" s="34">
        <v>35.307111954064737</v>
      </c>
      <c r="D174" s="34">
        <v>8.830287186100513</v>
      </c>
      <c r="E174" s="34">
        <v>1.1953499425044436</v>
      </c>
      <c r="F174" s="35">
        <v>28597.609031233282</v>
      </c>
      <c r="G174" s="35">
        <v>-888.1300004707382</v>
      </c>
      <c r="H174" s="35">
        <v>1220.4267686525991</v>
      </c>
      <c r="I174" s="36">
        <v>0</v>
      </c>
      <c r="J174" s="63">
        <v>33</v>
      </c>
      <c r="K174" s="33">
        <v>33</v>
      </c>
      <c r="L174" s="40">
        <f t="shared" si="66"/>
        <v>7.8136312571918193E-2</v>
      </c>
      <c r="M174" s="40">
        <f t="shared" si="67"/>
        <v>3.1807125530586386E-2</v>
      </c>
      <c r="N174" s="40">
        <f t="shared" si="68"/>
        <v>0.67142807005233573</v>
      </c>
      <c r="O174" s="40">
        <f t="shared" si="69"/>
        <v>-0.41457104708006498</v>
      </c>
      <c r="P174" s="40">
        <f t="shared" si="70"/>
        <v>0.59454365403751064</v>
      </c>
      <c r="Q174" s="40">
        <f t="shared" si="71"/>
        <v>1.0168695181474752</v>
      </c>
      <c r="R174" s="36">
        <v>0</v>
      </c>
      <c r="S174" s="63">
        <v>33</v>
      </c>
      <c r="T174" s="25">
        <f t="shared" si="76"/>
        <v>0.11188257101736229</v>
      </c>
      <c r="U174" s="26">
        <f t="shared" si="72"/>
        <v>0</v>
      </c>
      <c r="V174" s="26">
        <f t="shared" si="73"/>
        <v>1</v>
      </c>
      <c r="W174" s="26">
        <f>SUM($U$20:U174)</f>
        <v>48</v>
      </c>
      <c r="X174" s="26">
        <f>SUM($V$20:V174)</f>
        <v>107</v>
      </c>
      <c r="Y174" s="26">
        <f t="shared" si="74"/>
        <v>43</v>
      </c>
      <c r="Z174" s="26">
        <f t="shared" si="75"/>
        <v>2</v>
      </c>
      <c r="AB174" s="26">
        <f t="shared" si="77"/>
        <v>0.71333333333333337</v>
      </c>
      <c r="AC174" s="26">
        <f t="shared" si="78"/>
        <v>0.96</v>
      </c>
      <c r="AD174" s="26">
        <f t="shared" si="87"/>
        <v>6.6666666666667096E-3</v>
      </c>
      <c r="AE174" s="26">
        <f t="shared" si="88"/>
        <v>0.96</v>
      </c>
      <c r="AF174" s="26">
        <f t="shared" si="79"/>
        <v>6.4000000000000411E-3</v>
      </c>
      <c r="AR174" s="26">
        <f t="shared" si="80"/>
        <v>43</v>
      </c>
      <c r="AS174" s="26">
        <f t="shared" si="81"/>
        <v>2</v>
      </c>
      <c r="AT174" s="26">
        <f t="shared" si="82"/>
        <v>-9800</v>
      </c>
      <c r="AU174" s="26">
        <f t="shared" si="83"/>
        <v>172000</v>
      </c>
      <c r="AV174" s="26">
        <f t="shared" si="84"/>
        <v>162200</v>
      </c>
      <c r="AW174" s="26">
        <f t="shared" si="85"/>
        <v>811</v>
      </c>
      <c r="AX174" s="26" t="str">
        <f t="shared" si="86"/>
        <v/>
      </c>
    </row>
    <row r="175" spans="1:50" x14ac:dyDescent="0.25">
      <c r="A175" s="25"/>
      <c r="B175" s="33">
        <v>183</v>
      </c>
      <c r="C175" s="34">
        <v>33.680595104938185</v>
      </c>
      <c r="D175" s="34">
        <v>15.802588495315447</v>
      </c>
      <c r="E175" s="34">
        <v>1.8653056689027754</v>
      </c>
      <c r="F175" s="35">
        <v>59362.356314358367</v>
      </c>
      <c r="G175" s="35">
        <v>-3681.4880330261058</v>
      </c>
      <c r="H175" s="35">
        <v>-5971.5326797329126</v>
      </c>
      <c r="I175" s="36">
        <v>0</v>
      </c>
      <c r="J175" s="63">
        <v>183</v>
      </c>
      <c r="K175" s="33">
        <v>183</v>
      </c>
      <c r="L175" s="40">
        <f t="shared" si="66"/>
        <v>-0.12014273492872977</v>
      </c>
      <c r="M175" s="40">
        <f t="shared" si="67"/>
        <v>1.0612311396564813</v>
      </c>
      <c r="N175" s="40">
        <f t="shared" si="68"/>
        <v>1.7536715798295275</v>
      </c>
      <c r="O175" s="40">
        <f t="shared" si="69"/>
        <v>0.22820442828855564</v>
      </c>
      <c r="P175" s="40">
        <f t="shared" si="70"/>
        <v>-0.12316943930385105</v>
      </c>
      <c r="Q175" s="40">
        <f t="shared" si="71"/>
        <v>5.440534798508545E-2</v>
      </c>
      <c r="R175" s="36">
        <v>0</v>
      </c>
      <c r="S175" s="63">
        <v>183</v>
      </c>
      <c r="T175" s="25">
        <f t="shared" si="76"/>
        <v>0.11063217440573975</v>
      </c>
      <c r="U175" s="26">
        <f t="shared" si="72"/>
        <v>0</v>
      </c>
      <c r="V175" s="26">
        <f t="shared" si="73"/>
        <v>1</v>
      </c>
      <c r="W175" s="26">
        <f>SUM($U$20:U175)</f>
        <v>48</v>
      </c>
      <c r="X175" s="26">
        <f>SUM($V$20:V175)</f>
        <v>108</v>
      </c>
      <c r="Y175" s="26">
        <f t="shared" si="74"/>
        <v>42</v>
      </c>
      <c r="Z175" s="26">
        <f t="shared" si="75"/>
        <v>2</v>
      </c>
      <c r="AB175" s="26">
        <f t="shared" si="77"/>
        <v>0.72</v>
      </c>
      <c r="AC175" s="26">
        <f t="shared" si="78"/>
        <v>0.96</v>
      </c>
      <c r="AD175" s="26">
        <f t="shared" si="87"/>
        <v>6.6666666666665986E-3</v>
      </c>
      <c r="AE175" s="26">
        <f t="shared" si="88"/>
        <v>0.96</v>
      </c>
      <c r="AF175" s="26">
        <f t="shared" si="79"/>
        <v>6.3999999999999344E-3</v>
      </c>
      <c r="AR175" s="26">
        <f t="shared" si="80"/>
        <v>42</v>
      </c>
      <c r="AS175" s="26">
        <f t="shared" si="81"/>
        <v>2</v>
      </c>
      <c r="AT175" s="26">
        <f t="shared" si="82"/>
        <v>-9800</v>
      </c>
      <c r="AU175" s="26">
        <f t="shared" si="83"/>
        <v>168000</v>
      </c>
      <c r="AV175" s="26">
        <f t="shared" si="84"/>
        <v>158200</v>
      </c>
      <c r="AW175" s="26">
        <f t="shared" si="85"/>
        <v>791</v>
      </c>
      <c r="AX175" s="26" t="str">
        <f t="shared" si="86"/>
        <v/>
      </c>
    </row>
    <row r="176" spans="1:50" x14ac:dyDescent="0.25">
      <c r="A176" s="25"/>
      <c r="B176" s="33">
        <v>188</v>
      </c>
      <c r="C176" s="34">
        <v>32.227549023862572</v>
      </c>
      <c r="D176" s="34">
        <v>8.161311207755622</v>
      </c>
      <c r="E176" s="34">
        <v>0.49189124841688781</v>
      </c>
      <c r="F176" s="35">
        <v>25633.035822831534</v>
      </c>
      <c r="G176" s="35">
        <v>-485.6098507280625</v>
      </c>
      <c r="H176" s="35">
        <v>-453.25759772100787</v>
      </c>
      <c r="I176" s="36">
        <v>0</v>
      </c>
      <c r="J176" s="63">
        <v>188</v>
      </c>
      <c r="K176" s="33">
        <v>188</v>
      </c>
      <c r="L176" s="40">
        <f t="shared" si="66"/>
        <v>-0.29727498725365187</v>
      </c>
      <c r="M176" s="40">
        <f t="shared" si="67"/>
        <v>-6.6963697249465992E-2</v>
      </c>
      <c r="N176" s="40">
        <f t="shared" si="68"/>
        <v>-0.46493598517472029</v>
      </c>
      <c r="O176" s="40">
        <f t="shared" si="69"/>
        <v>-0.47651060847996418</v>
      </c>
      <c r="P176" s="40">
        <f t="shared" si="70"/>
        <v>0.69796540607828406</v>
      </c>
      <c r="Q176" s="40">
        <f t="shared" si="71"/>
        <v>0.79288866197660879</v>
      </c>
      <c r="R176" s="36">
        <v>0</v>
      </c>
      <c r="S176" s="63">
        <v>188</v>
      </c>
      <c r="T176" s="25">
        <f t="shared" si="76"/>
        <v>0.10481814902270298</v>
      </c>
      <c r="U176" s="26">
        <f t="shared" si="72"/>
        <v>0</v>
      </c>
      <c r="V176" s="26">
        <f t="shared" si="73"/>
        <v>1</v>
      </c>
      <c r="W176" s="26">
        <f>SUM($U$20:U176)</f>
        <v>48</v>
      </c>
      <c r="X176" s="26">
        <f>SUM($V$20:V176)</f>
        <v>109</v>
      </c>
      <c r="Y176" s="26">
        <f t="shared" si="74"/>
        <v>41</v>
      </c>
      <c r="Z176" s="26">
        <f t="shared" si="75"/>
        <v>2</v>
      </c>
      <c r="AB176" s="26">
        <f t="shared" si="77"/>
        <v>0.72666666666666668</v>
      </c>
      <c r="AC176" s="26">
        <f t="shared" si="78"/>
        <v>0.96</v>
      </c>
      <c r="AD176" s="26">
        <f t="shared" si="87"/>
        <v>6.6666666666667096E-3</v>
      </c>
      <c r="AE176" s="26">
        <f t="shared" si="88"/>
        <v>0.96</v>
      </c>
      <c r="AF176" s="26">
        <f t="shared" si="79"/>
        <v>6.4000000000000411E-3</v>
      </c>
      <c r="AR176" s="26">
        <f t="shared" si="80"/>
        <v>41</v>
      </c>
      <c r="AS176" s="26">
        <f t="shared" si="81"/>
        <v>2</v>
      </c>
      <c r="AT176" s="26">
        <f t="shared" si="82"/>
        <v>-9800</v>
      </c>
      <c r="AU176" s="26">
        <f t="shared" si="83"/>
        <v>164000</v>
      </c>
      <c r="AV176" s="26">
        <f t="shared" si="84"/>
        <v>154200</v>
      </c>
      <c r="AW176" s="26">
        <f t="shared" si="85"/>
        <v>771</v>
      </c>
      <c r="AX176" s="26" t="str">
        <f t="shared" si="86"/>
        <v/>
      </c>
    </row>
    <row r="177" spans="1:50" x14ac:dyDescent="0.25">
      <c r="A177" s="25"/>
      <c r="B177" s="33">
        <v>177</v>
      </c>
      <c r="C177" s="34">
        <v>26.602754588821515</v>
      </c>
      <c r="D177" s="34">
        <v>9.7336960286176559</v>
      </c>
      <c r="E177" s="34">
        <v>0.11518160071370698</v>
      </c>
      <c r="F177" s="35">
        <v>31196.19405334855</v>
      </c>
      <c r="G177" s="35">
        <v>-858.56286634110495</v>
      </c>
      <c r="H177" s="35">
        <v>-4226.9176422674254</v>
      </c>
      <c r="I177" s="36">
        <v>0</v>
      </c>
      <c r="J177" s="63">
        <v>177</v>
      </c>
      <c r="K177" s="33">
        <v>177</v>
      </c>
      <c r="L177" s="40">
        <f t="shared" si="66"/>
        <v>-0.9829604036486902</v>
      </c>
      <c r="M177" s="40">
        <f t="shared" si="67"/>
        <v>0.16519074104239803</v>
      </c>
      <c r="N177" s="40">
        <f t="shared" si="68"/>
        <v>-1.0734710797084464</v>
      </c>
      <c r="O177" s="40">
        <f t="shared" si="69"/>
        <v>-0.36027816739201673</v>
      </c>
      <c r="P177" s="40">
        <f t="shared" si="70"/>
        <v>0.60214050308088429</v>
      </c>
      <c r="Q177" s="40">
        <f t="shared" si="71"/>
        <v>0.28787850315755881</v>
      </c>
      <c r="R177" s="36">
        <v>0</v>
      </c>
      <c r="S177" s="63">
        <v>177</v>
      </c>
      <c r="T177" s="25">
        <f t="shared" si="76"/>
        <v>0.10318364571769845</v>
      </c>
      <c r="U177" s="26">
        <f t="shared" si="72"/>
        <v>0</v>
      </c>
      <c r="V177" s="26">
        <f t="shared" si="73"/>
        <v>1</v>
      </c>
      <c r="W177" s="26">
        <f>SUM($U$20:U177)</f>
        <v>48</v>
      </c>
      <c r="X177" s="26">
        <f>SUM($V$20:V177)</f>
        <v>110</v>
      </c>
      <c r="Y177" s="26">
        <f t="shared" si="74"/>
        <v>40</v>
      </c>
      <c r="Z177" s="26">
        <f t="shared" si="75"/>
        <v>2</v>
      </c>
      <c r="AB177" s="26">
        <f t="shared" si="77"/>
        <v>0.73333333333333328</v>
      </c>
      <c r="AC177" s="26">
        <f t="shared" si="78"/>
        <v>0.96</v>
      </c>
      <c r="AD177" s="26">
        <f t="shared" si="87"/>
        <v>6.6666666666665986E-3</v>
      </c>
      <c r="AE177" s="26">
        <f t="shared" si="88"/>
        <v>0.96</v>
      </c>
      <c r="AF177" s="26">
        <f t="shared" si="79"/>
        <v>6.3999999999999344E-3</v>
      </c>
      <c r="AR177" s="26">
        <f t="shared" si="80"/>
        <v>40</v>
      </c>
      <c r="AS177" s="26">
        <f t="shared" si="81"/>
        <v>2</v>
      </c>
      <c r="AT177" s="26">
        <f t="shared" si="82"/>
        <v>-9800</v>
      </c>
      <c r="AU177" s="26">
        <f t="shared" si="83"/>
        <v>160000</v>
      </c>
      <c r="AV177" s="26">
        <f t="shared" si="84"/>
        <v>150200</v>
      </c>
      <c r="AW177" s="26">
        <f t="shared" si="85"/>
        <v>751</v>
      </c>
      <c r="AX177" s="26" t="str">
        <f t="shared" si="86"/>
        <v/>
      </c>
    </row>
    <row r="178" spans="1:50" x14ac:dyDescent="0.25">
      <c r="A178" s="25"/>
      <c r="B178" s="33">
        <v>57</v>
      </c>
      <c r="C178" s="34">
        <v>44.23940486450374</v>
      </c>
      <c r="D178" s="34">
        <v>20.053775281131074</v>
      </c>
      <c r="E178" s="34">
        <v>0.24560876090277059</v>
      </c>
      <c r="F178" s="35">
        <v>112352.11387283279</v>
      </c>
      <c r="G178" s="35">
        <v>-6492.5012975758636</v>
      </c>
      <c r="H178" s="35">
        <v>-24003.177377064505</v>
      </c>
      <c r="I178" s="36">
        <v>0</v>
      </c>
      <c r="J178" s="63">
        <v>57</v>
      </c>
      <c r="K178" s="33">
        <v>57</v>
      </c>
      <c r="L178" s="40">
        <f t="shared" si="66"/>
        <v>1.1670193027664053</v>
      </c>
      <c r="M178" s="40">
        <f t="shared" si="67"/>
        <v>1.6888967513060218</v>
      </c>
      <c r="N178" s="40">
        <f t="shared" si="68"/>
        <v>-0.86277962346532255</v>
      </c>
      <c r="O178" s="40">
        <f t="shared" si="69"/>
        <v>1.335332541217962</v>
      </c>
      <c r="P178" s="40">
        <f t="shared" si="70"/>
        <v>-0.845418790089004</v>
      </c>
      <c r="Q178" s="40">
        <f t="shared" si="71"/>
        <v>-2.3586799975080961</v>
      </c>
      <c r="R178" s="36">
        <v>0</v>
      </c>
      <c r="S178" s="63">
        <v>57</v>
      </c>
      <c r="T178" s="25">
        <f t="shared" si="76"/>
        <v>0.10147960069884177</v>
      </c>
      <c r="U178" s="26">
        <f t="shared" si="72"/>
        <v>0</v>
      </c>
      <c r="V178" s="26">
        <f t="shared" si="73"/>
        <v>1</v>
      </c>
      <c r="W178" s="26">
        <f>SUM($U$20:U178)</f>
        <v>48</v>
      </c>
      <c r="X178" s="26">
        <f>SUM($V$20:V178)</f>
        <v>111</v>
      </c>
      <c r="Y178" s="26">
        <f t="shared" si="74"/>
        <v>39</v>
      </c>
      <c r="Z178" s="26">
        <f t="shared" si="75"/>
        <v>2</v>
      </c>
      <c r="AB178" s="26">
        <f t="shared" si="77"/>
        <v>0.74</v>
      </c>
      <c r="AC178" s="26">
        <f t="shared" si="78"/>
        <v>0.96</v>
      </c>
      <c r="AD178" s="26">
        <f t="shared" si="87"/>
        <v>6.6666666666667096E-3</v>
      </c>
      <c r="AE178" s="26">
        <f t="shared" si="88"/>
        <v>0.96</v>
      </c>
      <c r="AF178" s="26">
        <f t="shared" si="79"/>
        <v>6.4000000000000411E-3</v>
      </c>
      <c r="AR178" s="26">
        <f t="shared" si="80"/>
        <v>39</v>
      </c>
      <c r="AS178" s="26">
        <f t="shared" si="81"/>
        <v>2</v>
      </c>
      <c r="AT178" s="26">
        <f t="shared" si="82"/>
        <v>-9800</v>
      </c>
      <c r="AU178" s="26">
        <f t="shared" si="83"/>
        <v>156000</v>
      </c>
      <c r="AV178" s="26">
        <f t="shared" si="84"/>
        <v>146200</v>
      </c>
      <c r="AW178" s="26">
        <f t="shared" si="85"/>
        <v>731</v>
      </c>
      <c r="AX178" s="26" t="str">
        <f t="shared" si="86"/>
        <v/>
      </c>
    </row>
    <row r="179" spans="1:50" x14ac:dyDescent="0.25">
      <c r="A179" s="25"/>
      <c r="B179" s="33">
        <v>104</v>
      </c>
      <c r="C179" s="34">
        <v>46.291232749449513</v>
      </c>
      <c r="D179" s="34">
        <v>14.534093223445865</v>
      </c>
      <c r="E179" s="34">
        <v>1.6623293735378148</v>
      </c>
      <c r="F179" s="35">
        <v>69674.120382990543</v>
      </c>
      <c r="G179" s="35">
        <v>-4305.1973818718834</v>
      </c>
      <c r="H179" s="35">
        <v>-4915.3745097205128</v>
      </c>
      <c r="I179" s="36">
        <v>1</v>
      </c>
      <c r="J179" s="63">
        <v>104</v>
      </c>
      <c r="K179" s="33">
        <v>104</v>
      </c>
      <c r="L179" s="40">
        <f t="shared" si="66"/>
        <v>1.4171455027383202</v>
      </c>
      <c r="M179" s="40">
        <f t="shared" si="67"/>
        <v>0.87394441225388486</v>
      </c>
      <c r="N179" s="40">
        <f t="shared" si="68"/>
        <v>1.4257845723129459</v>
      </c>
      <c r="O179" s="40">
        <f t="shared" si="69"/>
        <v>0.44365066583134688</v>
      </c>
      <c r="P179" s="40">
        <f t="shared" si="70"/>
        <v>-0.28342256865172916</v>
      </c>
      <c r="Q179" s="40">
        <f t="shared" si="71"/>
        <v>0.19574574401434905</v>
      </c>
      <c r="R179" s="36">
        <v>1</v>
      </c>
      <c r="S179" s="63">
        <v>104</v>
      </c>
      <c r="T179" s="25">
        <f t="shared" si="76"/>
        <v>0.10134998315112359</v>
      </c>
      <c r="U179" s="26">
        <f t="shared" si="72"/>
        <v>1</v>
      </c>
      <c r="V179" s="26">
        <f t="shared" si="73"/>
        <v>0</v>
      </c>
      <c r="W179" s="26">
        <f>SUM($U$20:U179)</f>
        <v>49</v>
      </c>
      <c r="X179" s="26">
        <f>SUM($V$20:V179)</f>
        <v>111</v>
      </c>
      <c r="Y179" s="26">
        <f t="shared" si="74"/>
        <v>39</v>
      </c>
      <c r="Z179" s="26">
        <f t="shared" si="75"/>
        <v>1</v>
      </c>
      <c r="AB179" s="26">
        <f t="shared" si="77"/>
        <v>0.74</v>
      </c>
      <c r="AC179" s="26">
        <f t="shared" si="78"/>
        <v>0.98</v>
      </c>
      <c r="AD179" s="26">
        <f t="shared" si="87"/>
        <v>0</v>
      </c>
      <c r="AE179" s="26">
        <f t="shared" si="88"/>
        <v>0.97</v>
      </c>
      <c r="AF179" s="26">
        <f t="shared" si="79"/>
        <v>0</v>
      </c>
      <c r="AR179" s="26">
        <f t="shared" si="80"/>
        <v>39</v>
      </c>
      <c r="AS179" s="26">
        <f t="shared" si="81"/>
        <v>1</v>
      </c>
      <c r="AT179" s="26">
        <f t="shared" si="82"/>
        <v>-4900</v>
      </c>
      <c r="AU179" s="26">
        <f t="shared" si="83"/>
        <v>156000</v>
      </c>
      <c r="AV179" s="26">
        <f t="shared" si="84"/>
        <v>151100</v>
      </c>
      <c r="AW179" s="26">
        <f t="shared" si="85"/>
        <v>755.5</v>
      </c>
      <c r="AX179" s="26" t="str">
        <f t="shared" si="86"/>
        <v/>
      </c>
    </row>
    <row r="180" spans="1:50" x14ac:dyDescent="0.25">
      <c r="A180" s="25"/>
      <c r="B180" s="33">
        <v>17</v>
      </c>
      <c r="C180" s="34">
        <v>27.298561795426647</v>
      </c>
      <c r="D180" s="34">
        <v>7.7035131684982083</v>
      </c>
      <c r="E180" s="34">
        <v>0.26212793369732035</v>
      </c>
      <c r="F180" s="35">
        <v>35830.704437970468</v>
      </c>
      <c r="G180" s="35">
        <v>-287.22741124517944</v>
      </c>
      <c r="H180" s="35">
        <v>-1158.0140701166249</v>
      </c>
      <c r="I180" s="36">
        <v>0</v>
      </c>
      <c r="J180" s="63">
        <v>17</v>
      </c>
      <c r="K180" s="33">
        <v>17</v>
      </c>
      <c r="L180" s="40">
        <f t="shared" ref="L180:L211" si="89">(C180-C$221)/C$223</f>
        <v>-0.89813866310303325</v>
      </c>
      <c r="M180" s="40">
        <f t="shared" ref="M180:M211" si="90">(D180-D$221)/D$223</f>
        <v>-0.13455519600016966</v>
      </c>
      <c r="N180" s="40">
        <f t="shared" ref="N180:N211" si="91">(E180-E$221)/E$223</f>
        <v>-0.83609462498057208</v>
      </c>
      <c r="O180" s="40">
        <f t="shared" ref="O180:O211" si="92">(F180-F$221)/F$223</f>
        <v>-0.26344819547119552</v>
      </c>
      <c r="P180" s="40">
        <f t="shared" ref="P180:P211" si="93">(G180-G$221)/G$223</f>
        <v>0.74893691515319294</v>
      </c>
      <c r="Q180" s="40">
        <f t="shared" ref="Q180:Q211" si="94">(H180-H$221)/H$223</f>
        <v>0.69857460775553148</v>
      </c>
      <c r="R180" s="36">
        <v>0</v>
      </c>
      <c r="S180" s="63">
        <v>17</v>
      </c>
      <c r="T180" s="25">
        <f t="shared" si="76"/>
        <v>9.8927081358026386E-2</v>
      </c>
      <c r="U180" s="26">
        <f t="shared" ref="U180:U211" si="95">R180</f>
        <v>0</v>
      </c>
      <c r="V180" s="26">
        <f t="shared" ref="V180:V211" si="96">IF(R180=0,1,0)</f>
        <v>1</v>
      </c>
      <c r="W180" s="26">
        <f>SUM($U$20:U180)</f>
        <v>49</v>
      </c>
      <c r="X180" s="26">
        <f>SUM($V$20:V180)</f>
        <v>112</v>
      </c>
      <c r="Y180" s="26">
        <f t="shared" ref="Y180:Y211" si="97">$T$223-X180</f>
        <v>38</v>
      </c>
      <c r="Z180" s="26">
        <f t="shared" ref="Z180:Z211" si="98">$S$223-W180</f>
        <v>1</v>
      </c>
      <c r="AB180" s="26">
        <f t="shared" si="77"/>
        <v>0.7466666666666667</v>
      </c>
      <c r="AC180" s="26">
        <f t="shared" si="78"/>
        <v>0.98</v>
      </c>
      <c r="AD180" s="26">
        <f t="shared" si="87"/>
        <v>6.6666666666667096E-3</v>
      </c>
      <c r="AE180" s="26">
        <f t="shared" si="88"/>
        <v>0.98</v>
      </c>
      <c r="AF180" s="26">
        <f t="shared" si="79"/>
        <v>6.5333333333333753E-3</v>
      </c>
      <c r="AR180" s="26">
        <f t="shared" si="80"/>
        <v>38</v>
      </c>
      <c r="AS180" s="26">
        <f t="shared" si="81"/>
        <v>1</v>
      </c>
      <c r="AT180" s="26">
        <f t="shared" si="82"/>
        <v>-4900</v>
      </c>
      <c r="AU180" s="26">
        <f t="shared" si="83"/>
        <v>152000</v>
      </c>
      <c r="AV180" s="26">
        <f t="shared" si="84"/>
        <v>147100</v>
      </c>
      <c r="AW180" s="26">
        <f t="shared" si="85"/>
        <v>735.5</v>
      </c>
      <c r="AX180" s="26" t="str">
        <f t="shared" si="86"/>
        <v/>
      </c>
    </row>
    <row r="181" spans="1:50" x14ac:dyDescent="0.25">
      <c r="A181" s="25"/>
      <c r="B181" s="33">
        <v>34</v>
      </c>
      <c r="C181" s="34">
        <v>27.329430988721668</v>
      </c>
      <c r="D181" s="34">
        <v>7.8559852381237407</v>
      </c>
      <c r="E181" s="34">
        <v>5.6778729905506017E-2</v>
      </c>
      <c r="F181" s="35">
        <v>21613.02036352106</v>
      </c>
      <c r="G181" s="35">
        <v>-26.986302640174017</v>
      </c>
      <c r="H181" s="35">
        <v>-1008.0110638189736</v>
      </c>
      <c r="I181" s="36">
        <v>0</v>
      </c>
      <c r="J181" s="63">
        <v>34</v>
      </c>
      <c r="K181" s="33">
        <v>34</v>
      </c>
      <c r="L181" s="40">
        <f t="shared" si="89"/>
        <v>-0.89437558235355485</v>
      </c>
      <c r="M181" s="40">
        <f t="shared" si="90"/>
        <v>-0.11204348817300583</v>
      </c>
      <c r="N181" s="40">
        <f t="shared" si="91"/>
        <v>-1.1678148182481944</v>
      </c>
      <c r="O181" s="40">
        <f t="shared" si="92"/>
        <v>-0.56050178591651145</v>
      </c>
      <c r="P181" s="40">
        <f t="shared" si="93"/>
        <v>0.81580211785712942</v>
      </c>
      <c r="Q181" s="40">
        <f t="shared" si="94"/>
        <v>0.71864876418178081</v>
      </c>
      <c r="R181" s="36">
        <v>0</v>
      </c>
      <c r="S181" s="63">
        <v>34</v>
      </c>
      <c r="T181" s="25">
        <f t="shared" si="76"/>
        <v>9.4751486034946458E-2</v>
      </c>
      <c r="U181" s="26">
        <f t="shared" si="95"/>
        <v>0</v>
      </c>
      <c r="V181" s="26">
        <f t="shared" si="96"/>
        <v>1</v>
      </c>
      <c r="W181" s="26">
        <f>SUM($U$20:U181)</f>
        <v>49</v>
      </c>
      <c r="X181" s="26">
        <f>SUM($V$20:V181)</f>
        <v>113</v>
      </c>
      <c r="Y181" s="26">
        <f t="shared" si="97"/>
        <v>37</v>
      </c>
      <c r="Z181" s="26">
        <f t="shared" si="98"/>
        <v>1</v>
      </c>
      <c r="AB181" s="26">
        <f t="shared" si="77"/>
        <v>0.7533333333333333</v>
      </c>
      <c r="AC181" s="26">
        <f t="shared" si="78"/>
        <v>0.98</v>
      </c>
      <c r="AD181" s="26">
        <f t="shared" si="87"/>
        <v>6.6666666666665986E-3</v>
      </c>
      <c r="AE181" s="26">
        <f t="shared" si="88"/>
        <v>0.98</v>
      </c>
      <c r="AF181" s="26">
        <f t="shared" si="79"/>
        <v>6.5333333333332669E-3</v>
      </c>
      <c r="AR181" s="26">
        <f t="shared" si="80"/>
        <v>37</v>
      </c>
      <c r="AS181" s="26">
        <f t="shared" si="81"/>
        <v>1</v>
      </c>
      <c r="AT181" s="26">
        <f t="shared" si="82"/>
        <v>-4900</v>
      </c>
      <c r="AU181" s="26">
        <f t="shared" si="83"/>
        <v>148000</v>
      </c>
      <c r="AV181" s="26">
        <f t="shared" si="84"/>
        <v>143100</v>
      </c>
      <c r="AW181" s="26">
        <f t="shared" si="85"/>
        <v>715.5</v>
      </c>
      <c r="AX181" s="26" t="str">
        <f t="shared" si="86"/>
        <v/>
      </c>
    </row>
    <row r="182" spans="1:50" x14ac:dyDescent="0.25">
      <c r="A182" s="25"/>
      <c r="B182" s="33">
        <v>158</v>
      </c>
      <c r="C182" s="34">
        <v>33.097142552803923</v>
      </c>
      <c r="D182" s="34">
        <v>11.116102230659205</v>
      </c>
      <c r="E182" s="34">
        <v>0.18276408893739801</v>
      </c>
      <c r="F182" s="35">
        <v>27089.625889466384</v>
      </c>
      <c r="G182" s="35">
        <v>-1534.8207524364334</v>
      </c>
      <c r="H182" s="35">
        <v>-4258.4017952087925</v>
      </c>
      <c r="I182" s="36">
        <v>1</v>
      </c>
      <c r="J182" s="63">
        <v>158</v>
      </c>
      <c r="K182" s="33">
        <v>158</v>
      </c>
      <c r="L182" s="40">
        <f t="shared" si="89"/>
        <v>-0.19126798417599558</v>
      </c>
      <c r="M182" s="40">
        <f t="shared" si="90"/>
        <v>0.36929582465049304</v>
      </c>
      <c r="N182" s="40">
        <f t="shared" si="91"/>
        <v>-0.96429862789900189</v>
      </c>
      <c r="O182" s="40">
        <f t="shared" si="92"/>
        <v>-0.44607771189602319</v>
      </c>
      <c r="P182" s="40">
        <f t="shared" si="93"/>
        <v>0.42838578432685426</v>
      </c>
      <c r="Q182" s="40">
        <f t="shared" si="94"/>
        <v>0.28366513552785383</v>
      </c>
      <c r="R182" s="36">
        <v>1</v>
      </c>
      <c r="S182" s="63">
        <v>158</v>
      </c>
      <c r="T182" s="25">
        <f t="shared" si="76"/>
        <v>9.0314428731187973E-2</v>
      </c>
      <c r="U182" s="26">
        <f t="shared" si="95"/>
        <v>1</v>
      </c>
      <c r="V182" s="26">
        <f t="shared" si="96"/>
        <v>0</v>
      </c>
      <c r="W182" s="26">
        <f>SUM($U$20:U182)</f>
        <v>50</v>
      </c>
      <c r="X182" s="26">
        <f>SUM($V$20:V182)</f>
        <v>113</v>
      </c>
      <c r="Y182" s="26">
        <f t="shared" si="97"/>
        <v>37</v>
      </c>
      <c r="Z182" s="26">
        <f t="shared" si="98"/>
        <v>0</v>
      </c>
      <c r="AB182" s="26">
        <f t="shared" si="77"/>
        <v>0.7533333333333333</v>
      </c>
      <c r="AC182" s="26">
        <f t="shared" si="78"/>
        <v>1</v>
      </c>
      <c r="AD182" s="26">
        <f t="shared" si="87"/>
        <v>0</v>
      </c>
      <c r="AE182" s="26">
        <f t="shared" si="88"/>
        <v>0.99</v>
      </c>
      <c r="AF182" s="26">
        <f t="shared" si="79"/>
        <v>0</v>
      </c>
      <c r="AR182" s="26">
        <f t="shared" si="80"/>
        <v>37</v>
      </c>
      <c r="AS182" s="26">
        <f t="shared" si="81"/>
        <v>0</v>
      </c>
      <c r="AT182" s="26">
        <f t="shared" si="82"/>
        <v>0</v>
      </c>
      <c r="AU182" s="26">
        <f t="shared" si="83"/>
        <v>148000</v>
      </c>
      <c r="AV182" s="26">
        <f t="shared" si="84"/>
        <v>148000</v>
      </c>
      <c r="AW182" s="26">
        <f t="shared" si="85"/>
        <v>740</v>
      </c>
      <c r="AX182" s="26" t="str">
        <f t="shared" si="86"/>
        <v/>
      </c>
    </row>
    <row r="183" spans="1:50" x14ac:dyDescent="0.25">
      <c r="A183" s="25"/>
      <c r="B183" s="33">
        <v>199</v>
      </c>
      <c r="C183" s="34">
        <v>38.961368923816266</v>
      </c>
      <c r="D183" s="34">
        <v>16.692102085593675</v>
      </c>
      <c r="E183" s="34">
        <v>0.69011967894183279</v>
      </c>
      <c r="F183" s="35">
        <v>115210.81642130332</v>
      </c>
      <c r="G183" s="35">
        <v>-3205.9737550110094</v>
      </c>
      <c r="H183" s="35">
        <v>-25826.622271723827</v>
      </c>
      <c r="I183" s="36">
        <v>0</v>
      </c>
      <c r="J183" s="63">
        <v>199</v>
      </c>
      <c r="K183" s="33">
        <v>199</v>
      </c>
      <c r="L183" s="40">
        <f t="shared" si="89"/>
        <v>0.52360516318605776</v>
      </c>
      <c r="M183" s="40">
        <f t="shared" si="90"/>
        <v>1.1925631934668255</v>
      </c>
      <c r="N183" s="40">
        <f t="shared" si="91"/>
        <v>-0.14471865746822049</v>
      </c>
      <c r="O183" s="40">
        <f t="shared" si="92"/>
        <v>1.3950601207303257</v>
      </c>
      <c r="P183" s="40">
        <f t="shared" si="93"/>
        <v>-9.9289787067389883E-4</v>
      </c>
      <c r="Q183" s="40">
        <f t="shared" si="94"/>
        <v>-2.6027025604786234</v>
      </c>
      <c r="R183" s="36">
        <v>0</v>
      </c>
      <c r="S183" s="63">
        <v>199</v>
      </c>
      <c r="T183" s="25">
        <f t="shared" si="76"/>
        <v>8.809675142822429E-2</v>
      </c>
      <c r="U183" s="26">
        <f t="shared" si="95"/>
        <v>0</v>
      </c>
      <c r="V183" s="26">
        <f t="shared" si="96"/>
        <v>1</v>
      </c>
      <c r="W183" s="26">
        <f>SUM($U$20:U183)</f>
        <v>50</v>
      </c>
      <c r="X183" s="26">
        <f>SUM($V$20:V183)</f>
        <v>114</v>
      </c>
      <c r="Y183" s="26">
        <f t="shared" si="97"/>
        <v>36</v>
      </c>
      <c r="Z183" s="26">
        <f t="shared" si="98"/>
        <v>0</v>
      </c>
      <c r="AB183" s="26">
        <f t="shared" si="77"/>
        <v>0.76</v>
      </c>
      <c r="AC183" s="26">
        <f t="shared" si="78"/>
        <v>1</v>
      </c>
      <c r="AD183" s="26">
        <f t="shared" si="87"/>
        <v>6.6666666666667096E-3</v>
      </c>
      <c r="AE183" s="26">
        <f t="shared" si="88"/>
        <v>1</v>
      </c>
      <c r="AF183" s="26">
        <f t="shared" si="79"/>
        <v>6.6666666666667096E-3</v>
      </c>
      <c r="AR183" s="26">
        <f t="shared" si="80"/>
        <v>36</v>
      </c>
      <c r="AS183" s="26">
        <f t="shared" si="81"/>
        <v>0</v>
      </c>
      <c r="AT183" s="26">
        <f t="shared" si="82"/>
        <v>0</v>
      </c>
      <c r="AU183" s="26">
        <f t="shared" si="83"/>
        <v>144000</v>
      </c>
      <c r="AV183" s="26">
        <f t="shared" si="84"/>
        <v>144000</v>
      </c>
      <c r="AW183" s="26">
        <f t="shared" si="85"/>
        <v>720</v>
      </c>
      <c r="AX183" s="26" t="str">
        <f t="shared" si="86"/>
        <v/>
      </c>
    </row>
    <row r="184" spans="1:50" x14ac:dyDescent="0.25">
      <c r="A184" s="25"/>
      <c r="B184" s="33">
        <v>32</v>
      </c>
      <c r="C184" s="34">
        <v>49.105740781032011</v>
      </c>
      <c r="D184" s="34">
        <v>11.666735099067878</v>
      </c>
      <c r="E184" s="34">
        <v>1.1734616029136873</v>
      </c>
      <c r="F184" s="35">
        <v>77851.454180734276</v>
      </c>
      <c r="G184" s="35">
        <v>-1953.9165355820962</v>
      </c>
      <c r="H184" s="35">
        <v>-10429.360332812903</v>
      </c>
      <c r="I184" s="36">
        <v>0</v>
      </c>
      <c r="J184" s="63">
        <v>32</v>
      </c>
      <c r="K184" s="33">
        <v>32</v>
      </c>
      <c r="L184" s="40">
        <f t="shared" si="89"/>
        <v>1.7602455277917226</v>
      </c>
      <c r="M184" s="40">
        <f t="shared" si="90"/>
        <v>0.45059390294176765</v>
      </c>
      <c r="N184" s="40">
        <f t="shared" si="91"/>
        <v>0.63606974333238342</v>
      </c>
      <c r="O184" s="40">
        <f t="shared" si="92"/>
        <v>0.61450172372304335</v>
      </c>
      <c r="P184" s="40">
        <f t="shared" si="93"/>
        <v>0.32070516214301242</v>
      </c>
      <c r="Q184" s="40">
        <f t="shared" si="94"/>
        <v>-0.54216355978479081</v>
      </c>
      <c r="R184" s="36">
        <v>0</v>
      </c>
      <c r="S184" s="63">
        <v>32</v>
      </c>
      <c r="T184" s="25">
        <f t="shared" si="76"/>
        <v>7.5438982868958421E-2</v>
      </c>
      <c r="U184" s="26">
        <f t="shared" si="95"/>
        <v>0</v>
      </c>
      <c r="V184" s="26">
        <f t="shared" si="96"/>
        <v>1</v>
      </c>
      <c r="W184" s="26">
        <f>SUM($U$20:U184)</f>
        <v>50</v>
      </c>
      <c r="X184" s="26">
        <f>SUM($V$20:V184)</f>
        <v>115</v>
      </c>
      <c r="Y184" s="26">
        <f t="shared" si="97"/>
        <v>35</v>
      </c>
      <c r="Z184" s="26">
        <f t="shared" si="98"/>
        <v>0</v>
      </c>
      <c r="AB184" s="26">
        <f t="shared" si="77"/>
        <v>0.76666666666666672</v>
      </c>
      <c r="AC184" s="26">
        <f t="shared" si="78"/>
        <v>1</v>
      </c>
      <c r="AD184" s="26">
        <f t="shared" si="87"/>
        <v>6.6666666666667096E-3</v>
      </c>
      <c r="AE184" s="26">
        <f t="shared" si="88"/>
        <v>1</v>
      </c>
      <c r="AF184" s="26">
        <f t="shared" si="79"/>
        <v>6.6666666666667096E-3</v>
      </c>
      <c r="AR184" s="26">
        <f t="shared" si="80"/>
        <v>35</v>
      </c>
      <c r="AS184" s="26">
        <f t="shared" si="81"/>
        <v>0</v>
      </c>
      <c r="AT184" s="26">
        <f t="shared" si="82"/>
        <v>0</v>
      </c>
      <c r="AU184" s="26">
        <f t="shared" si="83"/>
        <v>140000</v>
      </c>
      <c r="AV184" s="26">
        <f t="shared" si="84"/>
        <v>140000</v>
      </c>
      <c r="AW184" s="26">
        <f t="shared" si="85"/>
        <v>700</v>
      </c>
      <c r="AX184" s="26" t="str">
        <f t="shared" si="86"/>
        <v/>
      </c>
    </row>
    <row r="185" spans="1:50" x14ac:dyDescent="0.25">
      <c r="A185" s="25"/>
      <c r="B185" s="33">
        <v>107</v>
      </c>
      <c r="C185" s="34">
        <v>35.933843850680113</v>
      </c>
      <c r="D185" s="34">
        <v>18.738430692798399</v>
      </c>
      <c r="E185" s="34">
        <v>0.41249020846222162</v>
      </c>
      <c r="F185" s="35">
        <v>58225.704806904854</v>
      </c>
      <c r="G185" s="35">
        <v>-5095.1503960659347</v>
      </c>
      <c r="H185" s="35">
        <v>-11737.17205432511</v>
      </c>
      <c r="I185" s="36">
        <v>0</v>
      </c>
      <c r="J185" s="63">
        <v>107</v>
      </c>
      <c r="K185" s="33">
        <v>107</v>
      </c>
      <c r="L185" s="40">
        <f t="shared" si="89"/>
        <v>0.15453749068815079</v>
      </c>
      <c r="M185" s="40">
        <f t="shared" si="90"/>
        <v>1.4946929660664741</v>
      </c>
      <c r="N185" s="40">
        <f t="shared" si="91"/>
        <v>-0.59320007304581235</v>
      </c>
      <c r="O185" s="40">
        <f t="shared" si="92"/>
        <v>0.20445608716590186</v>
      </c>
      <c r="P185" s="40">
        <f t="shared" si="93"/>
        <v>-0.48638961218996468</v>
      </c>
      <c r="Q185" s="40">
        <f t="shared" si="94"/>
        <v>-0.71718149923611196</v>
      </c>
      <c r="R185" s="36">
        <v>0</v>
      </c>
      <c r="S185" s="63">
        <v>107</v>
      </c>
      <c r="T185" s="25">
        <f t="shared" si="76"/>
        <v>7.465172502046169E-2</v>
      </c>
      <c r="U185" s="26">
        <f t="shared" si="95"/>
        <v>0</v>
      </c>
      <c r="V185" s="26">
        <f t="shared" si="96"/>
        <v>1</v>
      </c>
      <c r="W185" s="26">
        <f>SUM($U$20:U185)</f>
        <v>50</v>
      </c>
      <c r="X185" s="26">
        <f>SUM($V$20:V185)</f>
        <v>116</v>
      </c>
      <c r="Y185" s="26">
        <f t="shared" si="97"/>
        <v>34</v>
      </c>
      <c r="Z185" s="26">
        <f t="shared" si="98"/>
        <v>0</v>
      </c>
      <c r="AB185" s="26">
        <f t="shared" si="77"/>
        <v>0.77333333333333332</v>
      </c>
      <c r="AC185" s="26">
        <f t="shared" si="78"/>
        <v>1</v>
      </c>
      <c r="AD185" s="26">
        <f t="shared" si="87"/>
        <v>6.6666666666665986E-3</v>
      </c>
      <c r="AE185" s="26">
        <f t="shared" si="88"/>
        <v>1</v>
      </c>
      <c r="AF185" s="26">
        <f t="shared" si="79"/>
        <v>6.6666666666665986E-3</v>
      </c>
      <c r="AR185" s="26">
        <f t="shared" si="80"/>
        <v>34</v>
      </c>
      <c r="AS185" s="26">
        <f t="shared" si="81"/>
        <v>0</v>
      </c>
      <c r="AT185" s="26">
        <f t="shared" si="82"/>
        <v>0</v>
      </c>
      <c r="AU185" s="26">
        <f t="shared" si="83"/>
        <v>136000</v>
      </c>
      <c r="AV185" s="26">
        <f t="shared" si="84"/>
        <v>136000</v>
      </c>
      <c r="AW185" s="26">
        <f t="shared" si="85"/>
        <v>680</v>
      </c>
      <c r="AX185" s="26" t="str">
        <f t="shared" si="86"/>
        <v/>
      </c>
    </row>
    <row r="186" spans="1:50" x14ac:dyDescent="0.25">
      <c r="A186" s="25"/>
      <c r="B186" s="33">
        <v>135</v>
      </c>
      <c r="C186" s="34">
        <v>42.725071143437958</v>
      </c>
      <c r="D186" s="34">
        <v>11.332479998985406</v>
      </c>
      <c r="E186" s="34">
        <v>1.4397733133159236</v>
      </c>
      <c r="F186" s="35">
        <v>31996.652164624218</v>
      </c>
      <c r="G186" s="35">
        <v>-773.22200997095251</v>
      </c>
      <c r="H186" s="35">
        <v>-3863.0999707062174</v>
      </c>
      <c r="I186" s="36">
        <v>0</v>
      </c>
      <c r="J186" s="63">
        <v>135</v>
      </c>
      <c r="K186" s="33">
        <v>135</v>
      </c>
      <c r="L186" s="40">
        <f t="shared" si="89"/>
        <v>0.9824158367941489</v>
      </c>
      <c r="M186" s="40">
        <f t="shared" si="90"/>
        <v>0.40124287641424433</v>
      </c>
      <c r="N186" s="40">
        <f t="shared" si="91"/>
        <v>1.0662684994649962</v>
      </c>
      <c r="O186" s="40">
        <f t="shared" si="92"/>
        <v>-0.34355399806103365</v>
      </c>
      <c r="P186" s="40">
        <f t="shared" si="93"/>
        <v>0.62406760633795977</v>
      </c>
      <c r="Q186" s="40">
        <f t="shared" si="94"/>
        <v>0.33656641301892171</v>
      </c>
      <c r="R186" s="36">
        <v>0</v>
      </c>
      <c r="S186" s="63">
        <v>135</v>
      </c>
      <c r="T186" s="25">
        <f t="shared" si="76"/>
        <v>7.4205543653769857E-2</v>
      </c>
      <c r="U186" s="26">
        <f t="shared" si="95"/>
        <v>0</v>
      </c>
      <c r="V186" s="26">
        <f t="shared" si="96"/>
        <v>1</v>
      </c>
      <c r="W186" s="26">
        <f>SUM($U$20:U186)</f>
        <v>50</v>
      </c>
      <c r="X186" s="26">
        <f>SUM($V$20:V186)</f>
        <v>117</v>
      </c>
      <c r="Y186" s="26">
        <f t="shared" si="97"/>
        <v>33</v>
      </c>
      <c r="Z186" s="26">
        <f t="shared" si="98"/>
        <v>0</v>
      </c>
      <c r="AB186" s="26">
        <f t="shared" si="77"/>
        <v>0.78</v>
      </c>
      <c r="AC186" s="26">
        <f t="shared" si="78"/>
        <v>1</v>
      </c>
      <c r="AD186" s="26">
        <f t="shared" si="87"/>
        <v>6.6666666666667096E-3</v>
      </c>
      <c r="AE186" s="26">
        <f t="shared" si="88"/>
        <v>1</v>
      </c>
      <c r="AF186" s="26">
        <f t="shared" si="79"/>
        <v>6.6666666666667096E-3</v>
      </c>
      <c r="AR186" s="26">
        <f t="shared" si="80"/>
        <v>33</v>
      </c>
      <c r="AS186" s="26">
        <f t="shared" si="81"/>
        <v>0</v>
      </c>
      <c r="AT186" s="26">
        <f t="shared" si="82"/>
        <v>0</v>
      </c>
      <c r="AU186" s="26">
        <f t="shared" si="83"/>
        <v>132000</v>
      </c>
      <c r="AV186" s="26">
        <f t="shared" si="84"/>
        <v>132000</v>
      </c>
      <c r="AW186" s="26">
        <f t="shared" si="85"/>
        <v>660</v>
      </c>
      <c r="AX186" s="26" t="str">
        <f t="shared" si="86"/>
        <v/>
      </c>
    </row>
    <row r="187" spans="1:50" x14ac:dyDescent="0.25">
      <c r="A187" s="25"/>
      <c r="B187" s="33">
        <v>153</v>
      </c>
      <c r="C187" s="34">
        <v>31.042745838028427</v>
      </c>
      <c r="D187" s="34">
        <v>10.964524869784432</v>
      </c>
      <c r="E187" s="34">
        <v>0.99876933706125626</v>
      </c>
      <c r="F187" s="35">
        <v>28163.570419126732</v>
      </c>
      <c r="G187" s="35">
        <v>-350.96372167553739</v>
      </c>
      <c r="H187" s="35">
        <v>-2871.0596415199716</v>
      </c>
      <c r="I187" s="36">
        <v>0</v>
      </c>
      <c r="J187" s="63">
        <v>153</v>
      </c>
      <c r="K187" s="33">
        <v>153</v>
      </c>
      <c r="L187" s="40">
        <f t="shared" si="89"/>
        <v>-0.44170733499667186</v>
      </c>
      <c r="M187" s="40">
        <f t="shared" si="90"/>
        <v>0.34691621591555616</v>
      </c>
      <c r="N187" s="40">
        <f t="shared" si="91"/>
        <v>0.35387263167629596</v>
      </c>
      <c r="O187" s="40">
        <f t="shared" si="92"/>
        <v>-0.42363952317244469</v>
      </c>
      <c r="P187" s="40">
        <f t="shared" si="93"/>
        <v>0.7325607886473865</v>
      </c>
      <c r="Q187" s="40">
        <f t="shared" si="94"/>
        <v>0.46932623724348727</v>
      </c>
      <c r="R187" s="36">
        <v>0</v>
      </c>
      <c r="S187" s="63">
        <v>153</v>
      </c>
      <c r="T187" s="25">
        <f t="shared" si="76"/>
        <v>7.0395634988958289E-2</v>
      </c>
      <c r="U187" s="26">
        <f t="shared" si="95"/>
        <v>0</v>
      </c>
      <c r="V187" s="26">
        <f t="shared" si="96"/>
        <v>1</v>
      </c>
      <c r="W187" s="26">
        <f>SUM($U$20:U187)</f>
        <v>50</v>
      </c>
      <c r="X187" s="26">
        <f>SUM($V$20:V187)</f>
        <v>118</v>
      </c>
      <c r="Y187" s="26">
        <f t="shared" si="97"/>
        <v>32</v>
      </c>
      <c r="Z187" s="26">
        <f t="shared" si="98"/>
        <v>0</v>
      </c>
      <c r="AB187" s="26">
        <f t="shared" si="77"/>
        <v>0.78666666666666663</v>
      </c>
      <c r="AC187" s="26">
        <f t="shared" si="78"/>
        <v>1</v>
      </c>
      <c r="AD187" s="26">
        <f t="shared" si="87"/>
        <v>6.6666666666665986E-3</v>
      </c>
      <c r="AE187" s="26">
        <f t="shared" si="88"/>
        <v>1</v>
      </c>
      <c r="AF187" s="26">
        <f t="shared" si="79"/>
        <v>6.6666666666665986E-3</v>
      </c>
      <c r="AR187" s="26">
        <f t="shared" si="80"/>
        <v>32</v>
      </c>
      <c r="AS187" s="26">
        <f t="shared" si="81"/>
        <v>0</v>
      </c>
      <c r="AT187" s="26">
        <f t="shared" si="82"/>
        <v>0</v>
      </c>
      <c r="AU187" s="26">
        <f t="shared" si="83"/>
        <v>128000</v>
      </c>
      <c r="AV187" s="26">
        <f t="shared" si="84"/>
        <v>128000</v>
      </c>
      <c r="AW187" s="26">
        <f t="shared" si="85"/>
        <v>640</v>
      </c>
      <c r="AX187" s="26" t="str">
        <f t="shared" si="86"/>
        <v/>
      </c>
    </row>
    <row r="188" spans="1:50" x14ac:dyDescent="0.25">
      <c r="A188" s="25"/>
      <c r="B188" s="33">
        <v>8</v>
      </c>
      <c r="C188" s="34">
        <v>42.001734309212921</v>
      </c>
      <c r="D188" s="34">
        <v>15.930614719152564</v>
      </c>
      <c r="E188" s="34">
        <v>2.8020593210734366</v>
      </c>
      <c r="F188" s="35">
        <v>117987.39337035212</v>
      </c>
      <c r="G188" s="35">
        <v>-5313.2024814853094</v>
      </c>
      <c r="H188" s="35">
        <v>-1796.6513475930628</v>
      </c>
      <c r="I188" s="36">
        <v>0</v>
      </c>
      <c r="J188" s="63">
        <v>8</v>
      </c>
      <c r="K188" s="33">
        <v>8</v>
      </c>
      <c r="L188" s="40">
        <f t="shared" si="89"/>
        <v>0.89423812219543874</v>
      </c>
      <c r="M188" s="40">
        <f t="shared" si="90"/>
        <v>1.0801335455352405</v>
      </c>
      <c r="N188" s="40">
        <f t="shared" si="91"/>
        <v>3.2668992758922561</v>
      </c>
      <c r="O188" s="40">
        <f t="shared" si="92"/>
        <v>1.4530718297782768</v>
      </c>
      <c r="P188" s="40">
        <f t="shared" si="93"/>
        <v>-0.542414953342781</v>
      </c>
      <c r="Q188" s="40">
        <f t="shared" si="94"/>
        <v>0.61310895660546672</v>
      </c>
      <c r="R188" s="36">
        <v>0</v>
      </c>
      <c r="S188" s="63">
        <v>8</v>
      </c>
      <c r="T188" s="25">
        <f t="shared" si="76"/>
        <v>6.7024355700191163E-2</v>
      </c>
      <c r="U188" s="26">
        <f t="shared" si="95"/>
        <v>0</v>
      </c>
      <c r="V188" s="26">
        <f t="shared" si="96"/>
        <v>1</v>
      </c>
      <c r="W188" s="26">
        <f>SUM($U$20:U188)</f>
        <v>50</v>
      </c>
      <c r="X188" s="26">
        <f>SUM($V$20:V188)</f>
        <v>119</v>
      </c>
      <c r="Y188" s="26">
        <f t="shared" si="97"/>
        <v>31</v>
      </c>
      <c r="Z188" s="26">
        <f t="shared" si="98"/>
        <v>0</v>
      </c>
      <c r="AB188" s="26">
        <f t="shared" si="77"/>
        <v>0.79333333333333333</v>
      </c>
      <c r="AC188" s="26">
        <f t="shared" si="78"/>
        <v>1</v>
      </c>
      <c r="AD188" s="26">
        <f t="shared" si="87"/>
        <v>6.6666666666667096E-3</v>
      </c>
      <c r="AE188" s="26">
        <f t="shared" si="88"/>
        <v>1</v>
      </c>
      <c r="AF188" s="26">
        <f t="shared" si="79"/>
        <v>6.6666666666667096E-3</v>
      </c>
      <c r="AR188" s="26">
        <f t="shared" si="80"/>
        <v>31</v>
      </c>
      <c r="AS188" s="26">
        <f t="shared" si="81"/>
        <v>0</v>
      </c>
      <c r="AT188" s="26">
        <f t="shared" si="82"/>
        <v>0</v>
      </c>
      <c r="AU188" s="26">
        <f t="shared" si="83"/>
        <v>124000</v>
      </c>
      <c r="AV188" s="26">
        <f t="shared" si="84"/>
        <v>124000</v>
      </c>
      <c r="AW188" s="26">
        <f t="shared" si="85"/>
        <v>620</v>
      </c>
      <c r="AX188" s="26" t="str">
        <f t="shared" si="86"/>
        <v/>
      </c>
    </row>
    <row r="189" spans="1:50" x14ac:dyDescent="0.25">
      <c r="A189" s="25"/>
      <c r="B189" s="33">
        <v>81</v>
      </c>
      <c r="C189" s="34">
        <v>45.448915247731875</v>
      </c>
      <c r="D189" s="34">
        <v>31.646028794313985</v>
      </c>
      <c r="E189" s="34">
        <v>0.62210356293021163</v>
      </c>
      <c r="F189" s="35">
        <v>249835.97285613231</v>
      </c>
      <c r="G189" s="35">
        <v>-18532.443760772701</v>
      </c>
      <c r="H189" s="35">
        <v>-17228.155228443382</v>
      </c>
      <c r="I189" s="36">
        <v>0</v>
      </c>
      <c r="J189" s="63">
        <v>81</v>
      </c>
      <c r="K189" s="33">
        <v>81</v>
      </c>
      <c r="L189" s="40">
        <f t="shared" si="89"/>
        <v>1.3144635587895772</v>
      </c>
      <c r="M189" s="40">
        <f t="shared" si="90"/>
        <v>3.4004326725281966</v>
      </c>
      <c r="N189" s="40">
        <f t="shared" si="91"/>
        <v>-0.25459158968354073</v>
      </c>
      <c r="O189" s="40">
        <f t="shared" si="92"/>
        <v>4.207816816815301</v>
      </c>
      <c r="P189" s="40">
        <f t="shared" si="93"/>
        <v>-3.9389085068397112</v>
      </c>
      <c r="Q189" s="40">
        <f t="shared" si="94"/>
        <v>-1.4520124729062656</v>
      </c>
      <c r="R189" s="36">
        <v>0</v>
      </c>
      <c r="S189" s="63">
        <v>81</v>
      </c>
      <c r="T189" s="25">
        <f t="shared" si="76"/>
        <v>6.6481366506643769E-2</v>
      </c>
      <c r="U189" s="26">
        <f t="shared" si="95"/>
        <v>0</v>
      </c>
      <c r="V189" s="26">
        <f t="shared" si="96"/>
        <v>1</v>
      </c>
      <c r="W189" s="26">
        <f>SUM($U$20:U189)</f>
        <v>50</v>
      </c>
      <c r="X189" s="26">
        <f>SUM($V$20:V189)</f>
        <v>120</v>
      </c>
      <c r="Y189" s="26">
        <f t="shared" si="97"/>
        <v>30</v>
      </c>
      <c r="Z189" s="26">
        <f t="shared" si="98"/>
        <v>0</v>
      </c>
      <c r="AB189" s="26">
        <f t="shared" si="77"/>
        <v>0.8</v>
      </c>
      <c r="AC189" s="26">
        <f t="shared" si="78"/>
        <v>1</v>
      </c>
      <c r="AD189" s="26">
        <f t="shared" si="87"/>
        <v>6.6666666666667096E-3</v>
      </c>
      <c r="AE189" s="26">
        <f t="shared" si="88"/>
        <v>1</v>
      </c>
      <c r="AF189" s="26">
        <f t="shared" si="79"/>
        <v>6.6666666666667096E-3</v>
      </c>
      <c r="AR189" s="26">
        <f t="shared" si="80"/>
        <v>30</v>
      </c>
      <c r="AS189" s="26">
        <f t="shared" si="81"/>
        <v>0</v>
      </c>
      <c r="AT189" s="26">
        <f t="shared" si="82"/>
        <v>0</v>
      </c>
      <c r="AU189" s="26">
        <f t="shared" si="83"/>
        <v>120000</v>
      </c>
      <c r="AV189" s="26">
        <f t="shared" si="84"/>
        <v>120000</v>
      </c>
      <c r="AW189" s="26">
        <f t="shared" si="85"/>
        <v>600</v>
      </c>
      <c r="AX189" s="26" t="str">
        <f t="shared" si="86"/>
        <v/>
      </c>
    </row>
    <row r="190" spans="1:50" x14ac:dyDescent="0.25">
      <c r="A190" s="25"/>
      <c r="B190" s="33">
        <v>78</v>
      </c>
      <c r="C190" s="34">
        <v>49.490450649478191</v>
      </c>
      <c r="D190" s="34">
        <v>8.7406865781712195</v>
      </c>
      <c r="E190" s="34">
        <v>0.98250794161298705</v>
      </c>
      <c r="F190" s="35">
        <v>16478.303014302001</v>
      </c>
      <c r="G190" s="35">
        <v>-173.27230610420921</v>
      </c>
      <c r="H190" s="35">
        <v>706.60667668446649</v>
      </c>
      <c r="I190" s="36">
        <v>0</v>
      </c>
      <c r="J190" s="63">
        <v>78</v>
      </c>
      <c r="K190" s="33">
        <v>78</v>
      </c>
      <c r="L190" s="40">
        <f t="shared" si="89"/>
        <v>1.8071432321226495</v>
      </c>
      <c r="M190" s="40">
        <f t="shared" si="90"/>
        <v>1.8578061927040045E-2</v>
      </c>
      <c r="N190" s="40">
        <f t="shared" si="91"/>
        <v>0.32760404557371803</v>
      </c>
      <c r="O190" s="40">
        <f t="shared" si="92"/>
        <v>-0.66778270568659326</v>
      </c>
      <c r="P190" s="40">
        <f t="shared" si="93"/>
        <v>0.77821603729205713</v>
      </c>
      <c r="Q190" s="40">
        <f t="shared" si="94"/>
        <v>0.94810753026670547</v>
      </c>
      <c r="R190" s="36">
        <v>0</v>
      </c>
      <c r="S190" s="63">
        <v>78</v>
      </c>
      <c r="T190" s="25">
        <f t="shared" si="76"/>
        <v>5.5846298316472837E-2</v>
      </c>
      <c r="U190" s="26">
        <f t="shared" si="95"/>
        <v>0</v>
      </c>
      <c r="V190" s="26">
        <f t="shared" si="96"/>
        <v>1</v>
      </c>
      <c r="W190" s="26">
        <f>SUM($U$20:U190)</f>
        <v>50</v>
      </c>
      <c r="X190" s="26">
        <f>SUM($V$20:V190)</f>
        <v>121</v>
      </c>
      <c r="Y190" s="26">
        <f t="shared" si="97"/>
        <v>29</v>
      </c>
      <c r="Z190" s="26">
        <f t="shared" si="98"/>
        <v>0</v>
      </c>
      <c r="AB190" s="26">
        <f t="shared" si="77"/>
        <v>0.80666666666666664</v>
      </c>
      <c r="AC190" s="26">
        <f t="shared" si="78"/>
        <v>1</v>
      </c>
      <c r="AD190" s="26">
        <f t="shared" si="87"/>
        <v>6.6666666666665986E-3</v>
      </c>
      <c r="AE190" s="26">
        <f t="shared" si="88"/>
        <v>1</v>
      </c>
      <c r="AF190" s="26">
        <f t="shared" si="79"/>
        <v>6.6666666666665986E-3</v>
      </c>
      <c r="AR190" s="26">
        <f t="shared" si="80"/>
        <v>29</v>
      </c>
      <c r="AS190" s="26">
        <f t="shared" si="81"/>
        <v>0</v>
      </c>
      <c r="AT190" s="26">
        <f t="shared" si="82"/>
        <v>0</v>
      </c>
      <c r="AU190" s="26">
        <f t="shared" si="83"/>
        <v>116000</v>
      </c>
      <c r="AV190" s="26">
        <f t="shared" si="84"/>
        <v>116000</v>
      </c>
      <c r="AW190" s="26">
        <f t="shared" si="85"/>
        <v>580</v>
      </c>
      <c r="AX190" s="26" t="str">
        <f t="shared" si="86"/>
        <v/>
      </c>
    </row>
    <row r="191" spans="1:50" x14ac:dyDescent="0.25">
      <c r="A191" s="25"/>
      <c r="B191" s="33">
        <v>45</v>
      </c>
      <c r="C191" s="34">
        <v>39.565472853080266</v>
      </c>
      <c r="D191" s="34">
        <v>23.895595636133649</v>
      </c>
      <c r="E191" s="34">
        <v>0.37236529901527021</v>
      </c>
      <c r="F191" s="35">
        <v>70301.975519758882</v>
      </c>
      <c r="G191" s="35">
        <v>-6211.3322387703101</v>
      </c>
      <c r="H191" s="35">
        <v>-21486.69355302678</v>
      </c>
      <c r="I191" s="36">
        <v>0</v>
      </c>
      <c r="J191" s="63">
        <v>45</v>
      </c>
      <c r="K191" s="33">
        <v>45</v>
      </c>
      <c r="L191" s="40">
        <f t="shared" si="89"/>
        <v>0.59724789965705571</v>
      </c>
      <c r="M191" s="40">
        <f t="shared" si="90"/>
        <v>2.2561215392207927</v>
      </c>
      <c r="N191" s="40">
        <f t="shared" si="91"/>
        <v>-0.65801767384879706</v>
      </c>
      <c r="O191" s="40">
        <f t="shared" si="92"/>
        <v>0.45676859851855162</v>
      </c>
      <c r="P191" s="40">
        <f t="shared" si="93"/>
        <v>-0.77317645215905118</v>
      </c>
      <c r="Q191" s="40">
        <f t="shared" si="94"/>
        <v>-2.0219114808317049</v>
      </c>
      <c r="R191" s="36">
        <v>0</v>
      </c>
      <c r="S191" s="63">
        <v>45</v>
      </c>
      <c r="T191" s="25">
        <f t="shared" si="76"/>
        <v>4.9696702807797644E-2</v>
      </c>
      <c r="U191" s="26">
        <f t="shared" si="95"/>
        <v>0</v>
      </c>
      <c r="V191" s="26">
        <f t="shared" si="96"/>
        <v>1</v>
      </c>
      <c r="W191" s="26">
        <f>SUM($U$20:U191)</f>
        <v>50</v>
      </c>
      <c r="X191" s="26">
        <f>SUM($V$20:V191)</f>
        <v>122</v>
      </c>
      <c r="Y191" s="26">
        <f t="shared" si="97"/>
        <v>28</v>
      </c>
      <c r="Z191" s="26">
        <f t="shared" si="98"/>
        <v>0</v>
      </c>
      <c r="AB191" s="26">
        <f t="shared" si="77"/>
        <v>0.81333333333333335</v>
      </c>
      <c r="AC191" s="26">
        <f t="shared" si="78"/>
        <v>1</v>
      </c>
      <c r="AD191" s="26">
        <f t="shared" si="87"/>
        <v>6.6666666666667096E-3</v>
      </c>
      <c r="AE191" s="26">
        <f t="shared" si="88"/>
        <v>1</v>
      </c>
      <c r="AF191" s="26">
        <f t="shared" si="79"/>
        <v>6.6666666666667096E-3</v>
      </c>
      <c r="AR191" s="26">
        <f t="shared" si="80"/>
        <v>28</v>
      </c>
      <c r="AS191" s="26">
        <f t="shared" si="81"/>
        <v>0</v>
      </c>
      <c r="AT191" s="26">
        <f t="shared" si="82"/>
        <v>0</v>
      </c>
      <c r="AU191" s="26">
        <f t="shared" si="83"/>
        <v>112000</v>
      </c>
      <c r="AV191" s="26">
        <f t="shared" si="84"/>
        <v>112000</v>
      </c>
      <c r="AW191" s="26">
        <f t="shared" si="85"/>
        <v>560</v>
      </c>
      <c r="AX191" s="26" t="str">
        <f t="shared" si="86"/>
        <v/>
      </c>
    </row>
    <row r="192" spans="1:50" x14ac:dyDescent="0.25">
      <c r="A192" s="25"/>
      <c r="B192" s="33">
        <v>113</v>
      </c>
      <c r="C192" s="34">
        <v>33.770850446098059</v>
      </c>
      <c r="D192" s="34">
        <v>10.616173508053144</v>
      </c>
      <c r="E192" s="34">
        <v>1.4649753568342121</v>
      </c>
      <c r="F192" s="35">
        <v>48850.008358394487</v>
      </c>
      <c r="G192" s="35">
        <v>-701.97658667182873</v>
      </c>
      <c r="H192" s="35">
        <v>-66.034885613193637</v>
      </c>
      <c r="I192" s="36">
        <v>0</v>
      </c>
      <c r="J192" s="63">
        <v>113</v>
      </c>
      <c r="K192" s="33">
        <v>113</v>
      </c>
      <c r="L192" s="40">
        <f t="shared" si="89"/>
        <v>-0.10914024018873612</v>
      </c>
      <c r="M192" s="40">
        <f t="shared" si="90"/>
        <v>0.29548394969296782</v>
      </c>
      <c r="N192" s="40">
        <f t="shared" si="91"/>
        <v>1.1069797688162093</v>
      </c>
      <c r="O192" s="40">
        <f t="shared" si="92"/>
        <v>8.5673419686108938E-3</v>
      </c>
      <c r="P192" s="40">
        <f t="shared" si="93"/>
        <v>0.64237309118683605</v>
      </c>
      <c r="Q192" s="40">
        <f t="shared" si="94"/>
        <v>0.84470875203016715</v>
      </c>
      <c r="R192" s="36">
        <v>0</v>
      </c>
      <c r="S192" s="63">
        <v>113</v>
      </c>
      <c r="T192" s="25">
        <f t="shared" si="76"/>
        <v>4.9479588972296734E-2</v>
      </c>
      <c r="U192" s="26">
        <f t="shared" si="95"/>
        <v>0</v>
      </c>
      <c r="V192" s="26">
        <f t="shared" si="96"/>
        <v>1</v>
      </c>
      <c r="W192" s="26">
        <f>SUM($U$20:U192)</f>
        <v>50</v>
      </c>
      <c r="X192" s="26">
        <f>SUM($V$20:V192)</f>
        <v>123</v>
      </c>
      <c r="Y192" s="26">
        <f t="shared" si="97"/>
        <v>27</v>
      </c>
      <c r="Z192" s="26">
        <f t="shared" si="98"/>
        <v>0</v>
      </c>
      <c r="AB192" s="26">
        <f t="shared" si="77"/>
        <v>0.82</v>
      </c>
      <c r="AC192" s="26">
        <f t="shared" si="78"/>
        <v>1</v>
      </c>
      <c r="AD192" s="26">
        <f t="shared" si="87"/>
        <v>6.6666666666665986E-3</v>
      </c>
      <c r="AE192" s="26">
        <f t="shared" si="88"/>
        <v>1</v>
      </c>
      <c r="AF192" s="26">
        <f t="shared" si="79"/>
        <v>6.6666666666665986E-3</v>
      </c>
      <c r="AR192" s="26">
        <f t="shared" si="80"/>
        <v>27</v>
      </c>
      <c r="AS192" s="26">
        <f t="shared" si="81"/>
        <v>0</v>
      </c>
      <c r="AT192" s="26">
        <f t="shared" si="82"/>
        <v>0</v>
      </c>
      <c r="AU192" s="26">
        <f t="shared" si="83"/>
        <v>108000</v>
      </c>
      <c r="AV192" s="26">
        <f t="shared" si="84"/>
        <v>108000</v>
      </c>
      <c r="AW192" s="26">
        <f t="shared" si="85"/>
        <v>540</v>
      </c>
      <c r="AX192" s="26" t="str">
        <f t="shared" si="86"/>
        <v/>
      </c>
    </row>
    <row r="193" spans="1:50" x14ac:dyDescent="0.25">
      <c r="A193" s="25"/>
      <c r="B193" s="33">
        <v>7</v>
      </c>
      <c r="C193" s="34">
        <v>46.846749371494667</v>
      </c>
      <c r="D193" s="34">
        <v>16.900791117598846</v>
      </c>
      <c r="E193" s="34">
        <v>0.99788891819892189</v>
      </c>
      <c r="F193" s="35">
        <v>74282.971881034697</v>
      </c>
      <c r="G193" s="35">
        <v>-4468.4713667422684</v>
      </c>
      <c r="H193" s="35">
        <v>-8517.3212654058079</v>
      </c>
      <c r="I193" s="36">
        <v>0</v>
      </c>
      <c r="J193" s="63">
        <v>7</v>
      </c>
      <c r="K193" s="33">
        <v>7</v>
      </c>
      <c r="L193" s="40">
        <f t="shared" si="89"/>
        <v>1.4848652480019737</v>
      </c>
      <c r="M193" s="40">
        <f t="shared" si="90"/>
        <v>1.22337504331429</v>
      </c>
      <c r="N193" s="40">
        <f t="shared" si="91"/>
        <v>0.35245040694994101</v>
      </c>
      <c r="O193" s="40">
        <f t="shared" si="92"/>
        <v>0.539944540287571</v>
      </c>
      <c r="P193" s="40">
        <f t="shared" si="93"/>
        <v>-0.32537346623727592</v>
      </c>
      <c r="Q193" s="40">
        <f t="shared" si="94"/>
        <v>-0.28628487921976725</v>
      </c>
      <c r="R193" s="36">
        <v>0</v>
      </c>
      <c r="S193" s="63">
        <v>7</v>
      </c>
      <c r="T193" s="25">
        <f t="shared" si="76"/>
        <v>3.5465541211561369E-2</v>
      </c>
      <c r="U193" s="26">
        <f t="shared" si="95"/>
        <v>0</v>
      </c>
      <c r="V193" s="26">
        <f t="shared" si="96"/>
        <v>1</v>
      </c>
      <c r="W193" s="26">
        <f>SUM($U$20:U193)</f>
        <v>50</v>
      </c>
      <c r="X193" s="26">
        <f>SUM($V$20:V193)</f>
        <v>124</v>
      </c>
      <c r="Y193" s="26">
        <f t="shared" si="97"/>
        <v>26</v>
      </c>
      <c r="Z193" s="26">
        <f t="shared" si="98"/>
        <v>0</v>
      </c>
      <c r="AB193" s="26">
        <f t="shared" si="77"/>
        <v>0.82666666666666666</v>
      </c>
      <c r="AC193" s="26">
        <f t="shared" si="78"/>
        <v>1</v>
      </c>
      <c r="AD193" s="26">
        <f t="shared" si="87"/>
        <v>6.6666666666667096E-3</v>
      </c>
      <c r="AE193" s="26">
        <f t="shared" si="88"/>
        <v>1</v>
      </c>
      <c r="AF193" s="26">
        <f t="shared" si="79"/>
        <v>6.6666666666667096E-3</v>
      </c>
      <c r="AR193" s="26">
        <f t="shared" si="80"/>
        <v>26</v>
      </c>
      <c r="AS193" s="26">
        <f t="shared" si="81"/>
        <v>0</v>
      </c>
      <c r="AT193" s="26">
        <f t="shared" si="82"/>
        <v>0</v>
      </c>
      <c r="AU193" s="26">
        <f t="shared" si="83"/>
        <v>104000</v>
      </c>
      <c r="AV193" s="26">
        <f t="shared" si="84"/>
        <v>104000</v>
      </c>
      <c r="AW193" s="26">
        <f t="shared" si="85"/>
        <v>520</v>
      </c>
      <c r="AX193" s="26" t="str">
        <f t="shared" si="86"/>
        <v/>
      </c>
    </row>
    <row r="194" spans="1:50" x14ac:dyDescent="0.25">
      <c r="A194" s="25"/>
      <c r="B194" s="33">
        <v>163</v>
      </c>
      <c r="C194" s="34">
        <v>31.652901407727953</v>
      </c>
      <c r="D194" s="34">
        <v>9.7885668887673987</v>
      </c>
      <c r="E194" s="34">
        <v>0.20006011494447423</v>
      </c>
      <c r="F194" s="35">
        <v>29746.858882249864</v>
      </c>
      <c r="G194" s="35">
        <v>-396.03451920990949</v>
      </c>
      <c r="H194" s="35">
        <v>-194.08914056490551</v>
      </c>
      <c r="I194" s="36">
        <v>0</v>
      </c>
      <c r="J194" s="63">
        <v>163</v>
      </c>
      <c r="K194" s="33">
        <v>163</v>
      </c>
      <c r="L194" s="40">
        <f t="shared" si="89"/>
        <v>-0.36732687883834525</v>
      </c>
      <c r="M194" s="40">
        <f t="shared" si="90"/>
        <v>0.17329213807170238</v>
      </c>
      <c r="N194" s="40">
        <f t="shared" si="91"/>
        <v>-0.93635870417937639</v>
      </c>
      <c r="O194" s="40">
        <f t="shared" si="92"/>
        <v>-0.39055948564885201</v>
      </c>
      <c r="P194" s="40">
        <f t="shared" si="93"/>
        <v>0.72098049670458653</v>
      </c>
      <c r="Q194" s="40">
        <f t="shared" si="94"/>
        <v>0.82757188785394753</v>
      </c>
      <c r="R194" s="36">
        <v>0</v>
      </c>
      <c r="S194" s="63">
        <v>163</v>
      </c>
      <c r="T194" s="25">
        <f t="shared" si="76"/>
        <v>3.2157395792533489E-2</v>
      </c>
      <c r="U194" s="26">
        <f t="shared" si="95"/>
        <v>0</v>
      </c>
      <c r="V194" s="26">
        <f t="shared" si="96"/>
        <v>1</v>
      </c>
      <c r="W194" s="26">
        <f>SUM($U$20:U194)</f>
        <v>50</v>
      </c>
      <c r="X194" s="26">
        <f>SUM($V$20:V194)</f>
        <v>125</v>
      </c>
      <c r="Y194" s="26">
        <f t="shared" si="97"/>
        <v>25</v>
      </c>
      <c r="Z194" s="26">
        <f t="shared" si="98"/>
        <v>0</v>
      </c>
      <c r="AB194" s="26">
        <f t="shared" si="77"/>
        <v>0.83333333333333337</v>
      </c>
      <c r="AC194" s="26">
        <f t="shared" si="78"/>
        <v>1</v>
      </c>
      <c r="AD194" s="26">
        <f t="shared" si="87"/>
        <v>6.6666666666667096E-3</v>
      </c>
      <c r="AE194" s="26">
        <f t="shared" si="88"/>
        <v>1</v>
      </c>
      <c r="AF194" s="26">
        <f t="shared" si="79"/>
        <v>6.6666666666667096E-3</v>
      </c>
      <c r="AR194" s="26">
        <f t="shared" si="80"/>
        <v>25</v>
      </c>
      <c r="AS194" s="26">
        <f t="shared" si="81"/>
        <v>0</v>
      </c>
      <c r="AT194" s="26">
        <f t="shared" si="82"/>
        <v>0</v>
      </c>
      <c r="AU194" s="26">
        <f t="shared" si="83"/>
        <v>100000</v>
      </c>
      <c r="AV194" s="26">
        <f t="shared" si="84"/>
        <v>100000</v>
      </c>
      <c r="AW194" s="26">
        <f t="shared" si="85"/>
        <v>500</v>
      </c>
      <c r="AX194" s="26" t="str">
        <f t="shared" si="86"/>
        <v/>
      </c>
    </row>
    <row r="195" spans="1:50" x14ac:dyDescent="0.25">
      <c r="A195" s="25"/>
      <c r="B195" s="33">
        <v>44</v>
      </c>
      <c r="C195" s="34">
        <v>35.477684460829117</v>
      </c>
      <c r="D195" s="34">
        <v>13.103107449257873</v>
      </c>
      <c r="E195" s="34">
        <v>3.6961478828542251</v>
      </c>
      <c r="F195" s="35">
        <v>81993.019316148187</v>
      </c>
      <c r="G195" s="35">
        <v>-736.44654053770023</v>
      </c>
      <c r="H195" s="35">
        <v>492.94841160736894</v>
      </c>
      <c r="I195" s="36">
        <v>0</v>
      </c>
      <c r="J195" s="63">
        <v>44</v>
      </c>
      <c r="K195" s="33">
        <v>44</v>
      </c>
      <c r="L195" s="40">
        <f t="shared" si="89"/>
        <v>9.8929797858714363E-2</v>
      </c>
      <c r="M195" s="40">
        <f t="shared" si="90"/>
        <v>0.66266680755904117</v>
      </c>
      <c r="N195" s="40">
        <f t="shared" si="91"/>
        <v>4.7112059741202064</v>
      </c>
      <c r="O195" s="40">
        <f t="shared" si="92"/>
        <v>0.70103246861058488</v>
      </c>
      <c r="P195" s="40">
        <f t="shared" si="93"/>
        <v>0.63351653326333313</v>
      </c>
      <c r="Q195" s="40">
        <f t="shared" si="94"/>
        <v>0.9195147070908285</v>
      </c>
      <c r="R195" s="36">
        <v>0</v>
      </c>
      <c r="S195" s="63">
        <v>44</v>
      </c>
      <c r="T195" s="25">
        <f t="shared" si="76"/>
        <v>3.0738291995802552E-2</v>
      </c>
      <c r="U195" s="26">
        <f t="shared" si="95"/>
        <v>0</v>
      </c>
      <c r="V195" s="26">
        <f t="shared" si="96"/>
        <v>1</v>
      </c>
      <c r="W195" s="26">
        <f>SUM($U$20:U195)</f>
        <v>50</v>
      </c>
      <c r="X195" s="26">
        <f>SUM($V$20:V195)</f>
        <v>126</v>
      </c>
      <c r="Y195" s="26">
        <f t="shared" si="97"/>
        <v>24</v>
      </c>
      <c r="Z195" s="26">
        <f t="shared" si="98"/>
        <v>0</v>
      </c>
      <c r="AB195" s="26">
        <f t="shared" si="77"/>
        <v>0.84</v>
      </c>
      <c r="AC195" s="26">
        <f t="shared" si="78"/>
        <v>1</v>
      </c>
      <c r="AD195" s="26">
        <f t="shared" si="87"/>
        <v>6.6666666666665986E-3</v>
      </c>
      <c r="AE195" s="26">
        <f t="shared" si="88"/>
        <v>1</v>
      </c>
      <c r="AF195" s="26">
        <f t="shared" si="79"/>
        <v>6.6666666666665986E-3</v>
      </c>
      <c r="AR195" s="26">
        <f t="shared" si="80"/>
        <v>24</v>
      </c>
      <c r="AS195" s="26">
        <f t="shared" si="81"/>
        <v>0</v>
      </c>
      <c r="AT195" s="26">
        <f t="shared" si="82"/>
        <v>0</v>
      </c>
      <c r="AU195" s="26">
        <f t="shared" si="83"/>
        <v>96000</v>
      </c>
      <c r="AV195" s="26">
        <f t="shared" si="84"/>
        <v>96000</v>
      </c>
      <c r="AW195" s="26">
        <f t="shared" si="85"/>
        <v>480</v>
      </c>
      <c r="AX195" s="26" t="str">
        <f t="shared" si="86"/>
        <v/>
      </c>
    </row>
    <row r="196" spans="1:50" x14ac:dyDescent="0.25">
      <c r="A196" s="25"/>
      <c r="B196" s="33">
        <v>38</v>
      </c>
      <c r="C196" s="34">
        <v>49.646213247551849</v>
      </c>
      <c r="D196" s="34">
        <v>15.117785542187583</v>
      </c>
      <c r="E196" s="34">
        <v>0.79901568502432929</v>
      </c>
      <c r="F196" s="35">
        <v>80738.327558575824</v>
      </c>
      <c r="G196" s="35">
        <v>-5167.8351817603516</v>
      </c>
      <c r="H196" s="35">
        <v>-2203.914640801172</v>
      </c>
      <c r="I196" s="36">
        <v>0</v>
      </c>
      <c r="J196" s="63">
        <v>38</v>
      </c>
      <c r="K196" s="33">
        <v>38</v>
      </c>
      <c r="L196" s="40">
        <f t="shared" si="89"/>
        <v>1.8261313290482093</v>
      </c>
      <c r="M196" s="40">
        <f t="shared" si="90"/>
        <v>0.96012354639133468</v>
      </c>
      <c r="N196" s="40">
        <f t="shared" si="91"/>
        <v>3.119146790231608E-2</v>
      </c>
      <c r="O196" s="40">
        <f t="shared" si="92"/>
        <v>0.67481788334217163</v>
      </c>
      <c r="P196" s="40">
        <f t="shared" si="93"/>
        <v>-0.50506492046466933</v>
      </c>
      <c r="Q196" s="40">
        <f t="shared" si="94"/>
        <v>0.55860693523726546</v>
      </c>
      <c r="R196" s="36">
        <v>0</v>
      </c>
      <c r="S196" s="63">
        <v>38</v>
      </c>
      <c r="T196" s="25">
        <f t="shared" si="76"/>
        <v>2.5746205545173123E-2</v>
      </c>
      <c r="U196" s="26">
        <f t="shared" si="95"/>
        <v>0</v>
      </c>
      <c r="V196" s="26">
        <f t="shared" si="96"/>
        <v>1</v>
      </c>
      <c r="W196" s="26">
        <f>SUM($U$20:U196)</f>
        <v>50</v>
      </c>
      <c r="X196" s="26">
        <f>SUM($V$20:V196)</f>
        <v>127</v>
      </c>
      <c r="Y196" s="26">
        <f t="shared" si="97"/>
        <v>23</v>
      </c>
      <c r="Z196" s="26">
        <f t="shared" si="98"/>
        <v>0</v>
      </c>
      <c r="AB196" s="26">
        <f t="shared" si="77"/>
        <v>0.84666666666666668</v>
      </c>
      <c r="AC196" s="26">
        <f t="shared" si="78"/>
        <v>1</v>
      </c>
      <c r="AD196" s="26">
        <f t="shared" si="87"/>
        <v>6.6666666666667096E-3</v>
      </c>
      <c r="AE196" s="26">
        <f t="shared" si="88"/>
        <v>1</v>
      </c>
      <c r="AF196" s="26">
        <f t="shared" si="79"/>
        <v>6.6666666666667096E-3</v>
      </c>
      <c r="AR196" s="26">
        <f t="shared" si="80"/>
        <v>23</v>
      </c>
      <c r="AS196" s="26">
        <f t="shared" si="81"/>
        <v>0</v>
      </c>
      <c r="AT196" s="26">
        <f t="shared" si="82"/>
        <v>0</v>
      </c>
      <c r="AU196" s="26">
        <f t="shared" si="83"/>
        <v>92000</v>
      </c>
      <c r="AV196" s="26">
        <f t="shared" si="84"/>
        <v>92000</v>
      </c>
      <c r="AW196" s="26">
        <f t="shared" si="85"/>
        <v>460</v>
      </c>
      <c r="AX196" s="26" t="str">
        <f t="shared" si="86"/>
        <v/>
      </c>
    </row>
    <row r="197" spans="1:50" x14ac:dyDescent="0.25">
      <c r="A197" s="25"/>
      <c r="B197" s="33">
        <v>46</v>
      </c>
      <c r="C197" s="34">
        <v>41.075869656343357</v>
      </c>
      <c r="D197" s="34">
        <v>14.513927786991632</v>
      </c>
      <c r="E197" s="34">
        <v>0.48748654453416917</v>
      </c>
      <c r="F197" s="35">
        <v>35721.612014557359</v>
      </c>
      <c r="G197" s="35">
        <v>-2568.8867307674795</v>
      </c>
      <c r="H197" s="35">
        <v>-4369.0710611516934</v>
      </c>
      <c r="I197" s="36">
        <v>0</v>
      </c>
      <c r="J197" s="63">
        <v>46</v>
      </c>
      <c r="K197" s="33">
        <v>46</v>
      </c>
      <c r="L197" s="40">
        <f t="shared" si="89"/>
        <v>0.78137143926861985</v>
      </c>
      <c r="M197" s="40">
        <f t="shared" si="90"/>
        <v>0.87096709047436249</v>
      </c>
      <c r="N197" s="40">
        <f t="shared" si="91"/>
        <v>-0.47205132429599284</v>
      </c>
      <c r="O197" s="40">
        <f t="shared" si="92"/>
        <v>-0.26572749046013694</v>
      </c>
      <c r="P197" s="40">
        <f t="shared" si="93"/>
        <v>0.16269743239435769</v>
      </c>
      <c r="Q197" s="40">
        <f t="shared" si="94"/>
        <v>0.26885481798189964</v>
      </c>
      <c r="R197" s="36">
        <v>0</v>
      </c>
      <c r="S197" s="63">
        <v>46</v>
      </c>
      <c r="T197" s="25">
        <f t="shared" si="76"/>
        <v>2.5704989405823275E-2</v>
      </c>
      <c r="U197" s="26">
        <f t="shared" si="95"/>
        <v>0</v>
      </c>
      <c r="V197" s="26">
        <f t="shared" si="96"/>
        <v>1</v>
      </c>
      <c r="W197" s="26">
        <f>SUM($U$20:U197)</f>
        <v>50</v>
      </c>
      <c r="X197" s="26">
        <f>SUM($V$20:V197)</f>
        <v>128</v>
      </c>
      <c r="Y197" s="26">
        <f t="shared" si="97"/>
        <v>22</v>
      </c>
      <c r="Z197" s="26">
        <f t="shared" si="98"/>
        <v>0</v>
      </c>
      <c r="AB197" s="26">
        <f t="shared" si="77"/>
        <v>0.85333333333333339</v>
      </c>
      <c r="AC197" s="26">
        <f t="shared" si="78"/>
        <v>1</v>
      </c>
      <c r="AD197" s="26">
        <f t="shared" si="87"/>
        <v>6.6666666666667096E-3</v>
      </c>
      <c r="AE197" s="26">
        <f t="shared" si="88"/>
        <v>1</v>
      </c>
      <c r="AF197" s="26">
        <f t="shared" si="79"/>
        <v>6.6666666666667096E-3</v>
      </c>
      <c r="AR197" s="26">
        <f t="shared" si="80"/>
        <v>22</v>
      </c>
      <c r="AS197" s="26">
        <f t="shared" si="81"/>
        <v>0</v>
      </c>
      <c r="AT197" s="26">
        <f t="shared" si="82"/>
        <v>0</v>
      </c>
      <c r="AU197" s="26">
        <f t="shared" si="83"/>
        <v>88000</v>
      </c>
      <c r="AV197" s="26">
        <f t="shared" si="84"/>
        <v>88000</v>
      </c>
      <c r="AW197" s="26">
        <f t="shared" si="85"/>
        <v>440</v>
      </c>
      <c r="AX197" s="26" t="str">
        <f t="shared" si="86"/>
        <v/>
      </c>
    </row>
    <row r="198" spans="1:50" x14ac:dyDescent="0.25">
      <c r="A198" s="25"/>
      <c r="B198" s="33">
        <v>119</v>
      </c>
      <c r="C198" s="34">
        <v>36.726706268114938</v>
      </c>
      <c r="D198" s="34">
        <v>10.916120299818713</v>
      </c>
      <c r="E198" s="34">
        <v>0.79484549476691757</v>
      </c>
      <c r="F198" s="35">
        <v>73158.883411552597</v>
      </c>
      <c r="G198" s="35">
        <v>-1336.6022528747649</v>
      </c>
      <c r="H198" s="35">
        <v>-3991.5292164228654</v>
      </c>
      <c r="I198" s="36">
        <v>0</v>
      </c>
      <c r="J198" s="63">
        <v>119</v>
      </c>
      <c r="K198" s="33">
        <v>119</v>
      </c>
      <c r="L198" s="40">
        <f t="shared" si="89"/>
        <v>0.25119065786097156</v>
      </c>
      <c r="M198" s="40">
        <f t="shared" si="90"/>
        <v>0.33976953299032292</v>
      </c>
      <c r="N198" s="40">
        <f t="shared" si="91"/>
        <v>2.4454961051508826E-2</v>
      </c>
      <c r="O198" s="40">
        <f t="shared" si="92"/>
        <v>0.51645868182501631</v>
      </c>
      <c r="P198" s="40">
        <f t="shared" si="93"/>
        <v>0.47931517140143026</v>
      </c>
      <c r="Q198" s="40">
        <f t="shared" si="94"/>
        <v>0.31937936569331371</v>
      </c>
      <c r="R198" s="36">
        <v>0</v>
      </c>
      <c r="S198" s="63">
        <v>119</v>
      </c>
      <c r="T198" s="25">
        <f t="shared" si="76"/>
        <v>2.516928392870349E-2</v>
      </c>
      <c r="U198" s="26">
        <f t="shared" si="95"/>
        <v>0</v>
      </c>
      <c r="V198" s="26">
        <f t="shared" si="96"/>
        <v>1</v>
      </c>
      <c r="W198" s="26">
        <f>SUM($U$20:U198)</f>
        <v>50</v>
      </c>
      <c r="X198" s="26">
        <f>SUM($V$20:V198)</f>
        <v>129</v>
      </c>
      <c r="Y198" s="26">
        <f t="shared" si="97"/>
        <v>21</v>
      </c>
      <c r="Z198" s="26">
        <f t="shared" si="98"/>
        <v>0</v>
      </c>
      <c r="AB198" s="26">
        <f t="shared" si="77"/>
        <v>0.86</v>
      </c>
      <c r="AC198" s="26">
        <f t="shared" si="78"/>
        <v>1</v>
      </c>
      <c r="AD198" s="26">
        <f t="shared" si="87"/>
        <v>6.6666666666665986E-3</v>
      </c>
      <c r="AE198" s="26">
        <f t="shared" si="88"/>
        <v>1</v>
      </c>
      <c r="AF198" s="26">
        <f t="shared" si="79"/>
        <v>6.6666666666665986E-3</v>
      </c>
      <c r="AR198" s="26">
        <f t="shared" si="80"/>
        <v>21</v>
      </c>
      <c r="AS198" s="26">
        <f t="shared" si="81"/>
        <v>0</v>
      </c>
      <c r="AT198" s="26">
        <f t="shared" si="82"/>
        <v>0</v>
      </c>
      <c r="AU198" s="26">
        <f t="shared" si="83"/>
        <v>84000</v>
      </c>
      <c r="AV198" s="26">
        <f t="shared" si="84"/>
        <v>84000</v>
      </c>
      <c r="AW198" s="26">
        <f t="shared" si="85"/>
        <v>420</v>
      </c>
      <c r="AX198" s="26" t="str">
        <f t="shared" si="86"/>
        <v/>
      </c>
    </row>
    <row r="199" spans="1:50" x14ac:dyDescent="0.25">
      <c r="A199" s="25"/>
      <c r="B199" s="33">
        <v>164</v>
      </c>
      <c r="C199" s="34">
        <v>36.363257005594356</v>
      </c>
      <c r="D199" s="34">
        <v>14.104130764567063</v>
      </c>
      <c r="E199" s="34">
        <v>1.4140142398488664</v>
      </c>
      <c r="F199" s="35">
        <v>53737.474988601818</v>
      </c>
      <c r="G199" s="35">
        <v>-1597.1011202303739</v>
      </c>
      <c r="H199" s="35">
        <v>-3615.7466631115799</v>
      </c>
      <c r="I199" s="36">
        <v>0</v>
      </c>
      <c r="J199" s="63">
        <v>164</v>
      </c>
      <c r="K199" s="33">
        <v>164</v>
      </c>
      <c r="L199" s="40">
        <f t="shared" si="89"/>
        <v>0.20688470823241842</v>
      </c>
      <c r="M199" s="40">
        <f t="shared" si="90"/>
        <v>0.81046269212835387</v>
      </c>
      <c r="N199" s="40">
        <f t="shared" si="91"/>
        <v>1.0246574064044653</v>
      </c>
      <c r="O199" s="40">
        <f t="shared" si="92"/>
        <v>0.11068239130311235</v>
      </c>
      <c r="P199" s="40">
        <f t="shared" si="93"/>
        <v>0.41238374130090683</v>
      </c>
      <c r="Q199" s="40">
        <f t="shared" si="94"/>
        <v>0.36966847618258958</v>
      </c>
      <c r="R199" s="36">
        <v>0</v>
      </c>
      <c r="S199" s="63">
        <v>164</v>
      </c>
      <c r="T199" s="25">
        <f t="shared" si="76"/>
        <v>1.3013904144261512E-2</v>
      </c>
      <c r="U199" s="26">
        <f t="shared" si="95"/>
        <v>0</v>
      </c>
      <c r="V199" s="26">
        <f t="shared" si="96"/>
        <v>1</v>
      </c>
      <c r="W199" s="26">
        <f>SUM($U$20:U199)</f>
        <v>50</v>
      </c>
      <c r="X199" s="26">
        <f>SUM($V$20:V199)</f>
        <v>130</v>
      </c>
      <c r="Y199" s="26">
        <f t="shared" si="97"/>
        <v>20</v>
      </c>
      <c r="Z199" s="26">
        <f t="shared" si="98"/>
        <v>0</v>
      </c>
      <c r="AB199" s="26">
        <f t="shared" si="77"/>
        <v>0.8666666666666667</v>
      </c>
      <c r="AC199" s="26">
        <f t="shared" si="78"/>
        <v>1</v>
      </c>
      <c r="AD199" s="26">
        <f t="shared" si="87"/>
        <v>6.6666666666667096E-3</v>
      </c>
      <c r="AE199" s="26">
        <f t="shared" si="88"/>
        <v>1</v>
      </c>
      <c r="AF199" s="26">
        <f t="shared" si="79"/>
        <v>6.6666666666667096E-3</v>
      </c>
      <c r="AR199" s="26">
        <f t="shared" si="80"/>
        <v>20</v>
      </c>
      <c r="AS199" s="26">
        <f t="shared" si="81"/>
        <v>0</v>
      </c>
      <c r="AT199" s="26">
        <f t="shared" si="82"/>
        <v>0</v>
      </c>
      <c r="AU199" s="26">
        <f t="shared" si="83"/>
        <v>80000</v>
      </c>
      <c r="AV199" s="26">
        <f t="shared" si="84"/>
        <v>80000</v>
      </c>
      <c r="AW199" s="26">
        <f t="shared" si="85"/>
        <v>400</v>
      </c>
      <c r="AX199" s="26" t="str">
        <f t="shared" si="86"/>
        <v/>
      </c>
    </row>
    <row r="200" spans="1:50" x14ac:dyDescent="0.25">
      <c r="A200" s="25"/>
      <c r="B200" s="33">
        <v>23</v>
      </c>
      <c r="C200" s="34">
        <v>41.970538388276182</v>
      </c>
      <c r="D200" s="34">
        <v>14.45333719360187</v>
      </c>
      <c r="E200" s="34">
        <v>1.987148095044712</v>
      </c>
      <c r="F200" s="35">
        <v>55837.356761112111</v>
      </c>
      <c r="G200" s="35">
        <v>-1443.2297435038158</v>
      </c>
      <c r="H200" s="35">
        <v>-3773.8190714044863</v>
      </c>
      <c r="I200" s="36">
        <v>0</v>
      </c>
      <c r="J200" s="63">
        <v>23</v>
      </c>
      <c r="K200" s="33">
        <v>23</v>
      </c>
      <c r="L200" s="40">
        <f t="shared" si="89"/>
        <v>0.89043521201189924</v>
      </c>
      <c r="M200" s="40">
        <f t="shared" si="90"/>
        <v>0.8620212045897232</v>
      </c>
      <c r="N200" s="40">
        <f t="shared" si="91"/>
        <v>1.9504952947584404</v>
      </c>
      <c r="O200" s="40">
        <f t="shared" si="92"/>
        <v>0.15455574063121047</v>
      </c>
      <c r="P200" s="40">
        <f t="shared" si="93"/>
        <v>0.45191877421828958</v>
      </c>
      <c r="Q200" s="40">
        <f t="shared" si="94"/>
        <v>0.34851443181331054</v>
      </c>
      <c r="R200" s="36">
        <v>0</v>
      </c>
      <c r="S200" s="63">
        <v>23</v>
      </c>
      <c r="T200" s="25">
        <f t="shared" si="76"/>
        <v>8.2391271022907997E-3</v>
      </c>
      <c r="U200" s="26">
        <f t="shared" si="95"/>
        <v>0</v>
      </c>
      <c r="V200" s="26">
        <f t="shared" si="96"/>
        <v>1</v>
      </c>
      <c r="W200" s="26">
        <f>SUM($U$20:U200)</f>
        <v>50</v>
      </c>
      <c r="X200" s="26">
        <f>SUM($V$20:V200)</f>
        <v>131</v>
      </c>
      <c r="Y200" s="26">
        <f t="shared" si="97"/>
        <v>19</v>
      </c>
      <c r="Z200" s="26">
        <f t="shared" si="98"/>
        <v>0</v>
      </c>
      <c r="AB200" s="26">
        <f t="shared" si="77"/>
        <v>0.87333333333333329</v>
      </c>
      <c r="AC200" s="26">
        <f t="shared" si="78"/>
        <v>1</v>
      </c>
      <c r="AD200" s="26">
        <f t="shared" si="87"/>
        <v>6.6666666666665986E-3</v>
      </c>
      <c r="AE200" s="26">
        <f t="shared" si="88"/>
        <v>1</v>
      </c>
      <c r="AF200" s="26">
        <f t="shared" si="79"/>
        <v>6.6666666666665986E-3</v>
      </c>
      <c r="AR200" s="26">
        <f t="shared" si="80"/>
        <v>19</v>
      </c>
      <c r="AS200" s="26">
        <f t="shared" si="81"/>
        <v>0</v>
      </c>
      <c r="AT200" s="26">
        <f t="shared" si="82"/>
        <v>0</v>
      </c>
      <c r="AU200" s="26">
        <f t="shared" si="83"/>
        <v>76000</v>
      </c>
      <c r="AV200" s="26">
        <f t="shared" si="84"/>
        <v>76000</v>
      </c>
      <c r="AW200" s="26">
        <f t="shared" si="85"/>
        <v>380</v>
      </c>
      <c r="AX200" s="26" t="str">
        <f t="shared" si="86"/>
        <v/>
      </c>
    </row>
    <row r="201" spans="1:50" x14ac:dyDescent="0.25">
      <c r="A201" s="25"/>
      <c r="B201" s="33">
        <v>42</v>
      </c>
      <c r="C201" s="34">
        <v>30.376677616729616</v>
      </c>
      <c r="D201" s="34">
        <v>11.803159616580231</v>
      </c>
      <c r="E201" s="34">
        <v>0.32060028131282137</v>
      </c>
      <c r="F201" s="35">
        <v>32064.929924698248</v>
      </c>
      <c r="G201" s="35">
        <v>-357.07473874797552</v>
      </c>
      <c r="H201" s="35">
        <v>-219.43359726307153</v>
      </c>
      <c r="I201" s="36">
        <v>0</v>
      </c>
      <c r="J201" s="63">
        <v>42</v>
      </c>
      <c r="K201" s="33">
        <v>42</v>
      </c>
      <c r="L201" s="40">
        <f t="shared" si="89"/>
        <v>-0.52290377176306624</v>
      </c>
      <c r="M201" s="40">
        <f t="shared" si="90"/>
        <v>0.47073627318861055</v>
      </c>
      <c r="N201" s="40">
        <f t="shared" si="91"/>
        <v>-0.741638653914378</v>
      </c>
      <c r="O201" s="40">
        <f t="shared" si="92"/>
        <v>-0.34212745392970051</v>
      </c>
      <c r="P201" s="40">
        <f t="shared" si="93"/>
        <v>0.73099065087220505</v>
      </c>
      <c r="Q201" s="40">
        <f t="shared" si="94"/>
        <v>0.82418016524215043</v>
      </c>
      <c r="R201" s="36">
        <v>0</v>
      </c>
      <c r="S201" s="63">
        <v>42</v>
      </c>
      <c r="T201" s="25">
        <f t="shared" si="76"/>
        <v>-1.9328627938395071E-2</v>
      </c>
      <c r="U201" s="26">
        <f t="shared" si="95"/>
        <v>0</v>
      </c>
      <c r="V201" s="26">
        <f t="shared" si="96"/>
        <v>1</v>
      </c>
      <c r="W201" s="26">
        <f>SUM($U$20:U201)</f>
        <v>50</v>
      </c>
      <c r="X201" s="26">
        <f>SUM($V$20:V201)</f>
        <v>132</v>
      </c>
      <c r="Y201" s="26">
        <f t="shared" si="97"/>
        <v>18</v>
      </c>
      <c r="Z201" s="26">
        <f t="shared" si="98"/>
        <v>0</v>
      </c>
      <c r="AB201" s="26">
        <f t="shared" si="77"/>
        <v>0.88</v>
      </c>
      <c r="AC201" s="26">
        <f t="shared" si="78"/>
        <v>1</v>
      </c>
      <c r="AD201" s="26">
        <f t="shared" si="87"/>
        <v>6.6666666666667096E-3</v>
      </c>
      <c r="AE201" s="26">
        <f t="shared" si="88"/>
        <v>1</v>
      </c>
      <c r="AF201" s="26">
        <f t="shared" si="79"/>
        <v>6.6666666666667096E-3</v>
      </c>
      <c r="AR201" s="26">
        <f t="shared" si="80"/>
        <v>18</v>
      </c>
      <c r="AS201" s="26">
        <f t="shared" si="81"/>
        <v>0</v>
      </c>
      <c r="AT201" s="26">
        <f t="shared" si="82"/>
        <v>0</v>
      </c>
      <c r="AU201" s="26">
        <f t="shared" si="83"/>
        <v>72000</v>
      </c>
      <c r="AV201" s="26">
        <f t="shared" si="84"/>
        <v>72000</v>
      </c>
      <c r="AW201" s="26">
        <f t="shared" si="85"/>
        <v>360</v>
      </c>
      <c r="AX201" s="26" t="str">
        <f t="shared" si="86"/>
        <v/>
      </c>
    </row>
    <row r="202" spans="1:50" x14ac:dyDescent="0.25">
      <c r="A202" s="25"/>
      <c r="B202" s="33">
        <v>175</v>
      </c>
      <c r="C202" s="34">
        <v>33.160441661780339</v>
      </c>
      <c r="D202" s="34">
        <v>13.451159061462967</v>
      </c>
      <c r="E202" s="34">
        <v>0.22155076425619624</v>
      </c>
      <c r="F202" s="35">
        <v>25894.591983345621</v>
      </c>
      <c r="G202" s="35">
        <v>-1027.7510200061172</v>
      </c>
      <c r="H202" s="35">
        <v>-1074.3225644056781</v>
      </c>
      <c r="I202" s="36">
        <v>0</v>
      </c>
      <c r="J202" s="63">
        <v>175</v>
      </c>
      <c r="K202" s="33">
        <v>175</v>
      </c>
      <c r="L202" s="40">
        <f t="shared" si="89"/>
        <v>-0.18355156424328883</v>
      </c>
      <c r="M202" s="40">
        <f t="shared" si="90"/>
        <v>0.71405481732356746</v>
      </c>
      <c r="N202" s="40">
        <f t="shared" si="91"/>
        <v>-0.90164280457278001</v>
      </c>
      <c r="O202" s="40">
        <f t="shared" si="92"/>
        <v>-0.47104585091628837</v>
      </c>
      <c r="P202" s="40">
        <f t="shared" si="93"/>
        <v>0.55867004504849704</v>
      </c>
      <c r="Q202" s="40">
        <f t="shared" si="94"/>
        <v>0.70977462579954442</v>
      </c>
      <c r="R202" s="36">
        <v>0</v>
      </c>
      <c r="S202" s="63">
        <v>175</v>
      </c>
      <c r="T202" s="25">
        <f t="shared" si="76"/>
        <v>-2.6361199422189729E-2</v>
      </c>
      <c r="U202" s="26">
        <f t="shared" si="95"/>
        <v>0</v>
      </c>
      <c r="V202" s="26">
        <f t="shared" si="96"/>
        <v>1</v>
      </c>
      <c r="W202" s="26">
        <f>SUM($U$20:U202)</f>
        <v>50</v>
      </c>
      <c r="X202" s="26">
        <f>SUM($V$20:V202)</f>
        <v>133</v>
      </c>
      <c r="Y202" s="26">
        <f t="shared" si="97"/>
        <v>17</v>
      </c>
      <c r="Z202" s="26">
        <f t="shared" si="98"/>
        <v>0</v>
      </c>
      <c r="AB202" s="26">
        <f t="shared" si="77"/>
        <v>0.88666666666666671</v>
      </c>
      <c r="AC202" s="26">
        <f t="shared" si="78"/>
        <v>1</v>
      </c>
      <c r="AD202" s="26">
        <f t="shared" si="87"/>
        <v>6.6666666666667096E-3</v>
      </c>
      <c r="AE202" s="26">
        <f t="shared" si="88"/>
        <v>1</v>
      </c>
      <c r="AF202" s="26">
        <f t="shared" si="79"/>
        <v>6.6666666666667096E-3</v>
      </c>
      <c r="AR202" s="26">
        <f t="shared" si="80"/>
        <v>17</v>
      </c>
      <c r="AS202" s="26">
        <f t="shared" si="81"/>
        <v>0</v>
      </c>
      <c r="AT202" s="26">
        <f t="shared" si="82"/>
        <v>0</v>
      </c>
      <c r="AU202" s="26">
        <f t="shared" si="83"/>
        <v>68000</v>
      </c>
      <c r="AV202" s="26">
        <f t="shared" si="84"/>
        <v>68000</v>
      </c>
      <c r="AW202" s="26">
        <f t="shared" si="85"/>
        <v>340</v>
      </c>
      <c r="AX202" s="26" t="str">
        <f t="shared" si="86"/>
        <v/>
      </c>
    </row>
    <row r="203" spans="1:50" x14ac:dyDescent="0.25">
      <c r="A203" s="25"/>
      <c r="B203" s="33">
        <v>144</v>
      </c>
      <c r="C203" s="34">
        <v>40.252582221515169</v>
      </c>
      <c r="D203" s="34">
        <v>13.844884894739607</v>
      </c>
      <c r="E203" s="34">
        <v>9.0118849650737104E-2</v>
      </c>
      <c r="F203" s="35">
        <v>65386.320770370585</v>
      </c>
      <c r="G203" s="35">
        <v>-1808.0866179967936</v>
      </c>
      <c r="H203" s="35">
        <v>-6357.5066836232763</v>
      </c>
      <c r="I203" s="36">
        <v>0</v>
      </c>
      <c r="J203" s="63">
        <v>144</v>
      </c>
      <c r="K203" s="33">
        <v>144</v>
      </c>
      <c r="L203" s="40">
        <f t="shared" si="89"/>
        <v>0.68100933820299248</v>
      </c>
      <c r="M203" s="40">
        <f t="shared" si="90"/>
        <v>0.77218638820404906</v>
      </c>
      <c r="N203" s="40">
        <f t="shared" si="91"/>
        <v>-1.1139573366449733</v>
      </c>
      <c r="O203" s="40">
        <f t="shared" si="92"/>
        <v>0.35406460783700938</v>
      </c>
      <c r="P203" s="40">
        <f t="shared" si="93"/>
        <v>0.35817405801387814</v>
      </c>
      <c r="Q203" s="40">
        <f t="shared" si="94"/>
        <v>2.7523663429285168E-3</v>
      </c>
      <c r="R203" s="36">
        <v>0</v>
      </c>
      <c r="S203" s="63">
        <v>144</v>
      </c>
      <c r="T203" s="25">
        <f t="shared" si="76"/>
        <v>-4.2593239849482378E-2</v>
      </c>
      <c r="U203" s="26">
        <f t="shared" si="95"/>
        <v>0</v>
      </c>
      <c r="V203" s="26">
        <f t="shared" si="96"/>
        <v>1</v>
      </c>
      <c r="W203" s="26">
        <f>SUM($U$20:U203)</f>
        <v>50</v>
      </c>
      <c r="X203" s="26">
        <f>SUM($V$20:V203)</f>
        <v>134</v>
      </c>
      <c r="Y203" s="26">
        <f t="shared" si="97"/>
        <v>16</v>
      </c>
      <c r="Z203" s="26">
        <f t="shared" si="98"/>
        <v>0</v>
      </c>
      <c r="AB203" s="26">
        <f t="shared" si="77"/>
        <v>0.89333333333333331</v>
      </c>
      <c r="AC203" s="26">
        <f t="shared" si="78"/>
        <v>1</v>
      </c>
      <c r="AD203" s="26">
        <f t="shared" si="87"/>
        <v>6.6666666666665986E-3</v>
      </c>
      <c r="AE203" s="26">
        <f t="shared" si="88"/>
        <v>1</v>
      </c>
      <c r="AF203" s="26">
        <f t="shared" si="79"/>
        <v>6.6666666666665986E-3</v>
      </c>
      <c r="AR203" s="26">
        <f t="shared" si="80"/>
        <v>16</v>
      </c>
      <c r="AS203" s="26">
        <f t="shared" si="81"/>
        <v>0</v>
      </c>
      <c r="AT203" s="26">
        <f t="shared" si="82"/>
        <v>0</v>
      </c>
      <c r="AU203" s="26">
        <f t="shared" si="83"/>
        <v>64000</v>
      </c>
      <c r="AV203" s="26">
        <f t="shared" si="84"/>
        <v>64000</v>
      </c>
      <c r="AW203" s="26">
        <f t="shared" si="85"/>
        <v>320</v>
      </c>
      <c r="AX203" s="26" t="str">
        <f t="shared" si="86"/>
        <v/>
      </c>
    </row>
    <row r="204" spans="1:50" x14ac:dyDescent="0.25">
      <c r="A204" s="25"/>
      <c r="B204" s="33">
        <v>60</v>
      </c>
      <c r="C204" s="34">
        <v>37.31321550685643</v>
      </c>
      <c r="D204" s="34">
        <v>13.801877864344853</v>
      </c>
      <c r="E204" s="34">
        <v>0.4285484102887322</v>
      </c>
      <c r="F204" s="35">
        <v>71325.909461063027</v>
      </c>
      <c r="G204" s="35">
        <v>-2050.7734653735561</v>
      </c>
      <c r="H204" s="35">
        <v>-2719.3932119784386</v>
      </c>
      <c r="I204" s="36">
        <v>0</v>
      </c>
      <c r="J204" s="63">
        <v>60</v>
      </c>
      <c r="K204" s="33">
        <v>60</v>
      </c>
      <c r="L204" s="40">
        <f t="shared" si="89"/>
        <v>0.32268852969085315</v>
      </c>
      <c r="M204" s="40">
        <f t="shared" si="90"/>
        <v>0.76583662391516349</v>
      </c>
      <c r="N204" s="40">
        <f t="shared" si="91"/>
        <v>-0.5672597250188437</v>
      </c>
      <c r="O204" s="40">
        <f t="shared" si="92"/>
        <v>0.47816190364831118</v>
      </c>
      <c r="P204" s="40">
        <f t="shared" si="93"/>
        <v>0.29581916977039024</v>
      </c>
      <c r="Q204" s="40">
        <f t="shared" si="94"/>
        <v>0.48962300133090897</v>
      </c>
      <c r="R204" s="36">
        <v>0</v>
      </c>
      <c r="S204" s="63">
        <v>60</v>
      </c>
      <c r="T204" s="25">
        <f t="shared" si="76"/>
        <v>-5.063671138941106E-2</v>
      </c>
      <c r="U204" s="26">
        <f t="shared" si="95"/>
        <v>0</v>
      </c>
      <c r="V204" s="26">
        <f t="shared" si="96"/>
        <v>1</v>
      </c>
      <c r="W204" s="26">
        <f>SUM($U$20:U204)</f>
        <v>50</v>
      </c>
      <c r="X204" s="26">
        <f>SUM($V$20:V204)</f>
        <v>135</v>
      </c>
      <c r="Y204" s="26">
        <f t="shared" si="97"/>
        <v>15</v>
      </c>
      <c r="Z204" s="26">
        <f t="shared" si="98"/>
        <v>0</v>
      </c>
      <c r="AB204" s="26">
        <f t="shared" si="77"/>
        <v>0.9</v>
      </c>
      <c r="AC204" s="26">
        <f t="shared" si="78"/>
        <v>1</v>
      </c>
      <c r="AD204" s="26">
        <f t="shared" si="87"/>
        <v>6.6666666666667096E-3</v>
      </c>
      <c r="AE204" s="26">
        <f t="shared" si="88"/>
        <v>1</v>
      </c>
      <c r="AF204" s="26">
        <f t="shared" si="79"/>
        <v>6.6666666666667096E-3</v>
      </c>
      <c r="AR204" s="26">
        <f t="shared" si="80"/>
        <v>15</v>
      </c>
      <c r="AS204" s="26">
        <f t="shared" si="81"/>
        <v>0</v>
      </c>
      <c r="AT204" s="26">
        <f t="shared" si="82"/>
        <v>0</v>
      </c>
      <c r="AU204" s="26">
        <f t="shared" si="83"/>
        <v>60000</v>
      </c>
      <c r="AV204" s="26">
        <f t="shared" si="84"/>
        <v>60000</v>
      </c>
      <c r="AW204" s="26">
        <f t="shared" si="85"/>
        <v>300</v>
      </c>
      <c r="AX204" s="26" t="str">
        <f t="shared" si="86"/>
        <v/>
      </c>
    </row>
    <row r="205" spans="1:50" x14ac:dyDescent="0.25">
      <c r="A205" s="25"/>
      <c r="B205" s="33">
        <v>14</v>
      </c>
      <c r="C205" s="34">
        <v>48.818115777712727</v>
      </c>
      <c r="D205" s="34">
        <v>22.368451882766941</v>
      </c>
      <c r="E205" s="34">
        <v>4.2007489201691312E-2</v>
      </c>
      <c r="F205" s="35">
        <v>116698.37428801091</v>
      </c>
      <c r="G205" s="35">
        <v>-8254.7894226495191</v>
      </c>
      <c r="H205" s="35">
        <v>-9029.9427827554318</v>
      </c>
      <c r="I205" s="36">
        <v>0</v>
      </c>
      <c r="J205" s="63">
        <v>14</v>
      </c>
      <c r="K205" s="33">
        <v>14</v>
      </c>
      <c r="L205" s="40">
        <f t="shared" si="89"/>
        <v>1.7251828650679126</v>
      </c>
      <c r="M205" s="40">
        <f t="shared" si="90"/>
        <v>2.0306467091728848</v>
      </c>
      <c r="N205" s="40">
        <f t="shared" si="91"/>
        <v>-1.191676214984067</v>
      </c>
      <c r="O205" s="40">
        <f t="shared" si="92"/>
        <v>1.4261400352217986</v>
      </c>
      <c r="P205" s="40">
        <f t="shared" si="93"/>
        <v>-1.2982133287283297</v>
      </c>
      <c r="Q205" s="40">
        <f t="shared" si="94"/>
        <v>-0.35488646781938699</v>
      </c>
      <c r="R205" s="36">
        <v>0</v>
      </c>
      <c r="S205" s="63">
        <v>14</v>
      </c>
      <c r="T205" s="25">
        <f t="shared" si="76"/>
        <v>-5.8574414961544308E-2</v>
      </c>
      <c r="U205" s="26">
        <f t="shared" si="95"/>
        <v>0</v>
      </c>
      <c r="V205" s="26">
        <f t="shared" si="96"/>
        <v>1</v>
      </c>
      <c r="W205" s="26">
        <f>SUM($U$20:U205)</f>
        <v>50</v>
      </c>
      <c r="X205" s="26">
        <f>SUM($V$20:V205)</f>
        <v>136</v>
      </c>
      <c r="Y205" s="26">
        <f t="shared" si="97"/>
        <v>14</v>
      </c>
      <c r="Z205" s="26">
        <f t="shared" si="98"/>
        <v>0</v>
      </c>
      <c r="AB205" s="26">
        <f t="shared" si="77"/>
        <v>0.90666666666666662</v>
      </c>
      <c r="AC205" s="26">
        <f t="shared" si="78"/>
        <v>1</v>
      </c>
      <c r="AD205" s="26">
        <f t="shared" si="87"/>
        <v>6.6666666666665986E-3</v>
      </c>
      <c r="AE205" s="26">
        <f t="shared" si="88"/>
        <v>1</v>
      </c>
      <c r="AF205" s="26">
        <f t="shared" si="79"/>
        <v>6.6666666666665986E-3</v>
      </c>
      <c r="AR205" s="26">
        <f t="shared" si="80"/>
        <v>14</v>
      </c>
      <c r="AS205" s="26">
        <f t="shared" si="81"/>
        <v>0</v>
      </c>
      <c r="AT205" s="26">
        <f t="shared" si="82"/>
        <v>0</v>
      </c>
      <c r="AU205" s="26">
        <f t="shared" si="83"/>
        <v>56000</v>
      </c>
      <c r="AV205" s="26">
        <f t="shared" si="84"/>
        <v>56000</v>
      </c>
      <c r="AW205" s="26">
        <f t="shared" si="85"/>
        <v>280</v>
      </c>
      <c r="AX205" s="26" t="str">
        <f t="shared" si="86"/>
        <v/>
      </c>
    </row>
    <row r="206" spans="1:50" x14ac:dyDescent="0.25">
      <c r="A206" s="25"/>
      <c r="B206" s="33">
        <v>191</v>
      </c>
      <c r="C206" s="34">
        <v>51.754986683730742</v>
      </c>
      <c r="D206" s="34">
        <v>15.311418638205827</v>
      </c>
      <c r="E206" s="34">
        <v>0.3974035925557402</v>
      </c>
      <c r="F206" s="35">
        <v>46265.460014039949</v>
      </c>
      <c r="G206" s="35">
        <v>-2569.2219678479319</v>
      </c>
      <c r="H206" s="35">
        <v>-2339.4182200309911</v>
      </c>
      <c r="I206" s="36">
        <v>0</v>
      </c>
      <c r="J206" s="63">
        <v>191</v>
      </c>
      <c r="K206" s="33">
        <v>191</v>
      </c>
      <c r="L206" s="40">
        <f t="shared" si="89"/>
        <v>2.0831994243124883</v>
      </c>
      <c r="M206" s="40">
        <f t="shared" si="90"/>
        <v>0.98871246562052528</v>
      </c>
      <c r="N206" s="40">
        <f t="shared" si="91"/>
        <v>-0.61757092548566928</v>
      </c>
      <c r="O206" s="40">
        <f t="shared" si="92"/>
        <v>-4.5432265938680723E-2</v>
      </c>
      <c r="P206" s="40">
        <f t="shared" si="93"/>
        <v>0.16261129805740193</v>
      </c>
      <c r="Q206" s="40">
        <f t="shared" si="94"/>
        <v>0.54047316503549681</v>
      </c>
      <c r="R206" s="36">
        <v>0</v>
      </c>
      <c r="S206" s="63">
        <v>191</v>
      </c>
      <c r="T206" s="25">
        <f t="shared" si="76"/>
        <v>-6.9383266197717175E-2</v>
      </c>
      <c r="U206" s="26">
        <f t="shared" si="95"/>
        <v>0</v>
      </c>
      <c r="V206" s="26">
        <f t="shared" si="96"/>
        <v>1</v>
      </c>
      <c r="W206" s="26">
        <f>SUM($U$20:U206)</f>
        <v>50</v>
      </c>
      <c r="X206" s="26">
        <f>SUM($V$20:V206)</f>
        <v>137</v>
      </c>
      <c r="Y206" s="26">
        <f t="shared" si="97"/>
        <v>13</v>
      </c>
      <c r="Z206" s="26">
        <f t="shared" si="98"/>
        <v>0</v>
      </c>
      <c r="AB206" s="26">
        <f t="shared" si="77"/>
        <v>0.91333333333333333</v>
      </c>
      <c r="AC206" s="26">
        <f t="shared" si="78"/>
        <v>1</v>
      </c>
      <c r="AD206" s="26">
        <f t="shared" si="87"/>
        <v>6.6666666666667096E-3</v>
      </c>
      <c r="AE206" s="26">
        <f t="shared" si="88"/>
        <v>1</v>
      </c>
      <c r="AF206" s="26">
        <f t="shared" si="79"/>
        <v>6.6666666666667096E-3</v>
      </c>
      <c r="AR206" s="26">
        <f t="shared" si="80"/>
        <v>13</v>
      </c>
      <c r="AS206" s="26">
        <f t="shared" si="81"/>
        <v>0</v>
      </c>
      <c r="AT206" s="26">
        <f t="shared" si="82"/>
        <v>0</v>
      </c>
      <c r="AU206" s="26">
        <f t="shared" si="83"/>
        <v>52000</v>
      </c>
      <c r="AV206" s="26">
        <f t="shared" si="84"/>
        <v>52000</v>
      </c>
      <c r="AW206" s="26">
        <f t="shared" si="85"/>
        <v>260</v>
      </c>
      <c r="AX206" s="26" t="str">
        <f t="shared" si="86"/>
        <v/>
      </c>
    </row>
    <row r="207" spans="1:50" x14ac:dyDescent="0.25">
      <c r="A207" s="25"/>
      <c r="B207" s="33">
        <v>170</v>
      </c>
      <c r="C207" s="34">
        <v>37.295600111657478</v>
      </c>
      <c r="D207" s="34">
        <v>21.794202736823113</v>
      </c>
      <c r="E207" s="34">
        <v>0.62069714547501775</v>
      </c>
      <c r="F207" s="35">
        <v>48116.74807817</v>
      </c>
      <c r="G207" s="35">
        <v>-5082.092500290858</v>
      </c>
      <c r="H207" s="35">
        <v>-2942.4699527718126</v>
      </c>
      <c r="I207" s="36">
        <v>0</v>
      </c>
      <c r="J207" s="63">
        <v>170</v>
      </c>
      <c r="K207" s="33">
        <v>170</v>
      </c>
      <c r="L207" s="40">
        <f t="shared" si="89"/>
        <v>0.32054114106510895</v>
      </c>
      <c r="M207" s="40">
        <f t="shared" si="90"/>
        <v>1.9458618103698779</v>
      </c>
      <c r="N207" s="40">
        <f t="shared" si="91"/>
        <v>-0.25686351020447373</v>
      </c>
      <c r="O207" s="40">
        <f t="shared" si="92"/>
        <v>-6.7528464552592321E-3</v>
      </c>
      <c r="P207" s="40">
        <f t="shared" si="93"/>
        <v>-0.48303457403873773</v>
      </c>
      <c r="Q207" s="40">
        <f t="shared" si="94"/>
        <v>0.45976975038433654</v>
      </c>
      <c r="R207" s="36">
        <v>0</v>
      </c>
      <c r="S207" s="63">
        <v>170</v>
      </c>
      <c r="T207" s="25">
        <f t="shared" si="76"/>
        <v>-7.3530099149057115E-2</v>
      </c>
      <c r="U207" s="26">
        <f t="shared" si="95"/>
        <v>0</v>
      </c>
      <c r="V207" s="26">
        <f t="shared" si="96"/>
        <v>1</v>
      </c>
      <c r="W207" s="26">
        <f>SUM($U$20:U207)</f>
        <v>50</v>
      </c>
      <c r="X207" s="26">
        <f>SUM($V$20:V207)</f>
        <v>138</v>
      </c>
      <c r="Y207" s="26">
        <f t="shared" si="97"/>
        <v>12</v>
      </c>
      <c r="Z207" s="26">
        <f t="shared" si="98"/>
        <v>0</v>
      </c>
      <c r="AB207" s="26">
        <f t="shared" si="77"/>
        <v>0.92</v>
      </c>
      <c r="AC207" s="26">
        <f t="shared" si="78"/>
        <v>1</v>
      </c>
      <c r="AD207" s="26">
        <f t="shared" si="87"/>
        <v>6.6666666666667096E-3</v>
      </c>
      <c r="AE207" s="26">
        <f t="shared" si="88"/>
        <v>1</v>
      </c>
      <c r="AF207" s="26">
        <f t="shared" si="79"/>
        <v>6.6666666666667096E-3</v>
      </c>
      <c r="AR207" s="26">
        <f t="shared" si="80"/>
        <v>12</v>
      </c>
      <c r="AS207" s="26">
        <f t="shared" si="81"/>
        <v>0</v>
      </c>
      <c r="AT207" s="26">
        <f t="shared" si="82"/>
        <v>0</v>
      </c>
      <c r="AU207" s="26">
        <f t="shared" si="83"/>
        <v>48000</v>
      </c>
      <c r="AV207" s="26">
        <f t="shared" si="84"/>
        <v>48000</v>
      </c>
      <c r="AW207" s="26">
        <f t="shared" si="85"/>
        <v>240</v>
      </c>
      <c r="AX207" s="26" t="str">
        <f t="shared" si="86"/>
        <v/>
      </c>
    </row>
    <row r="208" spans="1:50" x14ac:dyDescent="0.25">
      <c r="A208" s="25"/>
      <c r="B208" s="33">
        <v>118</v>
      </c>
      <c r="C208" s="34">
        <v>32.679471185238263</v>
      </c>
      <c r="D208" s="34">
        <v>15.822981722182583</v>
      </c>
      <c r="E208" s="34">
        <v>0.39977317688141822</v>
      </c>
      <c r="F208" s="35">
        <v>57887.094977392378</v>
      </c>
      <c r="G208" s="35">
        <v>-1614.0824607150607</v>
      </c>
      <c r="H208" s="35">
        <v>-2515.7948377927096</v>
      </c>
      <c r="I208" s="36">
        <v>0</v>
      </c>
      <c r="J208" s="63">
        <v>118</v>
      </c>
      <c r="K208" s="33">
        <v>118</v>
      </c>
      <c r="L208" s="40">
        <f t="shared" si="89"/>
        <v>-0.2421838298825337</v>
      </c>
      <c r="M208" s="40">
        <f t="shared" si="90"/>
        <v>1.0642420935053634</v>
      </c>
      <c r="N208" s="40">
        <f t="shared" si="91"/>
        <v>-0.61374310947292865</v>
      </c>
      <c r="O208" s="40">
        <f t="shared" si="92"/>
        <v>0.1973814282348092</v>
      </c>
      <c r="P208" s="40">
        <f t="shared" si="93"/>
        <v>0.40802063056955595</v>
      </c>
      <c r="Q208" s="40">
        <f t="shared" si="94"/>
        <v>0.51686955933271594</v>
      </c>
      <c r="R208" s="36">
        <v>0</v>
      </c>
      <c r="S208" s="63">
        <v>118</v>
      </c>
      <c r="T208" s="25">
        <f t="shared" si="76"/>
        <v>-9.4603852075892891E-2</v>
      </c>
      <c r="U208" s="26">
        <f t="shared" si="95"/>
        <v>0</v>
      </c>
      <c r="V208" s="26">
        <f t="shared" si="96"/>
        <v>1</v>
      </c>
      <c r="W208" s="26">
        <f>SUM($U$20:U208)</f>
        <v>50</v>
      </c>
      <c r="X208" s="26">
        <f>SUM($V$20:V208)</f>
        <v>139</v>
      </c>
      <c r="Y208" s="26">
        <f t="shared" si="97"/>
        <v>11</v>
      </c>
      <c r="Z208" s="26">
        <f t="shared" si="98"/>
        <v>0</v>
      </c>
      <c r="AB208" s="26">
        <f t="shared" si="77"/>
        <v>0.92666666666666664</v>
      </c>
      <c r="AC208" s="26">
        <f t="shared" si="78"/>
        <v>1</v>
      </c>
      <c r="AD208" s="26">
        <f t="shared" si="87"/>
        <v>6.6666666666665986E-3</v>
      </c>
      <c r="AE208" s="26">
        <f t="shared" si="88"/>
        <v>1</v>
      </c>
      <c r="AF208" s="26">
        <f t="shared" si="79"/>
        <v>6.6666666666665986E-3</v>
      </c>
      <c r="AR208" s="26">
        <f t="shared" si="80"/>
        <v>11</v>
      </c>
      <c r="AS208" s="26">
        <f t="shared" si="81"/>
        <v>0</v>
      </c>
      <c r="AT208" s="26">
        <f t="shared" si="82"/>
        <v>0</v>
      </c>
      <c r="AU208" s="26">
        <f t="shared" si="83"/>
        <v>44000</v>
      </c>
      <c r="AV208" s="26">
        <f t="shared" si="84"/>
        <v>44000</v>
      </c>
      <c r="AW208" s="26">
        <f t="shared" si="85"/>
        <v>220</v>
      </c>
      <c r="AX208" s="26" t="str">
        <f t="shared" si="86"/>
        <v/>
      </c>
    </row>
    <row r="209" spans="1:50" x14ac:dyDescent="0.25">
      <c r="A209" s="25"/>
      <c r="B209" s="33">
        <v>91</v>
      </c>
      <c r="C209" s="34">
        <v>45.656076519467156</v>
      </c>
      <c r="D209" s="34">
        <v>18.219485916286267</v>
      </c>
      <c r="E209" s="34">
        <v>1.1608663415911624</v>
      </c>
      <c r="F209" s="35">
        <v>83778.008983611391</v>
      </c>
      <c r="G209" s="35">
        <v>-1645.1754597641234</v>
      </c>
      <c r="H209" s="35">
        <v>-10597.649430384972</v>
      </c>
      <c r="I209" s="36">
        <v>0</v>
      </c>
      <c r="J209" s="63">
        <v>91</v>
      </c>
      <c r="K209" s="33">
        <v>91</v>
      </c>
      <c r="L209" s="40">
        <f t="shared" si="89"/>
        <v>1.3397173639750275</v>
      </c>
      <c r="M209" s="40">
        <f t="shared" si="90"/>
        <v>1.418073469682871</v>
      </c>
      <c r="N209" s="40">
        <f t="shared" si="91"/>
        <v>0.61572341404054953</v>
      </c>
      <c r="O209" s="40">
        <f t="shared" si="92"/>
        <v>0.73832669929198147</v>
      </c>
      <c r="P209" s="40">
        <f t="shared" si="93"/>
        <v>0.40003173252330437</v>
      </c>
      <c r="Q209" s="40">
        <f t="shared" si="94"/>
        <v>-0.56468485287668102</v>
      </c>
      <c r="R209" s="36">
        <v>0</v>
      </c>
      <c r="S209" s="63">
        <v>91</v>
      </c>
      <c r="T209" s="25">
        <f t="shared" si="76"/>
        <v>-0.12014877751029529</v>
      </c>
      <c r="U209" s="26">
        <f t="shared" si="95"/>
        <v>0</v>
      </c>
      <c r="V209" s="26">
        <f t="shared" si="96"/>
        <v>1</v>
      </c>
      <c r="W209" s="26">
        <f>SUM($U$20:U209)</f>
        <v>50</v>
      </c>
      <c r="X209" s="26">
        <f>SUM($V$20:V209)</f>
        <v>140</v>
      </c>
      <c r="Y209" s="26">
        <f t="shared" si="97"/>
        <v>10</v>
      </c>
      <c r="Z209" s="26">
        <f t="shared" si="98"/>
        <v>0</v>
      </c>
      <c r="AB209" s="26">
        <f t="shared" si="77"/>
        <v>0.93333333333333335</v>
      </c>
      <c r="AC209" s="26">
        <f t="shared" si="78"/>
        <v>1</v>
      </c>
      <c r="AD209" s="26">
        <f t="shared" si="87"/>
        <v>6.6666666666667096E-3</v>
      </c>
      <c r="AE209" s="26">
        <f t="shared" si="88"/>
        <v>1</v>
      </c>
      <c r="AF209" s="26">
        <f t="shared" si="79"/>
        <v>6.6666666666667096E-3</v>
      </c>
      <c r="AR209" s="26">
        <f t="shared" si="80"/>
        <v>10</v>
      </c>
      <c r="AS209" s="26">
        <f t="shared" si="81"/>
        <v>0</v>
      </c>
      <c r="AT209" s="26">
        <f t="shared" si="82"/>
        <v>0</v>
      </c>
      <c r="AU209" s="26">
        <f t="shared" si="83"/>
        <v>40000</v>
      </c>
      <c r="AV209" s="26">
        <f t="shared" si="84"/>
        <v>40000</v>
      </c>
      <c r="AW209" s="26">
        <f t="shared" si="85"/>
        <v>200</v>
      </c>
      <c r="AX209" s="26" t="str">
        <f t="shared" si="86"/>
        <v/>
      </c>
    </row>
    <row r="210" spans="1:50" x14ac:dyDescent="0.25">
      <c r="A210" s="25"/>
      <c r="B210" s="33">
        <v>86</v>
      </c>
      <c r="C210" s="34">
        <v>38.552951916159735</v>
      </c>
      <c r="D210" s="34">
        <v>16.91530554396461</v>
      </c>
      <c r="E210" s="34">
        <v>0.63348602560836309</v>
      </c>
      <c r="F210" s="35">
        <v>95948.505357777598</v>
      </c>
      <c r="G210" s="35">
        <v>-2874.6129257568628</v>
      </c>
      <c r="H210" s="35">
        <v>-591.44362361498906</v>
      </c>
      <c r="I210" s="36">
        <v>0</v>
      </c>
      <c r="J210" s="63">
        <v>86</v>
      </c>
      <c r="K210" s="33">
        <v>86</v>
      </c>
      <c r="L210" s="40">
        <f t="shared" si="89"/>
        <v>0.47381746175235373</v>
      </c>
      <c r="M210" s="40">
        <f t="shared" si="90"/>
        <v>1.2255180228542639</v>
      </c>
      <c r="N210" s="40">
        <f t="shared" si="91"/>
        <v>-0.23620440994416447</v>
      </c>
      <c r="O210" s="40">
        <f t="shared" si="92"/>
        <v>0.99260789069535538</v>
      </c>
      <c r="P210" s="40">
        <f t="shared" si="93"/>
        <v>8.4145492197638436E-2</v>
      </c>
      <c r="Q210" s="40">
        <f t="shared" si="94"/>
        <v>0.77439591327653845</v>
      </c>
      <c r="R210" s="36">
        <v>0</v>
      </c>
      <c r="S210" s="63">
        <v>86</v>
      </c>
      <c r="T210" s="25">
        <f t="shared" si="76"/>
        <v>-0.15417924979270436</v>
      </c>
      <c r="U210" s="26">
        <f t="shared" si="95"/>
        <v>0</v>
      </c>
      <c r="V210" s="26">
        <f t="shared" si="96"/>
        <v>1</v>
      </c>
      <c r="W210" s="26">
        <f>SUM($U$20:U210)</f>
        <v>50</v>
      </c>
      <c r="X210" s="26">
        <f>SUM($V$20:V210)</f>
        <v>141</v>
      </c>
      <c r="Y210" s="26">
        <f t="shared" si="97"/>
        <v>9</v>
      </c>
      <c r="Z210" s="26">
        <f t="shared" si="98"/>
        <v>0</v>
      </c>
      <c r="AB210" s="26">
        <f t="shared" si="77"/>
        <v>0.94</v>
      </c>
      <c r="AC210" s="26">
        <f t="shared" si="78"/>
        <v>1</v>
      </c>
      <c r="AD210" s="26">
        <f t="shared" si="87"/>
        <v>6.6666666666665986E-3</v>
      </c>
      <c r="AE210" s="26">
        <f t="shared" si="88"/>
        <v>1</v>
      </c>
      <c r="AF210" s="26">
        <f t="shared" si="79"/>
        <v>6.6666666666665986E-3</v>
      </c>
      <c r="AR210" s="26">
        <f t="shared" si="80"/>
        <v>9</v>
      </c>
      <c r="AS210" s="26">
        <f t="shared" si="81"/>
        <v>0</v>
      </c>
      <c r="AT210" s="26">
        <f t="shared" si="82"/>
        <v>0</v>
      </c>
      <c r="AU210" s="26">
        <f t="shared" si="83"/>
        <v>36000</v>
      </c>
      <c r="AV210" s="26">
        <f t="shared" si="84"/>
        <v>36000</v>
      </c>
      <c r="AW210" s="26">
        <f t="shared" si="85"/>
        <v>180</v>
      </c>
      <c r="AX210" s="26" t="str">
        <f t="shared" si="86"/>
        <v/>
      </c>
    </row>
    <row r="211" spans="1:50" x14ac:dyDescent="0.25">
      <c r="A211" s="25"/>
      <c r="B211" s="33">
        <v>161</v>
      </c>
      <c r="C211" s="34">
        <v>47.084543108723174</v>
      </c>
      <c r="D211" s="34">
        <v>29.568042939312495</v>
      </c>
      <c r="E211" s="34">
        <v>1.8445870725678315</v>
      </c>
      <c r="F211" s="35">
        <v>149418.10683488334</v>
      </c>
      <c r="G211" s="35">
        <v>-7972.9452354674249</v>
      </c>
      <c r="H211" s="35">
        <v>-13568.392088970197</v>
      </c>
      <c r="I211" s="36">
        <v>0</v>
      </c>
      <c r="J211" s="63">
        <v>161</v>
      </c>
      <c r="K211" s="33">
        <v>161</v>
      </c>
      <c r="L211" s="40">
        <f t="shared" si="89"/>
        <v>1.5138532758509367</v>
      </c>
      <c r="M211" s="40">
        <f t="shared" si="90"/>
        <v>3.0936288719917386</v>
      </c>
      <c r="N211" s="40">
        <f t="shared" si="91"/>
        <v>1.7202028511782634</v>
      </c>
      <c r="O211" s="40">
        <f t="shared" si="92"/>
        <v>2.1097615013173807</v>
      </c>
      <c r="P211" s="40">
        <f t="shared" si="93"/>
        <v>-1.2257975262908263</v>
      </c>
      <c r="Q211" s="40">
        <f t="shared" si="94"/>
        <v>-0.96224457052818901</v>
      </c>
      <c r="R211" s="36">
        <v>0</v>
      </c>
      <c r="S211" s="63">
        <v>161</v>
      </c>
      <c r="T211" s="25">
        <f t="shared" si="76"/>
        <v>-0.18385503693129335</v>
      </c>
      <c r="U211" s="26">
        <f t="shared" si="95"/>
        <v>0</v>
      </c>
      <c r="V211" s="26">
        <f t="shared" si="96"/>
        <v>1</v>
      </c>
      <c r="W211" s="26">
        <f>SUM($U$20:U211)</f>
        <v>50</v>
      </c>
      <c r="X211" s="26">
        <f>SUM($V$20:V211)</f>
        <v>142</v>
      </c>
      <c r="Y211" s="26">
        <f t="shared" si="97"/>
        <v>8</v>
      </c>
      <c r="Z211" s="26">
        <f t="shared" si="98"/>
        <v>0</v>
      </c>
      <c r="AB211" s="26">
        <f t="shared" si="77"/>
        <v>0.94666666666666666</v>
      </c>
      <c r="AC211" s="26">
        <f t="shared" si="78"/>
        <v>1</v>
      </c>
      <c r="AD211" s="26">
        <f t="shared" si="87"/>
        <v>6.6666666666667096E-3</v>
      </c>
      <c r="AE211" s="26">
        <f t="shared" si="88"/>
        <v>1</v>
      </c>
      <c r="AF211" s="26">
        <f t="shared" si="79"/>
        <v>6.6666666666667096E-3</v>
      </c>
      <c r="AR211" s="26">
        <f t="shared" si="80"/>
        <v>8</v>
      </c>
      <c r="AS211" s="26">
        <f t="shared" si="81"/>
        <v>0</v>
      </c>
      <c r="AT211" s="26">
        <f t="shared" si="82"/>
        <v>0</v>
      </c>
      <c r="AU211" s="26">
        <f t="shared" si="83"/>
        <v>32000</v>
      </c>
      <c r="AV211" s="26">
        <f t="shared" si="84"/>
        <v>32000</v>
      </c>
      <c r="AW211" s="26">
        <f t="shared" si="85"/>
        <v>160</v>
      </c>
      <c r="AX211" s="26" t="str">
        <f t="shared" si="86"/>
        <v/>
      </c>
    </row>
    <row r="212" spans="1:50" x14ac:dyDescent="0.25">
      <c r="A212" s="25"/>
      <c r="B212" s="33">
        <v>98</v>
      </c>
      <c r="C212" s="34">
        <v>43.684503519349278</v>
      </c>
      <c r="D212" s="34">
        <v>18.1202187906039</v>
      </c>
      <c r="E212" s="34">
        <v>0.85073287893547711</v>
      </c>
      <c r="F212" s="35">
        <v>46788.186823788696</v>
      </c>
      <c r="G212" s="35">
        <v>-943.88441133935805</v>
      </c>
      <c r="H212" s="35">
        <v>-1547.9050049044254</v>
      </c>
      <c r="I212" s="36">
        <v>0</v>
      </c>
      <c r="J212" s="63">
        <v>98</v>
      </c>
      <c r="K212" s="33">
        <v>98</v>
      </c>
      <c r="L212" s="40">
        <f t="shared" ref="L212:L219" si="99">(C212-C$221)/C$223</f>
        <v>1.0993745622688573</v>
      </c>
      <c r="M212" s="40">
        <f t="shared" ref="M212:M219" si="100">(D212-D$221)/D$223</f>
        <v>1.4034171950242262</v>
      </c>
      <c r="N212" s="40">
        <f t="shared" ref="N212:N219" si="101">(E212-E$221)/E$223</f>
        <v>0.11473519362748454</v>
      </c>
      <c r="O212" s="40">
        <f t="shared" ref="O212:O219" si="102">(F212-F$221)/F$223</f>
        <v>-3.4510805393855384E-2</v>
      </c>
      <c r="P212" s="40">
        <f t="shared" ref="P212:P219" si="103">(G212-G$221)/G$223</f>
        <v>0.58021836160253559</v>
      </c>
      <c r="Q212" s="40">
        <f t="shared" ref="Q212:Q219" si="104">(H212-H$221)/H$223</f>
        <v>0.64639744272874333</v>
      </c>
      <c r="R212" s="36">
        <v>0</v>
      </c>
      <c r="S212" s="63">
        <v>98</v>
      </c>
      <c r="T212" s="25">
        <f t="shared" si="76"/>
        <v>-0.18754331700582816</v>
      </c>
      <c r="U212" s="26">
        <f t="shared" ref="U212:U219" si="105">R212</f>
        <v>0</v>
      </c>
      <c r="V212" s="26">
        <f t="shared" ref="V212:V219" si="106">IF(R212=0,1,0)</f>
        <v>1</v>
      </c>
      <c r="W212" s="26">
        <f>SUM($U$20:U212)</f>
        <v>50</v>
      </c>
      <c r="X212" s="26">
        <f>SUM($V$20:V212)</f>
        <v>143</v>
      </c>
      <c r="Y212" s="26">
        <f t="shared" ref="Y212:Y219" si="107">$T$223-X212</f>
        <v>7</v>
      </c>
      <c r="Z212" s="26">
        <f t="shared" ref="Z212:Z219" si="108">$S$223-W212</f>
        <v>0</v>
      </c>
      <c r="AB212" s="26">
        <f t="shared" si="77"/>
        <v>0.95333333333333337</v>
      </c>
      <c r="AC212" s="26">
        <f t="shared" si="78"/>
        <v>1</v>
      </c>
      <c r="AD212" s="26">
        <f t="shared" si="87"/>
        <v>6.6666666666667096E-3</v>
      </c>
      <c r="AE212" s="26">
        <f t="shared" si="88"/>
        <v>1</v>
      </c>
      <c r="AF212" s="26">
        <f t="shared" si="79"/>
        <v>6.6666666666667096E-3</v>
      </c>
      <c r="AR212" s="26">
        <f t="shared" si="80"/>
        <v>7</v>
      </c>
      <c r="AS212" s="26">
        <f t="shared" si="81"/>
        <v>0</v>
      </c>
      <c r="AT212" s="26">
        <f t="shared" si="82"/>
        <v>0</v>
      </c>
      <c r="AU212" s="26">
        <f t="shared" si="83"/>
        <v>28000</v>
      </c>
      <c r="AV212" s="26">
        <f t="shared" si="84"/>
        <v>28000</v>
      </c>
      <c r="AW212" s="26">
        <f t="shared" si="85"/>
        <v>140</v>
      </c>
      <c r="AX212" s="26" t="str">
        <f t="shared" si="86"/>
        <v/>
      </c>
    </row>
    <row r="213" spans="1:50" x14ac:dyDescent="0.25">
      <c r="A213" s="25"/>
      <c r="B213" s="33">
        <v>174</v>
      </c>
      <c r="C213" s="34">
        <v>38.123580268695378</v>
      </c>
      <c r="D213" s="34">
        <v>18.288822428974125</v>
      </c>
      <c r="E213" s="34">
        <v>0.89198349959330925</v>
      </c>
      <c r="F213" s="35">
        <v>45261.922521505541</v>
      </c>
      <c r="G213" s="35">
        <v>-717.64096560145413</v>
      </c>
      <c r="H213" s="35">
        <v>-754.01793258968121</v>
      </c>
      <c r="I213" s="36">
        <v>0</v>
      </c>
      <c r="J213" s="63">
        <v>174</v>
      </c>
      <c r="K213" s="33">
        <v>174</v>
      </c>
      <c r="L213" s="40">
        <f t="shared" si="99"/>
        <v>0.4214753041357665</v>
      </c>
      <c r="M213" s="40">
        <f t="shared" si="100"/>
        <v>1.4283106450502481</v>
      </c>
      <c r="N213" s="40">
        <f t="shared" si="101"/>
        <v>0.18137126332901662</v>
      </c>
      <c r="O213" s="40">
        <f t="shared" si="102"/>
        <v>-6.6399423018753873E-2</v>
      </c>
      <c r="P213" s="40">
        <f t="shared" si="103"/>
        <v>0.63834835474924867</v>
      </c>
      <c r="Q213" s="40">
        <f t="shared" si="104"/>
        <v>0.75263940192521595</v>
      </c>
      <c r="R213" s="36">
        <v>0</v>
      </c>
      <c r="S213" s="63">
        <v>174</v>
      </c>
      <c r="T213" s="25">
        <f t="shared" ref="T213:T219" si="109">$L$228*Q213 + $M$228*P213 + $N$228*O213 + $O$228*N213 + $P$228*M213 + $Q$228*L213 + $R$228</f>
        <v>-0.19068479509674841</v>
      </c>
      <c r="U213" s="26">
        <f t="shared" si="105"/>
        <v>0</v>
      </c>
      <c r="V213" s="26">
        <f t="shared" si="106"/>
        <v>1</v>
      </c>
      <c r="W213" s="26">
        <f>SUM($U$20:U213)</f>
        <v>50</v>
      </c>
      <c r="X213" s="26">
        <f>SUM($V$20:V213)</f>
        <v>144</v>
      </c>
      <c r="Y213" s="26">
        <f t="shared" si="107"/>
        <v>6</v>
      </c>
      <c r="Z213" s="26">
        <f t="shared" si="108"/>
        <v>0</v>
      </c>
      <c r="AB213" s="26">
        <f t="shared" ref="AB213:AB219" si="110">X213/$T$223</f>
        <v>0.96</v>
      </c>
      <c r="AC213" s="26">
        <f t="shared" ref="AC213:AC219" si="111">W213/$S$223</f>
        <v>1</v>
      </c>
      <c r="AD213" s="26">
        <f t="shared" si="87"/>
        <v>6.6666666666665986E-3</v>
      </c>
      <c r="AE213" s="26">
        <f t="shared" si="88"/>
        <v>1</v>
      </c>
      <c r="AF213" s="26">
        <f t="shared" ref="AF213:AF219" si="112">AD213*AE213</f>
        <v>6.6666666666665986E-3</v>
      </c>
      <c r="AR213" s="26">
        <f t="shared" ref="AR213:AR219" si="113">Y213</f>
        <v>6</v>
      </c>
      <c r="AS213" s="26">
        <f t="shared" ref="AS213:AS219" si="114">Z213</f>
        <v>0</v>
      </c>
      <c r="AT213" s="26">
        <f t="shared" ref="AT213:AT219" si="115">$AP$7*AS213</f>
        <v>0</v>
      </c>
      <c r="AU213" s="26">
        <f t="shared" ref="AU213:AU219" si="116">$AP$11*AR213</f>
        <v>24000</v>
      </c>
      <c r="AV213" s="26">
        <f t="shared" ref="AV213:AV219" si="117">AT213+AU213</f>
        <v>24000</v>
      </c>
      <c r="AW213" s="26">
        <f t="shared" ref="AW213:AW219" si="118">AV213/200</f>
        <v>120</v>
      </c>
      <c r="AX213" s="26" t="str">
        <f t="shared" ref="AX213:AX219" si="119">IF(AW213=$AW$14, T213, "")</f>
        <v/>
      </c>
    </row>
    <row r="214" spans="1:50" x14ac:dyDescent="0.25">
      <c r="A214" s="25"/>
      <c r="B214" s="33">
        <v>24</v>
      </c>
      <c r="C214" s="34">
        <v>46.093282238154274</v>
      </c>
      <c r="D214" s="34">
        <v>25.780530045739642</v>
      </c>
      <c r="E214" s="34">
        <v>0.30161638695601123</v>
      </c>
      <c r="F214" s="35">
        <v>63307.337815523082</v>
      </c>
      <c r="G214" s="35">
        <v>-1931.0206058860053</v>
      </c>
      <c r="H214" s="35">
        <v>-21382.343117228069</v>
      </c>
      <c r="I214" s="36">
        <v>0</v>
      </c>
      <c r="J214" s="63">
        <v>24</v>
      </c>
      <c r="K214" s="33">
        <v>24</v>
      </c>
      <c r="L214" s="40">
        <f t="shared" si="99"/>
        <v>1.393014526872338</v>
      </c>
      <c r="M214" s="40">
        <f t="shared" si="100"/>
        <v>2.534422298216406</v>
      </c>
      <c r="N214" s="40">
        <f t="shared" si="101"/>
        <v>-0.77230515268199684</v>
      </c>
      <c r="O214" s="40">
        <f t="shared" si="102"/>
        <v>0.31062790267615292</v>
      </c>
      <c r="P214" s="40">
        <f t="shared" si="103"/>
        <v>0.32658794134123609</v>
      </c>
      <c r="Q214" s="40">
        <f t="shared" si="104"/>
        <v>-2.007946780902865</v>
      </c>
      <c r="R214" s="36">
        <v>0</v>
      </c>
      <c r="S214" s="63">
        <v>24</v>
      </c>
      <c r="T214" s="25">
        <f t="shared" si="109"/>
        <v>-0.21805576061188964</v>
      </c>
      <c r="U214" s="26">
        <f t="shared" si="105"/>
        <v>0</v>
      </c>
      <c r="V214" s="26">
        <f t="shared" si="106"/>
        <v>1</v>
      </c>
      <c r="W214" s="26">
        <f>SUM($U$20:U214)</f>
        <v>50</v>
      </c>
      <c r="X214" s="26">
        <f>SUM($V$20:V214)</f>
        <v>145</v>
      </c>
      <c r="Y214" s="26">
        <f t="shared" si="107"/>
        <v>5</v>
      </c>
      <c r="Z214" s="26">
        <f t="shared" si="108"/>
        <v>0</v>
      </c>
      <c r="AB214" s="26">
        <f t="shared" si="110"/>
        <v>0.96666666666666667</v>
      </c>
      <c r="AC214" s="26">
        <f t="shared" si="111"/>
        <v>1</v>
      </c>
      <c r="AD214" s="26">
        <f t="shared" ref="AD214:AD219" si="120">(AB214-AB213)</f>
        <v>6.6666666666667096E-3</v>
      </c>
      <c r="AE214" s="26">
        <f t="shared" ref="AE214:AE219" si="121">(AC214+AC213)/2</f>
        <v>1</v>
      </c>
      <c r="AF214" s="26">
        <f t="shared" si="112"/>
        <v>6.6666666666667096E-3</v>
      </c>
      <c r="AR214" s="26">
        <f t="shared" si="113"/>
        <v>5</v>
      </c>
      <c r="AS214" s="26">
        <f t="shared" si="114"/>
        <v>0</v>
      </c>
      <c r="AT214" s="26">
        <f t="shared" si="115"/>
        <v>0</v>
      </c>
      <c r="AU214" s="26">
        <f t="shared" si="116"/>
        <v>20000</v>
      </c>
      <c r="AV214" s="26">
        <f t="shared" si="117"/>
        <v>20000</v>
      </c>
      <c r="AW214" s="26">
        <f t="shared" si="118"/>
        <v>100</v>
      </c>
      <c r="AX214" s="26" t="str">
        <f t="shared" si="119"/>
        <v/>
      </c>
    </row>
    <row r="215" spans="1:50" x14ac:dyDescent="0.25">
      <c r="A215" s="25"/>
      <c r="B215" s="33">
        <v>200</v>
      </c>
      <c r="C215" s="34">
        <v>45.872203519848</v>
      </c>
      <c r="D215" s="34">
        <v>16.413812467531063</v>
      </c>
      <c r="E215" s="34">
        <v>1.2214156780950298E-2</v>
      </c>
      <c r="F215" s="35">
        <v>123171.43473705507</v>
      </c>
      <c r="G215" s="35">
        <v>-1195.0289392025488</v>
      </c>
      <c r="H215" s="35">
        <v>-6469.8283073230923</v>
      </c>
      <c r="I215" s="36">
        <v>0</v>
      </c>
      <c r="J215" s="63">
        <v>200</v>
      </c>
      <c r="K215" s="33">
        <v>200</v>
      </c>
      <c r="L215" s="40">
        <f t="shared" si="99"/>
        <v>1.3660641281033539</v>
      </c>
      <c r="M215" s="40">
        <f t="shared" si="100"/>
        <v>1.1514751791928364</v>
      </c>
      <c r="N215" s="40">
        <f t="shared" si="101"/>
        <v>-1.239804232070095</v>
      </c>
      <c r="O215" s="40">
        <f t="shared" si="102"/>
        <v>1.5613832884471028</v>
      </c>
      <c r="P215" s="40">
        <f t="shared" si="103"/>
        <v>0.51569039423576235</v>
      </c>
      <c r="Q215" s="40">
        <f t="shared" si="104"/>
        <v>-1.2279078025101628E-2</v>
      </c>
      <c r="R215" s="36">
        <v>0</v>
      </c>
      <c r="S215" s="63">
        <v>200</v>
      </c>
      <c r="T215" s="25">
        <f t="shared" si="109"/>
        <v>-0.26233083218401443</v>
      </c>
      <c r="U215" s="26">
        <f t="shared" si="105"/>
        <v>0</v>
      </c>
      <c r="V215" s="26">
        <f t="shared" si="106"/>
        <v>1</v>
      </c>
      <c r="W215" s="26">
        <f>SUM($U$20:U215)</f>
        <v>50</v>
      </c>
      <c r="X215" s="26">
        <f>SUM($V$20:V215)</f>
        <v>146</v>
      </c>
      <c r="Y215" s="26">
        <f t="shared" si="107"/>
        <v>4</v>
      </c>
      <c r="Z215" s="26">
        <f t="shared" si="108"/>
        <v>0</v>
      </c>
      <c r="AB215" s="26">
        <f t="shared" si="110"/>
        <v>0.97333333333333338</v>
      </c>
      <c r="AC215" s="26">
        <f t="shared" si="111"/>
        <v>1</v>
      </c>
      <c r="AD215" s="26">
        <f t="shared" si="120"/>
        <v>6.6666666666667096E-3</v>
      </c>
      <c r="AE215" s="26">
        <f t="shared" si="121"/>
        <v>1</v>
      </c>
      <c r="AF215" s="26">
        <f t="shared" si="112"/>
        <v>6.6666666666667096E-3</v>
      </c>
      <c r="AR215" s="26">
        <f t="shared" si="113"/>
        <v>4</v>
      </c>
      <c r="AS215" s="26">
        <f t="shared" si="114"/>
        <v>0</v>
      </c>
      <c r="AT215" s="26">
        <f t="shared" si="115"/>
        <v>0</v>
      </c>
      <c r="AU215" s="26">
        <f t="shared" si="116"/>
        <v>16000</v>
      </c>
      <c r="AV215" s="26">
        <f t="shared" si="117"/>
        <v>16000</v>
      </c>
      <c r="AW215" s="26">
        <f t="shared" si="118"/>
        <v>80</v>
      </c>
      <c r="AX215" s="26" t="str">
        <f t="shared" si="119"/>
        <v/>
      </c>
    </row>
    <row r="216" spans="1:50" x14ac:dyDescent="0.25">
      <c r="A216" s="25"/>
      <c r="B216" s="33">
        <v>15</v>
      </c>
      <c r="C216" s="34">
        <v>51.806121009423052</v>
      </c>
      <c r="D216" s="34">
        <v>26.626096662003846</v>
      </c>
      <c r="E216" s="34">
        <v>0.54186192608040029</v>
      </c>
      <c r="F216" s="35">
        <v>165132.22489419524</v>
      </c>
      <c r="G216" s="35">
        <v>-1754.2799676063444</v>
      </c>
      <c r="H216" s="35">
        <v>-34032.978385516129</v>
      </c>
      <c r="I216" s="36">
        <v>0</v>
      </c>
      <c r="J216" s="63">
        <v>15</v>
      </c>
      <c r="K216" s="33">
        <v>15</v>
      </c>
      <c r="L216" s="40">
        <f t="shared" si="99"/>
        <v>2.0894329074751767</v>
      </c>
      <c r="M216" s="40">
        <f t="shared" si="100"/>
        <v>2.6592658099526418</v>
      </c>
      <c r="N216" s="40">
        <f t="shared" si="101"/>
        <v>-0.38421357405176471</v>
      </c>
      <c r="O216" s="40">
        <f t="shared" si="102"/>
        <v>2.4380804571864965</v>
      </c>
      <c r="P216" s="40">
        <f t="shared" si="103"/>
        <v>0.3719989014617977</v>
      </c>
      <c r="Q216" s="40">
        <f t="shared" si="104"/>
        <v>-3.7009183921726159</v>
      </c>
      <c r="R216" s="36">
        <v>0</v>
      </c>
      <c r="S216" s="63">
        <v>15</v>
      </c>
      <c r="T216" s="25">
        <f t="shared" si="109"/>
        <v>-0.30453877662805973</v>
      </c>
      <c r="U216" s="26">
        <f t="shared" si="105"/>
        <v>0</v>
      </c>
      <c r="V216" s="26">
        <f t="shared" si="106"/>
        <v>1</v>
      </c>
      <c r="W216" s="26">
        <f>SUM($U$20:U216)</f>
        <v>50</v>
      </c>
      <c r="X216" s="26">
        <f>SUM($V$20:V216)</f>
        <v>147</v>
      </c>
      <c r="Y216" s="26">
        <f t="shared" si="107"/>
        <v>3</v>
      </c>
      <c r="Z216" s="26">
        <f t="shared" si="108"/>
        <v>0</v>
      </c>
      <c r="AB216" s="26">
        <f t="shared" si="110"/>
        <v>0.98</v>
      </c>
      <c r="AC216" s="26">
        <f t="shared" si="111"/>
        <v>1</v>
      </c>
      <c r="AD216" s="26">
        <f t="shared" si="120"/>
        <v>6.6666666666665986E-3</v>
      </c>
      <c r="AE216" s="26">
        <f t="shared" si="121"/>
        <v>1</v>
      </c>
      <c r="AF216" s="26">
        <f t="shared" si="112"/>
        <v>6.6666666666665986E-3</v>
      </c>
      <c r="AR216" s="26">
        <f t="shared" si="113"/>
        <v>3</v>
      </c>
      <c r="AS216" s="26">
        <f t="shared" si="114"/>
        <v>0</v>
      </c>
      <c r="AT216" s="26">
        <f t="shared" si="115"/>
        <v>0</v>
      </c>
      <c r="AU216" s="26">
        <f t="shared" si="116"/>
        <v>12000</v>
      </c>
      <c r="AV216" s="26">
        <f t="shared" si="117"/>
        <v>12000</v>
      </c>
      <c r="AW216" s="26">
        <f t="shared" si="118"/>
        <v>60</v>
      </c>
      <c r="AX216" s="26" t="str">
        <f t="shared" si="119"/>
        <v/>
      </c>
    </row>
    <row r="217" spans="1:50" x14ac:dyDescent="0.25">
      <c r="A217" s="25"/>
      <c r="B217" s="33">
        <v>100</v>
      </c>
      <c r="C217" s="34">
        <v>53.9744796490805</v>
      </c>
      <c r="D217" s="34">
        <v>31.37192855310369</v>
      </c>
      <c r="E217" s="34">
        <v>0.44979888157932818</v>
      </c>
      <c r="F217" s="35">
        <v>250322.76615469239</v>
      </c>
      <c r="G217" s="35">
        <v>-8504.7371666616345</v>
      </c>
      <c r="H217" s="35">
        <v>-30319.015161742725</v>
      </c>
      <c r="I217" s="36">
        <v>0</v>
      </c>
      <c r="J217" s="63">
        <v>100</v>
      </c>
      <c r="K217" s="33">
        <v>100</v>
      </c>
      <c r="L217" s="40">
        <f t="shared" si="99"/>
        <v>2.3537646824223342</v>
      </c>
      <c r="M217" s="40">
        <f t="shared" si="100"/>
        <v>3.3599631979507492</v>
      </c>
      <c r="N217" s="40">
        <f t="shared" si="101"/>
        <v>-0.53293180792260242</v>
      </c>
      <c r="O217" s="40">
        <f t="shared" si="102"/>
        <v>4.2179875096218638</v>
      </c>
      <c r="P217" s="40">
        <f t="shared" si="103"/>
        <v>-1.362433799730582</v>
      </c>
      <c r="Q217" s="40">
        <f t="shared" si="104"/>
        <v>-3.2038971620285639</v>
      </c>
      <c r="R217" s="36">
        <v>0</v>
      </c>
      <c r="S217" s="63">
        <v>100</v>
      </c>
      <c r="T217" s="25">
        <f t="shared" si="109"/>
        <v>-0.30897239114014496</v>
      </c>
      <c r="U217" s="26">
        <f t="shared" si="105"/>
        <v>0</v>
      </c>
      <c r="V217" s="26">
        <f t="shared" si="106"/>
        <v>1</v>
      </c>
      <c r="W217" s="26">
        <f>SUM($U$20:U217)</f>
        <v>50</v>
      </c>
      <c r="X217" s="26">
        <f>SUM($V$20:V217)</f>
        <v>148</v>
      </c>
      <c r="Y217" s="26">
        <f t="shared" si="107"/>
        <v>2</v>
      </c>
      <c r="Z217" s="26">
        <f t="shared" si="108"/>
        <v>0</v>
      </c>
      <c r="AB217" s="26">
        <f>X217/$T$223</f>
        <v>0.98666666666666669</v>
      </c>
      <c r="AC217" s="26">
        <f t="shared" si="111"/>
        <v>1</v>
      </c>
      <c r="AD217" s="26">
        <f t="shared" si="120"/>
        <v>6.6666666666667096E-3</v>
      </c>
      <c r="AE217" s="26">
        <f t="shared" si="121"/>
        <v>1</v>
      </c>
      <c r="AF217" s="26">
        <f t="shared" si="112"/>
        <v>6.6666666666667096E-3</v>
      </c>
      <c r="AR217" s="26">
        <f t="shared" si="113"/>
        <v>2</v>
      </c>
      <c r="AS217" s="26">
        <f t="shared" si="114"/>
        <v>0</v>
      </c>
      <c r="AT217" s="26">
        <f t="shared" si="115"/>
        <v>0</v>
      </c>
      <c r="AU217" s="26">
        <f t="shared" si="116"/>
        <v>8000</v>
      </c>
      <c r="AV217" s="26">
        <f t="shared" si="117"/>
        <v>8000</v>
      </c>
      <c r="AW217" s="26">
        <f t="shared" si="118"/>
        <v>40</v>
      </c>
      <c r="AX217" s="26" t="str">
        <f t="shared" si="119"/>
        <v/>
      </c>
    </row>
    <row r="218" spans="1:50" x14ac:dyDescent="0.25">
      <c r="A218" s="25"/>
      <c r="B218" s="33">
        <v>124</v>
      </c>
      <c r="C218" s="34">
        <v>47.117234091907569</v>
      </c>
      <c r="D218" s="34">
        <v>22.949875469636673</v>
      </c>
      <c r="E218" s="34">
        <v>1.0066981655653706</v>
      </c>
      <c r="F218" s="35">
        <v>97958.239472690228</v>
      </c>
      <c r="G218" s="35">
        <v>-1736.9298462482409</v>
      </c>
      <c r="H218" s="35">
        <v>-3752.7029012887228</v>
      </c>
      <c r="I218" s="36">
        <v>0</v>
      </c>
      <c r="J218" s="63">
        <v>124</v>
      </c>
      <c r="K218" s="33">
        <v>124</v>
      </c>
      <c r="L218" s="40">
        <f t="shared" si="99"/>
        <v>1.5178384402291245</v>
      </c>
      <c r="M218" s="40">
        <f t="shared" si="100"/>
        <v>2.1164908768527679</v>
      </c>
      <c r="N218" s="40">
        <f t="shared" si="101"/>
        <v>0.36668082608467134</v>
      </c>
      <c r="O218" s="40">
        <f t="shared" si="102"/>
        <v>1.0345977627131266</v>
      </c>
      <c r="P218" s="40">
        <f t="shared" si="103"/>
        <v>0.37645676512433041</v>
      </c>
      <c r="Q218" s="40">
        <f t="shared" si="104"/>
        <v>0.35134030385740811</v>
      </c>
      <c r="R218" s="36">
        <v>0</v>
      </c>
      <c r="S218" s="63">
        <v>124</v>
      </c>
      <c r="T218" s="25">
        <f t="shared" si="109"/>
        <v>-0.35168738272616085</v>
      </c>
      <c r="U218" s="26">
        <f t="shared" si="105"/>
        <v>0</v>
      </c>
      <c r="V218" s="26">
        <f t="shared" si="106"/>
        <v>1</v>
      </c>
      <c r="W218" s="26">
        <f>SUM($U$20:U218)</f>
        <v>50</v>
      </c>
      <c r="X218" s="26">
        <f>SUM($V$20:V218)</f>
        <v>149</v>
      </c>
      <c r="Y218" s="26">
        <f t="shared" si="107"/>
        <v>1</v>
      </c>
      <c r="Z218" s="26">
        <f t="shared" si="108"/>
        <v>0</v>
      </c>
      <c r="AB218" s="26">
        <f t="shared" si="110"/>
        <v>0.99333333333333329</v>
      </c>
      <c r="AC218" s="26">
        <f t="shared" si="111"/>
        <v>1</v>
      </c>
      <c r="AD218" s="26">
        <f t="shared" si="120"/>
        <v>6.6666666666665986E-3</v>
      </c>
      <c r="AE218" s="26">
        <f t="shared" si="121"/>
        <v>1</v>
      </c>
      <c r="AF218" s="26">
        <f t="shared" si="112"/>
        <v>6.6666666666665986E-3</v>
      </c>
      <c r="AR218" s="26">
        <f t="shared" si="113"/>
        <v>1</v>
      </c>
      <c r="AS218" s="26">
        <f t="shared" si="114"/>
        <v>0</v>
      </c>
      <c r="AT218" s="26">
        <f t="shared" si="115"/>
        <v>0</v>
      </c>
      <c r="AU218" s="26">
        <f t="shared" si="116"/>
        <v>4000</v>
      </c>
      <c r="AV218" s="26">
        <f t="shared" si="117"/>
        <v>4000</v>
      </c>
      <c r="AW218" s="26">
        <f t="shared" si="118"/>
        <v>20</v>
      </c>
      <c r="AX218" s="26" t="str">
        <f t="shared" si="119"/>
        <v/>
      </c>
    </row>
    <row r="219" spans="1:50" x14ac:dyDescent="0.25">
      <c r="A219" s="25"/>
      <c r="B219" s="41">
        <v>41</v>
      </c>
      <c r="C219" s="42">
        <v>47.176445032148926</v>
      </c>
      <c r="D219" s="42">
        <v>24.532598224653018</v>
      </c>
      <c r="E219" s="42">
        <v>0.98488375749019585</v>
      </c>
      <c r="F219" s="43">
        <v>117904.27792265589</v>
      </c>
      <c r="G219" s="43">
        <v>-1368.0493075738868</v>
      </c>
      <c r="H219" s="43">
        <v>-10137.604466064851</v>
      </c>
      <c r="I219" s="44">
        <v>0</v>
      </c>
      <c r="J219" s="63">
        <v>41</v>
      </c>
      <c r="K219" s="41">
        <v>41</v>
      </c>
      <c r="L219" s="45">
        <f t="shared" si="99"/>
        <v>1.525056495694691</v>
      </c>
      <c r="M219" s="45">
        <f t="shared" si="100"/>
        <v>2.3501716573382541</v>
      </c>
      <c r="N219" s="45">
        <f t="shared" si="101"/>
        <v>0.33144192800717021</v>
      </c>
      <c r="O219" s="45">
        <f t="shared" si="102"/>
        <v>1.4513352781690028</v>
      </c>
      <c r="P219" s="45">
        <f t="shared" si="103"/>
        <v>0.4712353038579436</v>
      </c>
      <c r="Q219" s="45">
        <f t="shared" si="104"/>
        <v>-0.5031193229262656</v>
      </c>
      <c r="R219" s="44">
        <v>0</v>
      </c>
      <c r="S219" s="63">
        <v>41</v>
      </c>
      <c r="T219" s="25">
        <f t="shared" si="109"/>
        <v>-0.38542612767647166</v>
      </c>
      <c r="U219" s="26">
        <f t="shared" si="105"/>
        <v>0</v>
      </c>
      <c r="V219" s="26">
        <f t="shared" si="106"/>
        <v>1</v>
      </c>
      <c r="W219" s="26">
        <f>SUM($U$20:U219)</f>
        <v>50</v>
      </c>
      <c r="X219" s="26">
        <f>SUM($V$20:V219)</f>
        <v>150</v>
      </c>
      <c r="Y219" s="26">
        <f t="shared" si="107"/>
        <v>0</v>
      </c>
      <c r="Z219" s="26">
        <f t="shared" si="108"/>
        <v>0</v>
      </c>
      <c r="AB219" s="26">
        <f t="shared" si="110"/>
        <v>1</v>
      </c>
      <c r="AC219" s="26">
        <f t="shared" si="111"/>
        <v>1</v>
      </c>
      <c r="AD219" s="26">
        <f t="shared" si="120"/>
        <v>6.6666666666667096E-3</v>
      </c>
      <c r="AE219" s="26">
        <f t="shared" si="121"/>
        <v>1</v>
      </c>
      <c r="AF219" s="26">
        <f t="shared" si="112"/>
        <v>6.6666666666667096E-3</v>
      </c>
      <c r="AR219" s="26">
        <f t="shared" si="113"/>
        <v>0</v>
      </c>
      <c r="AS219" s="26">
        <f t="shared" si="114"/>
        <v>0</v>
      </c>
      <c r="AT219" s="26">
        <f t="shared" si="115"/>
        <v>0</v>
      </c>
      <c r="AU219" s="26">
        <f t="shared" si="116"/>
        <v>0</v>
      </c>
      <c r="AV219" s="26">
        <f t="shared" si="117"/>
        <v>0</v>
      </c>
      <c r="AW219" s="26">
        <f t="shared" si="118"/>
        <v>0</v>
      </c>
      <c r="AX219" s="26" t="str">
        <f t="shared" si="119"/>
        <v/>
      </c>
    </row>
    <row r="220" spans="1:50" x14ac:dyDescent="0.25">
      <c r="A220" s="25"/>
      <c r="B220" s="25"/>
      <c r="C220" s="25"/>
      <c r="D220" s="25"/>
      <c r="E220" s="25"/>
      <c r="F220" s="25"/>
      <c r="G220" s="25"/>
      <c r="H220" s="25"/>
      <c r="I220" s="25"/>
      <c r="J220" s="25"/>
      <c r="K220" s="25"/>
      <c r="L220" s="25"/>
      <c r="M220" s="25"/>
      <c r="N220" s="25"/>
      <c r="O220" s="25"/>
      <c r="P220" s="25"/>
      <c r="Q220" s="25"/>
      <c r="R220" s="25"/>
      <c r="S220" s="25"/>
      <c r="T220" s="25"/>
    </row>
    <row r="221" spans="1:50" x14ac:dyDescent="0.25">
      <c r="A221" s="25"/>
      <c r="B221" s="46" t="s">
        <v>1</v>
      </c>
      <c r="C221" s="47">
        <f t="shared" ref="C221:H221" si="122">AVERAGE(C20:C219)</f>
        <v>34.666146453529798</v>
      </c>
      <c r="D221" s="47">
        <f t="shared" si="122"/>
        <v>8.6148571398453946</v>
      </c>
      <c r="E221" s="47">
        <f t="shared" si="122"/>
        <v>0.77970681197760749</v>
      </c>
      <c r="F221" s="47">
        <f t="shared" si="122"/>
        <v>48439.955205073304</v>
      </c>
      <c r="G221" s="47">
        <f t="shared" si="122"/>
        <v>-3202.1093706653905</v>
      </c>
      <c r="H221" s="47">
        <f t="shared" si="122"/>
        <v>-6378.0735865159868</v>
      </c>
      <c r="I221" s="48"/>
      <c r="J221" s="48"/>
      <c r="K221" s="57" t="s">
        <v>1</v>
      </c>
      <c r="L221" s="58">
        <f t="shared" ref="L221:Q221" si="123">AVERAGE(L20:L219)</f>
        <v>1.6375789613221059E-15</v>
      </c>
      <c r="M221" s="58">
        <f t="shared" si="123"/>
        <v>1.9761969838327787E-16</v>
      </c>
      <c r="N221" s="58">
        <f t="shared" si="123"/>
        <v>-8.4154905266586867E-16</v>
      </c>
      <c r="O221" s="58">
        <f t="shared" si="123"/>
        <v>-1.5543122344752193E-17</v>
      </c>
      <c r="P221" s="58">
        <f t="shared" si="123"/>
        <v>-9.9920072216264085E-18</v>
      </c>
      <c r="Q221" s="58">
        <f t="shared" si="123"/>
        <v>3.019806626980426E-16</v>
      </c>
      <c r="R221" s="25"/>
      <c r="S221" s="53" t="s">
        <v>70</v>
      </c>
      <c r="T221" s="53" t="s">
        <v>72</v>
      </c>
      <c r="U221" s="149">
        <f>SUM(U11:U219)</f>
        <v>50</v>
      </c>
      <c r="V221" s="149">
        <f>SUM(V11:V219)</f>
        <v>150</v>
      </c>
    </row>
    <row r="222" spans="1:50" x14ac:dyDescent="0.25">
      <c r="A222" s="25"/>
      <c r="B222" s="25"/>
      <c r="C222" s="48"/>
      <c r="D222" s="48"/>
      <c r="E222" s="48"/>
      <c r="F222" s="48"/>
      <c r="G222" s="48"/>
      <c r="H222" s="48"/>
      <c r="I222" s="25"/>
      <c r="J222" s="25"/>
      <c r="K222" s="25"/>
      <c r="L222" s="48"/>
      <c r="M222" s="48"/>
      <c r="N222" s="48"/>
      <c r="O222" s="48"/>
      <c r="P222" s="48"/>
      <c r="Q222" s="48"/>
      <c r="R222" s="25"/>
      <c r="S222" s="62" t="s">
        <v>71</v>
      </c>
      <c r="T222" s="62" t="s">
        <v>69</v>
      </c>
    </row>
    <row r="223" spans="1:50" x14ac:dyDescent="0.25">
      <c r="A223" s="25"/>
      <c r="B223" s="46" t="s">
        <v>0</v>
      </c>
      <c r="C223" s="47">
        <f t="shared" ref="C223:H223" si="124">STDEVP(C20:C219)</f>
        <v>8.2031705801957582</v>
      </c>
      <c r="D223" s="47">
        <f t="shared" si="124"/>
        <v>6.7730121053521941</v>
      </c>
      <c r="E223" s="47">
        <f t="shared" si="124"/>
        <v>0.61904342261776157</v>
      </c>
      <c r="F223" s="47">
        <f t="shared" si="124"/>
        <v>47862.353904342781</v>
      </c>
      <c r="G223" s="47">
        <f t="shared" si="124"/>
        <v>3892.0260177373953</v>
      </c>
      <c r="H223" s="47">
        <f t="shared" si="124"/>
        <v>7472.4438283994132</v>
      </c>
      <c r="I223" s="48"/>
      <c r="J223" s="48"/>
      <c r="K223" s="57" t="s">
        <v>0</v>
      </c>
      <c r="L223" s="58">
        <f t="shared" ref="L223:Q223" si="125">STDEVP(L20:L219)</f>
        <v>0.99999999999999589</v>
      </c>
      <c r="M223" s="58">
        <f t="shared" si="125"/>
        <v>1.0000000000000002</v>
      </c>
      <c r="N223" s="58">
        <f t="shared" si="125"/>
        <v>1.0000000000000022</v>
      </c>
      <c r="O223" s="58">
        <f t="shared" si="125"/>
        <v>0.99999999999999978</v>
      </c>
      <c r="P223" s="58">
        <f t="shared" si="125"/>
        <v>1.0000000000000004</v>
      </c>
      <c r="Q223" s="58">
        <f t="shared" si="125"/>
        <v>1.0000000000000002</v>
      </c>
      <c r="R223" s="25"/>
      <c r="S223" s="53">
        <f>SUM(R20:R219)</f>
        <v>50</v>
      </c>
      <c r="T223" s="53">
        <f>COUNT(R20:R219)-S223</f>
        <v>150</v>
      </c>
    </row>
    <row r="224" spans="1:50" x14ac:dyDescent="0.25">
      <c r="A224" s="25"/>
      <c r="B224" s="25"/>
      <c r="C224" s="25"/>
      <c r="D224" s="25"/>
      <c r="E224" s="25"/>
      <c r="F224" s="25"/>
      <c r="G224" s="25"/>
      <c r="H224" s="25"/>
      <c r="I224" s="25"/>
      <c r="J224" s="25"/>
      <c r="K224" s="25"/>
      <c r="L224" s="25"/>
      <c r="M224" s="25"/>
      <c r="N224" s="25"/>
      <c r="O224" s="25"/>
      <c r="P224" s="25"/>
      <c r="Q224" s="25"/>
      <c r="R224" s="25"/>
      <c r="S224" s="25"/>
      <c r="T224" s="25"/>
    </row>
    <row r="225" spans="1:20" x14ac:dyDescent="0.25">
      <c r="A225" s="25"/>
      <c r="B225" s="25"/>
      <c r="C225" s="25"/>
      <c r="D225" s="25"/>
      <c r="E225" s="25"/>
      <c r="F225" s="25"/>
      <c r="G225" s="25"/>
      <c r="H225" s="25"/>
      <c r="I225" s="25"/>
      <c r="J225" s="25"/>
      <c r="K225" s="25"/>
      <c r="L225" s="25"/>
      <c r="M225" s="25"/>
      <c r="N225" s="25"/>
      <c r="O225" s="25"/>
      <c r="P225" s="25"/>
      <c r="Q225" s="25"/>
      <c r="R225" s="25"/>
      <c r="S225" s="25" t="s">
        <v>76</v>
      </c>
      <c r="T225" s="25"/>
    </row>
    <row r="226" spans="1:20" x14ac:dyDescent="0.25">
      <c r="S226" s="25" t="s">
        <v>75</v>
      </c>
    </row>
    <row r="227" spans="1:20" ht="21" x14ac:dyDescent="0.35">
      <c r="K227" s="52"/>
      <c r="L227" s="59" t="s">
        <v>3</v>
      </c>
      <c r="M227" s="59" t="s">
        <v>4</v>
      </c>
      <c r="N227" s="59" t="s">
        <v>5</v>
      </c>
      <c r="O227" s="59" t="s">
        <v>6</v>
      </c>
      <c r="P227" s="59" t="s">
        <v>7</v>
      </c>
      <c r="Q227" s="59" t="s">
        <v>8</v>
      </c>
      <c r="R227" s="59" t="s">
        <v>2</v>
      </c>
    </row>
    <row r="228" spans="1:20" x14ac:dyDescent="0.25">
      <c r="L228" s="61">
        <f t="array" ref="L228:R232">LINEST(R20:R219, L20:Q219, TRUE, TRUE)</f>
        <v>-7.4627683332910796E-2</v>
      </c>
      <c r="M228" s="61">
        <v>-0.18638399333568773</v>
      </c>
      <c r="N228" s="61">
        <v>-8.3504167319893921E-2</v>
      </c>
      <c r="O228" s="61">
        <v>3.2318965885900587E-2</v>
      </c>
      <c r="P228" s="61">
        <v>-0.18716567579020368</v>
      </c>
      <c r="Q228" s="61">
        <v>-2.2812197148846438E-2</v>
      </c>
      <c r="R228" s="61">
        <v>0.25000000000000011</v>
      </c>
    </row>
    <row r="229" spans="1:20" x14ac:dyDescent="0.25">
      <c r="K229" s="56" t="s">
        <v>67</v>
      </c>
      <c r="L229" s="60">
        <v>3.6848652561116399E-2</v>
      </c>
      <c r="M229" s="60">
        <v>3.9500479140486211E-2</v>
      </c>
      <c r="N229" s="60">
        <v>4.6568933483411734E-2</v>
      </c>
      <c r="O229" s="60">
        <v>2.7055992911429235E-2</v>
      </c>
      <c r="P229" s="60">
        <v>3.6562257348144112E-2</v>
      </c>
      <c r="Q229" s="60">
        <v>3.2511853063438727E-2</v>
      </c>
      <c r="R229" s="60">
        <v>2.6810804559003351E-2</v>
      </c>
    </row>
    <row r="230" spans="1:20" x14ac:dyDescent="0.25">
      <c r="K230" s="56" t="s">
        <v>68</v>
      </c>
      <c r="L230" s="60">
        <v>0.26009539449329355</v>
      </c>
      <c r="M230" s="60">
        <v>0.37916203425476946</v>
      </c>
      <c r="N230" s="60" t="e">
        <v>#N/A</v>
      </c>
      <c r="O230" s="60" t="e">
        <v>#N/A</v>
      </c>
      <c r="P230" s="60" t="e">
        <v>#N/A</v>
      </c>
      <c r="Q230" s="60" t="e">
        <v>#N/A</v>
      </c>
      <c r="R230" s="60" t="e">
        <v>#N/A</v>
      </c>
    </row>
    <row r="231" spans="1:20" x14ac:dyDescent="0.25">
      <c r="L231" s="60">
        <v>11.307406108752907</v>
      </c>
      <c r="M231" s="60">
        <v>193</v>
      </c>
      <c r="N231" s="60" t="e">
        <v>#N/A</v>
      </c>
      <c r="O231" s="60" t="e">
        <v>#N/A</v>
      </c>
      <c r="P231" s="60" t="e">
        <v>#N/A</v>
      </c>
      <c r="Q231" s="60" t="e">
        <v>#N/A</v>
      </c>
      <c r="R231" s="60" t="e">
        <v>#N/A</v>
      </c>
    </row>
    <row r="232" spans="1:20" x14ac:dyDescent="0.25">
      <c r="L232" s="60">
        <v>9.753577293498509</v>
      </c>
      <c r="M232" s="60">
        <v>27.746422706501491</v>
      </c>
      <c r="N232" s="60" t="e">
        <v>#N/A</v>
      </c>
      <c r="O232" s="60" t="e">
        <v>#N/A</v>
      </c>
      <c r="P232" s="60" t="e">
        <v>#N/A</v>
      </c>
      <c r="Q232" s="60" t="e">
        <v>#N/A</v>
      </c>
      <c r="R232" s="60" t="e">
        <v>#N/A</v>
      </c>
    </row>
    <row r="234" spans="1:20" x14ac:dyDescent="0.25">
      <c r="L234" s="54" t="s">
        <v>53</v>
      </c>
      <c r="M234" s="54" t="s">
        <v>54</v>
      </c>
      <c r="N234" s="54" t="s">
        <v>55</v>
      </c>
      <c r="O234" s="54" t="s">
        <v>56</v>
      </c>
      <c r="P234" s="54" t="s">
        <v>57</v>
      </c>
      <c r="Q234" s="54" t="s">
        <v>58</v>
      </c>
      <c r="R234" s="54" t="s">
        <v>59</v>
      </c>
    </row>
    <row r="235" spans="1:20" x14ac:dyDescent="0.25">
      <c r="K235" s="49"/>
      <c r="L235" s="54" t="s">
        <v>60</v>
      </c>
      <c r="M235" s="54" t="s">
        <v>60</v>
      </c>
      <c r="N235" s="54" t="s">
        <v>60</v>
      </c>
      <c r="O235" s="54" t="s">
        <v>60</v>
      </c>
      <c r="P235" s="54" t="s">
        <v>60</v>
      </c>
      <c r="Q235" s="54" t="s">
        <v>60</v>
      </c>
      <c r="R235" s="54" t="s">
        <v>60</v>
      </c>
    </row>
    <row r="236" spans="1:20" x14ac:dyDescent="0.25">
      <c r="K236" s="49"/>
      <c r="L236" s="54" t="s">
        <v>61</v>
      </c>
      <c r="M236" s="54" t="s">
        <v>62</v>
      </c>
      <c r="N236" s="55"/>
      <c r="O236" s="55"/>
      <c r="P236" s="55"/>
      <c r="Q236" s="55"/>
      <c r="R236" s="55"/>
    </row>
    <row r="237" spans="1:20" x14ac:dyDescent="0.25">
      <c r="K237" s="49"/>
      <c r="L237" s="54" t="s">
        <v>63</v>
      </c>
      <c r="M237" s="54" t="s">
        <v>64</v>
      </c>
      <c r="N237" s="55"/>
      <c r="O237" s="55"/>
      <c r="P237" s="55"/>
      <c r="Q237" s="55"/>
      <c r="R237" s="55"/>
    </row>
    <row r="238" spans="1:20" x14ac:dyDescent="0.25">
      <c r="K238" s="49"/>
      <c r="L238" s="54" t="s">
        <v>65</v>
      </c>
      <c r="M238" s="54" t="s">
        <v>66</v>
      </c>
      <c r="N238" s="55"/>
      <c r="O238" s="55"/>
      <c r="P238" s="55"/>
      <c r="Q238" s="55"/>
      <c r="R238" s="55"/>
    </row>
    <row r="239" spans="1:20" x14ac:dyDescent="0.25">
      <c r="K239" s="49"/>
      <c r="L239" s="49"/>
      <c r="M239" s="51"/>
      <c r="N239" s="51"/>
      <c r="O239" s="51"/>
      <c r="P239" s="51"/>
      <c r="Q239" s="51"/>
      <c r="R239" s="50"/>
    </row>
    <row r="240" spans="1:20" x14ac:dyDescent="0.25">
      <c r="K240" s="73" t="s">
        <v>73</v>
      </c>
      <c r="L240" s="188" t="s">
        <v>86</v>
      </c>
      <c r="M240" s="189"/>
      <c r="N240" s="189"/>
      <c r="O240" s="189"/>
      <c r="P240" s="189"/>
      <c r="Q240" s="189"/>
      <c r="R240" s="50"/>
    </row>
  </sheetData>
  <sortState ref="B20:Z219">
    <sortCondition descending="1" ref="T20:T219"/>
  </sortState>
  <mergeCells count="1">
    <mergeCell ref="L240:Q240"/>
  </mergeCells>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V27"/>
  <sheetViews>
    <sheetView topLeftCell="H1" zoomScale="70" zoomScaleNormal="70" workbookViewId="0">
      <selection activeCell="Q26" sqref="Q26"/>
    </sheetView>
  </sheetViews>
  <sheetFormatPr defaultColWidth="11" defaultRowHeight="15.75" x14ac:dyDescent="0.25"/>
  <cols>
    <col min="2" max="2" width="23.375" bestFit="1" customWidth="1"/>
    <col min="11" max="11" width="23.375" bestFit="1" customWidth="1"/>
    <col min="13" max="13" width="21.375" bestFit="1" customWidth="1"/>
    <col min="14" max="14" width="19" bestFit="1" customWidth="1"/>
    <col min="16" max="16" width="19.875" bestFit="1" customWidth="1"/>
    <col min="17" max="17" width="19.625" bestFit="1" customWidth="1"/>
    <col min="18" max="18" width="12.875" customWidth="1"/>
    <col min="20" max="20" width="16" customWidth="1"/>
  </cols>
  <sheetData>
    <row r="5" spans="1:19" x14ac:dyDescent="0.25">
      <c r="K5" s="173"/>
      <c r="L5" s="173" t="s">
        <v>3</v>
      </c>
      <c r="M5" s="173" t="s">
        <v>4</v>
      </c>
      <c r="N5" s="173" t="s">
        <v>5</v>
      </c>
      <c r="O5" s="173" t="s">
        <v>6</v>
      </c>
      <c r="P5" s="173" t="s">
        <v>7</v>
      </c>
      <c r="Q5" s="173" t="s">
        <v>8</v>
      </c>
      <c r="R5" s="173" t="s">
        <v>2</v>
      </c>
      <c r="S5" s="173"/>
    </row>
    <row r="6" spans="1:19" x14ac:dyDescent="0.25">
      <c r="K6" s="173"/>
      <c r="L6" s="184">
        <v>-7.4627683332910796E-2</v>
      </c>
      <c r="M6" s="184">
        <v>-0.18638399333568773</v>
      </c>
      <c r="N6" s="184">
        <v>-8.3504167319893921E-2</v>
      </c>
      <c r="O6" s="184">
        <v>3.2318965885900587E-2</v>
      </c>
      <c r="P6" s="184">
        <v>-0.18716567579020368</v>
      </c>
      <c r="Q6" s="184">
        <v>-2.2812197148846438E-2</v>
      </c>
      <c r="R6" s="184">
        <v>0.25000000000000011</v>
      </c>
    </row>
    <row r="7" spans="1:19" x14ac:dyDescent="0.25">
      <c r="K7" s="173" t="s">
        <v>67</v>
      </c>
      <c r="L7" s="156">
        <v>3.6848652561116399E-2</v>
      </c>
      <c r="M7" s="156">
        <v>3.9500479140486211E-2</v>
      </c>
      <c r="N7" s="156">
        <v>4.6568933483411734E-2</v>
      </c>
      <c r="O7" s="156">
        <v>2.7055992911429235E-2</v>
      </c>
      <c r="P7" s="156">
        <v>3.6562257348144112E-2</v>
      </c>
      <c r="Q7" s="156">
        <v>3.2511853063438727E-2</v>
      </c>
      <c r="R7" s="156">
        <v>2.6810804559003351E-2</v>
      </c>
    </row>
    <row r="8" spans="1:19" x14ac:dyDescent="0.25">
      <c r="K8" s="173" t="s">
        <v>68</v>
      </c>
      <c r="L8" s="156">
        <v>0.26009539449329355</v>
      </c>
      <c r="M8" s="156">
        <v>0.37916203425476946</v>
      </c>
      <c r="N8" s="156" t="e">
        <v>#N/A</v>
      </c>
      <c r="O8" s="156" t="e">
        <v>#N/A</v>
      </c>
      <c r="P8" s="156" t="e">
        <v>#N/A</v>
      </c>
      <c r="Q8" s="156" t="e">
        <v>#N/A</v>
      </c>
      <c r="R8" s="156" t="e">
        <v>#N/A</v>
      </c>
    </row>
    <row r="9" spans="1:19" x14ac:dyDescent="0.25">
      <c r="K9" s="173"/>
      <c r="L9" s="156">
        <v>11.307406108752907</v>
      </c>
      <c r="M9" s="156">
        <v>193</v>
      </c>
      <c r="N9" s="156" t="e">
        <v>#N/A</v>
      </c>
      <c r="O9" s="156" t="e">
        <v>#N/A</v>
      </c>
      <c r="P9" s="156" t="e">
        <v>#N/A</v>
      </c>
      <c r="Q9" s="156" t="e">
        <v>#N/A</v>
      </c>
      <c r="R9" s="156" t="e">
        <v>#N/A</v>
      </c>
    </row>
    <row r="10" spans="1:19" x14ac:dyDescent="0.25">
      <c r="K10" s="173"/>
      <c r="L10" s="156">
        <v>9.753577293498509</v>
      </c>
      <c r="M10" s="156">
        <v>27.746422706501491</v>
      </c>
      <c r="N10" s="156" t="e">
        <v>#N/A</v>
      </c>
      <c r="O10" s="156" t="e">
        <v>#N/A</v>
      </c>
      <c r="P10" s="156" t="e">
        <v>#N/A</v>
      </c>
      <c r="Q10" s="156" t="e">
        <v>#N/A</v>
      </c>
      <c r="R10" s="156" t="e">
        <v>#N/A</v>
      </c>
    </row>
    <row r="15" spans="1:19" x14ac:dyDescent="0.25">
      <c r="A15" s="80"/>
      <c r="B15" s="80"/>
      <c r="C15" s="80"/>
      <c r="D15" s="80"/>
      <c r="E15" s="80"/>
      <c r="F15" s="80"/>
      <c r="G15" s="80"/>
      <c r="H15" s="80"/>
      <c r="I15" s="80"/>
    </row>
    <row r="16" spans="1:19" x14ac:dyDescent="0.25">
      <c r="A16" s="80"/>
      <c r="B16" s="80"/>
      <c r="C16" s="80"/>
      <c r="D16" s="80"/>
      <c r="E16" s="80"/>
      <c r="F16" s="80"/>
      <c r="G16" s="80"/>
      <c r="H16" s="80"/>
      <c r="I16" s="80"/>
    </row>
    <row r="17" spans="1:22" x14ac:dyDescent="0.25">
      <c r="A17" s="80"/>
      <c r="B17" s="80"/>
      <c r="C17" s="80"/>
      <c r="D17" s="80"/>
      <c r="E17" s="80"/>
      <c r="F17" s="80"/>
      <c r="G17" s="80"/>
      <c r="H17" s="80"/>
      <c r="I17" s="80"/>
    </row>
    <row r="18" spans="1:22" ht="21" x14ac:dyDescent="0.35">
      <c r="A18" s="80"/>
      <c r="B18" s="81"/>
      <c r="C18" s="51"/>
      <c r="D18" s="51"/>
      <c r="E18" s="51"/>
      <c r="F18" s="51"/>
      <c r="G18" s="51"/>
      <c r="H18" s="51"/>
      <c r="I18" s="51"/>
      <c r="J18" s="25"/>
      <c r="K18" s="31" t="s">
        <v>10</v>
      </c>
      <c r="L18" s="25"/>
      <c r="M18" s="25"/>
      <c r="N18" s="25"/>
      <c r="O18" s="25"/>
      <c r="P18" s="25"/>
      <c r="Q18" s="25"/>
      <c r="R18" s="25"/>
      <c r="S18" s="25"/>
      <c r="T18" s="25"/>
    </row>
    <row r="19" spans="1:22" ht="21" x14ac:dyDescent="0.35">
      <c r="A19" s="80"/>
      <c r="B19" s="52"/>
      <c r="C19" s="52"/>
      <c r="D19" s="52"/>
      <c r="E19" s="52"/>
      <c r="F19" s="52"/>
      <c r="G19" s="52"/>
      <c r="H19" s="52"/>
      <c r="I19" s="52"/>
      <c r="J19" s="25"/>
      <c r="K19" s="32" t="s">
        <v>9</v>
      </c>
      <c r="L19" s="32" t="s">
        <v>8</v>
      </c>
      <c r="M19" s="32" t="s">
        <v>7</v>
      </c>
      <c r="N19" s="32" t="s">
        <v>6</v>
      </c>
      <c r="O19" s="32" t="s">
        <v>5</v>
      </c>
      <c r="P19" s="32" t="s">
        <v>4</v>
      </c>
      <c r="Q19" s="32" t="s">
        <v>3</v>
      </c>
      <c r="R19" s="32" t="s">
        <v>2</v>
      </c>
      <c r="S19" s="185" t="s">
        <v>13</v>
      </c>
      <c r="T19" s="186" t="s">
        <v>74</v>
      </c>
    </row>
    <row r="20" spans="1:22" ht="63" x14ac:dyDescent="0.25">
      <c r="A20" s="80"/>
      <c r="B20" s="80"/>
      <c r="C20" s="80"/>
      <c r="D20" s="80"/>
      <c r="E20" s="80"/>
      <c r="F20" s="80"/>
      <c r="G20" s="80"/>
      <c r="H20" s="80"/>
      <c r="I20" s="80"/>
      <c r="K20" s="3">
        <v>201</v>
      </c>
      <c r="L20" s="3">
        <v>-0.06</v>
      </c>
      <c r="M20" s="3">
        <v>0.23</v>
      </c>
      <c r="N20" s="3">
        <v>-0.57999999999999996</v>
      </c>
      <c r="O20" s="3">
        <v>-0.38</v>
      </c>
      <c r="P20" s="3">
        <v>0.14000000000000001</v>
      </c>
      <c r="Q20" s="3">
        <v>-0.06</v>
      </c>
      <c r="R20" s="187" t="s">
        <v>281</v>
      </c>
      <c r="S20" s="3">
        <v>201</v>
      </c>
      <c r="T20" s="3">
        <f>$L$6*Q20 + $M$6*P20 + $N$6*O20 + $O$6*N20 + $P$6*M20 + $Q$6*L20 + $R$6</f>
        <v>0.19969111169789977</v>
      </c>
    </row>
    <row r="21" spans="1:22" x14ac:dyDescent="0.25">
      <c r="A21" s="80"/>
      <c r="B21" s="80"/>
      <c r="C21" s="80"/>
      <c r="D21" s="80"/>
      <c r="E21" s="80"/>
      <c r="F21" s="80"/>
      <c r="G21" s="80"/>
      <c r="H21" s="80"/>
      <c r="I21" s="80"/>
      <c r="T21" t="s">
        <v>107</v>
      </c>
    </row>
    <row r="22" spans="1:22" x14ac:dyDescent="0.25">
      <c r="A22" s="80"/>
      <c r="B22" s="80"/>
      <c r="C22" s="80"/>
      <c r="D22" s="80"/>
      <c r="E22" s="80"/>
      <c r="F22" s="80"/>
      <c r="G22" s="80"/>
      <c r="H22" s="80"/>
      <c r="I22" s="80"/>
    </row>
    <row r="23" spans="1:22" x14ac:dyDescent="0.25">
      <c r="A23" s="80"/>
      <c r="B23" s="80"/>
      <c r="C23" s="80"/>
      <c r="D23" s="80"/>
      <c r="E23" s="80"/>
      <c r="F23" s="80"/>
      <c r="G23" s="80"/>
      <c r="H23" s="80"/>
      <c r="I23" s="80"/>
    </row>
    <row r="24" spans="1:22" x14ac:dyDescent="0.25">
      <c r="A24" s="80"/>
      <c r="B24" s="80"/>
      <c r="C24" s="80"/>
      <c r="D24" s="80"/>
      <c r="E24" s="80"/>
      <c r="F24" s="80"/>
      <c r="G24" s="80"/>
      <c r="H24" s="80"/>
      <c r="I24" s="80"/>
    </row>
    <row r="25" spans="1:22" x14ac:dyDescent="0.25">
      <c r="A25" s="80"/>
      <c r="B25" s="80"/>
      <c r="C25" s="80"/>
      <c r="D25" s="80"/>
      <c r="E25" s="80"/>
      <c r="F25" s="80"/>
      <c r="G25" s="80"/>
      <c r="H25" s="80"/>
      <c r="I25" s="80"/>
      <c r="T25" s="173" t="s">
        <v>280</v>
      </c>
      <c r="U25" s="173"/>
      <c r="V25" s="173"/>
    </row>
    <row r="26" spans="1:22" x14ac:dyDescent="0.25">
      <c r="A26" s="80"/>
      <c r="B26" s="80"/>
      <c r="C26" s="80"/>
      <c r="D26" s="80"/>
      <c r="E26" s="80"/>
      <c r="F26" s="80"/>
      <c r="G26" s="80"/>
      <c r="H26" s="80"/>
      <c r="I26" s="80"/>
      <c r="T26" s="178">
        <f>((-0.07)*(-0.06)) + ((-0.19)*(0.14)) + ((-0.08)*(-0.38)) + ((0.03)*(-0.58)) + ((-0.19)*(0.23)) + ((-0.02)*(-0.06)) + 0.25</f>
        <v>0.1981</v>
      </c>
    </row>
    <row r="27" spans="1:22" x14ac:dyDescent="0.25">
      <c r="A27" s="80"/>
      <c r="B27" s="80"/>
      <c r="C27" s="80"/>
      <c r="D27" s="80"/>
      <c r="E27" s="80"/>
      <c r="F27" s="80"/>
      <c r="G27" s="80"/>
      <c r="H27" s="80"/>
      <c r="I27" s="80"/>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
  <sheetViews>
    <sheetView topLeftCell="A22" zoomScale="75" zoomScaleNormal="75" zoomScalePageLayoutView="75" workbookViewId="0">
      <selection activeCell="O27" sqref="O27"/>
    </sheetView>
  </sheetViews>
  <sheetFormatPr defaultColWidth="11.125" defaultRowHeight="15.75" x14ac:dyDescent="0.25"/>
  <cols>
    <col min="2" max="2" width="5.875" customWidth="1"/>
    <col min="3" max="3" width="22.125" customWidth="1"/>
    <col min="4" max="4" width="5.375" customWidth="1"/>
    <col min="5" max="5" width="8.375" customWidth="1"/>
    <col min="6" max="6" width="7" customWidth="1"/>
    <col min="7" max="7" width="13.125" customWidth="1"/>
    <col min="8" max="8" width="7.5" customWidth="1"/>
    <col min="10" max="10" width="14.875" customWidth="1"/>
    <col min="11" max="11" width="6" customWidth="1"/>
    <col min="13" max="13" width="14.5" customWidth="1"/>
    <col min="14" max="14" width="18.875" customWidth="1"/>
  </cols>
  <sheetData>
    <row r="1" spans="1:13" x14ac:dyDescent="0.25">
      <c r="A1" s="1"/>
      <c r="B1" s="1"/>
      <c r="C1" s="1"/>
      <c r="D1" s="1"/>
      <c r="E1" s="1"/>
      <c r="F1" s="1"/>
      <c r="G1" s="1"/>
      <c r="H1" s="1"/>
      <c r="I1" s="1"/>
      <c r="J1" s="1"/>
      <c r="K1" s="1"/>
      <c r="L1" s="1"/>
      <c r="M1" s="1"/>
    </row>
    <row r="2" spans="1:13" ht="23.25" x14ac:dyDescent="0.35">
      <c r="A2" s="1"/>
      <c r="B2" s="116" t="s">
        <v>189</v>
      </c>
      <c r="C2" s="115"/>
      <c r="D2" s="22"/>
      <c r="E2" s="108"/>
      <c r="F2" s="82"/>
      <c r="G2" s="82"/>
      <c r="H2" s="82"/>
      <c r="I2" s="82"/>
      <c r="J2" s="82"/>
      <c r="K2" s="82"/>
    </row>
    <row r="3" spans="1:13" ht="29.1" customHeight="1" x14ac:dyDescent="0.25">
      <c r="A3" s="1"/>
      <c r="B3" s="104"/>
      <c r="C3" s="103"/>
      <c r="D3" s="103"/>
      <c r="E3" s="103"/>
      <c r="F3" s="103"/>
      <c r="G3" s="103"/>
      <c r="H3" s="103"/>
      <c r="I3" s="103"/>
      <c r="J3" s="103"/>
      <c r="K3" s="102"/>
    </row>
    <row r="4" spans="1:13" ht="21" x14ac:dyDescent="0.35">
      <c r="A4" s="1"/>
      <c r="B4" s="98"/>
      <c r="C4" s="101" t="s">
        <v>188</v>
      </c>
      <c r="D4" s="100"/>
      <c r="E4" s="100"/>
      <c r="F4" s="100"/>
      <c r="G4" s="100"/>
      <c r="H4" s="100"/>
      <c r="I4" s="100"/>
      <c r="J4" s="99"/>
      <c r="K4" s="95"/>
    </row>
    <row r="5" spans="1:13" ht="21" x14ac:dyDescent="0.35">
      <c r="A5" s="1"/>
      <c r="B5" s="98"/>
      <c r="C5" s="90"/>
      <c r="D5" s="89"/>
      <c r="E5" s="89"/>
      <c r="F5" s="89"/>
      <c r="G5" s="89" t="s">
        <v>187</v>
      </c>
      <c r="H5" s="89"/>
      <c r="I5" s="89"/>
      <c r="J5" s="110"/>
      <c r="K5" s="95"/>
    </row>
    <row r="6" spans="1:13" ht="21" x14ac:dyDescent="0.35">
      <c r="A6" s="1"/>
      <c r="B6" s="98"/>
      <c r="C6" s="90"/>
      <c r="D6" s="89"/>
      <c r="E6" s="89"/>
      <c r="F6" s="89"/>
      <c r="G6" s="89" t="s">
        <v>186</v>
      </c>
      <c r="H6" s="89"/>
      <c r="I6" s="89" t="s">
        <v>185</v>
      </c>
      <c r="J6" s="110"/>
      <c r="K6" s="95"/>
    </row>
    <row r="7" spans="1:13" ht="21" x14ac:dyDescent="0.35">
      <c r="A7" s="1"/>
      <c r="B7" s="98"/>
      <c r="C7" s="90"/>
      <c r="D7" s="89"/>
      <c r="E7" s="89"/>
      <c r="F7" s="89"/>
      <c r="G7" s="114">
        <f>61/200</f>
        <v>0.30499999999999999</v>
      </c>
      <c r="H7" s="89" t="s">
        <v>173</v>
      </c>
      <c r="I7" s="18">
        <f>1-G7</f>
        <v>0.69500000000000006</v>
      </c>
      <c r="J7" s="110" t="s">
        <v>170</v>
      </c>
      <c r="K7" s="95"/>
      <c r="M7" s="82"/>
    </row>
    <row r="8" spans="1:13" ht="21" x14ac:dyDescent="0.35">
      <c r="A8" s="1"/>
      <c r="B8" s="98"/>
      <c r="C8" s="90"/>
      <c r="D8" s="89"/>
      <c r="E8" s="89"/>
      <c r="F8" s="89"/>
      <c r="G8" s="89"/>
      <c r="H8" s="89"/>
      <c r="I8" s="89"/>
      <c r="J8" s="110"/>
      <c r="K8" s="95"/>
      <c r="M8" s="82"/>
    </row>
    <row r="9" spans="1:13" ht="21" x14ac:dyDescent="0.35">
      <c r="A9" s="1"/>
      <c r="B9" s="98"/>
      <c r="C9" s="90" t="s">
        <v>184</v>
      </c>
      <c r="D9" s="89" t="s">
        <v>183</v>
      </c>
      <c r="E9" s="114">
        <v>0.25</v>
      </c>
      <c r="F9" s="89" t="s">
        <v>179</v>
      </c>
      <c r="G9" s="114">
        <v>0.18</v>
      </c>
      <c r="H9" s="89" t="s">
        <v>150</v>
      </c>
      <c r="I9" s="18">
        <f>E9-G9</f>
        <v>7.0000000000000007E-2</v>
      </c>
      <c r="J9" s="110" t="s">
        <v>149</v>
      </c>
      <c r="K9" s="95"/>
    </row>
    <row r="10" spans="1:13" ht="21" x14ac:dyDescent="0.35">
      <c r="A10" s="1"/>
      <c r="B10" s="98"/>
      <c r="C10" s="113"/>
      <c r="D10" s="89"/>
      <c r="E10" s="89"/>
      <c r="F10" s="89"/>
      <c r="G10" s="89"/>
      <c r="H10" s="89"/>
      <c r="I10" s="89"/>
      <c r="J10" s="110"/>
      <c r="K10" s="95"/>
    </row>
    <row r="11" spans="1:13" ht="21" x14ac:dyDescent="0.35">
      <c r="A11" s="1"/>
      <c r="B11" s="98"/>
      <c r="C11" s="90"/>
      <c r="D11" s="89" t="s">
        <v>182</v>
      </c>
      <c r="E11" s="18">
        <f>1-E9</f>
        <v>0.75</v>
      </c>
      <c r="F11" s="89" t="s">
        <v>176</v>
      </c>
      <c r="G11" s="18">
        <f>G7-G9</f>
        <v>0.125</v>
      </c>
      <c r="H11" s="89" t="s">
        <v>148</v>
      </c>
      <c r="I11" s="18">
        <f>E11-G11</f>
        <v>0.625</v>
      </c>
      <c r="J11" s="110" t="s">
        <v>147</v>
      </c>
      <c r="K11" s="95"/>
    </row>
    <row r="12" spans="1:13" ht="21" x14ac:dyDescent="0.35">
      <c r="A12" s="1"/>
      <c r="B12" s="98"/>
      <c r="C12" s="87"/>
      <c r="D12" s="85"/>
      <c r="E12" s="85"/>
      <c r="F12" s="85"/>
      <c r="G12" s="85"/>
      <c r="H12" s="85"/>
      <c r="I12" s="85"/>
      <c r="J12" s="96"/>
      <c r="K12" s="95"/>
    </row>
    <row r="13" spans="1:13" ht="26.1" customHeight="1" x14ac:dyDescent="0.25">
      <c r="A13" s="1"/>
      <c r="B13" s="94"/>
      <c r="C13" s="93"/>
      <c r="D13" s="93"/>
      <c r="E13" s="93"/>
      <c r="F13" s="93"/>
      <c r="G13" s="93"/>
      <c r="H13" s="93"/>
      <c r="I13" s="93"/>
      <c r="J13" s="93"/>
      <c r="K13" s="92"/>
    </row>
    <row r="14" spans="1:13" ht="21.95" customHeight="1" x14ac:dyDescent="0.25">
      <c r="A14" s="1"/>
      <c r="B14" s="1"/>
    </row>
    <row r="15" spans="1:13" ht="21" x14ac:dyDescent="0.35">
      <c r="A15" s="1"/>
      <c r="B15" s="1"/>
      <c r="C15" s="101" t="s">
        <v>181</v>
      </c>
      <c r="D15" s="112"/>
      <c r="E15" s="100" t="s">
        <v>136</v>
      </c>
      <c r="F15" s="112"/>
      <c r="G15" s="112"/>
      <c r="H15" s="112"/>
      <c r="I15" s="112"/>
      <c r="J15" s="111"/>
    </row>
    <row r="16" spans="1:13" ht="21" x14ac:dyDescent="0.35">
      <c r="A16" s="1"/>
      <c r="B16" s="1"/>
      <c r="C16" s="90" t="s">
        <v>180</v>
      </c>
      <c r="D16" s="89" t="s">
        <v>179</v>
      </c>
      <c r="E16" s="89" t="s">
        <v>178</v>
      </c>
      <c r="F16" s="80"/>
      <c r="G16" s="80"/>
      <c r="H16" s="80"/>
      <c r="I16" s="80"/>
      <c r="J16" s="88"/>
    </row>
    <row r="17" spans="1:19" ht="21" x14ac:dyDescent="0.35">
      <c r="A17" s="1"/>
      <c r="B17" s="1"/>
      <c r="C17" s="90" t="s">
        <v>177</v>
      </c>
      <c r="D17" s="89" t="s">
        <v>176</v>
      </c>
      <c r="E17" s="89" t="s">
        <v>175</v>
      </c>
      <c r="F17" s="80"/>
      <c r="G17" s="80"/>
      <c r="H17" s="80"/>
      <c r="I17" s="80"/>
      <c r="J17" s="88"/>
    </row>
    <row r="18" spans="1:19" ht="21" x14ac:dyDescent="0.35">
      <c r="A18" s="1"/>
      <c r="B18" s="1"/>
      <c r="C18" s="90" t="s">
        <v>174</v>
      </c>
      <c r="D18" s="89" t="s">
        <v>173</v>
      </c>
      <c r="E18" s="89" t="s">
        <v>172</v>
      </c>
      <c r="F18" s="80"/>
      <c r="G18" s="80"/>
      <c r="H18" s="80"/>
      <c r="I18" s="80"/>
      <c r="J18" s="88"/>
    </row>
    <row r="19" spans="1:19" ht="21" x14ac:dyDescent="0.35">
      <c r="A19" s="1"/>
      <c r="B19" s="1"/>
      <c r="C19" s="90" t="s">
        <v>171</v>
      </c>
      <c r="D19" s="89" t="s">
        <v>170</v>
      </c>
      <c r="E19" s="89" t="s">
        <v>169</v>
      </c>
      <c r="F19" s="80"/>
      <c r="G19" s="80"/>
      <c r="H19" s="80"/>
      <c r="I19" s="80"/>
      <c r="J19" s="88"/>
      <c r="M19" s="80"/>
    </row>
    <row r="20" spans="1:19" ht="21" x14ac:dyDescent="0.35">
      <c r="A20" s="1"/>
      <c r="B20" s="1"/>
      <c r="C20" s="90" t="s">
        <v>168</v>
      </c>
      <c r="D20" s="89" t="s">
        <v>150</v>
      </c>
      <c r="E20" s="89" t="s">
        <v>167</v>
      </c>
      <c r="F20" s="80"/>
      <c r="G20" s="80"/>
      <c r="H20" s="80"/>
      <c r="I20" s="80"/>
      <c r="J20" s="88"/>
    </row>
    <row r="21" spans="1:19" ht="21" x14ac:dyDescent="0.35">
      <c r="A21" s="1"/>
      <c r="B21" s="1"/>
      <c r="C21" s="90" t="s">
        <v>166</v>
      </c>
      <c r="D21" s="89" t="s">
        <v>149</v>
      </c>
      <c r="E21" s="89" t="s">
        <v>165</v>
      </c>
      <c r="F21" s="80"/>
      <c r="G21" s="80"/>
      <c r="H21" s="80"/>
      <c r="I21" s="80"/>
      <c r="J21" s="88"/>
    </row>
    <row r="22" spans="1:19" ht="21" x14ac:dyDescent="0.35">
      <c r="A22" s="1"/>
      <c r="B22" s="1"/>
      <c r="C22" s="90" t="s">
        <v>164</v>
      </c>
      <c r="D22" s="89" t="s">
        <v>148</v>
      </c>
      <c r="E22" s="89" t="s">
        <v>163</v>
      </c>
      <c r="F22" s="80"/>
      <c r="G22" s="80"/>
      <c r="H22" s="80"/>
      <c r="I22" s="80"/>
      <c r="J22" s="88"/>
    </row>
    <row r="23" spans="1:19" ht="21" x14ac:dyDescent="0.35">
      <c r="A23" s="1"/>
      <c r="B23" s="1"/>
      <c r="C23" s="90" t="s">
        <v>162</v>
      </c>
      <c r="D23" s="89" t="s">
        <v>147</v>
      </c>
      <c r="E23" s="89" t="s">
        <v>161</v>
      </c>
      <c r="F23" s="80"/>
      <c r="G23" s="80"/>
      <c r="H23" s="80"/>
      <c r="I23" s="80"/>
      <c r="J23" s="88"/>
    </row>
    <row r="24" spans="1:19" x14ac:dyDescent="0.25">
      <c r="A24" s="1"/>
      <c r="B24" s="1"/>
      <c r="C24" s="91"/>
      <c r="D24" s="80"/>
      <c r="E24" s="80"/>
      <c r="F24" s="80"/>
      <c r="G24" s="80"/>
      <c r="H24" s="80"/>
      <c r="I24" s="80"/>
      <c r="J24" s="88"/>
    </row>
    <row r="25" spans="1:19" ht="21" x14ac:dyDescent="0.35">
      <c r="A25" s="1"/>
      <c r="B25" s="1"/>
      <c r="C25" s="90" t="s">
        <v>160</v>
      </c>
      <c r="D25" s="80"/>
      <c r="E25" s="80"/>
      <c r="F25" s="80"/>
      <c r="G25" s="89" t="s">
        <v>136</v>
      </c>
      <c r="H25" s="80"/>
      <c r="I25" s="80"/>
      <c r="J25" s="88"/>
    </row>
    <row r="26" spans="1:19" ht="21" x14ac:dyDescent="0.35">
      <c r="A26" s="1"/>
      <c r="B26" s="1"/>
      <c r="C26" s="90" t="s">
        <v>159</v>
      </c>
      <c r="D26" s="89"/>
      <c r="E26" s="89" t="s">
        <v>158</v>
      </c>
      <c r="F26" s="89"/>
      <c r="G26" s="89" t="s">
        <v>157</v>
      </c>
      <c r="H26" s="89"/>
      <c r="I26" s="89"/>
      <c r="J26" s="110"/>
      <c r="K26" s="82"/>
    </row>
    <row r="27" spans="1:19" ht="21" x14ac:dyDescent="0.35">
      <c r="A27" s="1"/>
      <c r="B27" s="1"/>
      <c r="C27" s="90" t="s">
        <v>156</v>
      </c>
      <c r="D27" s="89"/>
      <c r="E27" s="89" t="s">
        <v>155</v>
      </c>
      <c r="F27" s="89"/>
      <c r="G27" s="89" t="s">
        <v>154</v>
      </c>
      <c r="H27" s="89"/>
      <c r="I27" s="89"/>
      <c r="J27" s="110"/>
      <c r="K27" s="82"/>
    </row>
    <row r="28" spans="1:19" ht="21" x14ac:dyDescent="0.35">
      <c r="A28" s="1"/>
      <c r="B28" s="1"/>
      <c r="C28" s="90" t="s">
        <v>153</v>
      </c>
      <c r="D28" s="89"/>
      <c r="E28" s="89" t="s">
        <v>152</v>
      </c>
      <c r="F28" s="89"/>
      <c r="G28" s="89" t="s">
        <v>151</v>
      </c>
      <c r="H28" s="89"/>
      <c r="I28" s="89"/>
      <c r="J28" s="110"/>
      <c r="K28" s="82"/>
      <c r="L28" s="23">
        <f>$G$9</f>
        <v>0.18</v>
      </c>
      <c r="M28" s="108" t="s">
        <v>150</v>
      </c>
      <c r="N28" s="109">
        <f>$I$9</f>
        <v>7.0000000000000007E-2</v>
      </c>
      <c r="O28" s="86" t="s">
        <v>149</v>
      </c>
      <c r="P28" s="109">
        <f>$G$11</f>
        <v>0.125</v>
      </c>
      <c r="Q28" s="86" t="s">
        <v>148</v>
      </c>
      <c r="R28" s="109">
        <f>$I$11</f>
        <v>0.625</v>
      </c>
      <c r="S28" s="108" t="s">
        <v>147</v>
      </c>
    </row>
    <row r="29" spans="1:19" ht="21" x14ac:dyDescent="0.35">
      <c r="A29" s="1"/>
      <c r="B29" s="1"/>
      <c r="C29" s="90" t="s">
        <v>146</v>
      </c>
      <c r="D29" s="89"/>
      <c r="E29" s="89" t="s">
        <v>145</v>
      </c>
      <c r="F29" s="89"/>
      <c r="G29" s="89" t="s">
        <v>144</v>
      </c>
      <c r="H29" s="89"/>
      <c r="I29" s="89"/>
      <c r="J29" s="110"/>
      <c r="K29" s="82"/>
      <c r="L29" s="23">
        <f>$E$9*$G$7</f>
        <v>7.6249999999999998E-2</v>
      </c>
      <c r="M29" s="108" t="s">
        <v>143</v>
      </c>
      <c r="N29" s="109">
        <f>$E$9*$I$7</f>
        <v>0.17375000000000002</v>
      </c>
      <c r="O29" s="86" t="s">
        <v>142</v>
      </c>
      <c r="P29" s="109">
        <f>$E$11*$G$7</f>
        <v>0.22875000000000001</v>
      </c>
      <c r="Q29" s="86" t="s">
        <v>141</v>
      </c>
      <c r="R29" s="109">
        <f>$E$11*$I$7</f>
        <v>0.52124999999999999</v>
      </c>
      <c r="S29" s="108" t="s">
        <v>140</v>
      </c>
    </row>
    <row r="30" spans="1:19" ht="21" x14ac:dyDescent="0.35">
      <c r="A30" s="1"/>
      <c r="B30" s="1"/>
      <c r="C30" s="91"/>
      <c r="D30" s="80"/>
      <c r="E30" s="80"/>
      <c r="F30" s="80"/>
      <c r="G30" s="80"/>
      <c r="H30" s="80"/>
      <c r="I30" s="80"/>
      <c r="J30" s="88"/>
      <c r="L30" s="82"/>
      <c r="M30" s="82"/>
      <c r="N30" s="82"/>
      <c r="O30" s="82"/>
      <c r="P30" s="82"/>
      <c r="Q30" s="82"/>
      <c r="R30" s="82"/>
      <c r="S30" s="82"/>
    </row>
    <row r="31" spans="1:19" ht="21" x14ac:dyDescent="0.35">
      <c r="A31" s="1"/>
      <c r="B31" s="1"/>
      <c r="C31" s="106" t="s">
        <v>139</v>
      </c>
      <c r="D31" s="107"/>
      <c r="E31" s="107"/>
      <c r="F31" s="107"/>
      <c r="G31" s="107"/>
      <c r="H31" s="80"/>
      <c r="I31" s="80"/>
      <c r="J31" s="88"/>
      <c r="L31" s="82"/>
      <c r="M31" s="82"/>
      <c r="N31" s="82"/>
      <c r="O31" s="82"/>
      <c r="P31" s="82"/>
      <c r="Q31" s="82"/>
      <c r="R31" s="82"/>
      <c r="S31" s="82"/>
    </row>
    <row r="32" spans="1:19" ht="21" x14ac:dyDescent="0.35">
      <c r="A32" s="1"/>
      <c r="B32" s="1"/>
      <c r="C32" s="106" t="s">
        <v>138</v>
      </c>
      <c r="D32" s="107"/>
      <c r="E32" s="107"/>
      <c r="F32" s="107"/>
      <c r="G32" s="105"/>
      <c r="H32" s="80"/>
      <c r="I32" s="80"/>
      <c r="J32" s="88"/>
      <c r="L32" s="82"/>
      <c r="M32" s="82"/>
      <c r="N32" s="82"/>
      <c r="O32" s="82"/>
      <c r="P32" s="82"/>
      <c r="Q32" s="82"/>
      <c r="R32" s="82"/>
      <c r="S32" s="82"/>
    </row>
    <row r="33" spans="1:19" ht="21" x14ac:dyDescent="0.35">
      <c r="A33" s="1"/>
      <c r="B33" s="1"/>
      <c r="C33" s="106" t="str">
        <f>IF(L28=L29, "Independent", "Dependent")</f>
        <v>Dependent</v>
      </c>
      <c r="D33" s="105"/>
      <c r="E33" s="105"/>
      <c r="F33" s="105"/>
      <c r="G33" s="105"/>
      <c r="H33" s="80"/>
      <c r="I33" s="80"/>
      <c r="J33" s="88"/>
      <c r="L33" s="82"/>
      <c r="M33" s="82"/>
      <c r="N33" s="82"/>
      <c r="O33" s="82"/>
      <c r="P33" s="82"/>
      <c r="Q33" s="82"/>
      <c r="R33" s="82"/>
      <c r="S33" s="82"/>
    </row>
    <row r="34" spans="1:19" ht="21" x14ac:dyDescent="0.35">
      <c r="A34" s="1"/>
      <c r="B34" s="1"/>
      <c r="C34" s="106"/>
      <c r="D34" s="105"/>
      <c r="E34" s="105"/>
      <c r="F34" s="105"/>
      <c r="G34" s="105"/>
      <c r="H34" s="80"/>
      <c r="I34" s="80"/>
      <c r="J34" s="88"/>
      <c r="L34" s="82"/>
      <c r="M34" s="82"/>
      <c r="N34" s="82"/>
      <c r="O34" s="82"/>
      <c r="P34" s="82"/>
      <c r="Q34" s="82"/>
      <c r="R34" s="82"/>
      <c r="S34" s="82"/>
    </row>
    <row r="35" spans="1:19" ht="21" x14ac:dyDescent="0.35">
      <c r="A35" s="1"/>
      <c r="B35" s="1"/>
      <c r="C35" s="90" t="s">
        <v>137</v>
      </c>
      <c r="D35" s="80"/>
      <c r="E35" s="80"/>
      <c r="F35" s="80"/>
      <c r="G35" s="89" t="s">
        <v>136</v>
      </c>
      <c r="H35" s="80"/>
      <c r="I35" s="80"/>
      <c r="J35" s="88"/>
      <c r="K35" s="104"/>
      <c r="L35" s="103"/>
      <c r="M35" s="103"/>
      <c r="N35" s="103"/>
      <c r="O35" s="103"/>
      <c r="P35" s="103"/>
      <c r="Q35" s="102"/>
    </row>
    <row r="36" spans="1:19" ht="21" x14ac:dyDescent="0.35">
      <c r="A36" s="1"/>
      <c r="B36" s="1"/>
      <c r="C36" s="90" t="s">
        <v>135</v>
      </c>
      <c r="D36" s="80"/>
      <c r="E36" s="23" t="s">
        <v>134</v>
      </c>
      <c r="F36" s="86">
        <f>G9/E9</f>
        <v>0.72</v>
      </c>
      <c r="G36" s="89" t="s">
        <v>133</v>
      </c>
      <c r="H36" s="80"/>
      <c r="I36" s="80"/>
      <c r="J36" s="88"/>
      <c r="K36" s="98"/>
      <c r="L36" s="101" t="s">
        <v>132</v>
      </c>
      <c r="M36" s="100"/>
      <c r="N36" s="100" t="s">
        <v>131</v>
      </c>
      <c r="O36" s="100" t="s">
        <v>130</v>
      </c>
      <c r="P36" s="99"/>
      <c r="Q36" s="95"/>
    </row>
    <row r="37" spans="1:19" ht="21" x14ac:dyDescent="0.35">
      <c r="A37" s="1"/>
      <c r="B37" s="1"/>
      <c r="C37" s="90" t="s">
        <v>129</v>
      </c>
      <c r="D37" s="80"/>
      <c r="E37" s="23" t="s">
        <v>128</v>
      </c>
      <c r="F37" s="86">
        <f>I9/E9</f>
        <v>0.28000000000000003</v>
      </c>
      <c r="G37" s="89" t="s">
        <v>127</v>
      </c>
      <c r="H37" s="80"/>
      <c r="I37" s="80"/>
      <c r="J37" s="88"/>
      <c r="K37" s="98"/>
      <c r="L37" s="87"/>
      <c r="M37" s="85"/>
      <c r="N37" s="97">
        <f>F38</f>
        <v>0.16666666666666666</v>
      </c>
      <c r="O37" s="97">
        <f>F36</f>
        <v>0.72</v>
      </c>
      <c r="P37" s="96"/>
      <c r="Q37" s="95"/>
    </row>
    <row r="38" spans="1:19" ht="21" x14ac:dyDescent="0.35">
      <c r="A38" s="1"/>
      <c r="B38" s="1"/>
      <c r="C38" s="90" t="s">
        <v>126</v>
      </c>
      <c r="D38" s="80"/>
      <c r="E38" s="23" t="s">
        <v>125</v>
      </c>
      <c r="F38" s="86">
        <f>G11/E11</f>
        <v>0.16666666666666666</v>
      </c>
      <c r="G38" s="89" t="s">
        <v>124</v>
      </c>
      <c r="H38" s="80"/>
      <c r="I38" s="80"/>
      <c r="J38" s="88"/>
      <c r="K38" s="94"/>
      <c r="L38" s="93"/>
      <c r="M38" s="93"/>
      <c r="N38" s="93"/>
      <c r="O38" s="93"/>
      <c r="P38" s="93"/>
      <c r="Q38" s="92"/>
    </row>
    <row r="39" spans="1:19" ht="21" x14ac:dyDescent="0.35">
      <c r="A39" s="1"/>
      <c r="B39" s="1"/>
      <c r="C39" s="90" t="s">
        <v>123</v>
      </c>
      <c r="D39" s="80"/>
      <c r="E39" s="23" t="s">
        <v>122</v>
      </c>
      <c r="F39" s="86">
        <f>I11/E11</f>
        <v>0.83333333333333337</v>
      </c>
      <c r="G39" s="89" t="s">
        <v>121</v>
      </c>
      <c r="H39" s="80"/>
      <c r="I39" s="80"/>
      <c r="J39" s="88"/>
    </row>
    <row r="40" spans="1:19" x14ac:dyDescent="0.25">
      <c r="A40" s="1"/>
      <c r="B40" s="1"/>
      <c r="C40" s="91"/>
      <c r="D40" s="80"/>
      <c r="E40" s="80"/>
      <c r="F40" s="80"/>
      <c r="G40" s="80"/>
      <c r="H40" s="80"/>
      <c r="I40" s="80"/>
      <c r="J40" s="88"/>
    </row>
    <row r="41" spans="1:19" ht="21" x14ac:dyDescent="0.35">
      <c r="A41" s="1"/>
      <c r="B41" s="1"/>
      <c r="C41" s="90" t="s">
        <v>120</v>
      </c>
      <c r="D41" s="80"/>
      <c r="E41" s="23" t="s">
        <v>119</v>
      </c>
      <c r="F41" s="86">
        <f>G9/G7</f>
        <v>0.5901639344262295</v>
      </c>
      <c r="G41" s="89" t="s">
        <v>118</v>
      </c>
      <c r="H41" s="80"/>
      <c r="I41" s="80"/>
      <c r="J41" s="88"/>
    </row>
    <row r="42" spans="1:19" ht="21" x14ac:dyDescent="0.35">
      <c r="A42" s="1"/>
      <c r="B42" s="1"/>
      <c r="C42" s="90" t="s">
        <v>117</v>
      </c>
      <c r="D42" s="80"/>
      <c r="E42" s="23" t="s">
        <v>116</v>
      </c>
      <c r="F42" s="86">
        <f>G11/G7</f>
        <v>0.4098360655737705</v>
      </c>
      <c r="G42" s="89" t="s">
        <v>115</v>
      </c>
      <c r="H42" s="80"/>
      <c r="I42" s="80"/>
      <c r="J42" s="88"/>
    </row>
    <row r="43" spans="1:19" ht="21" x14ac:dyDescent="0.35">
      <c r="A43" s="1"/>
      <c r="B43" s="1"/>
      <c r="C43" s="90" t="s">
        <v>114</v>
      </c>
      <c r="D43" s="80"/>
      <c r="E43" s="23" t="s">
        <v>113</v>
      </c>
      <c r="F43" s="86">
        <f>I9/I7</f>
        <v>0.10071942446043165</v>
      </c>
      <c r="G43" s="89" t="s">
        <v>112</v>
      </c>
      <c r="H43" s="80"/>
      <c r="I43" s="80"/>
      <c r="J43" s="88"/>
    </row>
    <row r="44" spans="1:19" ht="21" x14ac:dyDescent="0.35">
      <c r="A44" s="1"/>
      <c r="B44" s="1"/>
      <c r="C44" s="87" t="s">
        <v>111</v>
      </c>
      <c r="D44" s="84"/>
      <c r="E44" s="23" t="s">
        <v>110</v>
      </c>
      <c r="F44" s="86">
        <f>$I$11/$I$7</f>
        <v>0.89928057553956831</v>
      </c>
      <c r="G44" s="85" t="s">
        <v>109</v>
      </c>
      <c r="H44" s="84"/>
      <c r="I44" s="84"/>
      <c r="J44" s="83"/>
    </row>
    <row r="45" spans="1:19" x14ac:dyDescent="0.25">
      <c r="A45" s="1"/>
      <c r="B45" s="1"/>
    </row>
    <row r="46" spans="1:19" x14ac:dyDescent="0.25">
      <c r="A46" s="1"/>
      <c r="B46" s="1"/>
    </row>
    <row r="47" spans="1:19" ht="21" x14ac:dyDescent="0.35">
      <c r="A47" s="1"/>
      <c r="B47" s="1"/>
      <c r="C47" s="82"/>
    </row>
    <row r="48" spans="1:19" ht="21" x14ac:dyDescent="0.35">
      <c r="C48" s="82"/>
    </row>
    <row r="49" spans="3:3" ht="21" x14ac:dyDescent="0.35">
      <c r="C49" s="82" t="s">
        <v>108</v>
      </c>
    </row>
  </sheetData>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50"/>
  <sheetViews>
    <sheetView zoomScale="75" zoomScaleNormal="75" zoomScalePageLayoutView="75" workbookViewId="0">
      <selection activeCell="L4" sqref="L4"/>
    </sheetView>
  </sheetViews>
  <sheetFormatPr defaultColWidth="11" defaultRowHeight="15.75" x14ac:dyDescent="0.25"/>
  <cols>
    <col min="2" max="2" width="5.875" customWidth="1"/>
    <col min="3" max="3" width="36.375" customWidth="1"/>
    <col min="4" max="4" width="5.375" customWidth="1"/>
    <col min="5" max="5" width="8.375" customWidth="1"/>
    <col min="6" max="6" width="7" customWidth="1"/>
    <col min="7" max="7" width="13.125" customWidth="1"/>
    <col min="8" max="8" width="7.5" customWidth="1"/>
    <col min="10" max="10" width="20" customWidth="1"/>
    <col min="11" max="11" width="6" customWidth="1"/>
    <col min="12" max="12" width="17.5" customWidth="1"/>
    <col min="13" max="13" width="16.375" customWidth="1"/>
    <col min="14" max="14" width="16.625" customWidth="1"/>
    <col min="15" max="15" width="18.375" customWidth="1"/>
    <col min="16" max="16" width="16" customWidth="1"/>
    <col min="18" max="18" width="33.875" customWidth="1"/>
    <col min="20" max="20" width="6.875" customWidth="1"/>
  </cols>
  <sheetData>
    <row r="1" spans="2:20" ht="21" x14ac:dyDescent="0.35">
      <c r="B1" s="82" t="s">
        <v>240</v>
      </c>
      <c r="M1" s="82" t="s">
        <v>239</v>
      </c>
    </row>
    <row r="2" spans="2:20" ht="21" x14ac:dyDescent="0.35">
      <c r="D2" s="82"/>
      <c r="E2" s="82"/>
      <c r="F2" s="82"/>
      <c r="G2" s="82"/>
      <c r="H2" s="82"/>
      <c r="I2" s="82"/>
      <c r="J2" s="82"/>
      <c r="K2" s="82"/>
    </row>
    <row r="3" spans="2:20" ht="29.1" customHeight="1" x14ac:dyDescent="0.25">
      <c r="B3" s="104"/>
      <c r="C3" s="103"/>
      <c r="D3" s="103"/>
      <c r="E3" s="103"/>
      <c r="F3" s="103"/>
      <c r="G3" s="103"/>
      <c r="H3" s="103"/>
      <c r="I3" s="103"/>
      <c r="J3" s="103"/>
      <c r="K3" s="102"/>
      <c r="M3" s="104"/>
      <c r="N3" s="103"/>
      <c r="O3" s="103"/>
      <c r="P3" s="103"/>
      <c r="Q3" s="103"/>
      <c r="R3" s="103"/>
      <c r="S3" s="102"/>
    </row>
    <row r="4" spans="2:20" ht="21" x14ac:dyDescent="0.35">
      <c r="B4" s="98"/>
      <c r="C4" s="101" t="s">
        <v>188</v>
      </c>
      <c r="D4" s="100"/>
      <c r="E4" s="100"/>
      <c r="F4" s="100"/>
      <c r="G4" s="100" t="s">
        <v>187</v>
      </c>
      <c r="H4" s="100"/>
      <c r="I4" s="100"/>
      <c r="J4" s="99"/>
      <c r="K4" s="95"/>
      <c r="M4" s="98"/>
      <c r="N4" s="148" t="s">
        <v>238</v>
      </c>
      <c r="O4" s="100"/>
      <c r="P4" s="100"/>
      <c r="Q4" s="100"/>
      <c r="R4" s="99"/>
      <c r="S4" s="95"/>
    </row>
    <row r="5" spans="2:20" ht="21" x14ac:dyDescent="0.35">
      <c r="B5" s="98"/>
      <c r="C5" s="90"/>
      <c r="D5" s="89"/>
      <c r="E5" s="89"/>
      <c r="F5" s="89"/>
      <c r="G5" s="147" t="s">
        <v>245</v>
      </c>
      <c r="H5" s="89"/>
      <c r="I5" s="89"/>
      <c r="J5" s="110"/>
      <c r="K5" s="95"/>
      <c r="M5" s="98"/>
      <c r="N5" s="90" t="s">
        <v>237</v>
      </c>
      <c r="O5" s="89"/>
      <c r="P5" s="89"/>
      <c r="Q5" s="89"/>
      <c r="R5" s="110"/>
      <c r="S5" s="95"/>
    </row>
    <row r="6" spans="2:20" ht="21" x14ac:dyDescent="0.35">
      <c r="B6" s="98"/>
      <c r="C6" s="90"/>
      <c r="D6" s="146"/>
      <c r="E6" s="89"/>
      <c r="F6" s="89"/>
      <c r="G6" s="89" t="s">
        <v>186</v>
      </c>
      <c r="H6" s="89"/>
      <c r="I6" s="89" t="s">
        <v>185</v>
      </c>
      <c r="J6" s="110"/>
      <c r="K6" s="95"/>
      <c r="M6" s="98"/>
      <c r="N6" s="90" t="s">
        <v>236</v>
      </c>
      <c r="O6" s="89"/>
      <c r="P6" s="89"/>
      <c r="Q6" s="89"/>
      <c r="R6" s="110"/>
      <c r="S6" s="95"/>
    </row>
    <row r="7" spans="2:20" ht="21" x14ac:dyDescent="0.35">
      <c r="B7" s="98"/>
      <c r="C7" s="90"/>
      <c r="D7" s="89"/>
      <c r="E7" s="89"/>
      <c r="F7" s="89"/>
      <c r="G7" s="114">
        <v>0.30499999999999999</v>
      </c>
      <c r="H7" s="89" t="s">
        <v>173</v>
      </c>
      <c r="I7" s="143">
        <f>1-G7</f>
        <v>0.69500000000000006</v>
      </c>
      <c r="J7" s="110" t="s">
        <v>170</v>
      </c>
      <c r="K7" s="95"/>
      <c r="M7" s="98"/>
      <c r="N7" s="90" t="s">
        <v>235</v>
      </c>
      <c r="O7" s="145">
        <f>P17</f>
        <v>0.18593773739890829</v>
      </c>
      <c r="P7" s="89" t="s">
        <v>233</v>
      </c>
      <c r="Q7" s="89"/>
      <c r="R7" s="110"/>
      <c r="S7" s="95"/>
    </row>
    <row r="8" spans="2:20" ht="21" x14ac:dyDescent="0.35">
      <c r="B8" s="98"/>
      <c r="C8" s="90"/>
      <c r="D8" s="89"/>
      <c r="E8" s="89"/>
      <c r="F8" s="89"/>
      <c r="G8" s="89"/>
      <c r="H8" s="89"/>
      <c r="I8" s="89"/>
      <c r="J8" s="110"/>
      <c r="K8" s="95"/>
      <c r="M8" s="98"/>
      <c r="N8" s="90" t="s">
        <v>234</v>
      </c>
      <c r="O8" s="146"/>
      <c r="P8" s="89"/>
      <c r="Q8" s="89"/>
      <c r="R8" s="110"/>
      <c r="S8" s="95"/>
    </row>
    <row r="9" spans="2:20" ht="21" x14ac:dyDescent="0.35">
      <c r="B9" s="98"/>
      <c r="C9" s="90" t="s">
        <v>184</v>
      </c>
      <c r="D9" s="89" t="s">
        <v>183</v>
      </c>
      <c r="E9" s="114">
        <v>0.25</v>
      </c>
      <c r="F9" s="89" t="s">
        <v>179</v>
      </c>
      <c r="G9" s="114">
        <v>0.18</v>
      </c>
      <c r="H9" s="89" t="s">
        <v>150</v>
      </c>
      <c r="I9" s="143">
        <f>E9-G9</f>
        <v>7.0000000000000007E-2</v>
      </c>
      <c r="J9" s="110" t="s">
        <v>149</v>
      </c>
      <c r="K9" s="95"/>
      <c r="M9" s="98"/>
      <c r="N9" s="90" t="s">
        <v>221</v>
      </c>
      <c r="O9" s="145">
        <f>L17</f>
        <v>0.81127812445913283</v>
      </c>
      <c r="P9" s="89" t="s">
        <v>233</v>
      </c>
      <c r="Q9" s="89"/>
      <c r="R9" s="110"/>
      <c r="S9" s="95"/>
    </row>
    <row r="10" spans="2:20" ht="21" x14ac:dyDescent="0.35">
      <c r="B10" s="98"/>
      <c r="C10" s="144" t="s">
        <v>246</v>
      </c>
      <c r="D10" s="89"/>
      <c r="E10" s="89"/>
      <c r="F10" s="89"/>
      <c r="G10" s="89"/>
      <c r="H10" s="89"/>
      <c r="I10" s="89"/>
      <c r="J10" s="110"/>
      <c r="K10" s="95"/>
      <c r="M10" s="98"/>
      <c r="N10" s="90" t="s">
        <v>232</v>
      </c>
      <c r="O10" s="89"/>
      <c r="P10" s="89"/>
      <c r="Q10" s="89"/>
      <c r="R10" s="110"/>
      <c r="S10" s="95"/>
    </row>
    <row r="11" spans="2:20" ht="21" x14ac:dyDescent="0.35">
      <c r="B11" s="98"/>
      <c r="C11" s="90"/>
      <c r="D11" s="89" t="s">
        <v>182</v>
      </c>
      <c r="E11" s="143">
        <f>1-E9</f>
        <v>0.75</v>
      </c>
      <c r="F11" s="89" t="s">
        <v>176</v>
      </c>
      <c r="G11" s="143">
        <f>G7-G9</f>
        <v>0.125</v>
      </c>
      <c r="H11" s="89" t="s">
        <v>148</v>
      </c>
      <c r="I11" s="143">
        <f>E11-G11</f>
        <v>0.625</v>
      </c>
      <c r="J11" s="110" t="s">
        <v>147</v>
      </c>
      <c r="K11" s="95"/>
      <c r="M11" s="98"/>
      <c r="N11" s="90"/>
      <c r="O11" s="142">
        <f>P17/L17</f>
        <v>0.22919111435781686</v>
      </c>
      <c r="P11" s="89"/>
      <c r="Q11" s="89"/>
      <c r="R11" s="110"/>
      <c r="S11" s="95"/>
    </row>
    <row r="12" spans="2:20" ht="21" x14ac:dyDescent="0.35">
      <c r="B12" s="98"/>
      <c r="C12" s="87"/>
      <c r="D12" s="85"/>
      <c r="E12" s="85"/>
      <c r="F12" s="85"/>
      <c r="G12" s="85"/>
      <c r="H12" s="85"/>
      <c r="I12" s="85"/>
      <c r="J12" s="96"/>
      <c r="K12" s="95"/>
      <c r="M12" s="98"/>
      <c r="N12" s="87" t="s">
        <v>231</v>
      </c>
      <c r="O12" s="85"/>
      <c r="P12" s="85"/>
      <c r="Q12" s="85"/>
      <c r="R12" s="96"/>
      <c r="S12" s="95"/>
    </row>
    <row r="13" spans="2:20" ht="26.1" customHeight="1" x14ac:dyDescent="0.25">
      <c r="B13" s="94"/>
      <c r="C13" s="93"/>
      <c r="D13" s="93"/>
      <c r="E13" s="93"/>
      <c r="F13" s="93"/>
      <c r="G13" s="93"/>
      <c r="H13" s="93"/>
      <c r="I13" s="93"/>
      <c r="J13" s="93"/>
      <c r="K13" s="92"/>
      <c r="M13" s="94"/>
      <c r="N13" s="93"/>
      <c r="O13" s="93"/>
      <c r="P13" s="93"/>
      <c r="Q13" s="93"/>
      <c r="R13" s="93"/>
      <c r="S13" s="92"/>
    </row>
    <row r="14" spans="2:20" ht="21.95" customHeight="1" x14ac:dyDescent="0.35">
      <c r="M14" s="82"/>
      <c r="N14" s="82"/>
    </row>
    <row r="15" spans="2:20" ht="21" x14ac:dyDescent="0.35">
      <c r="C15" s="82" t="s">
        <v>181</v>
      </c>
      <c r="E15" s="82" t="s">
        <v>136</v>
      </c>
      <c r="K15" s="104"/>
      <c r="L15" s="103"/>
      <c r="M15" s="103"/>
      <c r="N15" s="103"/>
      <c r="O15" s="103"/>
      <c r="P15" s="103"/>
      <c r="Q15" s="103"/>
      <c r="R15" s="103"/>
      <c r="S15" s="103"/>
      <c r="T15" s="102"/>
    </row>
    <row r="16" spans="2:20" ht="21" x14ac:dyDescent="0.35">
      <c r="C16" s="82" t="s">
        <v>180</v>
      </c>
      <c r="D16" s="82" t="s">
        <v>179</v>
      </c>
      <c r="E16" s="82" t="s">
        <v>178</v>
      </c>
      <c r="K16" s="98"/>
      <c r="L16" s="136" t="s">
        <v>221</v>
      </c>
      <c r="M16" s="124" t="s">
        <v>230</v>
      </c>
      <c r="N16" s="139" t="s">
        <v>229</v>
      </c>
      <c r="O16" s="118"/>
      <c r="P16" s="136" t="s">
        <v>228</v>
      </c>
      <c r="Q16" s="101" t="s">
        <v>221</v>
      </c>
      <c r="R16" s="99" t="s">
        <v>227</v>
      </c>
      <c r="S16" s="118"/>
      <c r="T16" s="95"/>
    </row>
    <row r="17" spans="3:20" ht="21" x14ac:dyDescent="0.35">
      <c r="C17" s="82" t="s">
        <v>177</v>
      </c>
      <c r="D17" s="82" t="s">
        <v>176</v>
      </c>
      <c r="E17" s="82" t="s">
        <v>175</v>
      </c>
      <c r="K17" s="98"/>
      <c r="L17" s="132">
        <f>M17+N17</f>
        <v>0.81127812445913283</v>
      </c>
      <c r="M17" s="122">
        <f>-E9*LOG(E9,2)</f>
        <v>0.5</v>
      </c>
      <c r="N17" s="121">
        <f>-E11*LOG(E11,2)</f>
        <v>0.31127812445913283</v>
      </c>
      <c r="O17" s="118"/>
      <c r="P17" s="132">
        <f>Q17-R17</f>
        <v>0.18593773739890829</v>
      </c>
      <c r="Q17" s="123">
        <f>L17</f>
        <v>0.81127812445913283</v>
      </c>
      <c r="R17" s="121">
        <f>L45</f>
        <v>0.62534038706022455</v>
      </c>
      <c r="S17" s="118"/>
      <c r="T17" s="95"/>
    </row>
    <row r="18" spans="3:20" ht="21" x14ac:dyDescent="0.35">
      <c r="C18" s="82" t="s">
        <v>174</v>
      </c>
      <c r="D18" s="82" t="s">
        <v>173</v>
      </c>
      <c r="E18" s="82" t="s">
        <v>172</v>
      </c>
      <c r="K18" s="98"/>
      <c r="L18" s="118"/>
      <c r="M18" s="141"/>
      <c r="N18" s="141"/>
      <c r="O18" s="118"/>
      <c r="P18" s="118"/>
      <c r="Q18" s="118"/>
      <c r="R18" s="118"/>
      <c r="S18" s="118"/>
      <c r="T18" s="95"/>
    </row>
    <row r="19" spans="3:20" ht="21" x14ac:dyDescent="0.35">
      <c r="C19" s="82" t="s">
        <v>171</v>
      </c>
      <c r="D19" s="82" t="s">
        <v>170</v>
      </c>
      <c r="E19" s="82" t="s">
        <v>169</v>
      </c>
      <c r="K19" s="98"/>
      <c r="L19" s="118"/>
      <c r="M19" s="118"/>
      <c r="N19" s="118"/>
      <c r="O19" s="118"/>
      <c r="P19" s="136" t="s">
        <v>222</v>
      </c>
      <c r="Q19" s="101" t="s">
        <v>225</v>
      </c>
      <c r="R19" s="139" t="s">
        <v>226</v>
      </c>
      <c r="S19" s="118"/>
      <c r="T19" s="95"/>
    </row>
    <row r="20" spans="3:20" ht="21" x14ac:dyDescent="0.35">
      <c r="C20" s="82" t="s">
        <v>168</v>
      </c>
      <c r="D20" s="82" t="s">
        <v>150</v>
      </c>
      <c r="E20" s="82" t="s">
        <v>167</v>
      </c>
      <c r="K20" s="98"/>
      <c r="L20" s="136" t="s">
        <v>225</v>
      </c>
      <c r="M20" s="140" t="s">
        <v>224</v>
      </c>
      <c r="N20" s="99" t="s">
        <v>223</v>
      </c>
      <c r="O20" s="118"/>
      <c r="P20" s="132">
        <f>Q20-R20</f>
        <v>0.1859377373989084</v>
      </c>
      <c r="Q20" s="123">
        <f>L21</f>
        <v>0.88731725627520663</v>
      </c>
      <c r="R20" s="121">
        <f>L40</f>
        <v>0.70137951887629824</v>
      </c>
      <c r="S20" s="118"/>
      <c r="T20" s="95"/>
    </row>
    <row r="21" spans="3:20" ht="21" x14ac:dyDescent="0.35">
      <c r="C21" s="82" t="s">
        <v>166</v>
      </c>
      <c r="D21" s="82" t="s">
        <v>149</v>
      </c>
      <c r="E21" s="82" t="s">
        <v>165</v>
      </c>
      <c r="K21" s="98"/>
      <c r="L21" s="132">
        <f>M21+N21</f>
        <v>0.88731725627520663</v>
      </c>
      <c r="M21" s="123">
        <f>-G7*LOG(G7,2)</f>
        <v>0.52250124992461067</v>
      </c>
      <c r="N21" s="121">
        <f>-I7*LOG(I7,2)</f>
        <v>0.36481600635059597</v>
      </c>
      <c r="O21" s="118"/>
      <c r="P21" s="118"/>
      <c r="Q21" s="118"/>
      <c r="R21" s="118"/>
      <c r="S21" s="118"/>
      <c r="T21" s="95"/>
    </row>
    <row r="22" spans="3:20" ht="21" x14ac:dyDescent="0.35">
      <c r="C22" s="82" t="s">
        <v>164</v>
      </c>
      <c r="D22" s="82" t="s">
        <v>148</v>
      </c>
      <c r="E22" s="82" t="s">
        <v>163</v>
      </c>
      <c r="K22" s="98"/>
      <c r="L22" s="119"/>
      <c r="M22" s="119"/>
      <c r="N22" s="119"/>
      <c r="O22" s="118"/>
      <c r="P22" s="136" t="s">
        <v>222</v>
      </c>
      <c r="Q22" s="101" t="s">
        <v>221</v>
      </c>
      <c r="R22" s="124" t="s">
        <v>220</v>
      </c>
      <c r="S22" s="139" t="s">
        <v>219</v>
      </c>
      <c r="T22" s="95"/>
    </row>
    <row r="23" spans="3:20" ht="21" x14ac:dyDescent="0.35">
      <c r="C23" s="82" t="s">
        <v>162</v>
      </c>
      <c r="D23" s="82" t="s">
        <v>147</v>
      </c>
      <c r="E23" s="82" t="s">
        <v>161</v>
      </c>
      <c r="K23" s="98"/>
      <c r="L23" s="119"/>
      <c r="M23" s="119"/>
      <c r="N23" s="119"/>
      <c r="O23" s="118"/>
      <c r="P23" s="132">
        <f>Q23+R23-S23</f>
        <v>0.1859377373989084</v>
      </c>
      <c r="Q23" s="123">
        <f>L17</f>
        <v>0.81127812445913283</v>
      </c>
      <c r="R23" s="138">
        <f>L21</f>
        <v>0.88731725627520663</v>
      </c>
      <c r="S23" s="137">
        <f>L26</f>
        <v>1.5126576433354311</v>
      </c>
      <c r="T23" s="95"/>
    </row>
    <row r="24" spans="3:20" x14ac:dyDescent="0.25">
      <c r="K24" s="98"/>
      <c r="L24" s="118"/>
      <c r="M24" s="118"/>
      <c r="N24" s="118"/>
      <c r="O24" s="118"/>
      <c r="P24" s="118"/>
      <c r="Q24" s="118"/>
      <c r="R24" s="118"/>
      <c r="S24" s="118"/>
      <c r="T24" s="95"/>
    </row>
    <row r="25" spans="3:20" ht="21" x14ac:dyDescent="0.35">
      <c r="C25" s="82" t="s">
        <v>160</v>
      </c>
      <c r="G25" s="82" t="s">
        <v>136</v>
      </c>
      <c r="K25" s="98"/>
      <c r="L25" s="136" t="s">
        <v>218</v>
      </c>
      <c r="M25" s="135" t="s">
        <v>217</v>
      </c>
      <c r="N25" s="134" t="s">
        <v>216</v>
      </c>
      <c r="O25" s="134" t="s">
        <v>215</v>
      </c>
      <c r="P25" s="133" t="s">
        <v>214</v>
      </c>
      <c r="Q25" s="118"/>
      <c r="R25" s="118"/>
      <c r="S25" s="118"/>
      <c r="T25" s="95"/>
    </row>
    <row r="26" spans="3:20" ht="21" x14ac:dyDescent="0.35">
      <c r="C26" s="82" t="s">
        <v>159</v>
      </c>
      <c r="D26" s="82"/>
      <c r="E26" s="82" t="s">
        <v>158</v>
      </c>
      <c r="F26" s="82"/>
      <c r="G26" s="82" t="s">
        <v>213</v>
      </c>
      <c r="H26" s="82"/>
      <c r="I26" s="82"/>
      <c r="J26" s="82"/>
      <c r="K26" s="98"/>
      <c r="L26" s="132">
        <f>M26+N26+O26+P26</f>
        <v>1.5126576433354311</v>
      </c>
      <c r="M26" s="123">
        <f>-G9*LOG(G9,2)</f>
        <v>0.4453076138998342</v>
      </c>
      <c r="N26" s="122">
        <f>-I9*LOG(I9,2)</f>
        <v>0.26855508874019846</v>
      </c>
      <c r="O26" s="122">
        <f>-G11*LOG(G11,2)</f>
        <v>0.375</v>
      </c>
      <c r="P26" s="121">
        <f>-I11*LOG(I11,2)</f>
        <v>0.42379494069539858</v>
      </c>
      <c r="Q26" s="118"/>
      <c r="R26" s="118"/>
      <c r="S26" s="118"/>
      <c r="T26" s="95"/>
    </row>
    <row r="27" spans="3:20" ht="21" x14ac:dyDescent="0.35">
      <c r="C27" s="82" t="s">
        <v>156</v>
      </c>
      <c r="D27" s="82"/>
      <c r="E27" s="82" t="s">
        <v>155</v>
      </c>
      <c r="F27" s="82"/>
      <c r="G27" s="82" t="s">
        <v>212</v>
      </c>
      <c r="H27" s="82"/>
      <c r="I27" s="82"/>
      <c r="J27" s="82"/>
      <c r="K27" s="98"/>
      <c r="L27" s="118"/>
      <c r="M27" s="118"/>
      <c r="N27" s="118"/>
      <c r="O27" s="118"/>
      <c r="P27" s="118"/>
      <c r="Q27" s="118"/>
      <c r="R27" s="118"/>
      <c r="S27" s="118"/>
      <c r="T27" s="95"/>
    </row>
    <row r="28" spans="3:20" ht="21" x14ac:dyDescent="0.35">
      <c r="C28" s="82" t="s">
        <v>153</v>
      </c>
      <c r="D28" s="82"/>
      <c r="E28" s="82" t="s">
        <v>152</v>
      </c>
      <c r="F28" s="82"/>
      <c r="G28" s="82" t="s">
        <v>151</v>
      </c>
      <c r="H28" s="82"/>
      <c r="I28" s="82"/>
      <c r="J28" s="82"/>
      <c r="K28" s="98"/>
      <c r="L28" s="23">
        <f>$G$9</f>
        <v>0.18</v>
      </c>
      <c r="M28" s="108" t="s">
        <v>150</v>
      </c>
      <c r="N28" s="109">
        <f>$I$9</f>
        <v>7.0000000000000007E-2</v>
      </c>
      <c r="O28" s="86" t="s">
        <v>149</v>
      </c>
      <c r="P28" s="109">
        <f>$G$11</f>
        <v>0.125</v>
      </c>
      <c r="Q28" s="86" t="s">
        <v>148</v>
      </c>
      <c r="R28" s="109">
        <f>$I$11</f>
        <v>0.625</v>
      </c>
      <c r="S28" s="108" t="s">
        <v>147</v>
      </c>
      <c r="T28" s="95"/>
    </row>
    <row r="29" spans="3:20" ht="21" x14ac:dyDescent="0.35">
      <c r="C29" s="82" t="s">
        <v>146</v>
      </c>
      <c r="D29" s="82"/>
      <c r="E29" s="82" t="s">
        <v>145</v>
      </c>
      <c r="F29" s="82"/>
      <c r="G29" s="82" t="s">
        <v>144</v>
      </c>
      <c r="H29" s="82"/>
      <c r="I29" s="82"/>
      <c r="J29" s="82"/>
      <c r="K29" s="98"/>
      <c r="L29" s="23">
        <f>$E$9*$G$7</f>
        <v>7.6249999999999998E-2</v>
      </c>
      <c r="M29" s="108" t="s">
        <v>143</v>
      </c>
      <c r="N29" s="109">
        <f>$E$9*$I$7</f>
        <v>0.17375000000000002</v>
      </c>
      <c r="O29" s="86" t="s">
        <v>142</v>
      </c>
      <c r="P29" s="109">
        <f>$E$11*$G$7</f>
        <v>0.22875000000000001</v>
      </c>
      <c r="Q29" s="86" t="s">
        <v>141</v>
      </c>
      <c r="R29" s="109">
        <f>$E$11*$I$7</f>
        <v>0.52124999999999999</v>
      </c>
      <c r="S29" s="108" t="s">
        <v>140</v>
      </c>
      <c r="T29" s="95"/>
    </row>
    <row r="30" spans="3:20" x14ac:dyDescent="0.25">
      <c r="K30" s="98"/>
      <c r="L30" s="118"/>
      <c r="M30" s="118"/>
      <c r="N30" s="118"/>
      <c r="O30" s="118"/>
      <c r="P30" s="118"/>
      <c r="Q30" s="118"/>
      <c r="R30" s="118"/>
      <c r="S30" s="118"/>
      <c r="T30" s="95"/>
    </row>
    <row r="31" spans="3:20" ht="21" x14ac:dyDescent="0.35">
      <c r="C31" s="131" t="s">
        <v>139</v>
      </c>
      <c r="D31" s="131"/>
      <c r="E31" s="131"/>
      <c r="F31" s="131"/>
      <c r="G31" s="131"/>
      <c r="K31" s="98"/>
      <c r="L31" s="118"/>
      <c r="M31" s="118"/>
      <c r="N31" s="118"/>
      <c r="O31" s="118"/>
      <c r="P31" s="118"/>
      <c r="Q31" s="118"/>
      <c r="R31" s="118"/>
      <c r="S31" s="118"/>
      <c r="T31" s="95"/>
    </row>
    <row r="32" spans="3:20" ht="21" x14ac:dyDescent="0.35">
      <c r="C32" s="131" t="s">
        <v>138</v>
      </c>
      <c r="D32" s="131"/>
      <c r="E32" s="131"/>
      <c r="F32" s="131"/>
      <c r="G32" s="130"/>
      <c r="K32" s="98"/>
      <c r="L32" s="118"/>
      <c r="M32" s="118"/>
      <c r="N32" s="118"/>
      <c r="O32" s="118"/>
      <c r="P32" s="118"/>
      <c r="Q32" s="118"/>
      <c r="R32" s="118"/>
      <c r="S32" s="118"/>
      <c r="T32" s="95"/>
    </row>
    <row r="33" spans="3:31" ht="21" x14ac:dyDescent="0.35">
      <c r="C33" s="131" t="str">
        <f>IF(L28=L29, "Independent", "Dependent")</f>
        <v>Dependent</v>
      </c>
      <c r="D33" s="130"/>
      <c r="E33" s="130"/>
      <c r="F33" s="130"/>
      <c r="G33" s="130"/>
      <c r="K33" s="98"/>
      <c r="L33" s="101" t="s">
        <v>211</v>
      </c>
      <c r="M33" s="100"/>
      <c r="N33" s="100"/>
      <c r="O33" s="100"/>
      <c r="P33" s="100"/>
      <c r="Q33" s="100"/>
      <c r="R33" s="100"/>
      <c r="S33" s="99"/>
      <c r="T33" s="95"/>
    </row>
    <row r="34" spans="3:31" ht="21" x14ac:dyDescent="0.35">
      <c r="C34" s="131"/>
      <c r="D34" s="130"/>
      <c r="E34" s="130"/>
      <c r="F34" s="130"/>
      <c r="G34" s="130"/>
      <c r="K34" s="98"/>
      <c r="L34" s="129" t="s">
        <v>210</v>
      </c>
      <c r="M34" s="85">
        <f>L28*LOG(L28/L29, 2)</f>
        <v>0.22305377949829669</v>
      </c>
      <c r="N34" s="128" t="s">
        <v>209</v>
      </c>
      <c r="O34" s="85">
        <f>N28*LOG(N28/N29, 2)</f>
        <v>-9.1811030546613256E-2</v>
      </c>
      <c r="P34" s="128" t="s">
        <v>208</v>
      </c>
      <c r="Q34" s="85">
        <f>P28*LOG(P28/P29, 2)</f>
        <v>-0.10898045606366474</v>
      </c>
      <c r="R34" s="128" t="s">
        <v>207</v>
      </c>
      <c r="S34" s="96">
        <f>R28*LOG(R28/R29, 2)</f>
        <v>0.16367544451088972</v>
      </c>
      <c r="T34" s="95"/>
    </row>
    <row r="35" spans="3:31" ht="21" x14ac:dyDescent="0.35">
      <c r="C35" s="82" t="s">
        <v>137</v>
      </c>
      <c r="G35" s="82" t="s">
        <v>136</v>
      </c>
      <c r="K35" s="98"/>
      <c r="L35" s="120">
        <f>M34+O34+Q34+S34</f>
        <v>0.1859377373989084</v>
      </c>
      <c r="M35" s="118"/>
      <c r="N35" s="118"/>
      <c r="O35" s="118"/>
      <c r="P35" s="118"/>
      <c r="Q35" s="118"/>
      <c r="R35" s="118"/>
      <c r="S35" s="118"/>
      <c r="T35" s="95"/>
    </row>
    <row r="36" spans="3:31" ht="21" x14ac:dyDescent="0.35">
      <c r="C36" s="82" t="s">
        <v>135</v>
      </c>
      <c r="E36" s="23" t="s">
        <v>134</v>
      </c>
      <c r="F36" s="86">
        <f>G9/E9</f>
        <v>0.72</v>
      </c>
      <c r="G36" s="82" t="s">
        <v>133</v>
      </c>
      <c r="K36" s="98"/>
      <c r="L36" s="118"/>
      <c r="M36" s="118"/>
      <c r="N36" s="118"/>
      <c r="O36" s="118"/>
      <c r="P36" s="118"/>
      <c r="Q36" s="118"/>
      <c r="R36" s="118"/>
      <c r="S36" s="118"/>
      <c r="T36" s="95"/>
    </row>
    <row r="37" spans="3:31" ht="31.5" x14ac:dyDescent="0.5">
      <c r="C37" s="82" t="s">
        <v>129</v>
      </c>
      <c r="E37" s="23" t="s">
        <v>128</v>
      </c>
      <c r="F37" s="86">
        <f>I9/E9</f>
        <v>0.28000000000000003</v>
      </c>
      <c r="G37" s="82" t="s">
        <v>127</v>
      </c>
      <c r="K37" s="98"/>
      <c r="L37" s="118"/>
      <c r="M37" s="118"/>
      <c r="N37" s="118"/>
      <c r="O37" s="118"/>
      <c r="P37" s="118"/>
      <c r="Q37" s="118"/>
      <c r="R37" s="118"/>
      <c r="S37" s="118"/>
      <c r="T37" s="95"/>
      <c r="Y37" s="127" t="s">
        <v>108</v>
      </c>
    </row>
    <row r="38" spans="3:31" ht="21" x14ac:dyDescent="0.35">
      <c r="C38" s="82" t="s">
        <v>126</v>
      </c>
      <c r="E38" s="23" t="s">
        <v>125</v>
      </c>
      <c r="F38" s="86">
        <f>G11/E11</f>
        <v>0.16666666666666666</v>
      </c>
      <c r="G38" s="82" t="s">
        <v>124</v>
      </c>
      <c r="K38" s="98"/>
      <c r="L38" s="101" t="s">
        <v>206</v>
      </c>
      <c r="M38" s="124" t="s">
        <v>205</v>
      </c>
      <c r="N38" s="100" t="s">
        <v>204</v>
      </c>
      <c r="O38" s="124" t="s">
        <v>96</v>
      </c>
      <c r="P38" s="100" t="s">
        <v>203</v>
      </c>
      <c r="Q38" s="124" t="s">
        <v>202</v>
      </c>
      <c r="R38" s="111"/>
      <c r="S38" s="118"/>
      <c r="T38" s="95"/>
      <c r="Y38" s="82" t="s">
        <v>201</v>
      </c>
      <c r="Z38" s="82"/>
      <c r="AA38" s="82"/>
      <c r="AB38" s="82"/>
      <c r="AC38" s="82"/>
      <c r="AD38" s="82"/>
      <c r="AE38" s="82"/>
    </row>
    <row r="39" spans="3:31" ht="21" x14ac:dyDescent="0.35">
      <c r="C39" s="82" t="s">
        <v>123</v>
      </c>
      <c r="E39" s="23" t="s">
        <v>122</v>
      </c>
      <c r="F39" s="86">
        <f>I11/E11</f>
        <v>0.83333333333333337</v>
      </c>
      <c r="G39" s="82" t="s">
        <v>121</v>
      </c>
      <c r="K39" s="98"/>
      <c r="L39" s="123"/>
      <c r="M39" s="122">
        <f>E9</f>
        <v>0.25</v>
      </c>
      <c r="N39" s="126">
        <f>-F36*LOG(F36, 2) - F37*LOG(F37, 2)</f>
        <v>0.85545081056013073</v>
      </c>
      <c r="O39" s="122"/>
      <c r="P39" s="122">
        <f>E11</f>
        <v>0.75</v>
      </c>
      <c r="Q39" s="122">
        <f>-F38*LOG(F38,2) - F39*LOG(F39,2)</f>
        <v>0.65002242164835411</v>
      </c>
      <c r="R39" s="125"/>
      <c r="S39" s="118"/>
      <c r="T39" s="95"/>
    </row>
    <row r="40" spans="3:31" ht="21" x14ac:dyDescent="0.35">
      <c r="K40" s="98"/>
      <c r="L40" s="120">
        <f>(M39*N39)+ (P39*Q39)</f>
        <v>0.70137951887629824</v>
      </c>
      <c r="M40" s="119"/>
      <c r="N40" s="119"/>
      <c r="O40" s="119"/>
      <c r="P40" s="119"/>
      <c r="Q40" s="118"/>
      <c r="R40" s="118"/>
      <c r="S40" s="118"/>
      <c r="T40" s="95"/>
    </row>
    <row r="41" spans="3:31" ht="21" x14ac:dyDescent="0.35">
      <c r="C41" s="82" t="s">
        <v>120</v>
      </c>
      <c r="E41" s="23" t="s">
        <v>119</v>
      </c>
      <c r="F41" s="86">
        <f>G9/G7</f>
        <v>0.5901639344262295</v>
      </c>
      <c r="G41" s="82" t="s">
        <v>118</v>
      </c>
      <c r="K41" s="98"/>
      <c r="L41" s="118"/>
      <c r="M41" s="118"/>
      <c r="N41" s="118"/>
      <c r="O41" s="118"/>
      <c r="P41" s="118"/>
      <c r="Q41" s="118"/>
      <c r="R41" s="118"/>
      <c r="S41" s="118"/>
      <c r="T41" s="95"/>
    </row>
    <row r="42" spans="3:31" ht="21" x14ac:dyDescent="0.35">
      <c r="C42" s="82" t="s">
        <v>117</v>
      </c>
      <c r="E42" s="23" t="s">
        <v>116</v>
      </c>
      <c r="F42" s="86">
        <f>G11/G7</f>
        <v>0.4098360655737705</v>
      </c>
      <c r="G42" s="82" t="s">
        <v>115</v>
      </c>
      <c r="K42" s="98"/>
      <c r="L42" s="118"/>
      <c r="M42" s="118"/>
      <c r="N42" s="118"/>
      <c r="O42" s="118"/>
      <c r="P42" s="118"/>
      <c r="Q42" s="118"/>
      <c r="R42" s="118"/>
      <c r="S42" s="118"/>
      <c r="T42" s="95"/>
    </row>
    <row r="43" spans="3:31" ht="21" x14ac:dyDescent="0.35">
      <c r="C43" s="82" t="s">
        <v>114</v>
      </c>
      <c r="E43" s="23" t="s">
        <v>113</v>
      </c>
      <c r="F43" s="86">
        <f>I9/I7</f>
        <v>0.10071942446043165</v>
      </c>
      <c r="G43" s="82" t="s">
        <v>112</v>
      </c>
      <c r="K43" s="98"/>
      <c r="L43" s="101" t="s">
        <v>200</v>
      </c>
      <c r="M43" s="124" t="s">
        <v>199</v>
      </c>
      <c r="N43" s="124" t="s">
        <v>198</v>
      </c>
      <c r="O43" s="124" t="s">
        <v>197</v>
      </c>
      <c r="P43" s="124" t="s">
        <v>196</v>
      </c>
      <c r="Q43" s="124" t="s">
        <v>195</v>
      </c>
      <c r="R43" s="111"/>
      <c r="S43" s="118"/>
      <c r="T43" s="95"/>
    </row>
    <row r="44" spans="3:31" ht="21" x14ac:dyDescent="0.35">
      <c r="C44" s="82" t="s">
        <v>111</v>
      </c>
      <c r="E44" s="23" t="s">
        <v>110</v>
      </c>
      <c r="F44" s="86">
        <f>$I$11/$I$7</f>
        <v>0.89928057553956831</v>
      </c>
      <c r="G44" s="82" t="s">
        <v>109</v>
      </c>
      <c r="K44" s="98"/>
      <c r="L44" s="123"/>
      <c r="M44" s="122">
        <f>G7</f>
        <v>0.30499999999999999</v>
      </c>
      <c r="N44" s="122">
        <f>-F41*LOG(F41,2) - F42*LOG(F42,2)</f>
        <v>0.97641430811548691</v>
      </c>
      <c r="O44" s="122"/>
      <c r="P44" s="122">
        <f>I7</f>
        <v>0.69500000000000006</v>
      </c>
      <c r="Q44" s="122">
        <f>-F43*LOG(F43,2) - F44*LOG(F44,2)</f>
        <v>0.47127197566187196</v>
      </c>
      <c r="R44" s="121"/>
      <c r="S44" s="118"/>
      <c r="T44" s="95"/>
    </row>
    <row r="45" spans="3:31" ht="21" x14ac:dyDescent="0.35">
      <c r="K45" s="98"/>
      <c r="L45" s="120">
        <f>(M44*N44) + (P44*Q44)</f>
        <v>0.62534038706022455</v>
      </c>
      <c r="M45" s="119"/>
      <c r="N45" s="119"/>
      <c r="O45" s="119"/>
      <c r="P45" s="119"/>
      <c r="Q45" s="118"/>
      <c r="R45" s="118"/>
      <c r="S45" s="118"/>
      <c r="T45" s="95"/>
    </row>
    <row r="46" spans="3:31" ht="21" x14ac:dyDescent="0.35">
      <c r="C46" s="117" t="s">
        <v>194</v>
      </c>
      <c r="K46" s="94"/>
      <c r="L46" s="93"/>
      <c r="M46" s="93"/>
      <c r="N46" s="93"/>
      <c r="O46" s="93"/>
      <c r="P46" s="93"/>
      <c r="Q46" s="93"/>
      <c r="R46" s="93"/>
      <c r="S46" s="93"/>
      <c r="T46" s="92"/>
    </row>
    <row r="47" spans="3:31" ht="21" x14ac:dyDescent="0.35">
      <c r="C47" s="82" t="s">
        <v>193</v>
      </c>
    </row>
    <row r="48" spans="3:31" ht="21" x14ac:dyDescent="0.35">
      <c r="C48" s="82" t="s">
        <v>192</v>
      </c>
    </row>
    <row r="49" spans="3:3" ht="21" x14ac:dyDescent="0.35">
      <c r="C49" s="82" t="s">
        <v>191</v>
      </c>
    </row>
    <row r="50" spans="3:3" ht="21" x14ac:dyDescent="0.35">
      <c r="C50" s="82" t="s">
        <v>190</v>
      </c>
    </row>
  </sheetData>
  <pageMargins left="0.75" right="0.75" top="1" bottom="1" header="0.5" footer="0.5"/>
  <pageSetup orientation="portrait" horizontalDpi="4294967292" verticalDpi="429496729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1"/>
  <sheetViews>
    <sheetView zoomScale="70" zoomScaleNormal="70" workbookViewId="0">
      <pane ySplit="4275" topLeftCell="A202"/>
      <selection activeCell="F11" sqref="F11"/>
      <selection pane="bottomLeft" activeCell="F213" sqref="F213"/>
    </sheetView>
  </sheetViews>
  <sheetFormatPr defaultColWidth="11" defaultRowHeight="15.75" x14ac:dyDescent="0.25"/>
  <cols>
    <col min="2" max="2" width="23" customWidth="1"/>
    <col min="3" max="3" width="11.625" customWidth="1"/>
    <col min="4" max="4" width="23.875" customWidth="1"/>
    <col min="5" max="5" width="20.625" customWidth="1"/>
    <col min="6" max="6" width="11" customWidth="1"/>
    <col min="7" max="7" width="20.125" customWidth="1"/>
    <col min="8" max="8" width="19.625" customWidth="1"/>
    <col min="9" max="9" width="26.125" customWidth="1"/>
    <col min="11" max="11" width="24.125" customWidth="1"/>
    <col min="12" max="12" width="10" customWidth="1"/>
    <col min="13" max="13" width="22.625" customWidth="1"/>
    <col min="14" max="14" width="20.875" customWidth="1"/>
    <col min="15" max="15" width="11.125" customWidth="1"/>
    <col min="16" max="16" width="21" customWidth="1"/>
    <col min="17" max="17" width="21.625" customWidth="1"/>
    <col min="18" max="18" width="27.625" customWidth="1"/>
  </cols>
  <sheetData>
    <row r="1" spans="1:20" x14ac:dyDescent="0.25">
      <c r="A1" s="1"/>
      <c r="B1" s="1"/>
      <c r="C1" s="1"/>
      <c r="D1" s="1"/>
      <c r="E1" s="1"/>
      <c r="F1" s="1"/>
      <c r="G1" s="1"/>
      <c r="H1" s="1"/>
      <c r="I1" s="1"/>
      <c r="J1" s="1"/>
      <c r="K1" s="1"/>
      <c r="L1" s="1"/>
      <c r="M1" s="1"/>
      <c r="N1" s="1"/>
      <c r="O1" s="1"/>
      <c r="P1" s="1"/>
      <c r="Q1" s="1"/>
      <c r="R1" s="1"/>
      <c r="S1" s="1"/>
      <c r="T1" s="1"/>
    </row>
    <row r="2" spans="1:20" ht="21" x14ac:dyDescent="0.35">
      <c r="A2" s="1"/>
      <c r="B2" s="23" t="s">
        <v>247</v>
      </c>
      <c r="C2" s="22"/>
      <c r="D2" s="21"/>
      <c r="E2" s="1"/>
      <c r="F2" s="1"/>
      <c r="G2" s="1"/>
      <c r="H2" s="1"/>
      <c r="I2" s="1"/>
      <c r="J2" s="1"/>
      <c r="K2" s="1"/>
      <c r="L2" s="1"/>
      <c r="M2" s="1"/>
      <c r="N2" s="1"/>
      <c r="O2" s="1"/>
      <c r="P2" s="1"/>
      <c r="Q2" s="1"/>
      <c r="R2" s="1"/>
      <c r="S2" s="1"/>
      <c r="T2" s="1"/>
    </row>
    <row r="3" spans="1:20" x14ac:dyDescent="0.25">
      <c r="A3" s="1"/>
      <c r="B3" s="1"/>
      <c r="C3" s="1"/>
      <c r="D3" s="1"/>
      <c r="E3" s="1"/>
      <c r="F3" s="1"/>
      <c r="G3" s="1"/>
      <c r="H3" s="1"/>
      <c r="I3" s="1"/>
      <c r="J3" s="1"/>
      <c r="K3" s="1"/>
      <c r="L3" s="1"/>
      <c r="M3" s="1"/>
      <c r="N3" s="1"/>
      <c r="O3" s="1"/>
      <c r="P3" s="1"/>
      <c r="Q3" s="1"/>
      <c r="R3" s="1"/>
      <c r="S3" s="1"/>
      <c r="T3" s="1"/>
    </row>
    <row r="4" spans="1:20" ht="21" x14ac:dyDescent="0.35">
      <c r="A4" s="1"/>
      <c r="B4" s="20" t="s">
        <v>11</v>
      </c>
      <c r="C4" s="1"/>
      <c r="D4" s="1"/>
      <c r="E4" s="1"/>
      <c r="F4" s="1"/>
      <c r="G4" s="1"/>
      <c r="H4" s="1"/>
      <c r="I4" s="1"/>
      <c r="J4" s="1"/>
      <c r="K4" s="19" t="s">
        <v>10</v>
      </c>
      <c r="L4" s="1"/>
      <c r="M4" s="1"/>
      <c r="N4" s="1"/>
      <c r="O4" s="1"/>
      <c r="P4" s="1"/>
      <c r="Q4" s="1"/>
      <c r="R4" s="1"/>
      <c r="S4" s="1"/>
      <c r="T4" s="1"/>
    </row>
    <row r="5" spans="1:20" ht="21" x14ac:dyDescent="0.35">
      <c r="A5" s="1"/>
      <c r="B5" s="18" t="s">
        <v>9</v>
      </c>
      <c r="C5" s="18" t="s">
        <v>8</v>
      </c>
      <c r="D5" s="18" t="s">
        <v>7</v>
      </c>
      <c r="E5" s="18" t="s">
        <v>6</v>
      </c>
      <c r="F5" s="18" t="s">
        <v>5</v>
      </c>
      <c r="G5" s="18" t="s">
        <v>4</v>
      </c>
      <c r="H5" s="18" t="s">
        <v>3</v>
      </c>
      <c r="I5" s="18" t="s">
        <v>2</v>
      </c>
      <c r="J5" s="1"/>
      <c r="K5" s="18" t="s">
        <v>9</v>
      </c>
      <c r="L5" s="18" t="s">
        <v>8</v>
      </c>
      <c r="M5" s="18" t="s">
        <v>7</v>
      </c>
      <c r="N5" s="18" t="s">
        <v>6</v>
      </c>
      <c r="O5" s="18" t="s">
        <v>5</v>
      </c>
      <c r="P5" s="18" t="s">
        <v>4</v>
      </c>
      <c r="Q5" s="18" t="s">
        <v>3</v>
      </c>
      <c r="R5" s="18" t="s">
        <v>2</v>
      </c>
      <c r="S5" s="1"/>
      <c r="T5" s="1"/>
    </row>
    <row r="6" spans="1:20" x14ac:dyDescent="0.25">
      <c r="A6" s="1"/>
      <c r="B6" s="17">
        <v>201</v>
      </c>
      <c r="C6" s="153">
        <v>25.923831915545904</v>
      </c>
      <c r="D6" s="153">
        <v>0.34994294467971854</v>
      </c>
      <c r="E6" s="153">
        <v>0.23969431516044912</v>
      </c>
      <c r="F6" s="154">
        <v>12180.599689044318</v>
      </c>
      <c r="G6" s="154">
        <v>-2057.2811821821711</v>
      </c>
      <c r="H6" s="154">
        <v>-3696.3128375267497</v>
      </c>
      <c r="I6" s="15">
        <v>1</v>
      </c>
      <c r="J6" s="1"/>
      <c r="K6" s="12">
        <f>B6</f>
        <v>201</v>
      </c>
      <c r="L6" s="16">
        <f>(C6-C$207)/C$209</f>
        <v>-1.0879073592883095</v>
      </c>
      <c r="M6" s="16">
        <f>(D6-D$207)/D$209</f>
        <v>-1.2314763092645999</v>
      </c>
      <c r="N6" s="16">
        <f t="shared" ref="N6:Q21" si="0">(E6-E$207)/E$209</f>
        <v>-0.97630648716460489</v>
      </c>
      <c r="O6" s="16">
        <f t="shared" si="0"/>
        <v>-0.93860520849446838</v>
      </c>
      <c r="P6" s="16">
        <f t="shared" si="0"/>
        <v>0.2169615861314059</v>
      </c>
      <c r="Q6" s="16">
        <f>(H6-H$207)/H$209</f>
        <v>0.34797667723637288</v>
      </c>
      <c r="R6" s="15">
        <v>1</v>
      </c>
      <c r="S6" s="1"/>
      <c r="T6" s="1"/>
    </row>
    <row r="7" spans="1:20" x14ac:dyDescent="0.25">
      <c r="A7" s="1"/>
      <c r="B7" s="12">
        <v>202</v>
      </c>
      <c r="C7" s="153">
        <v>27.795471483234561</v>
      </c>
      <c r="D7" s="153">
        <v>4.4656222732633939</v>
      </c>
      <c r="E7" s="153">
        <v>0.36551559896246022</v>
      </c>
      <c r="F7" s="154">
        <v>38536.243863883239</v>
      </c>
      <c r="G7" s="154">
        <v>-6970.2662331243509</v>
      </c>
      <c r="H7" s="154">
        <v>-3018.0628998511156</v>
      </c>
      <c r="I7" s="10">
        <v>1</v>
      </c>
      <c r="J7" s="1"/>
      <c r="K7" s="12">
        <f t="shared" ref="K7:K70" si="1">B7</f>
        <v>202</v>
      </c>
      <c r="L7" s="11">
        <f t="shared" ref="L7:Q59" si="2">(C7-C$207)/C$209</f>
        <v>-0.86150763100405536</v>
      </c>
      <c r="M7" s="11">
        <f t="shared" si="2"/>
        <v>-0.6383557648382564</v>
      </c>
      <c r="N7" s="11">
        <f t="shared" si="0"/>
        <v>-0.76549400532809153</v>
      </c>
      <c r="O7" s="11">
        <f t="shared" si="0"/>
        <v>-0.22124942233981201</v>
      </c>
      <c r="P7" s="11">
        <f t="shared" si="0"/>
        <v>-0.95322583125951998</v>
      </c>
      <c r="Q7" s="11">
        <f t="shared" si="0"/>
        <v>0.4407839795225908</v>
      </c>
      <c r="R7" s="10">
        <v>1</v>
      </c>
      <c r="S7" s="1"/>
      <c r="T7" s="1"/>
    </row>
    <row r="8" spans="1:20" x14ac:dyDescent="0.25">
      <c r="A8" s="1"/>
      <c r="B8" s="12">
        <v>203</v>
      </c>
      <c r="C8" s="153">
        <v>37.332110214368207</v>
      </c>
      <c r="D8" s="153">
        <v>9.3008934673374561</v>
      </c>
      <c r="E8" s="153">
        <v>2.2172232539428165E-2</v>
      </c>
      <c r="F8" s="154">
        <v>30601.949585857779</v>
      </c>
      <c r="G8" s="154">
        <v>-2891.7701663146454</v>
      </c>
      <c r="H8" s="154">
        <v>-1673.6445208274292</v>
      </c>
      <c r="I8" s="10">
        <v>0</v>
      </c>
      <c r="J8" s="1"/>
      <c r="K8" s="12">
        <f t="shared" si="1"/>
        <v>203</v>
      </c>
      <c r="L8" s="11">
        <f t="shared" si="2"/>
        <v>0.2920758124898637</v>
      </c>
      <c r="M8" s="11">
        <f t="shared" si="2"/>
        <v>5.8466911107478862E-2</v>
      </c>
      <c r="N8" s="11">
        <f t="shared" si="0"/>
        <v>-1.3407628709012616</v>
      </c>
      <c r="O8" s="11">
        <f t="shared" si="0"/>
        <v>-0.43720741113483003</v>
      </c>
      <c r="P8" s="11">
        <f t="shared" si="0"/>
        <v>1.8200853286129057E-2</v>
      </c>
      <c r="Q8" s="11">
        <f t="shared" si="0"/>
        <v>0.62474543085540191</v>
      </c>
      <c r="R8" s="10">
        <v>0</v>
      </c>
      <c r="S8" s="1"/>
      <c r="T8" s="1"/>
    </row>
    <row r="9" spans="1:20" x14ac:dyDescent="0.25">
      <c r="A9" s="1"/>
      <c r="B9" s="12">
        <v>204</v>
      </c>
      <c r="C9" s="153">
        <v>27.996472720832426</v>
      </c>
      <c r="D9" s="153">
        <v>8.4250694849388914</v>
      </c>
      <c r="E9" s="153">
        <v>1.0595417903463911</v>
      </c>
      <c r="F9" s="154">
        <v>15587.51277708365</v>
      </c>
      <c r="G9" s="154">
        <v>-38.114035682819321</v>
      </c>
      <c r="H9" s="154">
        <v>-1757.8681939445605</v>
      </c>
      <c r="I9" s="10">
        <v>0</v>
      </c>
      <c r="J9" s="1"/>
      <c r="K9" s="12">
        <f t="shared" si="1"/>
        <v>204</v>
      </c>
      <c r="L9" s="11">
        <f t="shared" si="2"/>
        <v>-0.83719385480346309</v>
      </c>
      <c r="M9" s="11">
        <f t="shared" si="2"/>
        <v>-6.7750210244550621E-2</v>
      </c>
      <c r="N9" s="11">
        <f t="shared" si="0"/>
        <v>0.39734092564763984</v>
      </c>
      <c r="O9" s="11">
        <f t="shared" si="0"/>
        <v>-0.84587483163787702</v>
      </c>
      <c r="P9" s="11">
        <f t="shared" si="0"/>
        <v>0.69789201110584353</v>
      </c>
      <c r="Q9" s="11">
        <f t="shared" si="0"/>
        <v>0.61322081219133739</v>
      </c>
      <c r="R9" s="10">
        <v>0</v>
      </c>
      <c r="S9" s="1"/>
      <c r="T9" s="1"/>
    </row>
    <row r="10" spans="1:20" x14ac:dyDescent="0.25">
      <c r="A10" s="1"/>
      <c r="B10" s="12">
        <v>205</v>
      </c>
      <c r="C10" s="153">
        <v>39.243112838383688</v>
      </c>
      <c r="D10" s="153">
        <v>5.3964300445119999</v>
      </c>
      <c r="E10" s="153">
        <v>0.73987613847749789</v>
      </c>
      <c r="F10" s="154">
        <v>27598.755250262671</v>
      </c>
      <c r="G10" s="154">
        <v>-775.59124126531003</v>
      </c>
      <c r="H10" s="154">
        <v>-4374.0530295272365</v>
      </c>
      <c r="I10" s="10">
        <v>0</v>
      </c>
      <c r="J10" s="1"/>
      <c r="K10" s="12">
        <f t="shared" si="1"/>
        <v>205</v>
      </c>
      <c r="L10" s="11">
        <f t="shared" si="2"/>
        <v>0.52323702659151594</v>
      </c>
      <c r="M10" s="11">
        <f t="shared" si="2"/>
        <v>-0.50421479612745268</v>
      </c>
      <c r="N10" s="11">
        <f t="shared" si="0"/>
        <v>-0.13825613227469488</v>
      </c>
      <c r="O10" s="11">
        <f t="shared" si="0"/>
        <v>-0.51894925054100749</v>
      </c>
      <c r="P10" s="11">
        <f t="shared" si="0"/>
        <v>0.52223779322464847</v>
      </c>
      <c r="Q10" s="11">
        <f t="shared" si="0"/>
        <v>0.25523912522705827</v>
      </c>
      <c r="R10" s="10">
        <v>0</v>
      </c>
      <c r="S10" s="1"/>
      <c r="T10" s="1"/>
    </row>
    <row r="11" spans="1:20" x14ac:dyDescent="0.25">
      <c r="A11" s="1"/>
      <c r="B11" s="12">
        <v>206</v>
      </c>
      <c r="C11" s="153">
        <v>30.672990066530048</v>
      </c>
      <c r="D11" s="153">
        <v>7.8105199703549912</v>
      </c>
      <c r="E11" s="153">
        <v>2.4667517469900591</v>
      </c>
      <c r="F11" s="154">
        <v>16574.84386036811</v>
      </c>
      <c r="G11" s="154">
        <v>-832.81975287636988</v>
      </c>
      <c r="H11" s="154">
        <v>-3200.1448422761805</v>
      </c>
      <c r="I11" s="10">
        <v>0</v>
      </c>
      <c r="J11" s="1"/>
      <c r="K11" s="12">
        <f t="shared" si="1"/>
        <v>206</v>
      </c>
      <c r="L11" s="11">
        <f t="shared" si="2"/>
        <v>-0.51343344159401383</v>
      </c>
      <c r="M11" s="11">
        <f t="shared" si="2"/>
        <v>-0.15631443344227572</v>
      </c>
      <c r="N11" s="11">
        <f t="shared" si="0"/>
        <v>2.7551091383128039</v>
      </c>
      <c r="O11" s="11">
        <f t="shared" si="0"/>
        <v>-0.81900135965039966</v>
      </c>
      <c r="P11" s="11">
        <f t="shared" si="0"/>
        <v>0.50860695911689358</v>
      </c>
      <c r="Q11" s="11">
        <f t="shared" si="0"/>
        <v>0.41586907288888569</v>
      </c>
      <c r="R11" s="10">
        <v>0</v>
      </c>
      <c r="S11" s="1"/>
      <c r="T11" s="1"/>
    </row>
    <row r="12" spans="1:20" x14ac:dyDescent="0.25">
      <c r="A12" s="1"/>
      <c r="B12" s="12">
        <v>207</v>
      </c>
      <c r="C12" s="153">
        <v>36.128017393985274</v>
      </c>
      <c r="D12" s="153">
        <v>0.20003672220703747</v>
      </c>
      <c r="E12" s="153">
        <v>0.94744592698574537</v>
      </c>
      <c r="F12" s="154">
        <v>30115.220710984031</v>
      </c>
      <c r="G12" s="154">
        <v>-245.08071925222333</v>
      </c>
      <c r="H12" s="154">
        <v>1215.0259095615631</v>
      </c>
      <c r="I12" s="10">
        <v>1</v>
      </c>
      <c r="J12" s="1"/>
      <c r="K12" s="12">
        <f t="shared" si="1"/>
        <v>207</v>
      </c>
      <c r="L12" s="11">
        <f t="shared" si="2"/>
        <v>0.14642475228046314</v>
      </c>
      <c r="M12" s="11">
        <f t="shared" si="2"/>
        <v>-1.253079659085464</v>
      </c>
      <c r="N12" s="11">
        <f t="shared" si="0"/>
        <v>0.20952526803720073</v>
      </c>
      <c r="O12" s="11">
        <f t="shared" si="0"/>
        <v>-0.4504553428629629</v>
      </c>
      <c r="P12" s="11">
        <f t="shared" si="0"/>
        <v>0.64859615402083159</v>
      </c>
      <c r="Q12" s="11">
        <f t="shared" si="0"/>
        <v>1.020012271213862</v>
      </c>
      <c r="R12" s="10">
        <v>1</v>
      </c>
      <c r="S12" s="1"/>
      <c r="T12" s="1"/>
    </row>
    <row r="13" spans="1:20" x14ac:dyDescent="0.25">
      <c r="A13" s="1"/>
      <c r="B13" s="12">
        <v>208</v>
      </c>
      <c r="C13" s="153">
        <v>28.880336542756446</v>
      </c>
      <c r="D13" s="153">
        <v>4.3031770037287789</v>
      </c>
      <c r="E13" s="153">
        <v>0.21335494348551648</v>
      </c>
      <c r="F13" s="154">
        <v>39699.028175213032</v>
      </c>
      <c r="G13" s="154">
        <v>-503.94454107525223</v>
      </c>
      <c r="H13" s="154">
        <v>-2298.1858740367702</v>
      </c>
      <c r="I13" s="10">
        <v>1</v>
      </c>
      <c r="J13" s="1"/>
      <c r="K13" s="12">
        <f t="shared" si="1"/>
        <v>208</v>
      </c>
      <c r="L13" s="11">
        <f t="shared" si="2"/>
        <v>-0.73027875609618476</v>
      </c>
      <c r="M13" s="11">
        <f t="shared" si="2"/>
        <v>-0.66176614718673044</v>
      </c>
      <c r="N13" s="11">
        <f t="shared" si="0"/>
        <v>-1.0204378784921997</v>
      </c>
      <c r="O13" s="11">
        <f t="shared" si="0"/>
        <v>-0.18960041204627467</v>
      </c>
      <c r="P13" s="11">
        <f t="shared" si="0"/>
        <v>0.58693930304854069</v>
      </c>
      <c r="Q13" s="11">
        <f t="shared" si="0"/>
        <v>0.53928726132548066</v>
      </c>
      <c r="R13" s="10">
        <v>1</v>
      </c>
      <c r="S13" s="1"/>
      <c r="T13" s="1"/>
    </row>
    <row r="14" spans="1:20" x14ac:dyDescent="0.25">
      <c r="A14" s="1"/>
      <c r="B14" s="12">
        <v>209</v>
      </c>
      <c r="C14" s="153">
        <v>35.005315293464669</v>
      </c>
      <c r="D14" s="153">
        <v>9.8178999019976949</v>
      </c>
      <c r="E14" s="153">
        <v>1.6676801090534175</v>
      </c>
      <c r="F14" s="154">
        <v>30621.421783611233</v>
      </c>
      <c r="G14" s="154">
        <v>-830.78371097602474</v>
      </c>
      <c r="H14" s="154">
        <v>-2705.9209255632936</v>
      </c>
      <c r="I14" s="10">
        <v>0</v>
      </c>
      <c r="J14" s="1"/>
      <c r="K14" s="12">
        <f t="shared" si="1"/>
        <v>209</v>
      </c>
      <c r="L14" s="11">
        <f t="shared" si="2"/>
        <v>1.0618983429401655E-2</v>
      </c>
      <c r="M14" s="11">
        <f t="shared" si="2"/>
        <v>0.13297396413950646</v>
      </c>
      <c r="N14" s="11">
        <f t="shared" si="0"/>
        <v>1.4162714626166453</v>
      </c>
      <c r="O14" s="11">
        <f t="shared" si="0"/>
        <v>-0.43667741104699598</v>
      </c>
      <c r="P14" s="11">
        <f t="shared" si="0"/>
        <v>0.5090919088141469</v>
      </c>
      <c r="Q14" s="11">
        <f t="shared" si="0"/>
        <v>0.48349545350108292</v>
      </c>
      <c r="R14" s="10">
        <v>0</v>
      </c>
      <c r="S14" s="1"/>
      <c r="T14" s="1"/>
    </row>
    <row r="15" spans="1:20" x14ac:dyDescent="0.25">
      <c r="A15" s="1"/>
      <c r="B15" s="12">
        <v>210</v>
      </c>
      <c r="C15" s="153">
        <v>43.38495157471494</v>
      </c>
      <c r="D15" s="153">
        <v>10.252315048076431</v>
      </c>
      <c r="E15" s="153">
        <v>0.56789670296159955</v>
      </c>
      <c r="F15" s="154">
        <v>54600.948350662962</v>
      </c>
      <c r="G15" s="154">
        <v>-1861.2532943836395</v>
      </c>
      <c r="H15" s="154">
        <v>-4448.7603048196725</v>
      </c>
      <c r="I15" s="10">
        <v>0</v>
      </c>
      <c r="J15" s="1"/>
      <c r="K15" s="12">
        <f t="shared" si="1"/>
        <v>210</v>
      </c>
      <c r="L15" s="11">
        <f t="shared" si="2"/>
        <v>1.0242475740766821</v>
      </c>
      <c r="M15" s="11">
        <f t="shared" si="2"/>
        <v>0.19557858597187308</v>
      </c>
      <c r="N15" s="11">
        <f t="shared" si="0"/>
        <v>-0.42640620140766972</v>
      </c>
      <c r="O15" s="11">
        <f t="shared" si="0"/>
        <v>0.21600449716248132</v>
      </c>
      <c r="P15" s="11">
        <f t="shared" si="0"/>
        <v>0.26365201270121014</v>
      </c>
      <c r="Q15" s="11">
        <f t="shared" si="0"/>
        <v>0.24501666843656369</v>
      </c>
      <c r="R15" s="10">
        <v>0</v>
      </c>
      <c r="S15" s="1"/>
      <c r="T15" s="1"/>
    </row>
    <row r="16" spans="1:20" x14ac:dyDescent="0.25">
      <c r="A16" s="1"/>
      <c r="B16" s="12">
        <v>211</v>
      </c>
      <c r="C16" s="153">
        <v>34.409869118921634</v>
      </c>
      <c r="D16" s="153">
        <v>10.463649235788763</v>
      </c>
      <c r="E16" s="153">
        <v>0.47833261460868409</v>
      </c>
      <c r="F16" s="154">
        <v>32726.754750519591</v>
      </c>
      <c r="G16" s="154">
        <v>-2379.3877691303978</v>
      </c>
      <c r="H16" s="154">
        <v>-6655.5043002596994</v>
      </c>
      <c r="I16" s="10">
        <v>0</v>
      </c>
      <c r="J16" s="1"/>
      <c r="K16" s="12">
        <f t="shared" si="1"/>
        <v>211</v>
      </c>
      <c r="L16" s="11">
        <f t="shared" si="2"/>
        <v>-6.1408160285518362E-2</v>
      </c>
      <c r="M16" s="11">
        <f t="shared" si="2"/>
        <v>0.2260344690629818</v>
      </c>
      <c r="N16" s="11">
        <f t="shared" si="0"/>
        <v>-0.57647006324851569</v>
      </c>
      <c r="O16" s="11">
        <f t="shared" si="0"/>
        <v>-0.37937383024377358</v>
      </c>
      <c r="P16" s="11">
        <f t="shared" si="0"/>
        <v>0.14024141067854817</v>
      </c>
      <c r="Q16" s="11">
        <f t="shared" si="0"/>
        <v>-5.6939801703273188E-2</v>
      </c>
      <c r="R16" s="10">
        <v>0</v>
      </c>
      <c r="S16" s="1"/>
      <c r="T16" s="1"/>
    </row>
    <row r="17" spans="1:20" x14ac:dyDescent="0.25">
      <c r="A17" s="1"/>
      <c r="B17" s="12">
        <v>212</v>
      </c>
      <c r="C17" s="153">
        <v>32.453739639870115</v>
      </c>
      <c r="D17" s="153">
        <v>1.1360688560426004</v>
      </c>
      <c r="E17" s="153">
        <v>0.82841935701205249</v>
      </c>
      <c r="F17" s="154">
        <v>20581.3421409232</v>
      </c>
      <c r="G17" s="154">
        <v>-119.68472545590643</v>
      </c>
      <c r="H17" s="154">
        <v>-3642.3010021394693</v>
      </c>
      <c r="I17" s="10">
        <v>0</v>
      </c>
      <c r="J17" s="1"/>
      <c r="K17" s="12">
        <f t="shared" si="1"/>
        <v>212</v>
      </c>
      <c r="L17" s="11">
        <f t="shared" si="2"/>
        <v>-0.29802806840863694</v>
      </c>
      <c r="M17" s="11">
        <f t="shared" si="2"/>
        <v>-1.1181857947930403</v>
      </c>
      <c r="N17" s="11">
        <f t="shared" si="0"/>
        <v>1.0097270941525328E-2</v>
      </c>
      <c r="O17" s="11">
        <f t="shared" si="0"/>
        <v>-0.70995129414228009</v>
      </c>
      <c r="P17" s="11">
        <f t="shared" si="0"/>
        <v>0.67846329438665465</v>
      </c>
      <c r="Q17" s="11">
        <f t="shared" si="0"/>
        <v>0.35536730487284462</v>
      </c>
      <c r="R17" s="10">
        <v>0</v>
      </c>
      <c r="S17" s="1"/>
      <c r="T17" s="1"/>
    </row>
    <row r="18" spans="1:20" x14ac:dyDescent="0.25">
      <c r="A18" s="1"/>
      <c r="B18" s="12">
        <v>213</v>
      </c>
      <c r="C18" s="153">
        <v>38.781250592600422</v>
      </c>
      <c r="D18" s="153">
        <v>13.630925001544691</v>
      </c>
      <c r="E18" s="153">
        <v>0.95328526780779477</v>
      </c>
      <c r="F18" s="154">
        <v>43637.389539360738</v>
      </c>
      <c r="G18" s="154">
        <v>-664.50511954859655</v>
      </c>
      <c r="H18" s="154">
        <v>-216.66977019819171</v>
      </c>
      <c r="I18" s="10">
        <v>0</v>
      </c>
      <c r="J18" s="1"/>
      <c r="K18" s="12">
        <f t="shared" si="1"/>
        <v>213</v>
      </c>
      <c r="L18" s="11">
        <f t="shared" si="2"/>
        <v>0.467368637850826</v>
      </c>
      <c r="M18" s="11">
        <f t="shared" si="2"/>
        <v>0.68247827251644289</v>
      </c>
      <c r="N18" s="11">
        <f t="shared" si="0"/>
        <v>0.21930903350030453</v>
      </c>
      <c r="O18" s="11">
        <f t="shared" si="0"/>
        <v>-8.2404917457056595E-2</v>
      </c>
      <c r="P18" s="11">
        <f t="shared" si="0"/>
        <v>0.54869657144843442</v>
      </c>
      <c r="Q18" s="11">
        <f t="shared" si="0"/>
        <v>0.82410836270973709</v>
      </c>
      <c r="R18" s="10">
        <v>0</v>
      </c>
      <c r="S18" s="1"/>
      <c r="T18" s="1"/>
    </row>
    <row r="19" spans="1:20" x14ac:dyDescent="0.25">
      <c r="A19" s="1"/>
      <c r="B19" s="12">
        <v>214</v>
      </c>
      <c r="C19" s="153">
        <v>29.13855835639756</v>
      </c>
      <c r="D19" s="153">
        <v>10.582365798825768</v>
      </c>
      <c r="E19" s="153">
        <v>0.70051182842290483</v>
      </c>
      <c r="F19" s="154">
        <v>54916.592663103904</v>
      </c>
      <c r="G19" s="154">
        <v>-9303.6018357532048</v>
      </c>
      <c r="H19" s="154">
        <v>-10578.554672559685</v>
      </c>
      <c r="I19" s="10">
        <v>0</v>
      </c>
      <c r="J19" s="1"/>
      <c r="K19" s="12">
        <f t="shared" si="1"/>
        <v>214</v>
      </c>
      <c r="L19" s="11">
        <f t="shared" si="2"/>
        <v>-0.69904338927947907</v>
      </c>
      <c r="M19" s="11">
        <f t="shared" si="2"/>
        <v>0.2431430013074421</v>
      </c>
      <c r="N19" s="11">
        <f t="shared" si="0"/>
        <v>-0.20421069614203749</v>
      </c>
      <c r="O19" s="11">
        <f t="shared" si="0"/>
        <v>0.22459579822855369</v>
      </c>
      <c r="P19" s="11">
        <f t="shared" si="0"/>
        <v>-1.5089857072686952</v>
      </c>
      <c r="Q19" s="11">
        <f t="shared" si="0"/>
        <v>-0.59374445373735207</v>
      </c>
      <c r="R19" s="10">
        <v>0</v>
      </c>
      <c r="S19" s="1"/>
      <c r="T19" s="1"/>
    </row>
    <row r="20" spans="1:20" x14ac:dyDescent="0.25">
      <c r="A20" s="1"/>
      <c r="B20" s="12">
        <v>215</v>
      </c>
      <c r="C20" s="153">
        <v>42.004124945652819</v>
      </c>
      <c r="D20" s="153">
        <v>4.6019858344397138</v>
      </c>
      <c r="E20" s="153">
        <v>0.53000472386213371</v>
      </c>
      <c r="F20" s="154">
        <v>37702.349853405169</v>
      </c>
      <c r="G20" s="154">
        <v>-3196.3325366273184</v>
      </c>
      <c r="H20" s="154">
        <v>-8647.0512979997275</v>
      </c>
      <c r="I20" s="10">
        <v>1</v>
      </c>
      <c r="J20" s="1"/>
      <c r="K20" s="12">
        <f t="shared" si="1"/>
        <v>215</v>
      </c>
      <c r="L20" s="11">
        <f t="shared" si="2"/>
        <v>0.85721820633715051</v>
      </c>
      <c r="M20" s="11">
        <f t="shared" si="2"/>
        <v>-0.61870408082995754</v>
      </c>
      <c r="N20" s="11">
        <f t="shared" si="0"/>
        <v>-0.48989388738793316</v>
      </c>
      <c r="O20" s="11">
        <f t="shared" si="0"/>
        <v>-0.24394659830287349</v>
      </c>
      <c r="P20" s="11">
        <f t="shared" si="0"/>
        <v>-5.4340595518462466E-2</v>
      </c>
      <c r="Q20" s="11">
        <f t="shared" si="0"/>
        <v>-0.32945011680906172</v>
      </c>
      <c r="R20" s="10">
        <v>1</v>
      </c>
      <c r="S20" s="1"/>
      <c r="T20" s="1"/>
    </row>
    <row r="21" spans="1:20" x14ac:dyDescent="0.25">
      <c r="A21" s="1"/>
      <c r="B21" s="12">
        <v>216</v>
      </c>
      <c r="C21" s="153">
        <v>36.864667081754021</v>
      </c>
      <c r="D21" s="153">
        <v>15.135367843267385</v>
      </c>
      <c r="E21" s="153">
        <v>1.227705249987846</v>
      </c>
      <c r="F21" s="154">
        <v>41990.732123605434</v>
      </c>
      <c r="G21" s="154">
        <v>-466.4585054909528</v>
      </c>
      <c r="H21" s="154">
        <v>-257.84082143771764</v>
      </c>
      <c r="I21" s="10">
        <v>0</v>
      </c>
      <c r="J21" s="1"/>
      <c r="K21" s="12">
        <f t="shared" si="1"/>
        <v>216</v>
      </c>
      <c r="L21" s="11">
        <f t="shared" si="2"/>
        <v>0.23553234117242222</v>
      </c>
      <c r="M21" s="11">
        <f t="shared" si="2"/>
        <v>0.89928718450909606</v>
      </c>
      <c r="N21" s="11">
        <f t="shared" si="0"/>
        <v>0.67909735993274956</v>
      </c>
      <c r="O21" s="11">
        <f t="shared" si="0"/>
        <v>-0.12722413026666954</v>
      </c>
      <c r="P21" s="11">
        <f t="shared" si="0"/>
        <v>0.59586782343152123</v>
      </c>
      <c r="Q21" s="11">
        <f t="shared" si="0"/>
        <v>0.81847478431100917</v>
      </c>
      <c r="R21" s="10">
        <v>0</v>
      </c>
      <c r="S21" s="1"/>
      <c r="T21" s="1"/>
    </row>
    <row r="22" spans="1:20" x14ac:dyDescent="0.25">
      <c r="A22" s="1"/>
      <c r="B22" s="12">
        <v>217</v>
      </c>
      <c r="C22" s="153">
        <v>38.326558972331441</v>
      </c>
      <c r="D22" s="153">
        <v>12.222852678752519</v>
      </c>
      <c r="E22" s="153">
        <v>1.1815020257492919</v>
      </c>
      <c r="F22" s="154">
        <v>62888.707459001002</v>
      </c>
      <c r="G22" s="154">
        <v>-3390.8726439849593</v>
      </c>
      <c r="H22" s="154">
        <v>-4983.4641849681702</v>
      </c>
      <c r="I22" s="10">
        <v>0</v>
      </c>
      <c r="J22" s="1"/>
      <c r="K22" s="12">
        <f t="shared" si="1"/>
        <v>217</v>
      </c>
      <c r="L22" s="11">
        <f t="shared" si="2"/>
        <v>0.41236763174944785</v>
      </c>
      <c r="M22" s="11">
        <f t="shared" si="2"/>
        <v>0.47955755007678658</v>
      </c>
      <c r="N22" s="11">
        <f t="shared" si="2"/>
        <v>0.60168425400779735</v>
      </c>
      <c r="O22" s="11">
        <f t="shared" si="2"/>
        <v>0.4415831971624628</v>
      </c>
      <c r="P22" s="11">
        <f t="shared" si="2"/>
        <v>-0.10067665871575111</v>
      </c>
      <c r="Q22" s="11">
        <f t="shared" si="2"/>
        <v>0.17185127337789491</v>
      </c>
      <c r="R22" s="10">
        <v>0</v>
      </c>
      <c r="S22" s="1"/>
      <c r="T22" s="1"/>
    </row>
    <row r="23" spans="1:20" x14ac:dyDescent="0.25">
      <c r="A23" s="1"/>
      <c r="B23" s="12">
        <v>218</v>
      </c>
      <c r="C23" s="153">
        <v>27.543626052091923</v>
      </c>
      <c r="D23" s="153">
        <v>5.3836858613713128</v>
      </c>
      <c r="E23" s="153">
        <v>0.13461835982432455</v>
      </c>
      <c r="F23" s="154">
        <v>27477.166018931493</v>
      </c>
      <c r="G23" s="154">
        <v>-580.85111731150846</v>
      </c>
      <c r="H23" s="154">
        <v>-4856.9831665107668</v>
      </c>
      <c r="I23" s="10">
        <v>0</v>
      </c>
      <c r="J23" s="1"/>
      <c r="K23" s="12">
        <f t="shared" si="1"/>
        <v>218</v>
      </c>
      <c r="L23" s="11">
        <f t="shared" si="2"/>
        <v>-0.89197168945027472</v>
      </c>
      <c r="M23" s="11">
        <f t="shared" si="2"/>
        <v>-0.50605139131361709</v>
      </c>
      <c r="N23" s="11">
        <f t="shared" si="2"/>
        <v>-1.152360349089967</v>
      </c>
      <c r="O23" s="11">
        <f t="shared" si="2"/>
        <v>-0.52225870251459217</v>
      </c>
      <c r="P23" s="11">
        <f t="shared" si="2"/>
        <v>0.56862149688932506</v>
      </c>
      <c r="Q23" s="11">
        <f t="shared" si="2"/>
        <v>0.18915811184760767</v>
      </c>
      <c r="R23" s="10">
        <v>0</v>
      </c>
      <c r="S23" s="1"/>
      <c r="T23" s="1"/>
    </row>
    <row r="24" spans="1:20" x14ac:dyDescent="0.25">
      <c r="A24" s="1"/>
      <c r="B24" s="12">
        <v>219</v>
      </c>
      <c r="C24" s="153">
        <v>30.217270653938773</v>
      </c>
      <c r="D24" s="153">
        <v>1.3528014247198716</v>
      </c>
      <c r="E24" s="153">
        <v>0.36882110341811986</v>
      </c>
      <c r="F24" s="154">
        <v>25276.836763355153</v>
      </c>
      <c r="G24" s="154">
        <v>-1108.8749132759046</v>
      </c>
      <c r="H24" s="154">
        <v>-3672.6795644201034</v>
      </c>
      <c r="I24" s="10">
        <v>0</v>
      </c>
      <c r="J24" s="1"/>
      <c r="K24" s="12">
        <f t="shared" si="1"/>
        <v>219</v>
      </c>
      <c r="L24" s="11">
        <f t="shared" si="2"/>
        <v>-0.56855877286275702</v>
      </c>
      <c r="M24" s="11">
        <f t="shared" si="2"/>
        <v>-1.086951937909195</v>
      </c>
      <c r="N24" s="11">
        <f t="shared" si="2"/>
        <v>-0.75995566096406653</v>
      </c>
      <c r="O24" s="11">
        <f t="shared" si="2"/>
        <v>-0.58214792064419241</v>
      </c>
      <c r="P24" s="11">
        <f t="shared" si="2"/>
        <v>0.44285543090016927</v>
      </c>
      <c r="Q24" s="11">
        <f t="shared" si="2"/>
        <v>0.35121050034402829</v>
      </c>
      <c r="R24" s="10">
        <v>0</v>
      </c>
      <c r="S24" s="1"/>
      <c r="T24" s="1"/>
    </row>
    <row r="25" spans="1:20" x14ac:dyDescent="0.25">
      <c r="A25" s="1"/>
      <c r="B25" s="12">
        <v>220</v>
      </c>
      <c r="C25" s="153">
        <v>24.236946936898715</v>
      </c>
      <c r="D25" s="153">
        <v>5.9118685098886203</v>
      </c>
      <c r="E25" s="153">
        <v>1.2147330408331503</v>
      </c>
      <c r="F25" s="154">
        <v>44921.849846490994</v>
      </c>
      <c r="G25" s="154">
        <v>-12089.468675750588</v>
      </c>
      <c r="H25" s="154">
        <v>-11256.018051819268</v>
      </c>
      <c r="I25" s="10">
        <v>1</v>
      </c>
      <c r="J25" s="1"/>
      <c r="K25" s="12">
        <f t="shared" si="1"/>
        <v>220</v>
      </c>
      <c r="L25" s="11">
        <f t="shared" si="2"/>
        <v>-1.2919585598536756</v>
      </c>
      <c r="M25" s="11">
        <f t="shared" si="2"/>
        <v>-0.42993370695725575</v>
      </c>
      <c r="N25" s="11">
        <f t="shared" si="2"/>
        <v>0.65736253475716944</v>
      </c>
      <c r="O25" s="11">
        <f t="shared" si="2"/>
        <v>-4.7444093608724029E-2</v>
      </c>
      <c r="P25" s="11">
        <f t="shared" si="2"/>
        <v>-2.1725306374667586</v>
      </c>
      <c r="Q25" s="11">
        <f t="shared" si="2"/>
        <v>-0.68644412849479441</v>
      </c>
      <c r="R25" s="10">
        <v>1</v>
      </c>
      <c r="S25" s="1"/>
      <c r="T25" s="1"/>
    </row>
    <row r="26" spans="1:20" x14ac:dyDescent="0.25">
      <c r="A26" s="1"/>
      <c r="B26" s="12">
        <v>221</v>
      </c>
      <c r="C26" s="153">
        <v>42.367829485093978</v>
      </c>
      <c r="D26" s="153">
        <v>19.712514012421526</v>
      </c>
      <c r="E26" s="153">
        <v>0.12335343512699548</v>
      </c>
      <c r="F26" s="154">
        <v>65417.146544979092</v>
      </c>
      <c r="G26" s="154">
        <v>-3026.2354307818582</v>
      </c>
      <c r="H26" s="154">
        <v>-6582.0084153752032</v>
      </c>
      <c r="I26" s="10">
        <v>0</v>
      </c>
      <c r="J26" s="1"/>
      <c r="K26" s="12">
        <f t="shared" si="1"/>
        <v>221</v>
      </c>
      <c r="L26" s="11">
        <f t="shared" si="2"/>
        <v>0.90121311343719401</v>
      </c>
      <c r="M26" s="11">
        <f t="shared" si="2"/>
        <v>1.5589108361656252</v>
      </c>
      <c r="N26" s="11">
        <f t="shared" si="2"/>
        <v>-1.1712346338006703</v>
      </c>
      <c r="O26" s="11">
        <f t="shared" si="2"/>
        <v>0.51040300654498416</v>
      </c>
      <c r="P26" s="11">
        <f t="shared" si="2"/>
        <v>-1.382642929750106E-2</v>
      </c>
      <c r="Q26" s="11">
        <f t="shared" si="2"/>
        <v>-4.6883103683301432E-2</v>
      </c>
      <c r="R26" s="10">
        <v>0</v>
      </c>
      <c r="S26" s="1"/>
      <c r="T26" s="1"/>
    </row>
    <row r="27" spans="1:20" x14ac:dyDescent="0.25">
      <c r="A27" s="1"/>
      <c r="B27" s="12">
        <v>222</v>
      </c>
      <c r="C27" s="153">
        <v>30.482447824936369</v>
      </c>
      <c r="D27" s="153">
        <v>9.2265959366432675</v>
      </c>
      <c r="E27" s="153">
        <v>1.1214579747438858</v>
      </c>
      <c r="F27" s="154">
        <v>58409.116468895925</v>
      </c>
      <c r="G27" s="154">
        <v>-12005.647105452288</v>
      </c>
      <c r="H27" s="154">
        <v>-12116.281855291416</v>
      </c>
      <c r="I27" s="10">
        <v>1</v>
      </c>
      <c r="J27" s="1"/>
      <c r="K27" s="12">
        <f t="shared" si="1"/>
        <v>222</v>
      </c>
      <c r="L27" s="11">
        <f t="shared" si="2"/>
        <v>-0.53648206295691592</v>
      </c>
      <c r="M27" s="11">
        <f t="shared" si="2"/>
        <v>4.7759713501285626E-2</v>
      </c>
      <c r="N27" s="11">
        <f t="shared" si="2"/>
        <v>0.50108096154826254</v>
      </c>
      <c r="O27" s="11">
        <f t="shared" si="2"/>
        <v>0.31965635314223756</v>
      </c>
      <c r="P27" s="11">
        <f t="shared" si="2"/>
        <v>-2.1525658002340036</v>
      </c>
      <c r="Q27" s="11">
        <f t="shared" si="2"/>
        <v>-0.80415702225242447</v>
      </c>
      <c r="R27" s="10">
        <v>1</v>
      </c>
      <c r="S27" s="1"/>
      <c r="T27" s="1"/>
    </row>
    <row r="28" spans="1:20" x14ac:dyDescent="0.25">
      <c r="A28" s="1"/>
      <c r="B28" s="12">
        <v>223</v>
      </c>
      <c r="C28" s="153">
        <v>26.469083575355416</v>
      </c>
      <c r="D28" s="153">
        <v>2.2740119029313828</v>
      </c>
      <c r="E28" s="153">
        <v>0.71757963655593837</v>
      </c>
      <c r="F28" s="154">
        <v>19708.016495230255</v>
      </c>
      <c r="G28" s="154">
        <v>-576.94177218539619</v>
      </c>
      <c r="H28" s="154">
        <v>-1626.7323289535475</v>
      </c>
      <c r="I28" s="10">
        <v>1</v>
      </c>
      <c r="J28" s="1"/>
      <c r="K28" s="12">
        <f t="shared" si="1"/>
        <v>223</v>
      </c>
      <c r="L28" s="11">
        <f t="shared" si="2"/>
        <v>-1.0219519105157353</v>
      </c>
      <c r="M28" s="11">
        <f t="shared" si="2"/>
        <v>-0.95419405840839033</v>
      </c>
      <c r="N28" s="11">
        <f t="shared" si="2"/>
        <v>-0.1756137300063548</v>
      </c>
      <c r="O28" s="11">
        <f t="shared" si="2"/>
        <v>-0.7337217321167453</v>
      </c>
      <c r="P28" s="11">
        <f t="shared" si="2"/>
        <v>0.56955263476769857</v>
      </c>
      <c r="Q28" s="11">
        <f t="shared" si="2"/>
        <v>0.63116458953172838</v>
      </c>
      <c r="R28" s="10">
        <v>1</v>
      </c>
      <c r="S28" s="1"/>
      <c r="T28" s="1"/>
    </row>
    <row r="29" spans="1:20" x14ac:dyDescent="0.25">
      <c r="A29" s="1"/>
      <c r="B29" s="12">
        <v>224</v>
      </c>
      <c r="C29" s="153">
        <v>30.159091213499099</v>
      </c>
      <c r="D29" s="153">
        <v>13.787219718822087</v>
      </c>
      <c r="E29" s="153">
        <v>1.0498776082783647</v>
      </c>
      <c r="F29" s="154">
        <v>36701.708505648567</v>
      </c>
      <c r="G29" s="154">
        <v>-579.27253186936002</v>
      </c>
      <c r="H29" s="154">
        <v>-1391.7468025589249</v>
      </c>
      <c r="I29" s="10">
        <v>0</v>
      </c>
      <c r="J29" s="1"/>
      <c r="K29" s="12">
        <f t="shared" si="1"/>
        <v>224</v>
      </c>
      <c r="L29" s="11">
        <f t="shared" si="2"/>
        <v>-0.57559635089576378</v>
      </c>
      <c r="M29" s="11">
        <f t="shared" si="2"/>
        <v>0.70500228384033581</v>
      </c>
      <c r="N29" s="11">
        <f t="shared" si="2"/>
        <v>0.38114867148270504</v>
      </c>
      <c r="O29" s="11">
        <f t="shared" si="2"/>
        <v>-0.27118235303976868</v>
      </c>
      <c r="P29" s="11">
        <f t="shared" si="2"/>
        <v>0.56899748843062314</v>
      </c>
      <c r="Q29" s="11">
        <f t="shared" si="2"/>
        <v>0.66331847789879428</v>
      </c>
      <c r="R29" s="10">
        <v>0</v>
      </c>
      <c r="S29" s="1"/>
      <c r="T29" s="1"/>
    </row>
    <row r="30" spans="1:20" x14ac:dyDescent="0.25">
      <c r="A30" s="1"/>
      <c r="B30" s="12">
        <v>225</v>
      </c>
      <c r="C30" s="153">
        <v>16.668825485246735</v>
      </c>
      <c r="D30" s="153">
        <v>2.3889836004140998E-2</v>
      </c>
      <c r="E30" s="153">
        <v>0.66248434452666816</v>
      </c>
      <c r="F30" s="154">
        <v>19835.610638171685</v>
      </c>
      <c r="G30" s="154">
        <v>-168.06531254964924</v>
      </c>
      <c r="H30" s="154">
        <v>-2317.2246041838607</v>
      </c>
      <c r="I30" s="10">
        <v>0</v>
      </c>
      <c r="J30" s="1"/>
      <c r="K30" s="12">
        <f t="shared" si="1"/>
        <v>225</v>
      </c>
      <c r="L30" s="11">
        <f t="shared" si="2"/>
        <v>-2.2074236258076918</v>
      </c>
      <c r="M30" s="11">
        <f t="shared" si="2"/>
        <v>-1.2784646146912306</v>
      </c>
      <c r="N30" s="11">
        <f t="shared" si="2"/>
        <v>-0.26792541924706087</v>
      </c>
      <c r="O30" s="11">
        <f t="shared" si="2"/>
        <v>-0.73024883666743345</v>
      </c>
      <c r="P30" s="11">
        <f t="shared" si="2"/>
        <v>0.6669398817004657</v>
      </c>
      <c r="Q30" s="11">
        <f t="shared" si="2"/>
        <v>0.53668212554034211</v>
      </c>
      <c r="R30" s="10">
        <v>0</v>
      </c>
      <c r="S30" s="1"/>
      <c r="T30" s="1"/>
    </row>
    <row r="31" spans="1:20" x14ac:dyDescent="0.25">
      <c r="A31" s="1"/>
      <c r="B31" s="12">
        <v>226</v>
      </c>
      <c r="C31" s="153">
        <v>41.888813662230362</v>
      </c>
      <c r="D31" s="153">
        <v>6.6073622875280753</v>
      </c>
      <c r="E31" s="153">
        <v>1.1490962512408311</v>
      </c>
      <c r="F31" s="154">
        <v>18651.195652120248</v>
      </c>
      <c r="G31" s="154">
        <v>-820.38289105507647</v>
      </c>
      <c r="H31" s="154">
        <v>-4042.1289998951197</v>
      </c>
      <c r="I31" s="10">
        <v>0</v>
      </c>
      <c r="J31" s="1"/>
      <c r="K31" s="12">
        <f t="shared" si="1"/>
        <v>226</v>
      </c>
      <c r="L31" s="11">
        <f t="shared" si="2"/>
        <v>0.84326977113325463</v>
      </c>
      <c r="M31" s="11">
        <f t="shared" si="2"/>
        <v>-0.32970440940879853</v>
      </c>
      <c r="N31" s="11">
        <f t="shared" si="2"/>
        <v>0.54738865676438542</v>
      </c>
      <c r="O31" s="11">
        <f t="shared" si="2"/>
        <v>-0.76248659711889011</v>
      </c>
      <c r="P31" s="11">
        <f t="shared" si="2"/>
        <v>0.51156920285755303</v>
      </c>
      <c r="Q31" s="11">
        <f t="shared" si="2"/>
        <v>0.30065744676748657</v>
      </c>
      <c r="R31" s="10">
        <v>0</v>
      </c>
      <c r="S31" s="1"/>
      <c r="T31" s="1"/>
    </row>
    <row r="32" spans="1:20" x14ac:dyDescent="0.25">
      <c r="A32" s="1"/>
      <c r="B32" s="12">
        <v>227</v>
      </c>
      <c r="C32" s="153">
        <v>41.882604359522141</v>
      </c>
      <c r="D32" s="153">
        <v>22.24989298623624</v>
      </c>
      <c r="E32" s="153">
        <v>2.178460298287777</v>
      </c>
      <c r="F32" s="154">
        <v>122141.66398578951</v>
      </c>
      <c r="G32" s="154">
        <v>-2689.7012191661997</v>
      </c>
      <c r="H32" s="154">
        <v>-3534.5669434589463</v>
      </c>
      <c r="I32" s="10">
        <v>0</v>
      </c>
      <c r="J32" s="1"/>
      <c r="K32" s="12">
        <f t="shared" si="1"/>
        <v>227</v>
      </c>
      <c r="L32" s="11">
        <f t="shared" si="2"/>
        <v>0.84251867328821817</v>
      </c>
      <c r="M32" s="11">
        <f t="shared" si="2"/>
        <v>1.924578683005103</v>
      </c>
      <c r="N32" s="11">
        <f t="shared" si="2"/>
        <v>2.2720792886984369</v>
      </c>
      <c r="O32" s="11">
        <f t="shared" si="2"/>
        <v>2.0543478455728001</v>
      </c>
      <c r="P32" s="11">
        <f t="shared" si="2"/>
        <v>6.6330154911664566E-2</v>
      </c>
      <c r="Q32" s="11">
        <f t="shared" si="2"/>
        <v>0.37010893151382801</v>
      </c>
      <c r="R32" s="10">
        <v>0</v>
      </c>
      <c r="S32" s="1"/>
      <c r="T32" s="1"/>
    </row>
    <row r="33" spans="1:20" x14ac:dyDescent="0.25">
      <c r="A33" s="1"/>
      <c r="B33" s="12">
        <v>228</v>
      </c>
      <c r="C33" s="153">
        <v>42.349459077519427</v>
      </c>
      <c r="D33" s="153">
        <v>12.135595871535578</v>
      </c>
      <c r="E33" s="153">
        <v>0.95487386492884385</v>
      </c>
      <c r="F33" s="154">
        <v>81970.359642159237</v>
      </c>
      <c r="G33" s="154">
        <v>-2519.8355050960295</v>
      </c>
      <c r="H33" s="154">
        <v>-2697.5833958122826</v>
      </c>
      <c r="I33" s="10">
        <v>0</v>
      </c>
      <c r="J33" s="1"/>
      <c r="K33" s="12">
        <f t="shared" si="1"/>
        <v>228</v>
      </c>
      <c r="L33" s="11">
        <f t="shared" si="2"/>
        <v>0.89899096802247325</v>
      </c>
      <c r="M33" s="11">
        <f t="shared" si="2"/>
        <v>0.46698275965470909</v>
      </c>
      <c r="N33" s="11">
        <f t="shared" si="2"/>
        <v>0.22197071435116664</v>
      </c>
      <c r="O33" s="11">
        <f t="shared" si="2"/>
        <v>0.96095329914794581</v>
      </c>
      <c r="P33" s="11">
        <f t="shared" si="2"/>
        <v>0.10678920764436488</v>
      </c>
      <c r="Q33" s="11">
        <f t="shared" si="2"/>
        <v>0.48463630674844799</v>
      </c>
      <c r="R33" s="10">
        <v>0</v>
      </c>
      <c r="S33" s="1"/>
      <c r="T33" s="1"/>
    </row>
    <row r="34" spans="1:20" x14ac:dyDescent="0.25">
      <c r="A34" s="1"/>
      <c r="B34" s="12">
        <v>229</v>
      </c>
      <c r="C34" s="153">
        <v>40.492162510067345</v>
      </c>
      <c r="D34" s="153">
        <v>17.780316016276156</v>
      </c>
      <c r="E34" s="153">
        <v>0.86666746206202494</v>
      </c>
      <c r="F34" s="154">
        <v>177437.18941161473</v>
      </c>
      <c r="G34" s="154">
        <v>-22721.70174342774</v>
      </c>
      <c r="H34" s="154">
        <v>-10576.456132196639</v>
      </c>
      <c r="I34" s="10">
        <v>1</v>
      </c>
      <c r="J34" s="1"/>
      <c r="K34" s="12">
        <f t="shared" si="1"/>
        <v>229</v>
      </c>
      <c r="L34" s="11">
        <f t="shared" si="2"/>
        <v>0.67432621660684333</v>
      </c>
      <c r="M34" s="11">
        <f t="shared" si="2"/>
        <v>1.2804570899143077</v>
      </c>
      <c r="N34" s="11">
        <f t="shared" si="2"/>
        <v>7.4181642897357278E-2</v>
      </c>
      <c r="O34" s="11">
        <f t="shared" si="2"/>
        <v>3.5593979536079634</v>
      </c>
      <c r="P34" s="11">
        <f t="shared" si="2"/>
        <v>-4.7049432594383118</v>
      </c>
      <c r="Q34" s="11">
        <f t="shared" si="2"/>
        <v>-0.59345730314726064</v>
      </c>
      <c r="R34" s="10">
        <v>1</v>
      </c>
      <c r="S34" s="1"/>
      <c r="T34" s="1"/>
    </row>
    <row r="35" spans="1:20" x14ac:dyDescent="0.25">
      <c r="A35" s="1"/>
      <c r="B35" s="12">
        <v>230</v>
      </c>
      <c r="C35" s="153">
        <v>24.032384850659604</v>
      </c>
      <c r="D35" s="153">
        <v>2.3008727528893029</v>
      </c>
      <c r="E35" s="153">
        <v>0.52578965129498889</v>
      </c>
      <c r="F35" s="154">
        <v>26688.048153952706</v>
      </c>
      <c r="G35" s="154">
        <v>-1800.357146913937</v>
      </c>
      <c r="H35" s="154">
        <v>-1898.4399081926495</v>
      </c>
      <c r="I35" s="10">
        <v>1</v>
      </c>
      <c r="J35" s="1"/>
      <c r="K35" s="12">
        <f t="shared" si="1"/>
        <v>230</v>
      </c>
      <c r="L35" s="11">
        <f t="shared" si="2"/>
        <v>-1.3167030681133445</v>
      </c>
      <c r="M35" s="11">
        <f t="shared" si="2"/>
        <v>-0.95032307607987199</v>
      </c>
      <c r="N35" s="11">
        <f t="shared" si="2"/>
        <v>-0.4969562053213526</v>
      </c>
      <c r="O35" s="11">
        <f t="shared" si="2"/>
        <v>-0.54373714799083528</v>
      </c>
      <c r="P35" s="11">
        <f t="shared" si="2"/>
        <v>0.27815641375224986</v>
      </c>
      <c r="Q35" s="11">
        <f t="shared" si="2"/>
        <v>0.59398589471854968</v>
      </c>
      <c r="R35" s="10">
        <v>1</v>
      </c>
      <c r="S35" s="1"/>
      <c r="T35" s="1"/>
    </row>
    <row r="36" spans="1:20" x14ac:dyDescent="0.25">
      <c r="A36" s="1"/>
      <c r="B36" s="12">
        <v>231</v>
      </c>
      <c r="C36" s="153">
        <v>49.276574897187167</v>
      </c>
      <c r="D36" s="153">
        <v>30.498453317707689</v>
      </c>
      <c r="E36" s="153">
        <v>0.54521295621464405</v>
      </c>
      <c r="F36" s="154">
        <v>100877.05857364797</v>
      </c>
      <c r="G36" s="154">
        <v>-3766.070312843111</v>
      </c>
      <c r="H36" s="154">
        <v>-10455.907603943377</v>
      </c>
      <c r="I36" s="10">
        <v>0</v>
      </c>
      <c r="J36" s="1"/>
      <c r="K36" s="12">
        <f t="shared" si="1"/>
        <v>231</v>
      </c>
      <c r="L36" s="11">
        <f t="shared" si="2"/>
        <v>1.7369178672187062</v>
      </c>
      <c r="M36" s="11">
        <f t="shared" si="2"/>
        <v>3.1132987469221085</v>
      </c>
      <c r="N36" s="11">
        <f t="shared" si="2"/>
        <v>-0.46441262452286758</v>
      </c>
      <c r="O36" s="11">
        <f t="shared" si="2"/>
        <v>1.4755614713335301</v>
      </c>
      <c r="P36" s="11">
        <f t="shared" si="2"/>
        <v>-0.19004220462719612</v>
      </c>
      <c r="Q36" s="11">
        <f t="shared" si="2"/>
        <v>-0.57696222798352403</v>
      </c>
      <c r="R36" s="10">
        <v>0</v>
      </c>
      <c r="S36" s="1"/>
      <c r="T36" s="1"/>
    </row>
    <row r="37" spans="1:20" x14ac:dyDescent="0.25">
      <c r="A37" s="1"/>
      <c r="B37" s="12">
        <v>232</v>
      </c>
      <c r="C37" s="153">
        <v>34.362712693120933</v>
      </c>
      <c r="D37" s="153">
        <v>6.5783505367221569</v>
      </c>
      <c r="E37" s="153">
        <v>3.0721688387761708</v>
      </c>
      <c r="F37" s="154">
        <v>31822.489782610672</v>
      </c>
      <c r="G37" s="154">
        <v>-240.66252814524461</v>
      </c>
      <c r="H37" s="154">
        <v>-8407.3553719452575</v>
      </c>
      <c r="I37" s="10">
        <v>0</v>
      </c>
      <c r="J37" s="1"/>
      <c r="K37" s="12">
        <f t="shared" si="1"/>
        <v>232</v>
      </c>
      <c r="L37" s="11">
        <f t="shared" si="2"/>
        <v>-6.7112357916539578E-2</v>
      </c>
      <c r="M37" s="11">
        <f t="shared" si="2"/>
        <v>-0.33388536328274609</v>
      </c>
      <c r="N37" s="11">
        <f t="shared" si="2"/>
        <v>3.7694802829158793</v>
      </c>
      <c r="O37" s="11">
        <f t="shared" si="2"/>
        <v>-0.4039863839208222</v>
      </c>
      <c r="P37" s="11">
        <f t="shared" si="2"/>
        <v>0.64964849014386195</v>
      </c>
      <c r="Q37" s="11">
        <f t="shared" si="2"/>
        <v>-0.29665168804348357</v>
      </c>
      <c r="R37" s="10">
        <v>0</v>
      </c>
      <c r="S37" s="1"/>
      <c r="T37" s="1"/>
    </row>
    <row r="38" spans="1:20" x14ac:dyDescent="0.25">
      <c r="A38" s="1"/>
      <c r="B38" s="12">
        <v>233</v>
      </c>
      <c r="C38" s="153">
        <v>48.594707780449191</v>
      </c>
      <c r="D38" s="153">
        <v>22.957874537060807</v>
      </c>
      <c r="E38" s="153">
        <v>1.1642743692924773</v>
      </c>
      <c r="F38" s="154">
        <v>81548.525390438153</v>
      </c>
      <c r="G38" s="154">
        <v>-585.6808909590236</v>
      </c>
      <c r="H38" s="154">
        <v>-11415.561503729492</v>
      </c>
      <c r="I38" s="10">
        <v>0</v>
      </c>
      <c r="J38" s="1"/>
      <c r="K38" s="12">
        <f t="shared" si="1"/>
        <v>233</v>
      </c>
      <c r="L38" s="11">
        <f t="shared" si="2"/>
        <v>1.6544369597723612</v>
      </c>
      <c r="M38" s="11">
        <f t="shared" si="2"/>
        <v>2.0266076238782444</v>
      </c>
      <c r="N38" s="11">
        <f t="shared" si="2"/>
        <v>0.57281946337664447</v>
      </c>
      <c r="O38" s="11">
        <f t="shared" si="2"/>
        <v>0.94947168863359421</v>
      </c>
      <c r="P38" s="11">
        <f t="shared" si="2"/>
        <v>0.56747112897805185</v>
      </c>
      <c r="Q38" s="11">
        <f t="shared" si="2"/>
        <v>-0.7082750149375735</v>
      </c>
      <c r="R38" s="10">
        <v>0</v>
      </c>
      <c r="S38" s="1"/>
      <c r="T38" s="1"/>
    </row>
    <row r="39" spans="1:20" x14ac:dyDescent="0.25">
      <c r="A39" s="1"/>
      <c r="B39" s="12">
        <v>234</v>
      </c>
      <c r="C39" s="153">
        <v>44.667365864298581</v>
      </c>
      <c r="D39" s="153">
        <v>13.923319423449568</v>
      </c>
      <c r="E39" s="153">
        <v>0.4126001988870836</v>
      </c>
      <c r="F39" s="154">
        <v>55271.376764880115</v>
      </c>
      <c r="G39" s="154">
        <v>-3110.309388461641</v>
      </c>
      <c r="H39" s="154">
        <v>-14359.7239202894</v>
      </c>
      <c r="I39" s="10">
        <v>0</v>
      </c>
      <c r="J39" s="1"/>
      <c r="K39" s="12">
        <f t="shared" si="1"/>
        <v>234</v>
      </c>
      <c r="L39" s="11">
        <f t="shared" si="2"/>
        <v>1.1793726589070528</v>
      </c>
      <c r="M39" s="11">
        <f t="shared" si="2"/>
        <v>0.72461594284051245</v>
      </c>
      <c r="N39" s="11">
        <f t="shared" si="2"/>
        <v>-0.68660416200072194</v>
      </c>
      <c r="O39" s="11">
        <f t="shared" si="2"/>
        <v>0.23425241775780878</v>
      </c>
      <c r="P39" s="11">
        <f t="shared" si="2"/>
        <v>-3.3851380806008483E-2</v>
      </c>
      <c r="Q39" s="11">
        <f t="shared" si="2"/>
        <v>-1.1111350171217111</v>
      </c>
      <c r="R39" s="10">
        <v>0</v>
      </c>
      <c r="S39" s="1"/>
      <c r="T39" s="1"/>
    </row>
    <row r="40" spans="1:20" x14ac:dyDescent="0.25">
      <c r="A40" s="1"/>
      <c r="B40" s="12">
        <v>235</v>
      </c>
      <c r="C40" s="153">
        <v>44.508341219439593</v>
      </c>
      <c r="D40" s="153">
        <v>19.265854910415882</v>
      </c>
      <c r="E40" s="153">
        <v>0.38941611809850429</v>
      </c>
      <c r="F40" s="154">
        <v>94642.149490260839</v>
      </c>
      <c r="G40" s="154">
        <v>-4416.5346930087662</v>
      </c>
      <c r="H40" s="154">
        <v>-9770.1546048881901</v>
      </c>
      <c r="I40" s="10">
        <v>0</v>
      </c>
      <c r="J40" s="1"/>
      <c r="K40" s="12">
        <f t="shared" si="1"/>
        <v>235</v>
      </c>
      <c r="L40" s="11">
        <f t="shared" si="2"/>
        <v>1.1601365105544956</v>
      </c>
      <c r="M40" s="11">
        <f t="shared" si="2"/>
        <v>1.4945417081058507</v>
      </c>
      <c r="N40" s="11">
        <f t="shared" si="2"/>
        <v>-0.72544889051127703</v>
      </c>
      <c r="O40" s="11">
        <f t="shared" si="2"/>
        <v>1.3058578557646909</v>
      </c>
      <c r="P40" s="11">
        <f t="shared" si="2"/>
        <v>-0.34497148392245192</v>
      </c>
      <c r="Q40" s="11">
        <f t="shared" si="2"/>
        <v>-0.4831282556648539</v>
      </c>
      <c r="R40" s="10">
        <v>0</v>
      </c>
      <c r="S40" s="1"/>
      <c r="T40" s="1"/>
    </row>
    <row r="41" spans="1:20" x14ac:dyDescent="0.25">
      <c r="A41" s="1"/>
      <c r="B41" s="12">
        <v>236</v>
      </c>
      <c r="C41" s="153">
        <v>39.80960945718985</v>
      </c>
      <c r="D41" s="153">
        <v>3.4813853845845495</v>
      </c>
      <c r="E41" s="153">
        <v>0.48429379236130182</v>
      </c>
      <c r="F41" s="154">
        <v>23456.299287001319</v>
      </c>
      <c r="G41" s="154">
        <v>-1415.2954892539101</v>
      </c>
      <c r="H41" s="154">
        <v>-3745.898743329305</v>
      </c>
      <c r="I41" s="10">
        <v>0</v>
      </c>
      <c r="J41" s="1"/>
      <c r="K41" s="12">
        <f t="shared" si="1"/>
        <v>236</v>
      </c>
      <c r="L41" s="11">
        <f t="shared" si="2"/>
        <v>0.59176233605056383</v>
      </c>
      <c r="M41" s="11">
        <f t="shared" si="2"/>
        <v>-0.78019653343345674</v>
      </c>
      <c r="N41" s="11">
        <f t="shared" si="2"/>
        <v>-0.56648216105324445</v>
      </c>
      <c r="O41" s="11">
        <f t="shared" si="2"/>
        <v>-0.63169985281895591</v>
      </c>
      <c r="P41" s="11">
        <f t="shared" si="2"/>
        <v>0.36987138989023827</v>
      </c>
      <c r="Q41" s="11">
        <f t="shared" si="2"/>
        <v>0.34119166496681852</v>
      </c>
      <c r="R41" s="10">
        <v>0</v>
      </c>
      <c r="S41" s="1"/>
      <c r="T41" s="1"/>
    </row>
    <row r="42" spans="1:20" x14ac:dyDescent="0.25">
      <c r="A42" s="1"/>
      <c r="B42" s="12">
        <v>237</v>
      </c>
      <c r="C42" s="153">
        <v>18.190520515580065</v>
      </c>
      <c r="D42" s="153">
        <v>0.21458800146124468</v>
      </c>
      <c r="E42" s="153">
        <v>0.42855863939255429</v>
      </c>
      <c r="F42" s="154">
        <v>16185.974785983233</v>
      </c>
      <c r="G42" s="154">
        <v>-1715.6910815561205</v>
      </c>
      <c r="H42" s="154">
        <v>-4127.8597897420032</v>
      </c>
      <c r="I42" s="10">
        <v>0</v>
      </c>
      <c r="J42" s="1"/>
      <c r="K42" s="12">
        <f t="shared" si="1"/>
        <v>237</v>
      </c>
      <c r="L42" s="11">
        <f t="shared" si="2"/>
        <v>-2.0233543491443369</v>
      </c>
      <c r="M42" s="11">
        <f t="shared" si="2"/>
        <v>-1.2509826388892078</v>
      </c>
      <c r="N42" s="11">
        <f t="shared" si="2"/>
        <v>-0.65986593180993403</v>
      </c>
      <c r="O42" s="11">
        <f t="shared" si="2"/>
        <v>-0.829585714133107</v>
      </c>
      <c r="P42" s="11">
        <f t="shared" si="2"/>
        <v>0.29832239499062441</v>
      </c>
      <c r="Q42" s="11">
        <f t="shared" si="2"/>
        <v>0.28892660406984816</v>
      </c>
      <c r="R42" s="10">
        <v>0</v>
      </c>
      <c r="S42" s="1"/>
      <c r="T42" s="1"/>
    </row>
    <row r="43" spans="1:20" x14ac:dyDescent="0.25">
      <c r="A43" s="1"/>
      <c r="B43" s="12">
        <v>238</v>
      </c>
      <c r="C43" s="153">
        <v>34.444818091975861</v>
      </c>
      <c r="D43" s="153">
        <v>9.4304177395677424</v>
      </c>
      <c r="E43" s="153">
        <v>0.73805129976754591</v>
      </c>
      <c r="F43" s="154">
        <v>42971.208680153941</v>
      </c>
      <c r="G43" s="154">
        <v>-1770.8044556590044</v>
      </c>
      <c r="H43" s="154">
        <v>-8394.3169403522534</v>
      </c>
      <c r="I43" s="10">
        <v>0</v>
      </c>
      <c r="J43" s="1"/>
      <c r="K43" s="12">
        <f t="shared" si="1"/>
        <v>238</v>
      </c>
      <c r="L43" s="11">
        <f t="shared" si="2"/>
        <v>-5.7180616617448707E-2</v>
      </c>
      <c r="M43" s="11">
        <f t="shared" si="2"/>
        <v>7.7132968574130559E-2</v>
      </c>
      <c r="N43" s="11">
        <f t="shared" si="2"/>
        <v>-0.141313633881511</v>
      </c>
      <c r="O43" s="11">
        <f t="shared" si="2"/>
        <v>-0.10053722683288679</v>
      </c>
      <c r="P43" s="11">
        <f t="shared" si="2"/>
        <v>0.28519534977545818</v>
      </c>
      <c r="Q43" s="11">
        <f t="shared" si="2"/>
        <v>-0.29486759401711771</v>
      </c>
      <c r="R43" s="10">
        <v>0</v>
      </c>
      <c r="S43" s="1"/>
      <c r="T43" s="1"/>
    </row>
    <row r="44" spans="1:20" x14ac:dyDescent="0.25">
      <c r="A44" s="1"/>
      <c r="B44" s="12">
        <v>239</v>
      </c>
      <c r="C44" s="153">
        <v>27.041006776595307</v>
      </c>
      <c r="D44" s="153">
        <v>2.2376216194636571</v>
      </c>
      <c r="E44" s="153">
        <v>0.15652090962716897</v>
      </c>
      <c r="F44" s="154">
        <v>10966.296524988698</v>
      </c>
      <c r="G44" s="154">
        <v>-1662.3950572939705</v>
      </c>
      <c r="H44" s="154">
        <v>-2910.2197172513725</v>
      </c>
      <c r="I44" s="10">
        <v>1</v>
      </c>
      <c r="J44" s="1"/>
      <c r="K44" s="12">
        <f t="shared" si="1"/>
        <v>239</v>
      </c>
      <c r="L44" s="11">
        <f t="shared" si="2"/>
        <v>-0.9527701836514787</v>
      </c>
      <c r="M44" s="11">
        <f t="shared" si="2"/>
        <v>-0.95943835054560944</v>
      </c>
      <c r="N44" s="11">
        <f t="shared" si="2"/>
        <v>-1.1156628147542724</v>
      </c>
      <c r="O44" s="11">
        <f t="shared" si="2"/>
        <v>-0.97165647429175106</v>
      </c>
      <c r="P44" s="11">
        <f t="shared" si="2"/>
        <v>0.31101657914584979</v>
      </c>
      <c r="Q44" s="11">
        <f t="shared" si="2"/>
        <v>0.45554053796967564</v>
      </c>
      <c r="R44" s="10">
        <v>1</v>
      </c>
      <c r="S44" s="1"/>
      <c r="T44" s="1"/>
    </row>
    <row r="45" spans="1:20" x14ac:dyDescent="0.25">
      <c r="A45" s="1"/>
      <c r="B45" s="12">
        <v>240</v>
      </c>
      <c r="C45" s="153">
        <v>31.872393756100433</v>
      </c>
      <c r="D45" s="153">
        <v>14.528294095274321</v>
      </c>
      <c r="E45" s="153">
        <v>0.17897284220311524</v>
      </c>
      <c r="F45" s="154">
        <v>38345.653479377004</v>
      </c>
      <c r="G45" s="154">
        <v>-313.69459175828973</v>
      </c>
      <c r="H45" s="154">
        <v>-3389.5141924394884</v>
      </c>
      <c r="I45" s="10">
        <v>0</v>
      </c>
      <c r="J45" s="1"/>
      <c r="K45" s="12">
        <f t="shared" si="1"/>
        <v>240</v>
      </c>
      <c r="L45" s="11">
        <f t="shared" si="2"/>
        <v>-0.36834959419640534</v>
      </c>
      <c r="M45" s="11">
        <f t="shared" si="2"/>
        <v>0.81180031219232174</v>
      </c>
      <c r="N45" s="11">
        <f t="shared" si="2"/>
        <v>-1.0780447942943219</v>
      </c>
      <c r="O45" s="11">
        <f t="shared" si="2"/>
        <v>-0.22643696828647919</v>
      </c>
      <c r="P45" s="11">
        <f t="shared" si="2"/>
        <v>0.63225352536787716</v>
      </c>
      <c r="Q45" s="11">
        <f t="shared" si="2"/>
        <v>0.38995700486189866</v>
      </c>
      <c r="R45" s="10">
        <v>0</v>
      </c>
      <c r="S45" s="1"/>
      <c r="T45" s="1"/>
    </row>
    <row r="46" spans="1:20" x14ac:dyDescent="0.25">
      <c r="A46" s="1"/>
      <c r="B46" s="12">
        <v>241</v>
      </c>
      <c r="C46" s="153">
        <v>48.068721991883962</v>
      </c>
      <c r="D46" s="153">
        <v>22.897982769939848</v>
      </c>
      <c r="E46" s="153">
        <v>1.386958361477505</v>
      </c>
      <c r="F46" s="154">
        <v>140039.39285478738</v>
      </c>
      <c r="G46" s="154">
        <v>-6668.7586110979373</v>
      </c>
      <c r="H46" s="154">
        <v>-26621.687558912075</v>
      </c>
      <c r="I46" s="10">
        <v>0</v>
      </c>
      <c r="J46" s="1"/>
      <c r="K46" s="12">
        <f t="shared" si="1"/>
        <v>241</v>
      </c>
      <c r="L46" s="11">
        <f t="shared" si="2"/>
        <v>1.5908119746692697</v>
      </c>
      <c r="M46" s="11">
        <f t="shared" si="2"/>
        <v>2.0179764758500855</v>
      </c>
      <c r="N46" s="11">
        <f t="shared" si="2"/>
        <v>0.94592458231390719</v>
      </c>
      <c r="O46" s="11">
        <f t="shared" si="2"/>
        <v>2.5414935695790444</v>
      </c>
      <c r="P46" s="11">
        <f t="shared" si="2"/>
        <v>-0.88141197025965656</v>
      </c>
      <c r="Q46" s="11">
        <f t="shared" si="2"/>
        <v>-2.7889822277417338</v>
      </c>
      <c r="R46" s="10">
        <v>0</v>
      </c>
      <c r="S46" s="1"/>
      <c r="T46" s="1"/>
    </row>
    <row r="47" spans="1:20" x14ac:dyDescent="0.25">
      <c r="A47" s="1"/>
      <c r="B47" s="12">
        <v>242</v>
      </c>
      <c r="C47" s="153">
        <v>30.126478635464441</v>
      </c>
      <c r="D47" s="153">
        <v>5.3574650510164119</v>
      </c>
      <c r="E47" s="153">
        <v>0.28072942575933507</v>
      </c>
      <c r="F47" s="154">
        <v>23221.581645385766</v>
      </c>
      <c r="G47" s="154">
        <v>-207.18204113132822</v>
      </c>
      <c r="H47" s="154">
        <v>-962.3068784366402</v>
      </c>
      <c r="I47" s="10">
        <v>0</v>
      </c>
      <c r="J47" s="1"/>
      <c r="K47" s="12">
        <f t="shared" si="1"/>
        <v>242</v>
      </c>
      <c r="L47" s="11">
        <f t="shared" si="2"/>
        <v>-0.57954127647500542</v>
      </c>
      <c r="M47" s="11">
        <f t="shared" si="2"/>
        <v>-0.50983013598038163</v>
      </c>
      <c r="N47" s="11">
        <f t="shared" si="2"/>
        <v>-0.90755251131581693</v>
      </c>
      <c r="O47" s="11">
        <f t="shared" si="2"/>
        <v>-0.63808846761465254</v>
      </c>
      <c r="P47" s="11">
        <f t="shared" si="2"/>
        <v>0.65762295866464282</v>
      </c>
      <c r="Q47" s="11">
        <f t="shared" si="2"/>
        <v>0.72208023906956731</v>
      </c>
      <c r="R47" s="10">
        <v>0</v>
      </c>
      <c r="S47" s="1"/>
      <c r="T47" s="1"/>
    </row>
    <row r="48" spans="1:20" x14ac:dyDescent="0.25">
      <c r="A48" s="1"/>
      <c r="B48" s="12">
        <v>243</v>
      </c>
      <c r="C48" s="153">
        <v>39.763372214598299</v>
      </c>
      <c r="D48" s="153">
        <v>8.2250617182361978</v>
      </c>
      <c r="E48" s="153">
        <v>1.7526159459743769</v>
      </c>
      <c r="F48" s="154">
        <v>33101.740559176804</v>
      </c>
      <c r="G48" s="154">
        <v>-1211.5845508417322</v>
      </c>
      <c r="H48" s="154">
        <v>589.24898785068717</v>
      </c>
      <c r="I48" s="10">
        <v>0</v>
      </c>
      <c r="J48" s="1"/>
      <c r="K48" s="12">
        <f t="shared" si="1"/>
        <v>243</v>
      </c>
      <c r="L48" s="11">
        <f t="shared" si="2"/>
        <v>0.58616932586844428</v>
      </c>
      <c r="M48" s="11">
        <f t="shared" si="2"/>
        <v>-9.6573815293737555E-2</v>
      </c>
      <c r="N48" s="11">
        <f t="shared" si="2"/>
        <v>1.5585807288799309</v>
      </c>
      <c r="O48" s="11">
        <f t="shared" si="2"/>
        <v>-0.36916735462960737</v>
      </c>
      <c r="P48" s="11">
        <f t="shared" si="2"/>
        <v>0.41839178521875925</v>
      </c>
      <c r="Q48" s="11">
        <f t="shared" si="2"/>
        <v>0.93438503454062449</v>
      </c>
      <c r="R48" s="10">
        <v>0</v>
      </c>
      <c r="S48" s="1"/>
      <c r="T48" s="1"/>
    </row>
    <row r="49" spans="1:20" x14ac:dyDescent="0.25">
      <c r="A49" s="1"/>
      <c r="B49" s="12">
        <v>244</v>
      </c>
      <c r="C49" s="153">
        <v>49.033556691186021</v>
      </c>
      <c r="D49" s="153">
        <v>15.382472236885635</v>
      </c>
      <c r="E49" s="153">
        <v>0.4463762825199496</v>
      </c>
      <c r="F49" s="154">
        <v>225132.32866391144</v>
      </c>
      <c r="G49" s="154">
        <v>-31438.85504965204</v>
      </c>
      <c r="H49" s="154">
        <v>-47020.533152516364</v>
      </c>
      <c r="I49" s="10">
        <v>1</v>
      </c>
      <c r="J49" s="1"/>
      <c r="K49" s="12">
        <f t="shared" si="1"/>
        <v>244</v>
      </c>
      <c r="L49" s="11">
        <f t="shared" si="2"/>
        <v>1.7075215791958305</v>
      </c>
      <c r="M49" s="11">
        <f t="shared" si="2"/>
        <v>0.93489799885391378</v>
      </c>
      <c r="N49" s="11">
        <f t="shared" si="2"/>
        <v>-0.63001262357256038</v>
      </c>
      <c r="O49" s="11">
        <f t="shared" si="2"/>
        <v>4.8575784832552236</v>
      </c>
      <c r="P49" s="11">
        <f t="shared" si="2"/>
        <v>-6.7812172575558431</v>
      </c>
      <c r="Q49" s="11">
        <f t="shared" si="2"/>
        <v>-5.5802273486530485</v>
      </c>
      <c r="R49" s="10">
        <v>1</v>
      </c>
      <c r="S49" s="1"/>
      <c r="T49" s="1"/>
    </row>
    <row r="50" spans="1:20" x14ac:dyDescent="0.25">
      <c r="A50" s="1"/>
      <c r="B50" s="12">
        <v>245</v>
      </c>
      <c r="C50" s="153">
        <v>47.292004885309915</v>
      </c>
      <c r="D50" s="153">
        <v>6.7451456339634905</v>
      </c>
      <c r="E50" s="153">
        <v>1.2896895863769224</v>
      </c>
      <c r="F50" s="154">
        <v>32693.395608427709</v>
      </c>
      <c r="G50" s="154">
        <v>-3879.8439834883038</v>
      </c>
      <c r="H50" s="154">
        <v>-3486.5978493066918</v>
      </c>
      <c r="I50" s="10">
        <v>0</v>
      </c>
      <c r="J50" s="1"/>
      <c r="K50" s="12">
        <f t="shared" si="1"/>
        <v>245</v>
      </c>
      <c r="L50" s="11">
        <f t="shared" si="2"/>
        <v>1.4968576979389179</v>
      </c>
      <c r="M50" s="11">
        <f t="shared" si="2"/>
        <v>-0.30984811669836038</v>
      </c>
      <c r="N50" s="11">
        <f t="shared" si="2"/>
        <v>0.78295158391072528</v>
      </c>
      <c r="O50" s="11">
        <f t="shared" si="2"/>
        <v>-0.38028180932567407</v>
      </c>
      <c r="P50" s="11">
        <f t="shared" si="2"/>
        <v>-0.21714111016810592</v>
      </c>
      <c r="Q50" s="11">
        <f t="shared" si="2"/>
        <v>0.37667270981160561</v>
      </c>
      <c r="R50" s="10">
        <v>0</v>
      </c>
      <c r="S50" s="1"/>
      <c r="T50" s="1"/>
    </row>
    <row r="51" spans="1:20" x14ac:dyDescent="0.25">
      <c r="A51" s="1"/>
      <c r="B51" s="12">
        <v>246</v>
      </c>
      <c r="C51" s="153">
        <v>26.948959482556862</v>
      </c>
      <c r="D51" s="153">
        <v>3.0488505986293499</v>
      </c>
      <c r="E51" s="153">
        <v>1.9402015023302068</v>
      </c>
      <c r="F51" s="154">
        <v>42342.326898164451</v>
      </c>
      <c r="G51" s="154">
        <v>-11770.500593289134</v>
      </c>
      <c r="H51" s="154">
        <v>-8483.1596049277814</v>
      </c>
      <c r="I51" s="10">
        <v>1</v>
      </c>
      <c r="J51" s="1"/>
      <c r="K51" s="12">
        <f t="shared" si="1"/>
        <v>246</v>
      </c>
      <c r="L51" s="11">
        <f t="shared" si="2"/>
        <v>-0.96390452955833505</v>
      </c>
      <c r="M51" s="11">
        <f t="shared" si="2"/>
        <v>-0.8425301720013002</v>
      </c>
      <c r="N51" s="11">
        <f t="shared" si="2"/>
        <v>1.8728787196259415</v>
      </c>
      <c r="O51" s="11">
        <f t="shared" si="2"/>
        <v>-0.11765431879712331</v>
      </c>
      <c r="P51" s="11">
        <f t="shared" si="2"/>
        <v>-2.0965579990859182</v>
      </c>
      <c r="Q51" s="11">
        <f t="shared" si="2"/>
        <v>-0.30702424537698453</v>
      </c>
      <c r="R51" s="10">
        <v>1</v>
      </c>
      <c r="S51" s="1"/>
      <c r="T51" s="1"/>
    </row>
    <row r="52" spans="1:20" x14ac:dyDescent="0.25">
      <c r="A52" s="1"/>
      <c r="B52" s="12">
        <v>247</v>
      </c>
      <c r="C52" s="153">
        <v>24.911717354252179</v>
      </c>
      <c r="D52" s="153">
        <v>7.4087884932694372</v>
      </c>
      <c r="E52" s="153">
        <v>0.55104542253393629</v>
      </c>
      <c r="F52" s="154">
        <v>19123.718897803727</v>
      </c>
      <c r="G52" s="154">
        <v>-740.07521925080721</v>
      </c>
      <c r="H52" s="154">
        <v>-2415.0524934692403</v>
      </c>
      <c r="I52" s="10">
        <v>0</v>
      </c>
      <c r="J52" s="1"/>
      <c r="K52" s="12">
        <f t="shared" si="1"/>
        <v>247</v>
      </c>
      <c r="L52" s="11">
        <f t="shared" si="2"/>
        <v>-1.2103360926968529</v>
      </c>
      <c r="M52" s="11">
        <f t="shared" si="2"/>
        <v>-0.21420893235217506</v>
      </c>
      <c r="N52" s="11">
        <f t="shared" si="2"/>
        <v>-0.45464037723017048</v>
      </c>
      <c r="O52" s="11">
        <f t="shared" si="2"/>
        <v>-0.74962531844419833</v>
      </c>
      <c r="P52" s="11">
        <f t="shared" si="2"/>
        <v>0.5306970907079942</v>
      </c>
      <c r="Q52" s="11">
        <f t="shared" si="2"/>
        <v>0.52329599457504461</v>
      </c>
      <c r="R52" s="10">
        <v>0</v>
      </c>
      <c r="S52" s="1"/>
      <c r="T52" s="1"/>
    </row>
    <row r="53" spans="1:20" x14ac:dyDescent="0.25">
      <c r="A53" s="1"/>
      <c r="B53" s="12">
        <v>248</v>
      </c>
      <c r="C53" s="153">
        <v>33.147467638354641</v>
      </c>
      <c r="D53" s="153">
        <v>2.6198340899099906</v>
      </c>
      <c r="E53" s="153">
        <v>0.8686404744727706</v>
      </c>
      <c r="F53" s="154">
        <v>26732.987769326541</v>
      </c>
      <c r="G53" s="154">
        <v>-3684.7369138547124</v>
      </c>
      <c r="H53" s="154">
        <v>-3300.9014128563849</v>
      </c>
      <c r="I53" s="10">
        <v>0</v>
      </c>
      <c r="J53" s="1"/>
      <c r="K53" s="12">
        <f t="shared" si="1"/>
        <v>248</v>
      </c>
      <c r="L53" s="11">
        <f t="shared" si="2"/>
        <v>-0.21411242937668704</v>
      </c>
      <c r="M53" s="11">
        <f t="shared" si="2"/>
        <v>-0.90435678309130529</v>
      </c>
      <c r="N53" s="11">
        <f t="shared" si="2"/>
        <v>7.7487408268961958E-2</v>
      </c>
      <c r="O53" s="11">
        <f t="shared" si="2"/>
        <v>-0.54251396813220143</v>
      </c>
      <c r="P53" s="11">
        <f t="shared" si="2"/>
        <v>-0.17067000643750127</v>
      </c>
      <c r="Q53" s="11">
        <f t="shared" si="2"/>
        <v>0.40208220025723401</v>
      </c>
      <c r="R53" s="10">
        <v>0</v>
      </c>
      <c r="S53" s="1"/>
      <c r="T53" s="1"/>
    </row>
    <row r="54" spans="1:20" x14ac:dyDescent="0.25">
      <c r="A54" s="1"/>
      <c r="B54" s="12">
        <v>249</v>
      </c>
      <c r="C54" s="153">
        <v>22.736360650615335</v>
      </c>
      <c r="D54" s="153">
        <v>2.9511972132087081</v>
      </c>
      <c r="E54" s="153">
        <v>0.1525081757573257</v>
      </c>
      <c r="F54" s="154">
        <v>34396.18660650972</v>
      </c>
      <c r="G54" s="154">
        <v>-666.25937669418522</v>
      </c>
      <c r="H54" s="154">
        <v>-11682.597378619203</v>
      </c>
      <c r="I54" s="10">
        <v>0</v>
      </c>
      <c r="J54" s="1"/>
      <c r="K54" s="12">
        <f t="shared" si="1"/>
        <v>249</v>
      </c>
      <c r="L54" s="11">
        <f t="shared" si="2"/>
        <v>-1.4734744528421855</v>
      </c>
      <c r="M54" s="11">
        <f t="shared" si="2"/>
        <v>-0.85660323856008358</v>
      </c>
      <c r="N54" s="11">
        <f t="shared" si="2"/>
        <v>-1.1223861159358295</v>
      </c>
      <c r="O54" s="11">
        <f t="shared" si="2"/>
        <v>-0.33393473592526995</v>
      </c>
      <c r="P54" s="11">
        <f t="shared" si="2"/>
        <v>0.54827873796892046</v>
      </c>
      <c r="Q54" s="11">
        <f t="shared" si="2"/>
        <v>-0.74481446416640074</v>
      </c>
      <c r="R54" s="10">
        <v>0</v>
      </c>
      <c r="S54" s="1"/>
      <c r="T54" s="1"/>
    </row>
    <row r="55" spans="1:20" x14ac:dyDescent="0.25">
      <c r="A55" s="1"/>
      <c r="B55" s="12">
        <v>250</v>
      </c>
      <c r="C55" s="153">
        <v>33.115750641504057</v>
      </c>
      <c r="D55" s="153">
        <v>0.8374774144427144</v>
      </c>
      <c r="E55" s="153">
        <v>0.32521523378791634</v>
      </c>
      <c r="F55" s="154">
        <v>28569.911688046985</v>
      </c>
      <c r="G55" s="154">
        <v>-3394.9385476408152</v>
      </c>
      <c r="H55" s="154">
        <v>-3841.6111421911828</v>
      </c>
      <c r="I55" s="10">
        <v>1</v>
      </c>
      <c r="J55" s="1"/>
      <c r="K55" s="12">
        <f t="shared" si="1"/>
        <v>250</v>
      </c>
      <c r="L55" s="11">
        <f t="shared" si="2"/>
        <v>-0.21794902248624196</v>
      </c>
      <c r="M55" s="11">
        <f t="shared" si="2"/>
        <v>-1.1612165326770134</v>
      </c>
      <c r="N55" s="11">
        <f t="shared" si="2"/>
        <v>-0.83301692152033269</v>
      </c>
      <c r="O55" s="11">
        <f t="shared" si="2"/>
        <v>-0.49251602488033441</v>
      </c>
      <c r="P55" s="11">
        <f t="shared" si="2"/>
        <v>-0.10164508610746359</v>
      </c>
      <c r="Q55" s="11">
        <f t="shared" si="2"/>
        <v>0.32809500392744595</v>
      </c>
      <c r="R55" s="10">
        <v>1</v>
      </c>
      <c r="S55" s="1"/>
      <c r="T55" s="1"/>
    </row>
    <row r="56" spans="1:20" x14ac:dyDescent="0.25">
      <c r="A56" s="1"/>
      <c r="B56" s="12">
        <v>251</v>
      </c>
      <c r="C56" s="153">
        <v>19.97815107427655</v>
      </c>
      <c r="D56" s="153">
        <v>1.4671784111609008</v>
      </c>
      <c r="E56" s="153">
        <v>0.67711552153869525</v>
      </c>
      <c r="F56" s="154">
        <v>15303.783949722001</v>
      </c>
      <c r="G56" s="154">
        <v>-139.99616735403669</v>
      </c>
      <c r="H56" s="154">
        <v>-2862.2669331813358</v>
      </c>
      <c r="I56" s="10">
        <v>0</v>
      </c>
      <c r="J56" s="1"/>
      <c r="K56" s="12">
        <f t="shared" si="1"/>
        <v>251</v>
      </c>
      <c r="L56" s="11">
        <f t="shared" si="2"/>
        <v>-1.8071166291535625</v>
      </c>
      <c r="M56" s="11">
        <f t="shared" si="2"/>
        <v>-1.0704687925881786</v>
      </c>
      <c r="N56" s="11">
        <f t="shared" si="2"/>
        <v>-0.24341100765555018</v>
      </c>
      <c r="O56" s="11">
        <f t="shared" si="2"/>
        <v>-0.85359744750932143</v>
      </c>
      <c r="P56" s="11">
        <f t="shared" si="2"/>
        <v>0.67362546290705339</v>
      </c>
      <c r="Q56" s="11">
        <f t="shared" si="2"/>
        <v>0.46210208450207202</v>
      </c>
      <c r="R56" s="10">
        <v>0</v>
      </c>
      <c r="S56" s="1"/>
      <c r="T56" s="1"/>
    </row>
    <row r="57" spans="1:20" x14ac:dyDescent="0.25">
      <c r="A57" s="1"/>
      <c r="B57" s="12">
        <v>252</v>
      </c>
      <c r="C57" s="153">
        <v>25.545400192920113</v>
      </c>
      <c r="D57" s="153">
        <v>2.1179043952976855</v>
      </c>
      <c r="E57" s="153">
        <v>0.95591193983107914</v>
      </c>
      <c r="F57" s="154">
        <v>12669.885576895998</v>
      </c>
      <c r="G57" s="154">
        <v>-1331.449385399794</v>
      </c>
      <c r="H57" s="154">
        <v>-1439.3316779302243</v>
      </c>
      <c r="I57" s="10">
        <v>1</v>
      </c>
      <c r="J57" s="1"/>
      <c r="K57" s="12">
        <f t="shared" si="1"/>
        <v>252</v>
      </c>
      <c r="L57" s="11">
        <f t="shared" si="2"/>
        <v>-1.1336837153002879</v>
      </c>
      <c r="M57" s="11">
        <f t="shared" si="2"/>
        <v>-0.97669109049582492</v>
      </c>
      <c r="N57" s="11">
        <f t="shared" si="2"/>
        <v>0.22370999994625543</v>
      </c>
      <c r="O57" s="11">
        <f t="shared" si="2"/>
        <v>-0.92528767922423705</v>
      </c>
      <c r="P57" s="11">
        <f t="shared" si="2"/>
        <v>0.38984207058842674</v>
      </c>
      <c r="Q57" s="11">
        <f t="shared" si="2"/>
        <v>0.65680727359559798</v>
      </c>
      <c r="R57" s="10">
        <v>1</v>
      </c>
      <c r="S57" s="1"/>
      <c r="T57" s="1"/>
    </row>
    <row r="58" spans="1:20" x14ac:dyDescent="0.25">
      <c r="A58" s="1"/>
      <c r="B58" s="12">
        <v>253</v>
      </c>
      <c r="C58" s="153">
        <v>41.474449783441763</v>
      </c>
      <c r="D58" s="153">
        <v>18.074075819301704</v>
      </c>
      <c r="E58" s="153">
        <v>2.2453254273072591</v>
      </c>
      <c r="F58" s="154">
        <v>72444.307541153263</v>
      </c>
      <c r="G58" s="154">
        <v>-13028.622225520625</v>
      </c>
      <c r="H58" s="154">
        <v>-9879.6940586149994</v>
      </c>
      <c r="I58" s="10">
        <v>1</v>
      </c>
      <c r="J58" s="1"/>
      <c r="K58" s="12">
        <f t="shared" si="1"/>
        <v>253</v>
      </c>
      <c r="L58" s="11">
        <f t="shared" si="2"/>
        <v>0.79314694236425209</v>
      </c>
      <c r="M58" s="11">
        <f t="shared" si="2"/>
        <v>1.3227915286279885</v>
      </c>
      <c r="N58" s="11">
        <f t="shared" si="2"/>
        <v>2.3841112388659207</v>
      </c>
      <c r="O58" s="11">
        <f t="shared" si="2"/>
        <v>0.70167037103833063</v>
      </c>
      <c r="P58" s="11">
        <f t="shared" si="2"/>
        <v>-2.3962206457903465</v>
      </c>
      <c r="Q58" s="11">
        <f t="shared" si="2"/>
        <v>-0.49811692080079234</v>
      </c>
      <c r="R58" s="10">
        <v>1</v>
      </c>
      <c r="S58" s="1"/>
      <c r="T58" s="1"/>
    </row>
    <row r="59" spans="1:20" x14ac:dyDescent="0.25">
      <c r="A59" s="1"/>
      <c r="B59" s="12">
        <v>254</v>
      </c>
      <c r="C59" s="153">
        <v>28.862757974787922</v>
      </c>
      <c r="D59" s="153">
        <v>0.65998771361380615</v>
      </c>
      <c r="E59" s="153">
        <v>1.0299135585023971</v>
      </c>
      <c r="F59" s="154">
        <v>17438.369970978078</v>
      </c>
      <c r="G59" s="154">
        <v>-672.66888516974348</v>
      </c>
      <c r="H59" s="154">
        <v>-609.10737169104175</v>
      </c>
      <c r="I59" s="10">
        <v>1</v>
      </c>
      <c r="J59" s="1"/>
      <c r="K59" s="12">
        <f t="shared" si="1"/>
        <v>254</v>
      </c>
      <c r="L59" s="11">
        <f t="shared" si="2"/>
        <v>-0.73240511796649665</v>
      </c>
      <c r="M59" s="11">
        <f t="shared" si="2"/>
        <v>-1.1867950045600351</v>
      </c>
      <c r="N59" s="11">
        <f t="shared" si="2"/>
        <v>0.34769907731545685</v>
      </c>
      <c r="O59" s="11">
        <f t="shared" ref="M59:Q110" si="3">(F59-F$207)/F$209</f>
        <v>-0.79549764834543879</v>
      </c>
      <c r="P59" s="11">
        <f t="shared" si="3"/>
        <v>0.54675210475266001</v>
      </c>
      <c r="Q59" s="11">
        <f t="shared" si="3"/>
        <v>0.77040975827633251</v>
      </c>
      <c r="R59" s="10">
        <v>1</v>
      </c>
      <c r="S59" s="1"/>
      <c r="T59" s="1"/>
    </row>
    <row r="60" spans="1:20" x14ac:dyDescent="0.25">
      <c r="A60" s="1"/>
      <c r="B60" s="12">
        <v>255</v>
      </c>
      <c r="C60" s="153">
        <v>34.993070915459342</v>
      </c>
      <c r="D60" s="153">
        <v>0.69182627630258009</v>
      </c>
      <c r="E60" s="153">
        <v>0.70648044051071779</v>
      </c>
      <c r="F60" s="154">
        <v>31936.800512966893</v>
      </c>
      <c r="G60" s="154">
        <v>-2755.8266796186563</v>
      </c>
      <c r="H60" s="154">
        <v>-4145.8859743351868</v>
      </c>
      <c r="I60" s="10">
        <v>1</v>
      </c>
      <c r="J60" s="1"/>
      <c r="K60" s="12">
        <f t="shared" si="1"/>
        <v>255</v>
      </c>
      <c r="L60" s="11">
        <f t="shared" ref="L60:L123" si="4">(C60-C$207)/C$209</f>
        <v>9.1378628646984848E-3</v>
      </c>
      <c r="M60" s="11">
        <f t="shared" si="3"/>
        <v>-1.1822066719597359</v>
      </c>
      <c r="N60" s="11">
        <f t="shared" si="3"/>
        <v>-0.19421033778191119</v>
      </c>
      <c r="O60" s="11">
        <f t="shared" si="3"/>
        <v>-0.40087504035825872</v>
      </c>
      <c r="P60" s="11">
        <f t="shared" si="3"/>
        <v>5.0580222642726227E-2</v>
      </c>
      <c r="Q60" s="11">
        <f t="shared" si="3"/>
        <v>0.28646001842099428</v>
      </c>
      <c r="R60" s="10">
        <v>1</v>
      </c>
      <c r="S60" s="1"/>
      <c r="T60" s="1"/>
    </row>
    <row r="61" spans="1:20" x14ac:dyDescent="0.25">
      <c r="A61" s="1"/>
      <c r="B61" s="12">
        <v>256</v>
      </c>
      <c r="C61" s="153">
        <v>30.334947975892256</v>
      </c>
      <c r="D61" s="153">
        <v>5.4983941152555875</v>
      </c>
      <c r="E61" s="153">
        <v>1.3933046803516005</v>
      </c>
      <c r="F61" s="154">
        <v>23034.272959528153</v>
      </c>
      <c r="G61" s="154">
        <v>-482.58136405681756</v>
      </c>
      <c r="H61" s="154">
        <v>-1782.0750680992912</v>
      </c>
      <c r="I61" s="10">
        <v>0</v>
      </c>
      <c r="J61" s="1"/>
      <c r="K61" s="12">
        <f t="shared" si="1"/>
        <v>256</v>
      </c>
      <c r="L61" s="11">
        <f t="shared" si="4"/>
        <v>-0.55432413379259227</v>
      </c>
      <c r="M61" s="11">
        <f t="shared" si="3"/>
        <v>-0.48952050623675442</v>
      </c>
      <c r="N61" s="11">
        <f t="shared" si="3"/>
        <v>0.95655778515484502</v>
      </c>
      <c r="O61" s="11">
        <f t="shared" si="3"/>
        <v>-0.64318669130843198</v>
      </c>
      <c r="P61" s="11">
        <f t="shared" si="3"/>
        <v>0.59202763950453563</v>
      </c>
      <c r="Q61" s="11">
        <f t="shared" si="3"/>
        <v>0.60990850125360019</v>
      </c>
      <c r="R61" s="10">
        <v>0</v>
      </c>
      <c r="S61" s="1"/>
      <c r="T61" s="1"/>
    </row>
    <row r="62" spans="1:20" x14ac:dyDescent="0.25">
      <c r="A62" s="1"/>
      <c r="B62" s="12">
        <v>257</v>
      </c>
      <c r="C62" s="153">
        <v>39.733773474871953</v>
      </c>
      <c r="D62" s="153">
        <v>9.6152485022570744</v>
      </c>
      <c r="E62" s="153">
        <v>0.22591740080201733</v>
      </c>
      <c r="F62" s="154">
        <v>37849.149636688679</v>
      </c>
      <c r="G62" s="154">
        <v>-5312.3587230322892</v>
      </c>
      <c r="H62" s="154">
        <v>-4687.3120225127868</v>
      </c>
      <c r="I62" s="10">
        <v>0</v>
      </c>
      <c r="J62" s="1"/>
      <c r="K62" s="12">
        <f t="shared" si="1"/>
        <v>257</v>
      </c>
      <c r="L62" s="11">
        <f t="shared" si="4"/>
        <v>0.58258896416457384</v>
      </c>
      <c r="M62" s="11">
        <f t="shared" si="3"/>
        <v>0.10376937871222522</v>
      </c>
      <c r="N62" s="11">
        <f t="shared" si="3"/>
        <v>-0.99938958900705877</v>
      </c>
      <c r="O62" s="11">
        <f t="shared" si="3"/>
        <v>-0.23995095800487579</v>
      </c>
      <c r="P62" s="11">
        <f t="shared" si="3"/>
        <v>-0.55834115577376864</v>
      </c>
      <c r="Q62" s="11">
        <f t="shared" si="3"/>
        <v>0.21237480568798311</v>
      </c>
      <c r="R62" s="10">
        <v>0</v>
      </c>
      <c r="S62" s="1"/>
      <c r="T62" s="1"/>
    </row>
    <row r="63" spans="1:20" x14ac:dyDescent="0.25">
      <c r="A63" s="1"/>
      <c r="B63" s="12">
        <v>258</v>
      </c>
      <c r="C63" s="153">
        <v>20.927546608205574</v>
      </c>
      <c r="D63" s="153">
        <v>3.0507830124343776</v>
      </c>
      <c r="E63" s="153">
        <v>1.2081748413531794</v>
      </c>
      <c r="F63" s="154">
        <v>22988.597925252074</v>
      </c>
      <c r="G63" s="154">
        <v>-658.75536392103413</v>
      </c>
      <c r="H63" s="154">
        <v>-531.75694444740475</v>
      </c>
      <c r="I63" s="10">
        <v>1</v>
      </c>
      <c r="J63" s="1"/>
      <c r="K63" s="12">
        <f t="shared" si="1"/>
        <v>258</v>
      </c>
      <c r="L63" s="11">
        <f t="shared" si="4"/>
        <v>-1.6922745972653104</v>
      </c>
      <c r="M63" s="11">
        <f t="shared" si="3"/>
        <v>-0.84225168715430676</v>
      </c>
      <c r="N63" s="11">
        <f t="shared" si="3"/>
        <v>0.64637432777839532</v>
      </c>
      <c r="O63" s="11">
        <f t="shared" si="3"/>
        <v>-0.64442988801815382</v>
      </c>
      <c r="P63" s="11">
        <f t="shared" si="3"/>
        <v>0.55006606303423844</v>
      </c>
      <c r="Q63" s="11">
        <f t="shared" si="3"/>
        <v>0.78099388675818637</v>
      </c>
      <c r="R63" s="10">
        <v>1</v>
      </c>
      <c r="S63" s="1"/>
      <c r="T63" s="1"/>
    </row>
    <row r="64" spans="1:20" x14ac:dyDescent="0.25">
      <c r="A64" s="1"/>
      <c r="B64" s="12">
        <v>259</v>
      </c>
      <c r="C64" s="153">
        <v>35.723142570050811</v>
      </c>
      <c r="D64" s="153">
        <v>2.5100313413123434</v>
      </c>
      <c r="E64" s="153">
        <v>1.1332623824285208</v>
      </c>
      <c r="F64" s="154">
        <v>30095.113368053964</v>
      </c>
      <c r="G64" s="154">
        <v>-623.67244488697486</v>
      </c>
      <c r="H64" s="154">
        <v>-5566.4863098477526</v>
      </c>
      <c r="I64" s="10">
        <v>0</v>
      </c>
      <c r="J64" s="1"/>
      <c r="K64" s="12">
        <f t="shared" si="1"/>
        <v>259</v>
      </c>
      <c r="L64" s="11">
        <f t="shared" si="4"/>
        <v>9.7449751051409336E-2</v>
      </c>
      <c r="M64" s="11">
        <f t="shared" si="3"/>
        <v>-0.92018072388655603</v>
      </c>
      <c r="N64" s="11">
        <f t="shared" si="3"/>
        <v>0.52085914537703182</v>
      </c>
      <c r="O64" s="11">
        <f t="shared" si="3"/>
        <v>-0.45100263052170469</v>
      </c>
      <c r="P64" s="11">
        <f t="shared" si="3"/>
        <v>0.55842220293560607</v>
      </c>
      <c r="Q64" s="11">
        <f t="shared" si="3"/>
        <v>9.2074324531156618E-2</v>
      </c>
      <c r="R64" s="10">
        <v>0</v>
      </c>
      <c r="S64" s="1"/>
      <c r="T64" s="1"/>
    </row>
    <row r="65" spans="1:20" x14ac:dyDescent="0.25">
      <c r="A65" s="1"/>
      <c r="B65" s="12">
        <v>260</v>
      </c>
      <c r="C65" s="153">
        <v>32.46935782623256</v>
      </c>
      <c r="D65" s="153">
        <v>14.762509029060007</v>
      </c>
      <c r="E65" s="153">
        <v>6.3226025696018871E-7</v>
      </c>
      <c r="F65" s="154">
        <v>29222.067226256164</v>
      </c>
      <c r="G65" s="154">
        <v>-982.53665339374049</v>
      </c>
      <c r="H65" s="154">
        <v>-2054.5190708825667</v>
      </c>
      <c r="I65" s="10">
        <v>0</v>
      </c>
      <c r="J65" s="1"/>
      <c r="K65" s="12">
        <f t="shared" si="1"/>
        <v>260</v>
      </c>
      <c r="L65" s="11">
        <f t="shared" si="4"/>
        <v>-0.29613884079783304</v>
      </c>
      <c r="M65" s="11">
        <f t="shared" si="3"/>
        <v>0.84555359517405304</v>
      </c>
      <c r="N65" s="11">
        <f t="shared" si="3"/>
        <v>-1.3779111970023858</v>
      </c>
      <c r="O65" s="11">
        <f t="shared" si="3"/>
        <v>-0.4747654608757641</v>
      </c>
      <c r="P65" s="11">
        <f t="shared" si="3"/>
        <v>0.4729470026261654</v>
      </c>
      <c r="Q65" s="11">
        <f t="shared" si="3"/>
        <v>0.57262903904085649</v>
      </c>
      <c r="R65" s="10">
        <v>0</v>
      </c>
      <c r="S65" s="1"/>
      <c r="T65" s="1"/>
    </row>
    <row r="66" spans="1:20" x14ac:dyDescent="0.25">
      <c r="A66" s="1"/>
      <c r="B66" s="12">
        <v>261</v>
      </c>
      <c r="C66" s="153">
        <v>31.487017834388624</v>
      </c>
      <c r="D66" s="153">
        <v>13.874103712921642</v>
      </c>
      <c r="E66" s="153">
        <v>0.25384989277219366</v>
      </c>
      <c r="F66" s="154">
        <v>53945.833028985879</v>
      </c>
      <c r="G66" s="154">
        <v>-5357.1446517086579</v>
      </c>
      <c r="H66" s="154">
        <v>-18443.585368182114</v>
      </c>
      <c r="I66" s="10">
        <v>1</v>
      </c>
      <c r="J66" s="1"/>
      <c r="K66" s="12">
        <f t="shared" si="1"/>
        <v>261</v>
      </c>
      <c r="L66" s="11">
        <f t="shared" si="4"/>
        <v>-0.41496594355612415</v>
      </c>
      <c r="M66" s="11">
        <f t="shared" si="3"/>
        <v>0.71752334725855815</v>
      </c>
      <c r="N66" s="11">
        <f t="shared" si="3"/>
        <v>-0.95258893828903413</v>
      </c>
      <c r="O66" s="11">
        <f t="shared" si="3"/>
        <v>0.19817337288845296</v>
      </c>
      <c r="P66" s="11">
        <f t="shared" si="3"/>
        <v>-0.56900838347135829</v>
      </c>
      <c r="Q66" s="11">
        <f t="shared" si="3"/>
        <v>-1.6699440089639914</v>
      </c>
      <c r="R66" s="10">
        <v>1</v>
      </c>
      <c r="S66" s="1"/>
      <c r="T66" s="1"/>
    </row>
    <row r="67" spans="1:20" x14ac:dyDescent="0.25">
      <c r="A67" s="1"/>
      <c r="B67" s="12">
        <v>262</v>
      </c>
      <c r="C67" s="153">
        <v>47.135514759285442</v>
      </c>
      <c r="D67" s="153">
        <v>2.425117489755944</v>
      </c>
      <c r="E67" s="153">
        <v>2.522865923660234</v>
      </c>
      <c r="F67" s="154">
        <v>31927.991918241409</v>
      </c>
      <c r="G67" s="154">
        <v>-5593.6157482465778</v>
      </c>
      <c r="H67" s="154">
        <v>-8241.9443678238804</v>
      </c>
      <c r="I67" s="10">
        <v>0</v>
      </c>
      <c r="J67" s="1"/>
      <c r="K67" s="12">
        <f t="shared" si="1"/>
        <v>262</v>
      </c>
      <c r="L67" s="11">
        <f t="shared" si="4"/>
        <v>1.4779281333888041</v>
      </c>
      <c r="M67" s="11">
        <f t="shared" si="3"/>
        <v>-0.93241786527769566</v>
      </c>
      <c r="N67" s="11">
        <f t="shared" si="3"/>
        <v>2.849127960030335</v>
      </c>
      <c r="O67" s="11">
        <f t="shared" si="3"/>
        <v>-0.40111479531747346</v>
      </c>
      <c r="P67" s="11">
        <f t="shared" si="3"/>
        <v>-0.62533167753313079</v>
      </c>
      <c r="Q67" s="11">
        <f t="shared" si="3"/>
        <v>-0.27401792398658054</v>
      </c>
      <c r="R67" s="10">
        <v>0</v>
      </c>
      <c r="S67" s="1"/>
      <c r="T67" s="1"/>
    </row>
    <row r="68" spans="1:20" x14ac:dyDescent="0.25">
      <c r="A68" s="1"/>
      <c r="B68" s="12">
        <v>263</v>
      </c>
      <c r="C68" s="153">
        <v>28.935505009520508</v>
      </c>
      <c r="D68" s="153">
        <v>4.6493377988607412</v>
      </c>
      <c r="E68" s="153">
        <v>0.54825370470400137</v>
      </c>
      <c r="F68" s="154">
        <v>37254.509427915887</v>
      </c>
      <c r="G68" s="154">
        <v>-6297.045551916628</v>
      </c>
      <c r="H68" s="154">
        <v>-11865.359493603917</v>
      </c>
      <c r="I68" s="10">
        <v>0</v>
      </c>
      <c r="J68" s="1"/>
      <c r="K68" s="12">
        <f t="shared" si="1"/>
        <v>263</v>
      </c>
      <c r="L68" s="11">
        <f t="shared" si="4"/>
        <v>-0.72360539542307878</v>
      </c>
      <c r="M68" s="11">
        <f t="shared" si="3"/>
        <v>-0.61188007422623569</v>
      </c>
      <c r="N68" s="11">
        <f t="shared" si="3"/>
        <v>-0.45931787650956046</v>
      </c>
      <c r="O68" s="11">
        <f t="shared" si="3"/>
        <v>-0.25613605261358996</v>
      </c>
      <c r="P68" s="11">
        <f t="shared" si="3"/>
        <v>-0.7928763976447063</v>
      </c>
      <c r="Q68" s="11">
        <f t="shared" si="3"/>
        <v>-0.76982244118145593</v>
      </c>
      <c r="R68" s="10">
        <v>0</v>
      </c>
      <c r="S68" s="1"/>
      <c r="T68" s="1"/>
    </row>
    <row r="69" spans="1:20" x14ac:dyDescent="0.25">
      <c r="A69" s="1"/>
      <c r="B69" s="12">
        <v>264</v>
      </c>
      <c r="C69" s="153">
        <v>34.563470283182163</v>
      </c>
      <c r="D69" s="153">
        <v>13.88953958062443</v>
      </c>
      <c r="E69" s="153">
        <v>0.97140398197002753</v>
      </c>
      <c r="F69" s="154">
        <v>77485.880801918625</v>
      </c>
      <c r="G69" s="154">
        <v>-3489.146837840387</v>
      </c>
      <c r="H69" s="154">
        <v>-8333.0052359559304</v>
      </c>
      <c r="I69" s="10">
        <v>0</v>
      </c>
      <c r="J69" s="1"/>
      <c r="K69" s="12">
        <f t="shared" si="1"/>
        <v>264</v>
      </c>
      <c r="L69" s="11">
        <f t="shared" si="4"/>
        <v>-4.2828054129890436E-2</v>
      </c>
      <c r="M69" s="11">
        <f t="shared" si="3"/>
        <v>0.71974784764467581</v>
      </c>
      <c r="N69" s="11">
        <f t="shared" si="3"/>
        <v>0.24966678367425102</v>
      </c>
      <c r="O69" s="11">
        <f t="shared" si="3"/>
        <v>0.8388934161644791</v>
      </c>
      <c r="P69" s="11">
        <f t="shared" si="3"/>
        <v>-0.12408385900466799</v>
      </c>
      <c r="Q69" s="11">
        <f t="shared" si="3"/>
        <v>-0.28647809986826006</v>
      </c>
      <c r="R69" s="10">
        <v>0</v>
      </c>
      <c r="S69" s="1"/>
      <c r="T69" s="1"/>
    </row>
    <row r="70" spans="1:20" x14ac:dyDescent="0.25">
      <c r="A70" s="1"/>
      <c r="B70" s="12">
        <v>265</v>
      </c>
      <c r="C70" s="153">
        <v>39.922550550345576</v>
      </c>
      <c r="D70" s="153">
        <v>13.185792376360105</v>
      </c>
      <c r="E70" s="153">
        <v>0.24390505053590056</v>
      </c>
      <c r="F70" s="154">
        <v>101665.48142564026</v>
      </c>
      <c r="G70" s="154">
        <v>-12450.273389940074</v>
      </c>
      <c r="H70" s="154">
        <v>-25526.07884457472</v>
      </c>
      <c r="I70" s="10">
        <v>1</v>
      </c>
      <c r="J70" s="1"/>
      <c r="K70" s="12">
        <f t="shared" si="1"/>
        <v>265</v>
      </c>
      <c r="L70" s="11">
        <f t="shared" si="4"/>
        <v>0.6054240651804732</v>
      </c>
      <c r="M70" s="11">
        <f t="shared" si="3"/>
        <v>0.61832912873894041</v>
      </c>
      <c r="N70" s="11">
        <f t="shared" si="3"/>
        <v>-0.96925143615866738</v>
      </c>
      <c r="O70" s="11">
        <f t="shared" si="3"/>
        <v>1.497020999738955</v>
      </c>
      <c r="P70" s="11">
        <f t="shared" si="3"/>
        <v>-2.2584680324113853</v>
      </c>
      <c r="Q70" s="11">
        <f t="shared" si="3"/>
        <v>-2.6390662697876777</v>
      </c>
      <c r="R70" s="10">
        <v>1</v>
      </c>
      <c r="S70" s="1"/>
      <c r="T70" s="1"/>
    </row>
    <row r="71" spans="1:20" x14ac:dyDescent="0.25">
      <c r="A71" s="1"/>
      <c r="B71" s="12">
        <v>266</v>
      </c>
      <c r="C71" s="153">
        <v>34.701515525026331</v>
      </c>
      <c r="D71" s="153">
        <v>16.658200770941839</v>
      </c>
      <c r="E71" s="153">
        <v>1.8047136037843541</v>
      </c>
      <c r="F71" s="154">
        <v>54845.48971585909</v>
      </c>
      <c r="G71" s="154">
        <v>-1609.5040186567358</v>
      </c>
      <c r="H71" s="154">
        <v>-4500.3918194738426</v>
      </c>
      <c r="I71" s="10">
        <v>0</v>
      </c>
      <c r="J71" s="1"/>
      <c r="K71" s="12">
        <f t="shared" ref="K71:K134" si="5">B71</f>
        <v>266</v>
      </c>
      <c r="L71" s="11">
        <f t="shared" si="4"/>
        <v>-2.6129643931686791E-2</v>
      </c>
      <c r="M71" s="11">
        <f t="shared" si="3"/>
        <v>1.1187463364550909</v>
      </c>
      <c r="N71" s="11">
        <f t="shared" si="3"/>
        <v>1.6458699076970298</v>
      </c>
      <c r="O71" s="11">
        <f t="shared" si="3"/>
        <v>0.22266049699742649</v>
      </c>
      <c r="P71" s="11">
        <f t="shared" si="3"/>
        <v>0.32361430278316478</v>
      </c>
      <c r="Q71" s="11">
        <f t="shared" si="3"/>
        <v>0.23795174838006311</v>
      </c>
      <c r="R71" s="10">
        <v>0</v>
      </c>
      <c r="S71" s="1"/>
      <c r="T71" s="1"/>
    </row>
    <row r="72" spans="1:20" x14ac:dyDescent="0.25">
      <c r="A72" s="1"/>
      <c r="B72" s="12">
        <v>267</v>
      </c>
      <c r="C72" s="153">
        <v>33.830473997409136</v>
      </c>
      <c r="D72" s="153">
        <v>9.6912116588423505</v>
      </c>
      <c r="E72" s="153">
        <v>0.25890187519163316</v>
      </c>
      <c r="F72" s="154">
        <v>58631.734999771921</v>
      </c>
      <c r="G72" s="154">
        <v>-6352.8679742804379</v>
      </c>
      <c r="H72" s="154">
        <v>-11290.730655194071</v>
      </c>
      <c r="I72" s="10">
        <v>1</v>
      </c>
      <c r="J72" s="1"/>
      <c r="K72" s="12">
        <f t="shared" si="5"/>
        <v>267</v>
      </c>
      <c r="L72" s="11">
        <f t="shared" si="4"/>
        <v>-0.13149371540211788</v>
      </c>
      <c r="M72" s="11">
        <f t="shared" si="3"/>
        <v>0.11471661371114517</v>
      </c>
      <c r="N72" s="11">
        <f t="shared" si="3"/>
        <v>-0.94412438507630136</v>
      </c>
      <c r="O72" s="11">
        <f t="shared" si="3"/>
        <v>0.32571565073214825</v>
      </c>
      <c r="P72" s="11">
        <f t="shared" si="3"/>
        <v>-0.806172325798586</v>
      </c>
      <c r="Q72" s="11">
        <f t="shared" si="3"/>
        <v>-0.69119397496818635</v>
      </c>
      <c r="R72" s="10">
        <v>1</v>
      </c>
      <c r="S72" s="1"/>
      <c r="T72" s="1"/>
    </row>
    <row r="73" spans="1:20" x14ac:dyDescent="0.25">
      <c r="A73" s="1"/>
      <c r="B73" s="12">
        <v>268</v>
      </c>
      <c r="C73" s="153">
        <v>35.066417867544594</v>
      </c>
      <c r="D73" s="153">
        <v>7.837198040742793</v>
      </c>
      <c r="E73" s="153">
        <v>0.93285862113905238</v>
      </c>
      <c r="F73" s="154">
        <v>26496.906255432423</v>
      </c>
      <c r="G73" s="154">
        <v>-964.14610282887418</v>
      </c>
      <c r="H73" s="154">
        <v>-1309.4392971696943</v>
      </c>
      <c r="I73" s="10">
        <v>0</v>
      </c>
      <c r="J73" s="1"/>
      <c r="K73" s="12">
        <f t="shared" si="5"/>
        <v>268</v>
      </c>
      <c r="L73" s="11">
        <f t="shared" si="4"/>
        <v>1.8010153400363018E-2</v>
      </c>
      <c r="M73" s="11">
        <f t="shared" si="3"/>
        <v>-0.15246979192155194</v>
      </c>
      <c r="N73" s="11">
        <f t="shared" si="3"/>
        <v>0.18508436220692276</v>
      </c>
      <c r="O73" s="11">
        <f t="shared" si="3"/>
        <v>-0.54893970521047686</v>
      </c>
      <c r="P73" s="11">
        <f t="shared" si="3"/>
        <v>0.47732731126678934</v>
      </c>
      <c r="Q73" s="11">
        <f t="shared" si="3"/>
        <v>0.67458090065589882</v>
      </c>
      <c r="R73" s="10">
        <v>0</v>
      </c>
      <c r="S73" s="1"/>
      <c r="T73" s="1"/>
    </row>
    <row r="74" spans="1:20" x14ac:dyDescent="0.25">
      <c r="A74" s="1"/>
      <c r="B74" s="12">
        <v>269</v>
      </c>
      <c r="C74" s="153">
        <v>32.380587712214265</v>
      </c>
      <c r="D74" s="153">
        <v>1.677614245403197</v>
      </c>
      <c r="E74" s="153">
        <v>0.12558021806308434</v>
      </c>
      <c r="F74" s="154">
        <v>38102.150197940638</v>
      </c>
      <c r="G74" s="154">
        <v>-1225.8436306215681</v>
      </c>
      <c r="H74" s="154">
        <v>-1648.5087143097494</v>
      </c>
      <c r="I74" s="10">
        <v>0</v>
      </c>
      <c r="J74" s="1"/>
      <c r="K74" s="12">
        <f t="shared" si="5"/>
        <v>269</v>
      </c>
      <c r="L74" s="11">
        <f t="shared" si="4"/>
        <v>-0.30687676814263876</v>
      </c>
      <c r="M74" s="11">
        <f t="shared" si="3"/>
        <v>-1.0401423733976061</v>
      </c>
      <c r="N74" s="11">
        <f t="shared" si="3"/>
        <v>-1.1675036780904524</v>
      </c>
      <c r="O74" s="11">
        <f t="shared" si="3"/>
        <v>-0.23306471324794684</v>
      </c>
      <c r="P74" s="11">
        <f t="shared" si="3"/>
        <v>0.41499552091733671</v>
      </c>
      <c r="Q74" s="11">
        <f t="shared" si="3"/>
        <v>0.62818485084516062</v>
      </c>
      <c r="R74" s="10">
        <v>0</v>
      </c>
      <c r="S74" s="1"/>
      <c r="T74" s="1"/>
    </row>
    <row r="75" spans="1:20" x14ac:dyDescent="0.25">
      <c r="A75" s="1"/>
      <c r="B75" s="12">
        <v>270</v>
      </c>
      <c r="C75" s="153">
        <v>45.635168885739731</v>
      </c>
      <c r="D75" s="153">
        <v>16.928814959389896</v>
      </c>
      <c r="E75" s="153">
        <v>0.29441377296751625</v>
      </c>
      <c r="F75" s="154">
        <v>77522.88072993682</v>
      </c>
      <c r="G75" s="154">
        <v>-8983.6875394633262</v>
      </c>
      <c r="H75" s="154">
        <v>-10935.139932446784</v>
      </c>
      <c r="I75" s="10">
        <v>0</v>
      </c>
      <c r="J75" s="1"/>
      <c r="K75" s="12">
        <f t="shared" si="5"/>
        <v>270</v>
      </c>
      <c r="L75" s="11">
        <f t="shared" si="4"/>
        <v>1.2964413215222281</v>
      </c>
      <c r="M75" s="11">
        <f t="shared" si="3"/>
        <v>1.1577452044346912</v>
      </c>
      <c r="N75" s="11">
        <f t="shared" si="3"/>
        <v>-0.88462450493965628</v>
      </c>
      <c r="O75" s="11">
        <f t="shared" si="3"/>
        <v>0.83990049124392241</v>
      </c>
      <c r="P75" s="11">
        <f t="shared" si="3"/>
        <v>-1.4327876972441997</v>
      </c>
      <c r="Q75" s="11">
        <f t="shared" si="3"/>
        <v>-0.64253725734388667</v>
      </c>
      <c r="R75" s="10">
        <v>0</v>
      </c>
      <c r="S75" s="1"/>
      <c r="T75" s="1"/>
    </row>
    <row r="76" spans="1:20" x14ac:dyDescent="0.25">
      <c r="A76" s="1"/>
      <c r="B76" s="12">
        <v>271</v>
      </c>
      <c r="C76" s="153">
        <v>23.640546759937092</v>
      </c>
      <c r="D76" s="153">
        <v>3.6670218321569976</v>
      </c>
      <c r="E76" s="153">
        <v>0.79057681513569333</v>
      </c>
      <c r="F76" s="154">
        <v>19566.64786347219</v>
      </c>
      <c r="G76" s="154">
        <v>-681.12913268146485</v>
      </c>
      <c r="H76" s="154">
        <v>-3837.8678745270618</v>
      </c>
      <c r="I76" s="10">
        <v>1</v>
      </c>
      <c r="J76" s="1"/>
      <c r="K76" s="12">
        <f t="shared" si="5"/>
        <v>271</v>
      </c>
      <c r="L76" s="11">
        <f t="shared" si="4"/>
        <v>-1.3641011028645282</v>
      </c>
      <c r="M76" s="11">
        <f t="shared" si="3"/>
        <v>-0.75344401408996531</v>
      </c>
      <c r="N76" s="11">
        <f t="shared" si="3"/>
        <v>-5.3307583395447736E-2</v>
      </c>
      <c r="O76" s="11">
        <f t="shared" si="3"/>
        <v>-0.73756954571218114</v>
      </c>
      <c r="P76" s="11">
        <f t="shared" si="3"/>
        <v>0.54473702123753098</v>
      </c>
      <c r="Q76" s="11">
        <f t="shared" si="3"/>
        <v>0.32860720828507972</v>
      </c>
      <c r="R76" s="10">
        <v>1</v>
      </c>
      <c r="S76" s="1"/>
      <c r="T76" s="1"/>
    </row>
    <row r="77" spans="1:20" x14ac:dyDescent="0.25">
      <c r="A77" s="1"/>
      <c r="B77" s="12">
        <v>272</v>
      </c>
      <c r="C77" s="153">
        <v>28.755658455619358</v>
      </c>
      <c r="D77" s="153">
        <v>7.6410932929611857</v>
      </c>
      <c r="E77" s="153">
        <v>0.46210931402815847</v>
      </c>
      <c r="F77" s="154">
        <v>24632.860872679728</v>
      </c>
      <c r="G77" s="154">
        <v>-1015.7481233850523</v>
      </c>
      <c r="H77" s="154">
        <v>-3726.9163832307927</v>
      </c>
      <c r="I77" s="10">
        <v>0</v>
      </c>
      <c r="J77" s="1"/>
      <c r="K77" s="12">
        <f t="shared" si="5"/>
        <v>272</v>
      </c>
      <c r="L77" s="11">
        <f t="shared" si="4"/>
        <v>-0.7453602309368218</v>
      </c>
      <c r="M77" s="11">
        <f t="shared" si="3"/>
        <v>-0.18073092343415806</v>
      </c>
      <c r="N77" s="11">
        <f t="shared" si="3"/>
        <v>-0.6036520642233435</v>
      </c>
      <c r="O77" s="11">
        <f t="shared" si="3"/>
        <v>-0.59967584856185407</v>
      </c>
      <c r="P77" s="11">
        <f t="shared" si="3"/>
        <v>0.46503660927183671</v>
      </c>
      <c r="Q77" s="11">
        <f t="shared" si="3"/>
        <v>0.3437890874417926</v>
      </c>
      <c r="R77" s="10">
        <v>0</v>
      </c>
      <c r="S77" s="1"/>
      <c r="T77" s="1"/>
    </row>
    <row r="78" spans="1:20" x14ac:dyDescent="0.25">
      <c r="A78" s="1"/>
      <c r="B78" s="12">
        <v>273</v>
      </c>
      <c r="C78" s="153">
        <v>25.467030904893317</v>
      </c>
      <c r="D78" s="153">
        <v>3.0805006854329946</v>
      </c>
      <c r="E78" s="153">
        <v>0.2456617184693887</v>
      </c>
      <c r="F78" s="154">
        <v>16515.125364158517</v>
      </c>
      <c r="G78" s="154">
        <v>-2573.0430426295293</v>
      </c>
      <c r="H78" s="154">
        <v>-6718.5448976390744</v>
      </c>
      <c r="I78" s="10">
        <v>1</v>
      </c>
      <c r="J78" s="1"/>
      <c r="K78" s="12">
        <f t="shared" si="5"/>
        <v>273</v>
      </c>
      <c r="L78" s="11">
        <f t="shared" si="4"/>
        <v>-1.143163524245024</v>
      </c>
      <c r="M78" s="11">
        <f t="shared" si="3"/>
        <v>-0.83796900111858752</v>
      </c>
      <c r="N78" s="11">
        <f t="shared" si="3"/>
        <v>-0.96630815410311333</v>
      </c>
      <c r="O78" s="11">
        <f t="shared" si="3"/>
        <v>-0.82062679549678674</v>
      </c>
      <c r="P78" s="11">
        <f t="shared" si="3"/>
        <v>9.4116099485788959E-2</v>
      </c>
      <c r="Q78" s="11">
        <f t="shared" si="3"/>
        <v>-6.556586630320746E-2</v>
      </c>
      <c r="R78" s="10">
        <v>1</v>
      </c>
      <c r="S78" s="1"/>
      <c r="T78" s="1"/>
    </row>
    <row r="79" spans="1:20" x14ac:dyDescent="0.25">
      <c r="A79" s="1"/>
      <c r="B79" s="12">
        <v>274</v>
      </c>
      <c r="C79" s="153">
        <v>29.878411010636551</v>
      </c>
      <c r="D79" s="153">
        <v>2.4294948045681046</v>
      </c>
      <c r="E79" s="153">
        <v>0.89853704434611903</v>
      </c>
      <c r="F79" s="154">
        <v>16495.244389727293</v>
      </c>
      <c r="G79" s="154">
        <v>-265.9587123438921</v>
      </c>
      <c r="H79" s="154">
        <v>1126.9432282970124</v>
      </c>
      <c r="I79" s="10">
        <v>0</v>
      </c>
      <c r="J79" s="1"/>
      <c r="K79" s="12">
        <f t="shared" si="5"/>
        <v>274</v>
      </c>
      <c r="L79" s="11">
        <f t="shared" si="4"/>
        <v>-0.60954835894255077</v>
      </c>
      <c r="M79" s="11">
        <f t="shared" si="3"/>
        <v>-0.93178703980825672</v>
      </c>
      <c r="N79" s="11">
        <f t="shared" si="3"/>
        <v>0.12757885466778324</v>
      </c>
      <c r="O79" s="11">
        <f t="shared" si="3"/>
        <v>-0.82116792179019171</v>
      </c>
      <c r="P79" s="11">
        <f t="shared" si="3"/>
        <v>0.64362337992058061</v>
      </c>
      <c r="Q79" s="11">
        <f t="shared" si="3"/>
        <v>1.0079596110185443</v>
      </c>
      <c r="R79" s="10">
        <v>0</v>
      </c>
      <c r="S79" s="1"/>
      <c r="T79" s="1"/>
    </row>
    <row r="80" spans="1:20" x14ac:dyDescent="0.25">
      <c r="A80" s="1"/>
      <c r="B80" s="12">
        <v>275</v>
      </c>
      <c r="C80" s="153">
        <v>23.681441383921474</v>
      </c>
      <c r="D80" s="153">
        <v>3.3202051940343136</v>
      </c>
      <c r="E80" s="153">
        <v>0.58215808448724371</v>
      </c>
      <c r="F80" s="154">
        <v>35399.142574070553</v>
      </c>
      <c r="G80" s="154">
        <v>-334.37517857166893</v>
      </c>
      <c r="H80" s="154">
        <v>-2881.3579340504357</v>
      </c>
      <c r="I80" s="10">
        <v>0</v>
      </c>
      <c r="J80" s="1"/>
      <c r="K80" s="12">
        <f t="shared" si="5"/>
        <v>275</v>
      </c>
      <c r="L80" s="11">
        <f t="shared" si="4"/>
        <v>-1.359154353544741</v>
      </c>
      <c r="M80" s="11">
        <f t="shared" si="3"/>
        <v>-0.80342460217679978</v>
      </c>
      <c r="N80" s="11">
        <f t="shared" si="3"/>
        <v>-0.40251137898184419</v>
      </c>
      <c r="O80" s="11">
        <f t="shared" si="3"/>
        <v>-0.30663598117599422</v>
      </c>
      <c r="P80" s="11">
        <f t="shared" si="3"/>
        <v>0.62732777000278894</v>
      </c>
      <c r="Q80" s="11">
        <f t="shared" si="3"/>
        <v>0.45948979633190734</v>
      </c>
      <c r="R80" s="10">
        <v>0</v>
      </c>
      <c r="S80" s="1"/>
      <c r="T80" s="1"/>
    </row>
    <row r="81" spans="1:20" x14ac:dyDescent="0.25">
      <c r="A81" s="1"/>
      <c r="B81" s="12">
        <v>276</v>
      </c>
      <c r="C81" s="153">
        <v>28.006758649933708</v>
      </c>
      <c r="D81" s="153">
        <v>7.1696235031519224</v>
      </c>
      <c r="E81" s="153">
        <v>0.54731314730515823</v>
      </c>
      <c r="F81" s="154">
        <v>21383.393989760545</v>
      </c>
      <c r="G81" s="154">
        <v>-1387.768556901573</v>
      </c>
      <c r="H81" s="154">
        <v>-3139.100533716376</v>
      </c>
      <c r="I81" s="10">
        <v>0</v>
      </c>
      <c r="J81" s="1"/>
      <c r="K81" s="12">
        <f t="shared" si="5"/>
        <v>276</v>
      </c>
      <c r="L81" s="11">
        <f t="shared" si="4"/>
        <v>-0.83594963471222117</v>
      </c>
      <c r="M81" s="11">
        <f t="shared" si="3"/>
        <v>-0.24867557997485012</v>
      </c>
      <c r="N81" s="11">
        <f t="shared" si="3"/>
        <v>-0.46089377236412693</v>
      </c>
      <c r="O81" s="11">
        <f t="shared" si="3"/>
        <v>-0.68812080763462002</v>
      </c>
      <c r="P81" s="11">
        <f t="shared" si="3"/>
        <v>0.37642782544704884</v>
      </c>
      <c r="Q81" s="11">
        <f t="shared" si="3"/>
        <v>0.42422197833371056</v>
      </c>
      <c r="R81" s="10">
        <v>0</v>
      </c>
      <c r="S81" s="1"/>
      <c r="T81" s="1"/>
    </row>
    <row r="82" spans="1:20" x14ac:dyDescent="0.25">
      <c r="A82" s="1"/>
      <c r="B82" s="12">
        <v>277</v>
      </c>
      <c r="C82" s="153">
        <v>41.869917140036662</v>
      </c>
      <c r="D82" s="153">
        <v>7.4959484341013294</v>
      </c>
      <c r="E82" s="153">
        <v>0.54721448626925429</v>
      </c>
      <c r="F82" s="154">
        <v>43723.453316194551</v>
      </c>
      <c r="G82" s="154">
        <v>-1306.0825969660909</v>
      </c>
      <c r="H82" s="154">
        <v>-1129.3401815418486</v>
      </c>
      <c r="I82" s="10">
        <v>0</v>
      </c>
      <c r="J82" s="1"/>
      <c r="K82" s="12">
        <f t="shared" si="5"/>
        <v>277</v>
      </c>
      <c r="L82" s="11">
        <f t="shared" si="4"/>
        <v>0.84098398514965622</v>
      </c>
      <c r="M82" s="11">
        <f t="shared" si="3"/>
        <v>-0.20164810158012123</v>
      </c>
      <c r="N82" s="11">
        <f t="shared" si="3"/>
        <v>-0.46105907808356467</v>
      </c>
      <c r="O82" s="11">
        <f t="shared" si="3"/>
        <v>-8.0062407902727478E-2</v>
      </c>
      <c r="P82" s="11">
        <f t="shared" si="3"/>
        <v>0.39588399751003306</v>
      </c>
      <c r="Q82" s="11">
        <f t="shared" si="3"/>
        <v>0.69922449018992039</v>
      </c>
      <c r="R82" s="10">
        <v>0</v>
      </c>
      <c r="S82" s="1"/>
      <c r="T82" s="1"/>
    </row>
    <row r="83" spans="1:20" x14ac:dyDescent="0.25">
      <c r="A83" s="1"/>
      <c r="B83" s="12">
        <v>278</v>
      </c>
      <c r="C83" s="153">
        <v>49.47973108913569</v>
      </c>
      <c r="D83" s="153">
        <v>8.706801765755392</v>
      </c>
      <c r="E83" s="153">
        <v>0.26598052503032676</v>
      </c>
      <c r="F83" s="154">
        <v>68045.477360226199</v>
      </c>
      <c r="G83" s="154">
        <v>-2565.9052092370193</v>
      </c>
      <c r="H83" s="154">
        <v>-11141.35076859495</v>
      </c>
      <c r="I83" s="10">
        <v>1</v>
      </c>
      <c r="J83" s="1"/>
      <c r="K83" s="12">
        <f t="shared" si="5"/>
        <v>278</v>
      </c>
      <c r="L83" s="11">
        <f t="shared" si="4"/>
        <v>1.7614923138431753</v>
      </c>
      <c r="M83" s="11">
        <f t="shared" si="3"/>
        <v>-2.7149086969510947E-2</v>
      </c>
      <c r="N83" s="11">
        <f t="shared" si="3"/>
        <v>-0.93226416798540901</v>
      </c>
      <c r="O83" s="11">
        <f t="shared" si="3"/>
        <v>0.58194169881667934</v>
      </c>
      <c r="P83" s="11">
        <f t="shared" si="3"/>
        <v>9.5816207004281423E-2</v>
      </c>
      <c r="Q83" s="11">
        <f t="shared" si="3"/>
        <v>-0.67075380458115164</v>
      </c>
      <c r="R83" s="10">
        <v>1</v>
      </c>
      <c r="S83" s="1"/>
      <c r="T83" s="1"/>
    </row>
    <row r="84" spans="1:20" x14ac:dyDescent="0.25">
      <c r="A84" s="1"/>
      <c r="B84" s="12">
        <v>279</v>
      </c>
      <c r="C84" s="153">
        <v>32.190072818035098</v>
      </c>
      <c r="D84" s="153">
        <v>3.4551143817064021</v>
      </c>
      <c r="E84" s="153">
        <v>1.5630640428650138</v>
      </c>
      <c r="F84" s="154">
        <v>54010.326865681775</v>
      </c>
      <c r="G84" s="154">
        <v>-393.85901682598956</v>
      </c>
      <c r="H84" s="154">
        <v>-1573.4316045496219</v>
      </c>
      <c r="I84" s="10">
        <v>1</v>
      </c>
      <c r="J84" s="1"/>
      <c r="K84" s="12">
        <f t="shared" si="5"/>
        <v>279</v>
      </c>
      <c r="L84" s="11">
        <f t="shared" si="4"/>
        <v>-0.32992208147160001</v>
      </c>
      <c r="M84" s="11">
        <f t="shared" si="3"/>
        <v>-0.78398251146665676</v>
      </c>
      <c r="N84" s="11">
        <f t="shared" si="3"/>
        <v>1.2409881410138035</v>
      </c>
      <c r="O84" s="11">
        <f t="shared" si="3"/>
        <v>0.19992878537688238</v>
      </c>
      <c r="P84" s="11">
        <f t="shared" si="3"/>
        <v>0.61315975639363418</v>
      </c>
      <c r="Q84" s="11">
        <f t="shared" si="3"/>
        <v>0.63845791337453162</v>
      </c>
      <c r="R84" s="10">
        <v>1</v>
      </c>
      <c r="S84" s="1"/>
      <c r="T84" s="1"/>
    </row>
    <row r="85" spans="1:20" x14ac:dyDescent="0.25">
      <c r="A85" s="1"/>
      <c r="B85" s="12">
        <v>280</v>
      </c>
      <c r="C85" s="153">
        <v>36.410613767441482</v>
      </c>
      <c r="D85" s="153">
        <v>0.86794781788496067</v>
      </c>
      <c r="E85" s="153">
        <v>0.69611892829258204</v>
      </c>
      <c r="F85" s="154">
        <v>24452.658642407121</v>
      </c>
      <c r="G85" s="154">
        <v>-737.81662576675012</v>
      </c>
      <c r="H85" s="154">
        <v>-2564.8604193719307</v>
      </c>
      <c r="I85" s="10">
        <v>0</v>
      </c>
      <c r="J85" s="1"/>
      <c r="K85" s="12">
        <f t="shared" si="5"/>
        <v>280</v>
      </c>
      <c r="L85" s="11">
        <f t="shared" si="4"/>
        <v>0.18060854667609647</v>
      </c>
      <c r="M85" s="11">
        <f t="shared" si="3"/>
        <v>-1.1568253688287904</v>
      </c>
      <c r="N85" s="11">
        <f t="shared" si="3"/>
        <v>-0.21157096263232811</v>
      </c>
      <c r="O85" s="11">
        <f t="shared" si="3"/>
        <v>-0.60458064662736433</v>
      </c>
      <c r="P85" s="11">
        <f t="shared" si="3"/>
        <v>0.53123504831393842</v>
      </c>
      <c r="Q85" s="11">
        <f t="shared" si="3"/>
        <v>0.50279725407862985</v>
      </c>
      <c r="R85" s="10">
        <v>0</v>
      </c>
      <c r="S85" s="1"/>
      <c r="T85" s="1"/>
    </row>
    <row r="86" spans="1:20" x14ac:dyDescent="0.25">
      <c r="A86" s="1"/>
      <c r="B86" s="12">
        <v>281</v>
      </c>
      <c r="C86" s="153">
        <v>45.189097477849536</v>
      </c>
      <c r="D86" s="153">
        <v>8.4293858383765734</v>
      </c>
      <c r="E86" s="153">
        <v>0.25332200372357211</v>
      </c>
      <c r="F86" s="154">
        <v>69448.230940647642</v>
      </c>
      <c r="G86" s="154">
        <v>-1557.3950131743181</v>
      </c>
      <c r="H86" s="154">
        <v>-7387.9584394273443</v>
      </c>
      <c r="I86" s="10">
        <v>0</v>
      </c>
      <c r="J86" s="1"/>
      <c r="K86" s="12">
        <f t="shared" si="5"/>
        <v>281</v>
      </c>
      <c r="L86" s="11">
        <f t="shared" si="4"/>
        <v>1.2424830448939825</v>
      </c>
      <c r="M86" s="11">
        <f t="shared" si="3"/>
        <v>-6.7128170066854009E-2</v>
      </c>
      <c r="N86" s="11">
        <f t="shared" si="3"/>
        <v>-0.95347341186227585</v>
      </c>
      <c r="O86" s="11">
        <f t="shared" si="3"/>
        <v>0.62012226426934047</v>
      </c>
      <c r="P86" s="11">
        <f t="shared" si="3"/>
        <v>0.336025759751996</v>
      </c>
      <c r="Q86" s="11">
        <f t="shared" si="3"/>
        <v>-0.15716405375035919</v>
      </c>
      <c r="R86" s="10">
        <v>0</v>
      </c>
      <c r="S86" s="1"/>
      <c r="T86" s="1"/>
    </row>
    <row r="87" spans="1:20" x14ac:dyDescent="0.25">
      <c r="A87" s="1"/>
      <c r="B87" s="12">
        <v>282</v>
      </c>
      <c r="C87" s="153">
        <v>34.811143482953597</v>
      </c>
      <c r="D87" s="153">
        <v>17.987866938812108</v>
      </c>
      <c r="E87" s="153">
        <v>0.12869083741131354</v>
      </c>
      <c r="F87" s="154">
        <v>52717.024303783954</v>
      </c>
      <c r="G87" s="154">
        <v>-1726.7310924008123</v>
      </c>
      <c r="H87" s="154">
        <v>-10154.449299645477</v>
      </c>
      <c r="I87" s="10">
        <v>0</v>
      </c>
      <c r="J87" s="1"/>
      <c r="K87" s="12">
        <f t="shared" si="5"/>
        <v>282</v>
      </c>
      <c r="L87" s="11">
        <f t="shared" si="4"/>
        <v>-1.2868682625049472E-2</v>
      </c>
      <c r="M87" s="11">
        <f t="shared" si="3"/>
        <v>1.3103677574718495</v>
      </c>
      <c r="N87" s="11">
        <f t="shared" si="3"/>
        <v>-1.1622918620523901</v>
      </c>
      <c r="O87" s="11">
        <f t="shared" si="3"/>
        <v>0.16472729040026746</v>
      </c>
      <c r="P87" s="11">
        <f t="shared" si="3"/>
        <v>0.295692856808773</v>
      </c>
      <c r="Q87" s="11">
        <f t="shared" si="3"/>
        <v>-0.53571263779624745</v>
      </c>
      <c r="R87" s="10">
        <v>0</v>
      </c>
      <c r="S87" s="1"/>
      <c r="T87" s="1"/>
    </row>
    <row r="88" spans="1:20" x14ac:dyDescent="0.25">
      <c r="A88" s="1"/>
      <c r="B88" s="12">
        <v>283</v>
      </c>
      <c r="C88" s="153">
        <v>44.973538460834028</v>
      </c>
      <c r="D88" s="153">
        <v>17.072228633703908</v>
      </c>
      <c r="E88" s="153">
        <v>1.3603447155425952</v>
      </c>
      <c r="F88" s="154">
        <v>30033.417333801255</v>
      </c>
      <c r="G88" s="154">
        <v>-4352.4083479515239</v>
      </c>
      <c r="H88" s="154">
        <v>-9668.937914912136</v>
      </c>
      <c r="I88" s="10">
        <v>0</v>
      </c>
      <c r="J88" s="1"/>
      <c r="K88" s="12">
        <f t="shared" si="5"/>
        <v>283</v>
      </c>
      <c r="L88" s="11">
        <f t="shared" si="4"/>
        <v>1.216408311422837</v>
      </c>
      <c r="M88" s="11">
        <f t="shared" si="3"/>
        <v>1.1784128973709582</v>
      </c>
      <c r="N88" s="11">
        <f t="shared" si="3"/>
        <v>0.90133364681618111</v>
      </c>
      <c r="O88" s="11">
        <f t="shared" si="3"/>
        <v>-0.45268189158853261</v>
      </c>
      <c r="P88" s="11">
        <f t="shared" si="3"/>
        <v>-0.32969770610078664</v>
      </c>
      <c r="Q88" s="11">
        <f t="shared" si="3"/>
        <v>-0.4692784232930145</v>
      </c>
      <c r="R88" s="10">
        <v>0</v>
      </c>
      <c r="S88" s="1"/>
      <c r="T88" s="1"/>
    </row>
    <row r="89" spans="1:20" x14ac:dyDescent="0.25">
      <c r="A89" s="1"/>
      <c r="B89" s="12">
        <v>284</v>
      </c>
      <c r="C89" s="153">
        <v>31.764964047009265</v>
      </c>
      <c r="D89" s="153">
        <v>14.688058233596381</v>
      </c>
      <c r="E89" s="153">
        <v>1.1800497810863875</v>
      </c>
      <c r="F89" s="154">
        <v>27608.866888869681</v>
      </c>
      <c r="G89" s="154">
        <v>-386.67314659358487</v>
      </c>
      <c r="H89" s="154">
        <v>-1070.534846491295</v>
      </c>
      <c r="I89" s="10">
        <v>0</v>
      </c>
      <c r="J89" s="1"/>
      <c r="K89" s="12">
        <f t="shared" si="5"/>
        <v>284</v>
      </c>
      <c r="L89" s="11">
        <f t="shared" si="4"/>
        <v>-0.38134464803464668</v>
      </c>
      <c r="M89" s="11">
        <f t="shared" si="3"/>
        <v>0.8348243102096784</v>
      </c>
      <c r="N89" s="11">
        <f t="shared" si="3"/>
        <v>0.59925103053105666</v>
      </c>
      <c r="O89" s="11">
        <f t="shared" si="3"/>
        <v>-0.51867402894467218</v>
      </c>
      <c r="P89" s="11">
        <f t="shared" si="3"/>
        <v>0.61487130545022062</v>
      </c>
      <c r="Q89" s="11">
        <f t="shared" si="3"/>
        <v>0.70727102908792916</v>
      </c>
      <c r="R89" s="10">
        <v>0</v>
      </c>
      <c r="S89" s="1"/>
      <c r="T89" s="1"/>
    </row>
    <row r="90" spans="1:20" x14ac:dyDescent="0.25">
      <c r="A90" s="1"/>
      <c r="B90" s="12">
        <v>285</v>
      </c>
      <c r="C90" s="153">
        <v>34.692144133768089</v>
      </c>
      <c r="D90" s="153">
        <v>5.5134392913652324</v>
      </c>
      <c r="E90" s="153">
        <v>0.5990209603215132</v>
      </c>
      <c r="F90" s="154">
        <v>29259.044494154496</v>
      </c>
      <c r="G90" s="154">
        <v>-2330.2908689519504</v>
      </c>
      <c r="H90" s="154">
        <v>-5088.5912202472973</v>
      </c>
      <c r="I90" s="10">
        <v>0</v>
      </c>
      <c r="J90" s="1"/>
      <c r="K90" s="12">
        <f t="shared" si="5"/>
        <v>285</v>
      </c>
      <c r="L90" s="11">
        <f t="shared" si="4"/>
        <v>-2.7263238492914975E-2</v>
      </c>
      <c r="M90" s="11">
        <f t="shared" si="3"/>
        <v>-0.48735230936505747</v>
      </c>
      <c r="N90" s="11">
        <f t="shared" si="3"/>
        <v>-0.37425777515502889</v>
      </c>
      <c r="O90" s="11">
        <f t="shared" si="3"/>
        <v>-0.47375900256622361</v>
      </c>
      <c r="P90" s="11">
        <f t="shared" si="3"/>
        <v>0.15193543665786591</v>
      </c>
      <c r="Q90" s="11">
        <f t="shared" si="3"/>
        <v>0.15746637483291367</v>
      </c>
      <c r="R90" s="10">
        <v>0</v>
      </c>
      <c r="S90" s="1"/>
      <c r="T90" s="1"/>
    </row>
    <row r="91" spans="1:20" x14ac:dyDescent="0.25">
      <c r="A91" s="1"/>
      <c r="B91" s="12">
        <v>286</v>
      </c>
      <c r="C91" s="153">
        <v>28.485214766470566</v>
      </c>
      <c r="D91" s="153">
        <v>9.1699378180334694</v>
      </c>
      <c r="E91" s="153">
        <v>1.0274496589393731</v>
      </c>
      <c r="F91" s="154">
        <v>31945.50619542013</v>
      </c>
      <c r="G91" s="154">
        <v>-1896.632228640214</v>
      </c>
      <c r="H91" s="154">
        <v>-2349.3821120702955</v>
      </c>
      <c r="I91" s="10">
        <v>0</v>
      </c>
      <c r="J91" s="1"/>
      <c r="K91" s="12">
        <f t="shared" si="5"/>
        <v>286</v>
      </c>
      <c r="L91" s="11">
        <f t="shared" si="4"/>
        <v>-0.77807399634149876</v>
      </c>
      <c r="M91" s="11">
        <f t="shared" si="3"/>
        <v>3.9594574414130293E-2</v>
      </c>
      <c r="N91" s="11">
        <f t="shared" si="3"/>
        <v>0.34357083473056693</v>
      </c>
      <c r="O91" s="11">
        <f t="shared" si="3"/>
        <v>-0.40063808649597304</v>
      </c>
      <c r="P91" s="11">
        <f t="shared" si="3"/>
        <v>0.25522536713268662</v>
      </c>
      <c r="Q91" s="11">
        <f t="shared" si="3"/>
        <v>0.53228190168567358</v>
      </c>
      <c r="R91" s="10">
        <v>0</v>
      </c>
      <c r="S91" s="1"/>
      <c r="T91" s="1"/>
    </row>
    <row r="92" spans="1:20" x14ac:dyDescent="0.25">
      <c r="A92" s="1"/>
      <c r="B92" s="12">
        <v>287</v>
      </c>
      <c r="C92" s="153">
        <v>25.620189034207968</v>
      </c>
      <c r="D92" s="153">
        <v>2.7689367892717378</v>
      </c>
      <c r="E92" s="153">
        <v>9.2396942224498749E-2</v>
      </c>
      <c r="F92" s="154">
        <v>38752.839826693678</v>
      </c>
      <c r="G92" s="154">
        <v>-1646.8269039383952</v>
      </c>
      <c r="H92" s="154">
        <v>-2679.3778435592585</v>
      </c>
      <c r="I92" s="10">
        <v>0</v>
      </c>
      <c r="J92" s="1"/>
      <c r="K92" s="12">
        <f t="shared" si="5"/>
        <v>287</v>
      </c>
      <c r="L92" s="11">
        <f t="shared" si="4"/>
        <v>-1.1246370090655107</v>
      </c>
      <c r="M92" s="11">
        <f t="shared" si="3"/>
        <v>-0.88286923093759795</v>
      </c>
      <c r="N92" s="11">
        <f t="shared" si="3"/>
        <v>-1.223101972143831</v>
      </c>
      <c r="O92" s="11">
        <f t="shared" si="3"/>
        <v>-0.21535404880429657</v>
      </c>
      <c r="P92" s="11">
        <f t="shared" si="3"/>
        <v>0.31472464195894811</v>
      </c>
      <c r="Q92" s="11">
        <f t="shared" si="3"/>
        <v>0.48712743589919183</v>
      </c>
      <c r="R92" s="10">
        <v>0</v>
      </c>
      <c r="S92" s="1"/>
      <c r="T92" s="1"/>
    </row>
    <row r="93" spans="1:20" x14ac:dyDescent="0.25">
      <c r="A93" s="1"/>
      <c r="B93" s="12">
        <v>288</v>
      </c>
      <c r="C93" s="153">
        <v>34.326748353273437</v>
      </c>
      <c r="D93" s="153">
        <v>9.2825482203791516</v>
      </c>
      <c r="E93" s="153">
        <v>1.8408536088673917</v>
      </c>
      <c r="F93" s="154">
        <v>33107.876808144778</v>
      </c>
      <c r="G93" s="154">
        <v>-112.41191500265171</v>
      </c>
      <c r="H93" s="154">
        <v>-1512.7525659103474</v>
      </c>
      <c r="I93" s="10">
        <v>0</v>
      </c>
      <c r="J93" s="1"/>
      <c r="K93" s="12">
        <f t="shared" si="5"/>
        <v>288</v>
      </c>
      <c r="L93" s="11">
        <f t="shared" si="4"/>
        <v>-7.1462723718781526E-2</v>
      </c>
      <c r="M93" s="11">
        <f t="shared" si="3"/>
        <v>5.5823133010391365E-2</v>
      </c>
      <c r="N93" s="11">
        <f t="shared" si="3"/>
        <v>1.7064221762395131</v>
      </c>
      <c r="O93" s="11">
        <f t="shared" si="3"/>
        <v>-0.36900033637449431</v>
      </c>
      <c r="P93" s="11">
        <f t="shared" si="3"/>
        <v>0.68019555108868468</v>
      </c>
      <c r="Q93" s="11">
        <f t="shared" si="3"/>
        <v>0.646760837663373</v>
      </c>
      <c r="R93" s="10">
        <v>0</v>
      </c>
      <c r="S93" s="1"/>
      <c r="T93" s="1"/>
    </row>
    <row r="94" spans="1:20" x14ac:dyDescent="0.25">
      <c r="A94" s="1"/>
      <c r="B94" s="12">
        <v>289</v>
      </c>
      <c r="C94" s="153">
        <v>37.799145698531674</v>
      </c>
      <c r="D94" s="153">
        <v>0.14163727118369263</v>
      </c>
      <c r="E94" s="153">
        <v>1.2141851054753612</v>
      </c>
      <c r="F94" s="154">
        <v>26062.034865529535</v>
      </c>
      <c r="G94" s="154">
        <v>-472.04220646818084</v>
      </c>
      <c r="H94" s="154">
        <v>-3531.8364580568186</v>
      </c>
      <c r="I94" s="10">
        <v>0</v>
      </c>
      <c r="J94" s="1"/>
      <c r="K94" s="12">
        <f t="shared" si="5"/>
        <v>289</v>
      </c>
      <c r="L94" s="11">
        <f t="shared" si="4"/>
        <v>0.34856997329898332</v>
      </c>
      <c r="M94" s="11">
        <f t="shared" si="3"/>
        <v>-1.261495745816178</v>
      </c>
      <c r="N94" s="11">
        <f t="shared" si="3"/>
        <v>0.65644447376485549</v>
      </c>
      <c r="O94" s="11">
        <f t="shared" si="3"/>
        <v>-0.56077616444139078</v>
      </c>
      <c r="P94" s="11">
        <f t="shared" si="3"/>
        <v>0.59453788316948586</v>
      </c>
      <c r="Q94" s="11">
        <f t="shared" si="3"/>
        <v>0.37048255334558489</v>
      </c>
      <c r="R94" s="10">
        <v>0</v>
      </c>
      <c r="S94" s="1"/>
      <c r="T94" s="1"/>
    </row>
    <row r="95" spans="1:20" x14ac:dyDescent="0.25">
      <c r="A95" s="1"/>
      <c r="B95" s="12">
        <v>290</v>
      </c>
      <c r="C95" s="153">
        <v>27.850834301334032</v>
      </c>
      <c r="D95" s="153">
        <v>5.7243647697738087</v>
      </c>
      <c r="E95" s="153">
        <v>0.48744705272022087</v>
      </c>
      <c r="F95" s="154">
        <v>59483.965917379144</v>
      </c>
      <c r="G95" s="154">
        <v>-4055.2247510784669</v>
      </c>
      <c r="H95" s="154">
        <v>-18060.960562998669</v>
      </c>
      <c r="I95" s="10">
        <v>0</v>
      </c>
      <c r="J95" s="1"/>
      <c r="K95" s="12">
        <f t="shared" si="5"/>
        <v>290</v>
      </c>
      <c r="L95" s="11">
        <f t="shared" si="4"/>
        <v>-0.85481076094896802</v>
      </c>
      <c r="M95" s="11">
        <f t="shared" si="3"/>
        <v>-0.45695532636440817</v>
      </c>
      <c r="N95" s="11">
        <f t="shared" si="3"/>
        <v>-0.56119890036750508</v>
      </c>
      <c r="O95" s="11">
        <f t="shared" si="3"/>
        <v>0.34891192610412636</v>
      </c>
      <c r="P95" s="11">
        <f t="shared" si="3"/>
        <v>-0.25891375253489141</v>
      </c>
      <c r="Q95" s="11">
        <f t="shared" si="3"/>
        <v>-1.6175881236415992</v>
      </c>
      <c r="R95" s="10">
        <v>0</v>
      </c>
      <c r="S95" s="1"/>
      <c r="T95" s="1"/>
    </row>
    <row r="96" spans="1:20" x14ac:dyDescent="0.25">
      <c r="A96" s="1"/>
      <c r="B96" s="12">
        <v>291</v>
      </c>
      <c r="C96" s="153">
        <v>17.013479400149357</v>
      </c>
      <c r="D96" s="153">
        <v>0.67059538342707259</v>
      </c>
      <c r="E96" s="153">
        <v>0.72489663719649666</v>
      </c>
      <c r="F96" s="154">
        <v>18195.422814578211</v>
      </c>
      <c r="G96" s="154">
        <v>-1001.4246787205354</v>
      </c>
      <c r="H96" s="154">
        <v>-2136.1915732733005</v>
      </c>
      <c r="I96" s="10">
        <v>1</v>
      </c>
      <c r="J96" s="1"/>
      <c r="K96" s="12">
        <f t="shared" si="5"/>
        <v>291</v>
      </c>
      <c r="L96" s="11">
        <f t="shared" si="4"/>
        <v>-2.1657331454218669</v>
      </c>
      <c r="M96" s="11">
        <f t="shared" si="3"/>
        <v>-1.1852663074987642</v>
      </c>
      <c r="N96" s="11">
        <f t="shared" si="3"/>
        <v>-0.16335415819128168</v>
      </c>
      <c r="O96" s="11">
        <f t="shared" si="3"/>
        <v>-0.77489195818743262</v>
      </c>
      <c r="P96" s="11">
        <f t="shared" si="3"/>
        <v>0.46844820416706201</v>
      </c>
      <c r="Q96" s="11">
        <f t="shared" si="3"/>
        <v>0.56145350595665933</v>
      </c>
      <c r="R96" s="10">
        <v>1</v>
      </c>
      <c r="S96" s="1"/>
      <c r="T96" s="1"/>
    </row>
    <row r="97" spans="1:20" x14ac:dyDescent="0.25">
      <c r="A97" s="1"/>
      <c r="B97" s="12">
        <v>292</v>
      </c>
      <c r="C97" s="153">
        <v>39.682571255794919</v>
      </c>
      <c r="D97" s="153">
        <v>20.884906783913291</v>
      </c>
      <c r="E97" s="153">
        <v>1.3031854717141773</v>
      </c>
      <c r="F97" s="154">
        <v>75202.166409383557</v>
      </c>
      <c r="G97" s="154">
        <v>-13973.701973779895</v>
      </c>
      <c r="H97" s="154">
        <v>-17536.548645179748</v>
      </c>
      <c r="I97" s="10">
        <v>0</v>
      </c>
      <c r="J97" s="1"/>
      <c r="K97" s="12">
        <f t="shared" si="5"/>
        <v>292</v>
      </c>
      <c r="L97" s="11">
        <f t="shared" si="4"/>
        <v>0.57639537396338636</v>
      </c>
      <c r="M97" s="11">
        <f t="shared" si="3"/>
        <v>1.727867206036162</v>
      </c>
      <c r="N97" s="11">
        <f t="shared" si="3"/>
        <v>0.80556382403859328</v>
      </c>
      <c r="O97" s="11">
        <f t="shared" si="3"/>
        <v>0.77673459649982135</v>
      </c>
      <c r="P97" s="11">
        <f t="shared" si="3"/>
        <v>-2.6213221713144055</v>
      </c>
      <c r="Q97" s="11">
        <f t="shared" si="3"/>
        <v>-1.5458310136501032</v>
      </c>
      <c r="R97" s="10">
        <v>0</v>
      </c>
      <c r="S97" s="1"/>
      <c r="T97" s="1"/>
    </row>
    <row r="98" spans="1:20" x14ac:dyDescent="0.25">
      <c r="A98" s="1"/>
      <c r="B98" s="12">
        <v>293</v>
      </c>
      <c r="C98" s="153">
        <v>34.752827111124581</v>
      </c>
      <c r="D98" s="153">
        <v>8.690012187785527</v>
      </c>
      <c r="E98" s="153">
        <v>1.7803065286063755</v>
      </c>
      <c r="F98" s="154">
        <v>45687.945311392745</v>
      </c>
      <c r="G98" s="154">
        <v>-2364.2557872586622</v>
      </c>
      <c r="H98" s="154">
        <v>-5004.3073667063063</v>
      </c>
      <c r="I98" s="10">
        <v>0</v>
      </c>
      <c r="J98" s="1"/>
      <c r="K98" s="12">
        <f t="shared" si="5"/>
        <v>293</v>
      </c>
      <c r="L98" s="11">
        <f t="shared" si="4"/>
        <v>-1.9922824332962337E-2</v>
      </c>
      <c r="M98" s="11">
        <f t="shared" si="3"/>
        <v>-2.9568673830181601E-2</v>
      </c>
      <c r="N98" s="11">
        <f t="shared" si="3"/>
        <v>1.6049760625767038</v>
      </c>
      <c r="O98" s="11">
        <f t="shared" si="3"/>
        <v>-2.6592278686333824E-2</v>
      </c>
      <c r="P98" s="11">
        <f t="shared" si="3"/>
        <v>0.14384558504563624</v>
      </c>
      <c r="Q98" s="11">
        <f t="shared" si="3"/>
        <v>0.16899922819406935</v>
      </c>
      <c r="R98" s="10">
        <v>0</v>
      </c>
      <c r="S98" s="1"/>
      <c r="T98" s="1"/>
    </row>
    <row r="99" spans="1:20" x14ac:dyDescent="0.25">
      <c r="A99" s="1"/>
      <c r="B99" s="12">
        <v>294</v>
      </c>
      <c r="C99" s="153">
        <v>26.084490058807255</v>
      </c>
      <c r="D99" s="153">
        <v>2.3802020611798795</v>
      </c>
      <c r="E99" s="153">
        <v>0.95212372891453956</v>
      </c>
      <c r="F99" s="154">
        <v>22707.291274419535</v>
      </c>
      <c r="G99" s="154">
        <v>-1540.8467847589486</v>
      </c>
      <c r="H99" s="154">
        <v>361.04631332880922</v>
      </c>
      <c r="I99" s="10">
        <v>0</v>
      </c>
      <c r="J99" s="1"/>
      <c r="K99" s="12">
        <f t="shared" si="5"/>
        <v>294</v>
      </c>
      <c r="L99" s="11">
        <f t="shared" si="4"/>
        <v>-1.0684736175524792</v>
      </c>
      <c r="M99" s="11">
        <f t="shared" si="3"/>
        <v>-0.9388907367828101</v>
      </c>
      <c r="N99" s="11">
        <f t="shared" si="3"/>
        <v>0.21736288504721704</v>
      </c>
      <c r="O99" s="11">
        <f t="shared" si="3"/>
        <v>-0.65208657636619116</v>
      </c>
      <c r="P99" s="11">
        <f t="shared" si="3"/>
        <v>0.33996725936394018</v>
      </c>
      <c r="Q99" s="11">
        <f t="shared" si="3"/>
        <v>0.90315926742967501</v>
      </c>
      <c r="R99" s="10">
        <v>0</v>
      </c>
      <c r="S99" s="1"/>
      <c r="T99" s="1"/>
    </row>
    <row r="100" spans="1:20" x14ac:dyDescent="0.25">
      <c r="A100" s="1"/>
      <c r="B100" s="12">
        <v>295</v>
      </c>
      <c r="C100" s="153">
        <v>42.039620144188774</v>
      </c>
      <c r="D100" s="153">
        <v>7.530809030545548</v>
      </c>
      <c r="E100" s="153">
        <v>0.45171556584279693</v>
      </c>
      <c r="F100" s="154">
        <v>22080.009072280191</v>
      </c>
      <c r="G100" s="154">
        <v>-400.91506684516924</v>
      </c>
      <c r="H100" s="154">
        <v>-1754.0829936566938</v>
      </c>
      <c r="I100" s="10">
        <v>0</v>
      </c>
      <c r="J100" s="1"/>
      <c r="K100" s="12">
        <f t="shared" si="5"/>
        <v>295</v>
      </c>
      <c r="L100" s="11">
        <f t="shared" si="4"/>
        <v>0.86151182325072106</v>
      </c>
      <c r="M100" s="11">
        <f t="shared" si="3"/>
        <v>-0.19662425635524619</v>
      </c>
      <c r="N100" s="11">
        <f t="shared" si="3"/>
        <v>-0.62106670016035825</v>
      </c>
      <c r="O100" s="11">
        <f t="shared" si="3"/>
        <v>-0.66916013048884404</v>
      </c>
      <c r="P100" s="11">
        <f t="shared" si="3"/>
        <v>0.61147912824937756</v>
      </c>
      <c r="Q100" s="11">
        <f t="shared" si="3"/>
        <v>0.61373875433598968</v>
      </c>
      <c r="R100" s="10">
        <v>0</v>
      </c>
      <c r="S100" s="1"/>
      <c r="T100" s="1"/>
    </row>
    <row r="101" spans="1:20" x14ac:dyDescent="0.25">
      <c r="A101" s="1"/>
      <c r="B101" s="12">
        <v>296</v>
      </c>
      <c r="C101" s="153">
        <v>36.85936294043573</v>
      </c>
      <c r="D101" s="153">
        <v>15.01738439148939</v>
      </c>
      <c r="E101" s="153">
        <v>0.70254984138283982</v>
      </c>
      <c r="F101" s="154">
        <v>40213.306075290726</v>
      </c>
      <c r="G101" s="154">
        <v>-5712.0553758574133</v>
      </c>
      <c r="H101" s="154">
        <v>-8996.958971262593</v>
      </c>
      <c r="I101" s="10">
        <v>0</v>
      </c>
      <c r="J101" s="1"/>
      <c r="K101" s="12">
        <f t="shared" si="5"/>
        <v>296</v>
      </c>
      <c r="L101" s="11">
        <f t="shared" si="4"/>
        <v>0.23489073465053972</v>
      </c>
      <c r="M101" s="11">
        <f t="shared" si="3"/>
        <v>0.88228430270879177</v>
      </c>
      <c r="N101" s="11">
        <f t="shared" si="3"/>
        <v>-0.20079602290777815</v>
      </c>
      <c r="O101" s="11">
        <f t="shared" si="3"/>
        <v>-0.17560264273110085</v>
      </c>
      <c r="P101" s="11">
        <f t="shared" si="3"/>
        <v>-0.65354193270663008</v>
      </c>
      <c r="Q101" s="11">
        <f t="shared" si="3"/>
        <v>-0.37732920297022299</v>
      </c>
      <c r="R101" s="10">
        <v>0</v>
      </c>
      <c r="S101" s="1"/>
      <c r="T101" s="1"/>
    </row>
    <row r="102" spans="1:20" x14ac:dyDescent="0.25">
      <c r="A102" s="1"/>
      <c r="B102" s="12">
        <v>297</v>
      </c>
      <c r="C102" s="153">
        <v>37.647227694032708</v>
      </c>
      <c r="D102" s="153">
        <v>15.01483205681256</v>
      </c>
      <c r="E102" s="153">
        <v>0.62904322188556783</v>
      </c>
      <c r="F102" s="154">
        <v>35803.385349357457</v>
      </c>
      <c r="G102" s="154">
        <v>-899.61307170206885</v>
      </c>
      <c r="H102" s="154">
        <v>-3194.2161395279454</v>
      </c>
      <c r="I102" s="10">
        <v>0</v>
      </c>
      <c r="J102" s="1"/>
      <c r="K102" s="12">
        <f t="shared" si="5"/>
        <v>297</v>
      </c>
      <c r="L102" s="11">
        <f t="shared" si="4"/>
        <v>0.33019346772930969</v>
      </c>
      <c r="M102" s="11">
        <f t="shared" si="3"/>
        <v>0.88191647955926555</v>
      </c>
      <c r="N102" s="11">
        <f t="shared" si="3"/>
        <v>-0.32395573340649159</v>
      </c>
      <c r="O102" s="11">
        <f t="shared" si="3"/>
        <v>-0.29563318071550992</v>
      </c>
      <c r="P102" s="11">
        <f t="shared" si="3"/>
        <v>0.49269795462264537</v>
      </c>
      <c r="Q102" s="11">
        <f t="shared" si="3"/>
        <v>0.41668031794407323</v>
      </c>
      <c r="R102" s="10">
        <v>0</v>
      </c>
      <c r="S102" s="1"/>
      <c r="T102" s="1"/>
    </row>
    <row r="103" spans="1:20" x14ac:dyDescent="0.25">
      <c r="A103" s="1"/>
      <c r="B103" s="12">
        <v>298</v>
      </c>
      <c r="C103" s="153">
        <v>32.680401514354607</v>
      </c>
      <c r="D103" s="153">
        <v>12.317331334304058</v>
      </c>
      <c r="E103" s="153">
        <v>0.25623707383184458</v>
      </c>
      <c r="F103" s="154">
        <v>39620.74123963873</v>
      </c>
      <c r="G103" s="154">
        <v>-335.01755674797369</v>
      </c>
      <c r="H103" s="154">
        <v>-1878.1916940849771</v>
      </c>
      <c r="I103" s="10">
        <v>0</v>
      </c>
      <c r="J103" s="1"/>
      <c r="K103" s="12">
        <f t="shared" si="5"/>
        <v>298</v>
      </c>
      <c r="L103" s="11">
        <f t="shared" si="4"/>
        <v>-0.27061029648203649</v>
      </c>
      <c r="M103" s="11">
        <f t="shared" si="3"/>
        <v>0.49317309860317815</v>
      </c>
      <c r="N103" s="11">
        <f t="shared" si="3"/>
        <v>-0.94858923689852837</v>
      </c>
      <c r="O103" s="11">
        <f t="shared" si="3"/>
        <v>-0.19173124921504162</v>
      </c>
      <c r="P103" s="11">
        <f t="shared" si="3"/>
        <v>0.62717476671632988</v>
      </c>
      <c r="Q103" s="11">
        <f t="shared" si="3"/>
        <v>0.59675652840837612</v>
      </c>
      <c r="R103" s="10">
        <v>0</v>
      </c>
      <c r="S103" s="1"/>
      <c r="T103" s="1"/>
    </row>
    <row r="104" spans="1:20" x14ac:dyDescent="0.25">
      <c r="A104" s="1"/>
      <c r="B104" s="12">
        <v>299</v>
      </c>
      <c r="C104" s="153">
        <v>37.330123445175317</v>
      </c>
      <c r="D104" s="153">
        <v>23.029017498370042</v>
      </c>
      <c r="E104" s="153">
        <v>0.69904727978783587</v>
      </c>
      <c r="F104" s="154">
        <v>94114.469669736776</v>
      </c>
      <c r="G104" s="154">
        <v>-1187.0008223276307</v>
      </c>
      <c r="H104" s="154">
        <v>-24603.203635011621</v>
      </c>
      <c r="I104" s="10">
        <v>0</v>
      </c>
      <c r="J104" s="1"/>
      <c r="K104" s="12">
        <f t="shared" si="5"/>
        <v>299</v>
      </c>
      <c r="L104" s="11">
        <f t="shared" si="4"/>
        <v>0.29183548630035644</v>
      </c>
      <c r="M104" s="11">
        <f t="shared" si="3"/>
        <v>2.0368602088283834</v>
      </c>
      <c r="N104" s="11">
        <f t="shared" si="3"/>
        <v>-0.20666453481860828</v>
      </c>
      <c r="O104" s="11">
        <f t="shared" si="3"/>
        <v>1.2914953089804477</v>
      </c>
      <c r="P104" s="11">
        <f t="shared" si="3"/>
        <v>0.42424720091440427</v>
      </c>
      <c r="Q104" s="11">
        <f t="shared" si="3"/>
        <v>-2.5127860391695953</v>
      </c>
      <c r="R104" s="10">
        <v>0</v>
      </c>
      <c r="S104" s="1"/>
      <c r="T104" s="1"/>
    </row>
    <row r="105" spans="1:20" x14ac:dyDescent="0.25">
      <c r="A105" s="1"/>
      <c r="B105" s="12">
        <v>300</v>
      </c>
      <c r="C105" s="153">
        <v>32.178508338951595</v>
      </c>
      <c r="D105" s="153">
        <v>5.4502119561979008</v>
      </c>
      <c r="E105" s="153">
        <v>2.0078647309409514</v>
      </c>
      <c r="F105" s="154">
        <v>55883.155792086887</v>
      </c>
      <c r="G105" s="154">
        <v>-884.02611140944828</v>
      </c>
      <c r="H105" s="154">
        <v>-2477.2900007045973</v>
      </c>
      <c r="I105" s="10">
        <v>0</v>
      </c>
      <c r="J105" s="1"/>
      <c r="K105" s="12">
        <f t="shared" si="5"/>
        <v>300</v>
      </c>
      <c r="L105" s="11">
        <f t="shared" si="4"/>
        <v>-0.33132095920824001</v>
      </c>
      <c r="M105" s="11">
        <f t="shared" si="3"/>
        <v>-0.49646415420598677</v>
      </c>
      <c r="N105" s="11">
        <f t="shared" si="3"/>
        <v>1.9862478788132558</v>
      </c>
      <c r="O105" s="11">
        <f t="shared" si="3"/>
        <v>0.25090400183989381</v>
      </c>
      <c r="P105" s="11">
        <f t="shared" si="3"/>
        <v>0.4964104969203873</v>
      </c>
      <c r="Q105" s="11">
        <f t="shared" si="3"/>
        <v>0.51477981959782726</v>
      </c>
      <c r="R105" s="10">
        <v>0</v>
      </c>
      <c r="S105" s="1"/>
      <c r="T105" s="1"/>
    </row>
    <row r="106" spans="1:20" x14ac:dyDescent="0.25">
      <c r="A106" s="1"/>
      <c r="B106" s="12">
        <v>301</v>
      </c>
      <c r="C106" s="153">
        <v>47.491248185820687</v>
      </c>
      <c r="D106" s="153">
        <v>1.5618465687200853</v>
      </c>
      <c r="E106" s="153">
        <v>0.15896837464603694</v>
      </c>
      <c r="F106" s="154">
        <v>31968.803823720878</v>
      </c>
      <c r="G106" s="154">
        <v>-943.97703860183867</v>
      </c>
      <c r="H106" s="154">
        <v>-986.7515793874461</v>
      </c>
      <c r="I106" s="10">
        <v>0</v>
      </c>
      <c r="J106" s="1"/>
      <c r="K106" s="12">
        <f t="shared" si="5"/>
        <v>301</v>
      </c>
      <c r="L106" s="11">
        <f t="shared" si="4"/>
        <v>1.5209588282403055</v>
      </c>
      <c r="M106" s="11">
        <f t="shared" si="3"/>
        <v>-1.0568259344671924</v>
      </c>
      <c r="N106" s="11">
        <f t="shared" si="3"/>
        <v>-1.1115621081071561</v>
      </c>
      <c r="O106" s="11">
        <f t="shared" si="3"/>
        <v>-0.40000396469821492</v>
      </c>
      <c r="P106" s="11">
        <f t="shared" si="3"/>
        <v>0.48213123086644294</v>
      </c>
      <c r="Q106" s="11">
        <f t="shared" si="3"/>
        <v>0.7187353854626326</v>
      </c>
      <c r="R106" s="10">
        <v>0</v>
      </c>
      <c r="S106" s="1"/>
      <c r="T106" s="1"/>
    </row>
    <row r="107" spans="1:20" x14ac:dyDescent="0.25">
      <c r="A107" s="1"/>
      <c r="B107" s="12">
        <v>302</v>
      </c>
      <c r="C107" s="153">
        <v>26.638243299310624</v>
      </c>
      <c r="D107" s="153">
        <v>2.6174452622449094</v>
      </c>
      <c r="E107" s="153">
        <v>2.3005609249708425</v>
      </c>
      <c r="F107" s="154">
        <v>24191.978666367981</v>
      </c>
      <c r="G107" s="154">
        <v>-757.59096304343598</v>
      </c>
      <c r="H107" s="154">
        <v>-1264.9306911100712</v>
      </c>
      <c r="I107" s="10">
        <v>0</v>
      </c>
      <c r="J107" s="1"/>
      <c r="K107" s="12">
        <f t="shared" si="5"/>
        <v>302</v>
      </c>
      <c r="L107" s="11">
        <f t="shared" si="4"/>
        <v>-1.0014897893887529</v>
      </c>
      <c r="M107" s="11">
        <f t="shared" si="3"/>
        <v>-0.90470104284823372</v>
      </c>
      <c r="N107" s="11">
        <f t="shared" si="3"/>
        <v>2.4766578414443696</v>
      </c>
      <c r="O107" s="11">
        <f t="shared" si="3"/>
        <v>-0.61167591198706517</v>
      </c>
      <c r="P107" s="11">
        <f t="shared" si="3"/>
        <v>0.52652514579469833</v>
      </c>
      <c r="Q107" s="11">
        <f t="shared" si="3"/>
        <v>0.68067116831013508</v>
      </c>
      <c r="R107" s="10">
        <v>0</v>
      </c>
      <c r="S107" s="1"/>
      <c r="T107" s="1"/>
    </row>
    <row r="108" spans="1:20" x14ac:dyDescent="0.25">
      <c r="A108" s="1"/>
      <c r="B108" s="12">
        <v>303</v>
      </c>
      <c r="C108" s="153">
        <v>23.355108120345825</v>
      </c>
      <c r="D108" s="153">
        <v>1.4968535491960875</v>
      </c>
      <c r="E108" s="153">
        <v>0.51166679562429118</v>
      </c>
      <c r="F108" s="154">
        <v>45733.145693648847</v>
      </c>
      <c r="G108" s="154">
        <v>-1897.0031371334585</v>
      </c>
      <c r="H108" s="154">
        <v>-1582.6221260934392</v>
      </c>
      <c r="I108" s="10">
        <v>0</v>
      </c>
      <c r="J108" s="1"/>
      <c r="K108" s="12">
        <f t="shared" si="5"/>
        <v>303</v>
      </c>
      <c r="L108" s="11">
        <f t="shared" si="4"/>
        <v>-1.3986287071965391</v>
      </c>
      <c r="M108" s="11">
        <f t="shared" si="3"/>
        <v>-1.0661922363693503</v>
      </c>
      <c r="N108" s="11">
        <f t="shared" si="3"/>
        <v>-0.52061892886535666</v>
      </c>
      <c r="O108" s="11">
        <f t="shared" si="3"/>
        <v>-2.5362001196900571E-2</v>
      </c>
      <c r="P108" s="11">
        <f t="shared" si="3"/>
        <v>0.25513702319365611</v>
      </c>
      <c r="Q108" s="11">
        <f t="shared" si="3"/>
        <v>0.63720034228796707</v>
      </c>
      <c r="R108" s="10">
        <v>0</v>
      </c>
      <c r="S108" s="1"/>
      <c r="T108" s="1"/>
    </row>
    <row r="109" spans="1:20" x14ac:dyDescent="0.25">
      <c r="A109" s="1"/>
      <c r="B109" s="12">
        <v>304</v>
      </c>
      <c r="C109" s="153">
        <v>43.926280205000971</v>
      </c>
      <c r="D109" s="153">
        <v>6.9775162490258174</v>
      </c>
      <c r="E109" s="153">
        <v>0.44889832549914355</v>
      </c>
      <c r="F109" s="154">
        <v>29016.881689286362</v>
      </c>
      <c r="G109" s="154">
        <v>-2067.9113940558859</v>
      </c>
      <c r="H109" s="154">
        <v>-7051.0851646908732</v>
      </c>
      <c r="I109" s="10">
        <v>0</v>
      </c>
      <c r="J109" s="1"/>
      <c r="K109" s="12">
        <f t="shared" si="5"/>
        <v>304</v>
      </c>
      <c r="L109" s="11">
        <f t="shared" si="4"/>
        <v>1.0897284801897078</v>
      </c>
      <c r="M109" s="11">
        <f t="shared" si="3"/>
        <v>-0.27636062296743341</v>
      </c>
      <c r="N109" s="11">
        <f t="shared" si="3"/>
        <v>-0.6257869621925759</v>
      </c>
      <c r="O109" s="11">
        <f t="shared" si="3"/>
        <v>-0.48035026203653625</v>
      </c>
      <c r="P109" s="11">
        <f t="shared" si="3"/>
        <v>0.21442965492261151</v>
      </c>
      <c r="Q109" s="11">
        <f t="shared" si="3"/>
        <v>-0.11106850975700666</v>
      </c>
      <c r="R109" s="10">
        <v>0</v>
      </c>
      <c r="S109" s="1"/>
      <c r="T109" s="1"/>
    </row>
    <row r="110" spans="1:20" x14ac:dyDescent="0.25">
      <c r="A110" s="1"/>
      <c r="B110" s="12">
        <v>305</v>
      </c>
      <c r="C110" s="153">
        <v>33.612845659522037</v>
      </c>
      <c r="D110" s="153">
        <v>11.648910105650263</v>
      </c>
      <c r="E110" s="153">
        <v>0.68988302863883044</v>
      </c>
      <c r="F110" s="154">
        <v>41203.756304734467</v>
      </c>
      <c r="G110" s="154">
        <v>-3102.1436238818442</v>
      </c>
      <c r="H110" s="154">
        <v>-5431.0081206789855</v>
      </c>
      <c r="I110" s="10">
        <v>0</v>
      </c>
      <c r="J110" s="1"/>
      <c r="K110" s="12">
        <f t="shared" si="5"/>
        <v>305</v>
      </c>
      <c r="L110" s="11">
        <f t="shared" si="4"/>
        <v>-0.15781876078755994</v>
      </c>
      <c r="M110" s="11">
        <f t="shared" si="3"/>
        <v>0.39684529184431294</v>
      </c>
      <c r="N110" s="11">
        <f t="shared" si="3"/>
        <v>-0.22201915901664934</v>
      </c>
      <c r="O110" s="11">
        <f t="shared" ref="M110:Q161" si="6">(F110-F$207)/F$209</f>
        <v>-0.14864427289288701</v>
      </c>
      <c r="P110" s="11">
        <f t="shared" si="6"/>
        <v>-3.1906437993120776E-2</v>
      </c>
      <c r="Q110" s="11">
        <f t="shared" si="6"/>
        <v>0.11061227721931191</v>
      </c>
      <c r="R110" s="10">
        <v>0</v>
      </c>
      <c r="S110" s="1"/>
      <c r="T110" s="1"/>
    </row>
    <row r="111" spans="1:20" x14ac:dyDescent="0.25">
      <c r="A111" s="1"/>
      <c r="B111" s="12">
        <v>306</v>
      </c>
      <c r="C111" s="153">
        <v>52.283920986631507</v>
      </c>
      <c r="D111" s="153">
        <v>1.2791286923719498</v>
      </c>
      <c r="E111" s="153">
        <v>0.23236293706782918</v>
      </c>
      <c r="F111" s="154">
        <v>21335.584435103094</v>
      </c>
      <c r="G111" s="154">
        <v>-60.34677701830303</v>
      </c>
      <c r="H111" s="154">
        <v>-1374.2229521978788</v>
      </c>
      <c r="I111" s="10">
        <v>0</v>
      </c>
      <c r="J111" s="1"/>
      <c r="K111" s="12">
        <f t="shared" si="5"/>
        <v>306</v>
      </c>
      <c r="L111" s="11">
        <f t="shared" si="4"/>
        <v>2.1006964222680256</v>
      </c>
      <c r="M111" s="11">
        <f t="shared" si="6"/>
        <v>-1.0975690943081637</v>
      </c>
      <c r="N111" s="11">
        <f t="shared" si="6"/>
        <v>-0.98859014827729141</v>
      </c>
      <c r="O111" s="11">
        <f t="shared" si="6"/>
        <v>-0.68942210235689971</v>
      </c>
      <c r="P111" s="11">
        <f t="shared" si="6"/>
        <v>0.69259655958398292</v>
      </c>
      <c r="Q111" s="11">
        <f t="shared" si="6"/>
        <v>0.66571632740431652</v>
      </c>
      <c r="R111" s="10">
        <v>0</v>
      </c>
      <c r="S111" s="1"/>
      <c r="T111" s="1"/>
    </row>
    <row r="112" spans="1:20" x14ac:dyDescent="0.25">
      <c r="A112" s="1"/>
      <c r="B112" s="12">
        <v>307</v>
      </c>
      <c r="C112" s="153">
        <v>43.877876868660067</v>
      </c>
      <c r="D112" s="153">
        <v>17.050283935762387</v>
      </c>
      <c r="E112" s="153">
        <v>1.1515655190192711</v>
      </c>
      <c r="F112" s="154">
        <v>77604.683801698717</v>
      </c>
      <c r="G112" s="154">
        <v>-1809.0917515723702</v>
      </c>
      <c r="H112" s="154">
        <v>-6142.9362557096838</v>
      </c>
      <c r="I112" s="10">
        <v>0</v>
      </c>
      <c r="J112" s="1"/>
      <c r="K112" s="12">
        <f t="shared" si="5"/>
        <v>307</v>
      </c>
      <c r="L112" s="11">
        <f t="shared" si="4"/>
        <v>1.0838734521251083</v>
      </c>
      <c r="M112" s="11">
        <f t="shared" si="6"/>
        <v>1.1752503936501384</v>
      </c>
      <c r="N112" s="11">
        <f t="shared" si="6"/>
        <v>0.55152589374816141</v>
      </c>
      <c r="O112" s="11">
        <f t="shared" si="6"/>
        <v>0.84212703165645553</v>
      </c>
      <c r="P112" s="11">
        <f t="shared" si="6"/>
        <v>0.2760759831461721</v>
      </c>
      <c r="Q112" s="11">
        <f t="shared" si="6"/>
        <v>1.319666983969772E-2</v>
      </c>
      <c r="R112" s="10">
        <v>0</v>
      </c>
      <c r="S112" s="1"/>
      <c r="T112" s="1"/>
    </row>
    <row r="113" spans="1:20" x14ac:dyDescent="0.25">
      <c r="A113" s="1"/>
      <c r="B113" s="12">
        <v>308</v>
      </c>
      <c r="C113" s="153">
        <v>38.300486622349041</v>
      </c>
      <c r="D113" s="153">
        <v>16.6241537206412</v>
      </c>
      <c r="E113" s="153">
        <v>0.4011679027333197</v>
      </c>
      <c r="F113" s="154">
        <v>90962.909739556679</v>
      </c>
      <c r="G113" s="154">
        <v>-326.49903366192541</v>
      </c>
      <c r="H113" s="154">
        <v>525.50544211236979</v>
      </c>
      <c r="I113" s="10">
        <v>0</v>
      </c>
      <c r="J113" s="1"/>
      <c r="K113" s="12">
        <f t="shared" si="5"/>
        <v>308</v>
      </c>
      <c r="L113" s="11">
        <f t="shared" si="4"/>
        <v>0.40921383384217408</v>
      </c>
      <c r="M113" s="11">
        <f t="shared" si="6"/>
        <v>1.1138397333409518</v>
      </c>
      <c r="N113" s="11">
        <f t="shared" si="6"/>
        <v>-0.70575887615113075</v>
      </c>
      <c r="O113" s="11">
        <f t="shared" si="6"/>
        <v>1.2057152105571212</v>
      </c>
      <c r="P113" s="11">
        <f t="shared" si="6"/>
        <v>0.62920373045765776</v>
      </c>
      <c r="Q113" s="11">
        <f t="shared" si="6"/>
        <v>0.92566278306736205</v>
      </c>
      <c r="R113" s="10">
        <v>0</v>
      </c>
      <c r="S113" s="1"/>
      <c r="T113" s="1"/>
    </row>
    <row r="114" spans="1:20" x14ac:dyDescent="0.25">
      <c r="A114" s="1"/>
      <c r="B114" s="12">
        <v>309</v>
      </c>
      <c r="C114" s="153">
        <v>35.975635542720475</v>
      </c>
      <c r="D114" s="153">
        <v>9.8456975747226121</v>
      </c>
      <c r="E114" s="153">
        <v>0.44561067114158298</v>
      </c>
      <c r="F114" s="154">
        <v>30316.529462731163</v>
      </c>
      <c r="G114" s="154">
        <v>-32.398978591629742</v>
      </c>
      <c r="H114" s="154">
        <v>-1586.3785745202899</v>
      </c>
      <c r="I114" s="10">
        <v>0</v>
      </c>
      <c r="J114" s="1"/>
      <c r="K114" s="12">
        <f t="shared" si="5"/>
        <v>309</v>
      </c>
      <c r="L114" s="11">
        <f t="shared" si="4"/>
        <v>0.12799213826792319</v>
      </c>
      <c r="M114" s="11">
        <f t="shared" si="6"/>
        <v>0.13697995427238252</v>
      </c>
      <c r="N114" s="11">
        <f t="shared" si="6"/>
        <v>-0.63129539887033692</v>
      </c>
      <c r="O114" s="11">
        <f t="shared" si="6"/>
        <v>-0.44497606119899047</v>
      </c>
      <c r="P114" s="11">
        <f t="shared" si="6"/>
        <v>0.69925323810499718</v>
      </c>
      <c r="Q114" s="11">
        <f t="shared" si="6"/>
        <v>0.63668633436064159</v>
      </c>
      <c r="R114" s="10">
        <v>0</v>
      </c>
      <c r="S114" s="1"/>
      <c r="T114" s="1"/>
    </row>
    <row r="115" spans="1:20" x14ac:dyDescent="0.25">
      <c r="A115" s="1"/>
      <c r="B115" s="12">
        <v>310</v>
      </c>
      <c r="C115" s="153">
        <v>28.715719339234617</v>
      </c>
      <c r="D115" s="153">
        <v>10.610542103426228</v>
      </c>
      <c r="E115" s="153">
        <v>1.0183856120434018</v>
      </c>
      <c r="F115" s="154">
        <v>27053.030743841446</v>
      </c>
      <c r="G115" s="154">
        <v>18.367796373946874</v>
      </c>
      <c r="H115" s="154">
        <v>118.62307057962494</v>
      </c>
      <c r="I115" s="10">
        <v>0</v>
      </c>
      <c r="J115" s="1"/>
      <c r="K115" s="12">
        <f t="shared" si="5"/>
        <v>310</v>
      </c>
      <c r="L115" s="11">
        <f t="shared" si="4"/>
        <v>-0.75019139888898523</v>
      </c>
      <c r="M115" s="11">
        <f t="shared" si="6"/>
        <v>0.24720355699954427</v>
      </c>
      <c r="N115" s="11">
        <f t="shared" si="6"/>
        <v>0.328384101899029</v>
      </c>
      <c r="O115" s="11">
        <f t="shared" si="6"/>
        <v>-0.53380294296949293</v>
      </c>
      <c r="P115" s="11">
        <f t="shared" si="6"/>
        <v>0.71134499915662952</v>
      </c>
      <c r="Q115" s="11">
        <f t="shared" si="6"/>
        <v>0.86998765041761639</v>
      </c>
      <c r="R115" s="10">
        <v>0</v>
      </c>
      <c r="S115" s="1"/>
      <c r="T115" s="1"/>
    </row>
    <row r="116" spans="1:20" x14ac:dyDescent="0.25">
      <c r="A116" s="1"/>
      <c r="B116" s="12">
        <v>311</v>
      </c>
      <c r="C116" s="153">
        <v>45.325131845069258</v>
      </c>
      <c r="D116" s="153">
        <v>1.4858308180917232</v>
      </c>
      <c r="E116" s="153">
        <v>1.1995961810400637</v>
      </c>
      <c r="F116" s="154">
        <v>19030.13478775632</v>
      </c>
      <c r="G116" s="154">
        <v>-2925.0634625577304</v>
      </c>
      <c r="H116" s="154">
        <v>-2597.3577869788533</v>
      </c>
      <c r="I116" s="10">
        <v>1</v>
      </c>
      <c r="J116" s="1"/>
      <c r="K116" s="12">
        <f t="shared" si="5"/>
        <v>311</v>
      </c>
      <c r="L116" s="11">
        <f t="shared" si="4"/>
        <v>1.2589382130297466</v>
      </c>
      <c r="M116" s="11">
        <f t="shared" si="6"/>
        <v>-1.0677807489214048</v>
      </c>
      <c r="N116" s="11">
        <f t="shared" si="6"/>
        <v>0.6320008560032534</v>
      </c>
      <c r="O116" s="11">
        <f t="shared" si="6"/>
        <v>-0.75217251867156865</v>
      </c>
      <c r="P116" s="11">
        <f t="shared" si="6"/>
        <v>1.0270970344666553E-2</v>
      </c>
      <c r="Q116" s="11">
        <f t="shared" si="6"/>
        <v>0.49835052603418972</v>
      </c>
      <c r="R116" s="10">
        <v>1</v>
      </c>
      <c r="S116" s="1"/>
      <c r="T116" s="1"/>
    </row>
    <row r="117" spans="1:20" x14ac:dyDescent="0.25">
      <c r="A117" s="1"/>
      <c r="B117" s="12">
        <v>312</v>
      </c>
      <c r="C117" s="153">
        <v>25.781182931680245</v>
      </c>
      <c r="D117" s="153">
        <v>1.2229908362221487</v>
      </c>
      <c r="E117" s="153">
        <v>2.0129757312619123</v>
      </c>
      <c r="F117" s="154">
        <v>19359.096520611318</v>
      </c>
      <c r="G117" s="154">
        <v>-267.87888741737822</v>
      </c>
      <c r="H117" s="154">
        <v>501.32844456607859</v>
      </c>
      <c r="I117" s="10">
        <v>0</v>
      </c>
      <c r="J117" s="1"/>
      <c r="K117" s="12">
        <f t="shared" si="5"/>
        <v>312</v>
      </c>
      <c r="L117" s="11">
        <f t="shared" si="4"/>
        <v>-1.105162653386998</v>
      </c>
      <c r="M117" s="11">
        <f t="shared" si="6"/>
        <v>-1.1056592571085673</v>
      </c>
      <c r="N117" s="11">
        <f t="shared" si="6"/>
        <v>1.994811316013789</v>
      </c>
      <c r="O117" s="11">
        <f t="shared" si="6"/>
        <v>-0.7432187400835164</v>
      </c>
      <c r="P117" s="11">
        <f t="shared" si="6"/>
        <v>0.64316602768219955</v>
      </c>
      <c r="Q117" s="11">
        <f t="shared" si="6"/>
        <v>0.92235456025006057</v>
      </c>
      <c r="R117" s="10">
        <v>0</v>
      </c>
      <c r="S117" s="1"/>
      <c r="T117" s="1"/>
    </row>
    <row r="118" spans="1:20" x14ac:dyDescent="0.25">
      <c r="A118" s="1"/>
      <c r="B118" s="12">
        <v>313</v>
      </c>
      <c r="C118" s="153">
        <v>40.111349183146686</v>
      </c>
      <c r="D118" s="153">
        <v>7.2485530572865153</v>
      </c>
      <c r="E118" s="153">
        <v>0.51418229868329823</v>
      </c>
      <c r="F118" s="154">
        <v>61049.715918487382</v>
      </c>
      <c r="G118" s="154">
        <v>-8078.6560375211411</v>
      </c>
      <c r="H118" s="154">
        <v>-17483.294314356139</v>
      </c>
      <c r="I118" s="10">
        <v>1</v>
      </c>
      <c r="J118" s="1"/>
      <c r="K118" s="12">
        <f t="shared" si="5"/>
        <v>313</v>
      </c>
      <c r="L118" s="11">
        <f t="shared" si="4"/>
        <v>0.62826177384218718</v>
      </c>
      <c r="M118" s="11">
        <f t="shared" si="6"/>
        <v>-0.23730085022015163</v>
      </c>
      <c r="N118" s="11">
        <f t="shared" si="6"/>
        <v>-0.51640422506555217</v>
      </c>
      <c r="O118" s="11">
        <f t="shared" si="6"/>
        <v>0.39152897676377002</v>
      </c>
      <c r="P118" s="11">
        <f t="shared" si="6"/>
        <v>-1.2172249660463799</v>
      </c>
      <c r="Q118" s="11">
        <f t="shared" si="6"/>
        <v>-1.5385440380025497</v>
      </c>
      <c r="R118" s="10">
        <v>1</v>
      </c>
      <c r="S118" s="1"/>
      <c r="T118" s="1"/>
    </row>
    <row r="119" spans="1:20" x14ac:dyDescent="0.25">
      <c r="A119" s="1"/>
      <c r="B119" s="12">
        <v>314</v>
      </c>
      <c r="C119" s="153">
        <v>22.208425276451745</v>
      </c>
      <c r="D119" s="153">
        <v>7.1057418589988934</v>
      </c>
      <c r="E119" s="153">
        <v>7.9296813465334084E-2</v>
      </c>
      <c r="F119" s="154">
        <v>32151.318768970476</v>
      </c>
      <c r="G119" s="154">
        <v>-1062.2992964415223</v>
      </c>
      <c r="H119" s="154">
        <v>-2443.3625353421785</v>
      </c>
      <c r="I119" s="10">
        <v>1</v>
      </c>
      <c r="J119" s="1"/>
      <c r="K119" s="12">
        <f t="shared" si="5"/>
        <v>314</v>
      </c>
      <c r="L119" s="11">
        <f t="shared" si="4"/>
        <v>-1.5373352662838926</v>
      </c>
      <c r="M119" s="11">
        <f t="shared" si="6"/>
        <v>-0.25788171887292927</v>
      </c>
      <c r="N119" s="11">
        <f t="shared" si="6"/>
        <v>-1.2450511255195276</v>
      </c>
      <c r="O119" s="11">
        <f t="shared" si="6"/>
        <v>-0.39503621846648013</v>
      </c>
      <c r="P119" s="11">
        <f t="shared" si="6"/>
        <v>0.45394893112695361</v>
      </c>
      <c r="Q119" s="11">
        <f t="shared" si="6"/>
        <v>0.51942223290122669</v>
      </c>
      <c r="R119" s="10">
        <v>1</v>
      </c>
      <c r="S119" s="1"/>
      <c r="T119" s="1"/>
    </row>
    <row r="120" spans="1:20" x14ac:dyDescent="0.25">
      <c r="A120" s="1"/>
      <c r="B120" s="12">
        <v>315</v>
      </c>
      <c r="C120" s="153">
        <v>30.425186466473317</v>
      </c>
      <c r="D120" s="153">
        <v>2.4041871980360292</v>
      </c>
      <c r="E120" s="153">
        <v>0.13486276724828253</v>
      </c>
      <c r="F120" s="154">
        <v>23164.139988243598</v>
      </c>
      <c r="G120" s="154">
        <v>-826.58051281153189</v>
      </c>
      <c r="H120" s="154">
        <v>-3203.8090594831624</v>
      </c>
      <c r="I120" s="10">
        <v>0</v>
      </c>
      <c r="J120" s="1"/>
      <c r="K120" s="12">
        <f t="shared" si="5"/>
        <v>315</v>
      </c>
      <c r="L120" s="11">
        <f t="shared" si="4"/>
        <v>-0.54340858674975911</v>
      </c>
      <c r="M120" s="11">
        <f t="shared" si="6"/>
        <v>-0.93543418045407523</v>
      </c>
      <c r="N120" s="11">
        <f t="shared" si="6"/>
        <v>-1.1519508465474169</v>
      </c>
      <c r="O120" s="11">
        <f t="shared" si="6"/>
        <v>-0.63965193177602508</v>
      </c>
      <c r="P120" s="11">
        <f t="shared" si="6"/>
        <v>0.51009303736509715</v>
      </c>
      <c r="Q120" s="11">
        <f t="shared" si="6"/>
        <v>0.41536768528074802</v>
      </c>
      <c r="R120" s="10">
        <v>0</v>
      </c>
      <c r="S120" s="1"/>
      <c r="T120" s="1"/>
    </row>
    <row r="121" spans="1:20" x14ac:dyDescent="0.25">
      <c r="A121" s="1"/>
      <c r="B121" s="12">
        <v>316</v>
      </c>
      <c r="C121" s="153">
        <v>25.50488507938563</v>
      </c>
      <c r="D121" s="153">
        <v>6.4387431610594392</v>
      </c>
      <c r="E121" s="153">
        <v>1.052156324449524</v>
      </c>
      <c r="F121" s="154">
        <v>25686.041532085204</v>
      </c>
      <c r="G121" s="154">
        <v>-665.06293249923738</v>
      </c>
      <c r="H121" s="154">
        <v>-2279.2908895334999</v>
      </c>
      <c r="I121" s="10">
        <v>0</v>
      </c>
      <c r="J121" s="1"/>
      <c r="K121" s="12">
        <f t="shared" si="5"/>
        <v>316</v>
      </c>
      <c r="L121" s="11">
        <f t="shared" si="4"/>
        <v>-1.1385845577776352</v>
      </c>
      <c r="M121" s="11">
        <f t="shared" si="6"/>
        <v>-0.35400452127543142</v>
      </c>
      <c r="N121" s="11">
        <f t="shared" si="6"/>
        <v>0.38496664088285037</v>
      </c>
      <c r="O121" s="11">
        <f t="shared" si="6"/>
        <v>-0.57101006316579994</v>
      </c>
      <c r="P121" s="11">
        <f t="shared" si="6"/>
        <v>0.54856371012495608</v>
      </c>
      <c r="Q121" s="11">
        <f t="shared" si="6"/>
        <v>0.54187272789330365</v>
      </c>
      <c r="R121" s="10">
        <v>0</v>
      </c>
      <c r="S121" s="1"/>
      <c r="T121" s="1"/>
    </row>
    <row r="122" spans="1:20" x14ac:dyDescent="0.25">
      <c r="A122" s="1"/>
      <c r="B122" s="12">
        <v>317</v>
      </c>
      <c r="C122" s="153">
        <v>36.182162915578346</v>
      </c>
      <c r="D122" s="153">
        <v>5.3433983796013198</v>
      </c>
      <c r="E122" s="153">
        <v>1.8300267147100053</v>
      </c>
      <c r="F122" s="154">
        <v>30212.541764667501</v>
      </c>
      <c r="G122" s="154">
        <v>-3693.6169667464337</v>
      </c>
      <c r="H122" s="154">
        <v>-6360.6876177084505</v>
      </c>
      <c r="I122" s="10">
        <v>0</v>
      </c>
      <c r="J122" s="1"/>
      <c r="K122" s="12">
        <f t="shared" si="5"/>
        <v>317</v>
      </c>
      <c r="L122" s="11">
        <f t="shared" si="4"/>
        <v>0.15297437411369832</v>
      </c>
      <c r="M122" s="11">
        <f t="shared" si="6"/>
        <v>-0.51185731816390156</v>
      </c>
      <c r="N122" s="11">
        <f t="shared" si="6"/>
        <v>1.6882818079414796</v>
      </c>
      <c r="O122" s="11">
        <f t="shared" si="6"/>
        <v>-0.44780642938881776</v>
      </c>
      <c r="P122" s="11">
        <f t="shared" si="6"/>
        <v>-0.17278508027792858</v>
      </c>
      <c r="Q122" s="11">
        <f t="shared" si="6"/>
        <v>-1.6599007761853204E-2</v>
      </c>
      <c r="R122" s="10">
        <v>0</v>
      </c>
      <c r="S122" s="1"/>
      <c r="T122" s="1"/>
    </row>
    <row r="123" spans="1:20" x14ac:dyDescent="0.25">
      <c r="A123" s="1"/>
      <c r="B123" s="12">
        <v>318</v>
      </c>
      <c r="C123" s="153">
        <v>45.421958204217944</v>
      </c>
      <c r="D123" s="153">
        <v>23.104442407763731</v>
      </c>
      <c r="E123" s="153">
        <v>0.66241032984959536</v>
      </c>
      <c r="F123" s="154">
        <v>106131.45576900005</v>
      </c>
      <c r="G123" s="154">
        <v>-7420.0674974378981</v>
      </c>
      <c r="H123" s="154">
        <v>-10169.720093130718</v>
      </c>
      <c r="I123" s="10">
        <v>0</v>
      </c>
      <c r="J123" s="1"/>
      <c r="K123" s="12">
        <f t="shared" si="5"/>
        <v>318</v>
      </c>
      <c r="L123" s="11">
        <f t="shared" si="4"/>
        <v>1.2706506504992576</v>
      </c>
      <c r="M123" s="11">
        <f t="shared" si="6"/>
        <v>2.0477298757172</v>
      </c>
      <c r="N123" s="11">
        <f t="shared" si="6"/>
        <v>-0.26804943020366973</v>
      </c>
      <c r="O123" s="11">
        <f t="shared" si="6"/>
        <v>1.6185772218056451</v>
      </c>
      <c r="P123" s="11">
        <f t="shared" si="6"/>
        <v>-1.0603606534437036</v>
      </c>
      <c r="Q123" s="11">
        <f t="shared" si="6"/>
        <v>-0.53780219367883553</v>
      </c>
      <c r="R123" s="10">
        <v>0</v>
      </c>
      <c r="S123" s="1"/>
      <c r="T123" s="1"/>
    </row>
    <row r="124" spans="1:20" x14ac:dyDescent="0.25">
      <c r="A124" s="1"/>
      <c r="B124" s="12">
        <v>319</v>
      </c>
      <c r="C124" s="153">
        <v>34.728150794480285</v>
      </c>
      <c r="D124" s="153">
        <v>13.658931739337415</v>
      </c>
      <c r="E124" s="153">
        <v>0.3062361635221964</v>
      </c>
      <c r="F124" s="154">
        <v>55466.202393833475</v>
      </c>
      <c r="G124" s="154">
        <v>-789.7361560434988</v>
      </c>
      <c r="H124" s="154">
        <v>-364.55736907686378</v>
      </c>
      <c r="I124" s="10">
        <v>0</v>
      </c>
      <c r="J124" s="1"/>
      <c r="K124" s="12">
        <f t="shared" si="5"/>
        <v>319</v>
      </c>
      <c r="L124" s="11">
        <f t="shared" ref="L124:L187" si="7">(C124-C$207)/C$209</f>
        <v>-2.2907753418546926E-2</v>
      </c>
      <c r="M124" s="11">
        <f t="shared" si="6"/>
        <v>0.68651439152402916</v>
      </c>
      <c r="N124" s="11">
        <f t="shared" si="6"/>
        <v>-0.86481619096636619</v>
      </c>
      <c r="O124" s="11">
        <f t="shared" si="6"/>
        <v>0.23955523985139046</v>
      </c>
      <c r="P124" s="11">
        <f t="shared" si="6"/>
        <v>0.51886872103699155</v>
      </c>
      <c r="Q124" s="11">
        <f t="shared" si="6"/>
        <v>0.80387238725126298</v>
      </c>
      <c r="R124" s="10">
        <v>0</v>
      </c>
      <c r="S124" s="1"/>
      <c r="T124" s="1"/>
    </row>
    <row r="125" spans="1:20" x14ac:dyDescent="0.25">
      <c r="A125" s="1"/>
      <c r="B125" s="12">
        <v>320</v>
      </c>
      <c r="C125" s="153">
        <v>22.780048652296575</v>
      </c>
      <c r="D125" s="153">
        <v>0.17449340025691179</v>
      </c>
      <c r="E125" s="153">
        <v>1.4193278395328712</v>
      </c>
      <c r="F125" s="154">
        <v>24003.809181522767</v>
      </c>
      <c r="G125" s="154">
        <v>-734.68876151225675</v>
      </c>
      <c r="H125" s="154">
        <v>-2054.8676632171605</v>
      </c>
      <c r="I125" s="10">
        <v>0</v>
      </c>
      <c r="J125" s="1"/>
      <c r="K125" s="12">
        <f t="shared" si="5"/>
        <v>320</v>
      </c>
      <c r="L125" s="11">
        <f t="shared" si="7"/>
        <v>-1.4681898072936148</v>
      </c>
      <c r="M125" s="11">
        <f t="shared" si="6"/>
        <v>-1.2567607692526961</v>
      </c>
      <c r="N125" s="11">
        <f t="shared" si="6"/>
        <v>1.0001593651614753</v>
      </c>
      <c r="O125" s="11">
        <f t="shared" si="6"/>
        <v>-0.6167975651645019</v>
      </c>
      <c r="P125" s="11">
        <f t="shared" si="6"/>
        <v>0.53198005106806101</v>
      </c>
      <c r="Q125" s="11">
        <f t="shared" si="6"/>
        <v>0.5725813399370685</v>
      </c>
      <c r="R125" s="10">
        <v>0</v>
      </c>
      <c r="S125" s="1"/>
      <c r="T125" s="1"/>
    </row>
    <row r="126" spans="1:20" x14ac:dyDescent="0.25">
      <c r="A126" s="1"/>
      <c r="B126" s="12">
        <v>321</v>
      </c>
      <c r="C126" s="153">
        <v>31.153637812367997</v>
      </c>
      <c r="D126" s="153">
        <v>11.090193462077394</v>
      </c>
      <c r="E126" s="153">
        <v>3.5414599019940388E-2</v>
      </c>
      <c r="F126" s="154">
        <v>47486.178051233619</v>
      </c>
      <c r="G126" s="154">
        <v>-5785.7277384532945</v>
      </c>
      <c r="H126" s="154">
        <v>-5960.1739486310435</v>
      </c>
      <c r="I126" s="10">
        <v>0</v>
      </c>
      <c r="J126" s="1"/>
      <c r="K126" s="12">
        <f t="shared" si="5"/>
        <v>321</v>
      </c>
      <c r="L126" s="11">
        <f t="shared" si="7"/>
        <v>-0.45529269647579956</v>
      </c>
      <c r="M126" s="11">
        <f t="shared" si="6"/>
        <v>0.31632727929787907</v>
      </c>
      <c r="N126" s="11">
        <f t="shared" si="6"/>
        <v>-1.3185753994434253</v>
      </c>
      <c r="O126" s="11">
        <f t="shared" si="6"/>
        <v>2.2352556515573208E-2</v>
      </c>
      <c r="P126" s="11">
        <f t="shared" si="6"/>
        <v>-0.67108940554142515</v>
      </c>
      <c r="Q126" s="11">
        <f t="shared" si="6"/>
        <v>3.8204673139634181E-2</v>
      </c>
      <c r="R126" s="10">
        <v>0</v>
      </c>
      <c r="S126" s="1"/>
      <c r="T126" s="1"/>
    </row>
    <row r="127" spans="1:20" x14ac:dyDescent="0.25">
      <c r="A127" s="1"/>
      <c r="B127" s="12">
        <v>322</v>
      </c>
      <c r="C127" s="153">
        <v>42.004013587995829</v>
      </c>
      <c r="D127" s="153">
        <v>32.639654704803988</v>
      </c>
      <c r="E127" s="153">
        <v>0.61954751624263549</v>
      </c>
      <c r="F127" s="154">
        <v>135739.09897361297</v>
      </c>
      <c r="G127" s="154">
        <v>-28423.555479245893</v>
      </c>
      <c r="H127" s="154">
        <v>-33438.823607447703</v>
      </c>
      <c r="I127" s="10">
        <v>1</v>
      </c>
      <c r="J127" s="1"/>
      <c r="K127" s="12">
        <f t="shared" si="5"/>
        <v>322</v>
      </c>
      <c r="L127" s="11">
        <f t="shared" si="7"/>
        <v>0.85720473614570958</v>
      </c>
      <c r="M127" s="11">
        <f t="shared" si="6"/>
        <v>3.4218724794820843</v>
      </c>
      <c r="N127" s="11">
        <f t="shared" si="6"/>
        <v>-0.33986570676620992</v>
      </c>
      <c r="O127" s="11">
        <f t="shared" si="6"/>
        <v>2.4244468877616083</v>
      </c>
      <c r="P127" s="11">
        <f t="shared" si="6"/>
        <v>-6.0630254494458491</v>
      </c>
      <c r="Q127" s="11">
        <f t="shared" si="6"/>
        <v>-3.7217947070925121</v>
      </c>
      <c r="R127" s="10">
        <v>1</v>
      </c>
      <c r="S127" s="1"/>
      <c r="T127" s="1"/>
    </row>
    <row r="128" spans="1:20" x14ac:dyDescent="0.25">
      <c r="A128" s="1"/>
      <c r="B128" s="12">
        <v>323</v>
      </c>
      <c r="C128" s="153">
        <v>38.504222613618154</v>
      </c>
      <c r="D128" s="153">
        <v>14.249419574264428</v>
      </c>
      <c r="E128" s="153">
        <v>0.23887253180830517</v>
      </c>
      <c r="F128" s="154">
        <v>28179.077574465613</v>
      </c>
      <c r="G128" s="154">
        <v>-1161.2417686716669</v>
      </c>
      <c r="H128" s="154">
        <v>-3523.6357829750286</v>
      </c>
      <c r="I128" s="10">
        <v>0</v>
      </c>
      <c r="J128" s="1"/>
      <c r="K128" s="12">
        <f t="shared" si="5"/>
        <v>323</v>
      </c>
      <c r="L128" s="11">
        <f t="shared" si="7"/>
        <v>0.43385841491502047</v>
      </c>
      <c r="M128" s="11">
        <f t="shared" si="6"/>
        <v>0.77161102762409361</v>
      </c>
      <c r="N128" s="11">
        <f t="shared" si="6"/>
        <v>-0.97768337812265627</v>
      </c>
      <c r="O128" s="11">
        <f t="shared" si="6"/>
        <v>-0.50315386438614629</v>
      </c>
      <c r="P128" s="11">
        <f t="shared" si="6"/>
        <v>0.4303825585756953</v>
      </c>
      <c r="Q128" s="11">
        <f t="shared" si="6"/>
        <v>0.37160468029170002</v>
      </c>
      <c r="R128" s="10">
        <v>0</v>
      </c>
      <c r="S128" s="1"/>
      <c r="T128" s="1"/>
    </row>
    <row r="129" spans="1:20" x14ac:dyDescent="0.25">
      <c r="A129" s="1"/>
      <c r="B129" s="12">
        <v>324</v>
      </c>
      <c r="C129" s="153">
        <v>48.833519282982543</v>
      </c>
      <c r="D129" s="153">
        <v>18.39032584285934</v>
      </c>
      <c r="E129" s="153">
        <v>0.39903674724978977</v>
      </c>
      <c r="F129" s="154">
        <v>159470.79119194378</v>
      </c>
      <c r="G129" s="154">
        <v>-2000.5052634967788</v>
      </c>
      <c r="H129" s="154">
        <v>-7776.6066904892305</v>
      </c>
      <c r="I129" s="10">
        <v>0</v>
      </c>
      <c r="J129" s="1"/>
      <c r="K129" s="12">
        <f t="shared" si="5"/>
        <v>324</v>
      </c>
      <c r="L129" s="11">
        <f t="shared" si="7"/>
        <v>1.6833243909947486</v>
      </c>
      <c r="M129" s="11">
        <f t="shared" si="6"/>
        <v>1.3683670876480103</v>
      </c>
      <c r="N129" s="11">
        <f t="shared" si="6"/>
        <v>-0.70932960888478658</v>
      </c>
      <c r="O129" s="11">
        <f t="shared" si="6"/>
        <v>3.0703831667281265</v>
      </c>
      <c r="P129" s="11">
        <f t="shared" si="6"/>
        <v>0.23048462049189419</v>
      </c>
      <c r="Q129" s="11">
        <f t="shared" si="6"/>
        <v>-0.21034414816057082</v>
      </c>
      <c r="R129" s="10">
        <v>0</v>
      </c>
      <c r="S129" s="1"/>
      <c r="T129" s="1"/>
    </row>
    <row r="130" spans="1:20" x14ac:dyDescent="0.25">
      <c r="A130" s="1"/>
      <c r="B130" s="12">
        <v>325</v>
      </c>
      <c r="C130" s="153">
        <v>47.256949088748314</v>
      </c>
      <c r="D130" s="153">
        <v>22.771526658142925</v>
      </c>
      <c r="E130" s="153">
        <v>0.74506740855415965</v>
      </c>
      <c r="F130" s="154">
        <v>78771.89608224183</v>
      </c>
      <c r="G130" s="154">
        <v>-3112.9856836081649</v>
      </c>
      <c r="H130" s="154">
        <v>-6374.7774219360663</v>
      </c>
      <c r="I130" s="10">
        <v>0</v>
      </c>
      <c r="J130" s="1"/>
      <c r="K130" s="12">
        <f t="shared" si="5"/>
        <v>325</v>
      </c>
      <c r="L130" s="11">
        <f t="shared" si="7"/>
        <v>1.4926172325451799</v>
      </c>
      <c r="M130" s="11">
        <f t="shared" si="6"/>
        <v>1.9997525784355996</v>
      </c>
      <c r="N130" s="11">
        <f t="shared" si="6"/>
        <v>-0.12955820378696153</v>
      </c>
      <c r="O130" s="11">
        <f t="shared" si="6"/>
        <v>0.87389656373709157</v>
      </c>
      <c r="P130" s="11">
        <f t="shared" si="6"/>
        <v>-3.4488827668397379E-2</v>
      </c>
      <c r="Q130" s="11">
        <f t="shared" si="6"/>
        <v>-1.8526964769246743E-2</v>
      </c>
      <c r="R130" s="10">
        <v>0</v>
      </c>
      <c r="S130" s="1"/>
      <c r="T130" s="1"/>
    </row>
    <row r="131" spans="1:20" x14ac:dyDescent="0.25">
      <c r="A131" s="1"/>
      <c r="B131" s="12">
        <v>326</v>
      </c>
      <c r="C131" s="153">
        <v>46.354238466013818</v>
      </c>
      <c r="D131" s="153">
        <v>11.239994337588538</v>
      </c>
      <c r="E131" s="153">
        <v>1.5373614092865673</v>
      </c>
      <c r="F131" s="154">
        <v>53443.782491611186</v>
      </c>
      <c r="G131" s="154">
        <v>-1318.3494269945538</v>
      </c>
      <c r="H131" s="154">
        <v>-13742.586836845423</v>
      </c>
      <c r="I131" s="10">
        <v>0</v>
      </c>
      <c r="J131" s="1"/>
      <c r="K131" s="12">
        <f t="shared" si="5"/>
        <v>326</v>
      </c>
      <c r="L131" s="11">
        <f t="shared" si="7"/>
        <v>1.3834223623176893</v>
      </c>
      <c r="M131" s="11">
        <f t="shared" si="6"/>
        <v>0.33791544731224382</v>
      </c>
      <c r="N131" s="11">
        <f t="shared" si="6"/>
        <v>1.1979235989055452</v>
      </c>
      <c r="O131" s="11">
        <f t="shared" si="6"/>
        <v>0.18450841157926912</v>
      </c>
      <c r="P131" s="11">
        <f t="shared" si="6"/>
        <v>0.39296225237917259</v>
      </c>
      <c r="Q131" s="11">
        <f t="shared" si="6"/>
        <v>-1.0266899996234402</v>
      </c>
      <c r="R131" s="10">
        <v>0</v>
      </c>
      <c r="S131" s="1"/>
      <c r="T131" s="1"/>
    </row>
    <row r="132" spans="1:20" x14ac:dyDescent="0.25">
      <c r="A132" s="1"/>
      <c r="B132" s="12">
        <v>327</v>
      </c>
      <c r="C132" s="153">
        <v>19.993206638525031</v>
      </c>
      <c r="D132" s="153">
        <v>5.8217824751343068</v>
      </c>
      <c r="E132" s="153">
        <v>0.77235548527797315</v>
      </c>
      <c r="F132" s="154">
        <v>31315.754007393618</v>
      </c>
      <c r="G132" s="154">
        <v>-1257.5400675690541</v>
      </c>
      <c r="H132" s="154">
        <v>-2934.7375106651471</v>
      </c>
      <c r="I132" s="10">
        <v>0</v>
      </c>
      <c r="J132" s="1"/>
      <c r="K132" s="12">
        <f t="shared" si="5"/>
        <v>327</v>
      </c>
      <c r="L132" s="11">
        <f t="shared" si="7"/>
        <v>-1.8052954581792646</v>
      </c>
      <c r="M132" s="11">
        <f t="shared" si="6"/>
        <v>-0.44291622423152466</v>
      </c>
      <c r="N132" s="11">
        <f t="shared" si="6"/>
        <v>-8.3837265287044813E-2</v>
      </c>
      <c r="O132" s="11">
        <f t="shared" si="6"/>
        <v>-0.41777886943140413</v>
      </c>
      <c r="P132" s="11">
        <f t="shared" si="6"/>
        <v>0.40744598203059412</v>
      </c>
      <c r="Q132" s="11">
        <f t="shared" si="6"/>
        <v>0.4521856828663473</v>
      </c>
      <c r="R132" s="10">
        <v>0</v>
      </c>
      <c r="S132" s="1"/>
      <c r="T132" s="1"/>
    </row>
    <row r="133" spans="1:20" x14ac:dyDescent="0.25">
      <c r="A133" s="1"/>
      <c r="B133" s="12">
        <v>328</v>
      </c>
      <c r="C133" s="153">
        <v>35.880374059952736</v>
      </c>
      <c r="D133" s="153">
        <v>14.319001446566178</v>
      </c>
      <c r="E133" s="153">
        <v>1.3015924891965582</v>
      </c>
      <c r="F133" s="154">
        <v>37658.111048794046</v>
      </c>
      <c r="G133" s="154">
        <v>-2162.5237850808271</v>
      </c>
      <c r="H133" s="154">
        <v>-11673.482685520354</v>
      </c>
      <c r="I133" s="10">
        <v>0</v>
      </c>
      <c r="J133" s="1"/>
      <c r="K133" s="12">
        <f t="shared" si="5"/>
        <v>328</v>
      </c>
      <c r="L133" s="11">
        <f t="shared" si="7"/>
        <v>0.11646899343443086</v>
      </c>
      <c r="M133" s="11">
        <f t="shared" si="6"/>
        <v>0.78163864024570684</v>
      </c>
      <c r="N133" s="11">
        <f t="shared" si="6"/>
        <v>0.80289479549339193</v>
      </c>
      <c r="O133" s="11">
        <f t="shared" si="6"/>
        <v>-0.24515070328508642</v>
      </c>
      <c r="P133" s="11">
        <f t="shared" si="6"/>
        <v>0.19189463225132855</v>
      </c>
      <c r="Q133" s="11">
        <f t="shared" si="6"/>
        <v>-0.7435672689501801</v>
      </c>
      <c r="R133" s="10">
        <v>0</v>
      </c>
      <c r="S133" s="1"/>
      <c r="T133" s="1"/>
    </row>
    <row r="134" spans="1:20" x14ac:dyDescent="0.25">
      <c r="A134" s="1"/>
      <c r="B134" s="12">
        <v>329</v>
      </c>
      <c r="C134" s="153">
        <v>36.795674829936814</v>
      </c>
      <c r="D134" s="153">
        <v>8.8216524939655905</v>
      </c>
      <c r="E134" s="153">
        <v>0.29440617065555036</v>
      </c>
      <c r="F134" s="154">
        <v>29431.672228848875</v>
      </c>
      <c r="G134" s="154">
        <v>-1400.9810241388868</v>
      </c>
      <c r="H134" s="154">
        <v>-2950.8425773949575</v>
      </c>
      <c r="I134" s="10">
        <v>0</v>
      </c>
      <c r="J134" s="1"/>
      <c r="K134" s="12">
        <f t="shared" si="5"/>
        <v>329</v>
      </c>
      <c r="L134" s="11">
        <f t="shared" si="7"/>
        <v>0.22718680962094737</v>
      </c>
      <c r="M134" s="11">
        <f t="shared" si="6"/>
        <v>-1.0597669571490019E-2</v>
      </c>
      <c r="N134" s="11">
        <f t="shared" si="6"/>
        <v>-0.8846372425481499</v>
      </c>
      <c r="O134" s="11">
        <f t="shared" si="6"/>
        <v>-0.46906036938115403</v>
      </c>
      <c r="P134" s="11">
        <f t="shared" si="6"/>
        <v>0.37328084601326661</v>
      </c>
      <c r="Q134" s="11">
        <f t="shared" si="6"/>
        <v>0.44998197046873845</v>
      </c>
      <c r="R134" s="10">
        <v>0</v>
      </c>
      <c r="S134" s="1"/>
      <c r="T134" s="1"/>
    </row>
    <row r="135" spans="1:20" x14ac:dyDescent="0.25">
      <c r="A135" s="1"/>
      <c r="B135" s="12">
        <v>330</v>
      </c>
      <c r="C135" s="153">
        <v>30.079354958495081</v>
      </c>
      <c r="D135" s="153">
        <v>11.45121059417834</v>
      </c>
      <c r="E135" s="153">
        <v>1.2744170652996218</v>
      </c>
      <c r="F135" s="154">
        <v>22685.242775090606</v>
      </c>
      <c r="G135" s="154">
        <v>-33.279448093065668</v>
      </c>
      <c r="H135" s="154">
        <v>-423.16453596427925</v>
      </c>
      <c r="I135" s="10">
        <v>0</v>
      </c>
      <c r="J135" s="1"/>
      <c r="K135" s="12">
        <f t="shared" ref="K135:K198" si="8">B135</f>
        <v>330</v>
      </c>
      <c r="L135" s="11">
        <f t="shared" si="7"/>
        <v>-0.58524151269879565</v>
      </c>
      <c r="M135" s="11">
        <f t="shared" si="6"/>
        <v>0.36835433506284732</v>
      </c>
      <c r="N135" s="11">
        <f t="shared" si="6"/>
        <v>0.75736260583868031</v>
      </c>
      <c r="O135" s="11">
        <f t="shared" si="6"/>
        <v>-0.65268669899892628</v>
      </c>
      <c r="P135" s="11">
        <f t="shared" si="6"/>
        <v>0.6990435256142622</v>
      </c>
      <c r="Q135" s="11">
        <f t="shared" si="6"/>
        <v>0.79585296439351927</v>
      </c>
      <c r="R135" s="10">
        <v>0</v>
      </c>
      <c r="S135" s="1"/>
      <c r="T135" s="1"/>
    </row>
    <row r="136" spans="1:20" x14ac:dyDescent="0.25">
      <c r="A136" s="1"/>
      <c r="B136" s="12">
        <v>331</v>
      </c>
      <c r="C136" s="153">
        <v>44.280877871171356</v>
      </c>
      <c r="D136" s="153">
        <v>18.082021851771284</v>
      </c>
      <c r="E136" s="153">
        <v>1.8839270420242533</v>
      </c>
      <c r="F136" s="154">
        <v>45550.908984519723</v>
      </c>
      <c r="G136" s="154">
        <v>-1122.5365221408329</v>
      </c>
      <c r="H136" s="154">
        <v>-2546.4261441991703</v>
      </c>
      <c r="I136" s="10">
        <v>0</v>
      </c>
      <c r="J136" s="1"/>
      <c r="K136" s="12">
        <f t="shared" si="8"/>
        <v>331</v>
      </c>
      <c r="L136" s="11">
        <f t="shared" si="7"/>
        <v>1.1326217897014033</v>
      </c>
      <c r="M136" s="11">
        <f t="shared" si="6"/>
        <v>1.3239366506669323</v>
      </c>
      <c r="N136" s="11">
        <f t="shared" si="6"/>
        <v>1.7785913440514221</v>
      </c>
      <c r="O136" s="11">
        <f t="shared" si="6"/>
        <v>-3.0322174314898694E-2</v>
      </c>
      <c r="P136" s="11">
        <f t="shared" si="6"/>
        <v>0.43960147375816871</v>
      </c>
      <c r="Q136" s="11">
        <f t="shared" si="6"/>
        <v>0.50531968018345008</v>
      </c>
      <c r="R136" s="10">
        <v>0</v>
      </c>
      <c r="S136" s="1"/>
      <c r="T136" s="1"/>
    </row>
    <row r="137" spans="1:20" x14ac:dyDescent="0.25">
      <c r="A137" s="1"/>
      <c r="B137" s="12">
        <v>332</v>
      </c>
      <c r="C137" s="153">
        <v>44.110403401365119</v>
      </c>
      <c r="D137" s="153">
        <v>27.768943364900338</v>
      </c>
      <c r="E137" s="153">
        <v>0.39521173915395191</v>
      </c>
      <c r="F137" s="154">
        <v>73705.233958384648</v>
      </c>
      <c r="G137" s="154">
        <v>-8805.523435006593</v>
      </c>
      <c r="H137" s="154">
        <v>-6160.2111470405453</v>
      </c>
      <c r="I137" s="10">
        <v>0</v>
      </c>
      <c r="J137" s="1"/>
      <c r="K137" s="12">
        <f t="shared" si="8"/>
        <v>332</v>
      </c>
      <c r="L137" s="11">
        <f t="shared" si="7"/>
        <v>1.1120006325567098</v>
      </c>
      <c r="M137" s="11">
        <f t="shared" si="6"/>
        <v>2.7199424380419077</v>
      </c>
      <c r="N137" s="11">
        <f t="shared" si="6"/>
        <v>-0.71573837714212851</v>
      </c>
      <c r="O137" s="11">
        <f t="shared" si="6"/>
        <v>0.7359906424502406</v>
      </c>
      <c r="P137" s="11">
        <f t="shared" si="6"/>
        <v>-1.3903521125427951</v>
      </c>
      <c r="Q137" s="11">
        <f t="shared" si="6"/>
        <v>1.0832886265755756E-2</v>
      </c>
      <c r="R137" s="10">
        <v>0</v>
      </c>
      <c r="S137" s="1"/>
      <c r="T137" s="1"/>
    </row>
    <row r="138" spans="1:20" x14ac:dyDescent="0.25">
      <c r="A138" s="1"/>
      <c r="B138" s="12">
        <v>333</v>
      </c>
      <c r="C138" s="153">
        <v>28.149110266710959</v>
      </c>
      <c r="D138" s="153">
        <v>9.8600152343115255</v>
      </c>
      <c r="E138" s="153">
        <v>0.23780957282667098</v>
      </c>
      <c r="F138" s="154">
        <v>38970.418793951401</v>
      </c>
      <c r="G138" s="154">
        <v>-4145.2425090144379</v>
      </c>
      <c r="H138" s="154">
        <v>-4004.4703893491228</v>
      </c>
      <c r="I138" s="10">
        <v>0</v>
      </c>
      <c r="J138" s="1"/>
      <c r="K138" s="12">
        <f t="shared" si="8"/>
        <v>333</v>
      </c>
      <c r="L138" s="11">
        <f t="shared" si="7"/>
        <v>-0.8187303111225871</v>
      </c>
      <c r="M138" s="11">
        <f t="shared" si="6"/>
        <v>0.13904330697124542</v>
      </c>
      <c r="N138" s="11">
        <f t="shared" si="6"/>
        <v>-0.97946435677934629</v>
      </c>
      <c r="O138" s="11">
        <f t="shared" si="6"/>
        <v>-0.20943191956046311</v>
      </c>
      <c r="P138" s="11">
        <f t="shared" si="6"/>
        <v>-0.28035441367800124</v>
      </c>
      <c r="Q138" s="11">
        <f t="shared" si="6"/>
        <v>0.30581040566726714</v>
      </c>
      <c r="R138" s="10">
        <v>0</v>
      </c>
      <c r="S138" s="1"/>
      <c r="T138" s="1"/>
    </row>
    <row r="139" spans="1:20" x14ac:dyDescent="0.25">
      <c r="A139" s="1"/>
      <c r="B139" s="12">
        <v>334</v>
      </c>
      <c r="C139" s="153">
        <v>18.91565850351143</v>
      </c>
      <c r="D139" s="153">
        <v>0.2564300150310504</v>
      </c>
      <c r="E139" s="153">
        <v>0.10129923673975706</v>
      </c>
      <c r="F139" s="154">
        <v>35812.135570827297</v>
      </c>
      <c r="G139" s="154">
        <v>-1544.6898434411692</v>
      </c>
      <c r="H139" s="154">
        <v>-6056.7341939513599</v>
      </c>
      <c r="I139" s="10">
        <v>1</v>
      </c>
      <c r="J139" s="1"/>
      <c r="K139" s="12">
        <f t="shared" si="8"/>
        <v>334</v>
      </c>
      <c r="L139" s="11">
        <f t="shared" si="7"/>
        <v>-1.9356392536363958</v>
      </c>
      <c r="M139" s="11">
        <f t="shared" si="6"/>
        <v>-1.2449526846855217</v>
      </c>
      <c r="N139" s="11">
        <f t="shared" si="6"/>
        <v>-1.2081862540388215</v>
      </c>
      <c r="O139" s="11">
        <f t="shared" si="6"/>
        <v>-0.29539501457698253</v>
      </c>
      <c r="P139" s="11">
        <f t="shared" si="6"/>
        <v>0.3390519097612853</v>
      </c>
      <c r="Q139" s="11">
        <f t="shared" si="6"/>
        <v>2.499199831509228E-2</v>
      </c>
      <c r="R139" s="10">
        <v>1</v>
      </c>
      <c r="S139" s="1"/>
      <c r="T139" s="1"/>
    </row>
    <row r="140" spans="1:20" x14ac:dyDescent="0.25">
      <c r="A140" s="1"/>
      <c r="B140" s="12">
        <v>335</v>
      </c>
      <c r="C140" s="153">
        <v>38.687241582940402</v>
      </c>
      <c r="D140" s="153">
        <v>13.821473323658845</v>
      </c>
      <c r="E140" s="153">
        <v>2.5730040914102126E-2</v>
      </c>
      <c r="F140" s="154">
        <v>45549.219243912055</v>
      </c>
      <c r="G140" s="154">
        <v>-5726.347840280092</v>
      </c>
      <c r="H140" s="154">
        <v>-6517.0174141458483</v>
      </c>
      <c r="I140" s="10">
        <v>1</v>
      </c>
      <c r="J140" s="1"/>
      <c r="K140" s="12">
        <f t="shared" si="8"/>
        <v>335</v>
      </c>
      <c r="L140" s="11">
        <f t="shared" si="7"/>
        <v>0.45599699631752366</v>
      </c>
      <c r="M140" s="11">
        <f t="shared" si="6"/>
        <v>0.70993865403036571</v>
      </c>
      <c r="N140" s="11">
        <f t="shared" si="6"/>
        <v>-1.3348017934849481</v>
      </c>
      <c r="O140" s="11">
        <f t="shared" si="6"/>
        <v>-3.036816617887932E-2</v>
      </c>
      <c r="P140" s="11">
        <f t="shared" si="6"/>
        <v>-0.65694614864816214</v>
      </c>
      <c r="Q140" s="11">
        <f t="shared" si="6"/>
        <v>-3.7990158528529792E-2</v>
      </c>
      <c r="R140" s="10">
        <v>1</v>
      </c>
      <c r="S140" s="1"/>
      <c r="T140" s="1"/>
    </row>
    <row r="141" spans="1:20" x14ac:dyDescent="0.25">
      <c r="A141" s="1"/>
      <c r="B141" s="12">
        <v>336</v>
      </c>
      <c r="C141" s="153">
        <v>31.916367740915263</v>
      </c>
      <c r="D141" s="153">
        <v>1.8706548951093422</v>
      </c>
      <c r="E141" s="153">
        <v>0.59535931370072726</v>
      </c>
      <c r="F141" s="154">
        <v>30808.590141857236</v>
      </c>
      <c r="G141" s="154">
        <v>-2953.1416136365124</v>
      </c>
      <c r="H141" s="154">
        <v>-9665.8198708910259</v>
      </c>
      <c r="I141" s="10">
        <v>0</v>
      </c>
      <c r="J141" s="1"/>
      <c r="K141" s="12">
        <f t="shared" si="8"/>
        <v>336</v>
      </c>
      <c r="L141" s="11">
        <f t="shared" si="7"/>
        <v>-0.363030355179703</v>
      </c>
      <c r="M141" s="11">
        <f t="shared" si="6"/>
        <v>-1.0123228165009015</v>
      </c>
      <c r="N141" s="11">
        <f t="shared" si="6"/>
        <v>-0.38039283266207868</v>
      </c>
      <c r="O141" s="11">
        <f t="shared" si="6"/>
        <v>-0.431583006832015</v>
      </c>
      <c r="P141" s="11">
        <f t="shared" si="6"/>
        <v>3.5832440936593257E-3</v>
      </c>
      <c r="Q141" s="11">
        <f t="shared" si="6"/>
        <v>-0.46885177046500159</v>
      </c>
      <c r="R141" s="10">
        <v>0</v>
      </c>
      <c r="S141" s="1"/>
      <c r="T141" s="1"/>
    </row>
    <row r="142" spans="1:20" x14ac:dyDescent="0.25">
      <c r="A142" s="1"/>
      <c r="B142" s="12">
        <v>337</v>
      </c>
      <c r="C142" s="153">
        <v>31.925731750513879</v>
      </c>
      <c r="D142" s="153">
        <v>6.3474722763656146</v>
      </c>
      <c r="E142" s="153">
        <v>0.69704401223190993</v>
      </c>
      <c r="F142" s="154">
        <v>30535.223240840631</v>
      </c>
      <c r="G142" s="154">
        <v>-5066.6862860129349</v>
      </c>
      <c r="H142" s="154">
        <v>-4061.8865756703653</v>
      </c>
      <c r="I142" s="10">
        <v>1</v>
      </c>
      <c r="J142" s="1"/>
      <c r="K142" s="12">
        <f t="shared" si="8"/>
        <v>337</v>
      </c>
      <c r="L142" s="11">
        <f t="shared" si="7"/>
        <v>-0.3618976535284999</v>
      </c>
      <c r="M142" s="11">
        <f t="shared" si="6"/>
        <v>-0.36715779015231076</v>
      </c>
      <c r="N142" s="11">
        <f t="shared" si="6"/>
        <v>-0.21002099242646305</v>
      </c>
      <c r="O142" s="11">
        <f t="shared" si="6"/>
        <v>-0.43902358870079899</v>
      </c>
      <c r="P142" s="11">
        <f t="shared" si="6"/>
        <v>-0.49982626276698422</v>
      </c>
      <c r="Q142" s="11">
        <f t="shared" si="6"/>
        <v>0.2979539488302807</v>
      </c>
      <c r="R142" s="10">
        <v>1</v>
      </c>
      <c r="S142" s="1"/>
      <c r="T142" s="1"/>
    </row>
    <row r="143" spans="1:20" x14ac:dyDescent="0.25">
      <c r="A143" s="1"/>
      <c r="B143" s="12">
        <v>338</v>
      </c>
      <c r="C143" s="153">
        <v>32.843179894403555</v>
      </c>
      <c r="D143" s="153">
        <v>10.637822799578045</v>
      </c>
      <c r="E143" s="153">
        <v>0.79197471162266675</v>
      </c>
      <c r="F143" s="154">
        <v>26949.024905834791</v>
      </c>
      <c r="G143" s="154">
        <v>-786.30730629279265</v>
      </c>
      <c r="H143" s="154">
        <v>-521.54415518305973</v>
      </c>
      <c r="I143" s="10">
        <v>0</v>
      </c>
      <c r="J143" s="1"/>
      <c r="K143" s="12">
        <f t="shared" si="8"/>
        <v>338</v>
      </c>
      <c r="L143" s="11">
        <f t="shared" si="7"/>
        <v>-0.25092008387387726</v>
      </c>
      <c r="M143" s="11">
        <f t="shared" si="6"/>
        <v>0.25113504438281015</v>
      </c>
      <c r="N143" s="11">
        <f t="shared" si="6"/>
        <v>-5.0965419821333111E-2</v>
      </c>
      <c r="O143" s="11">
        <f t="shared" si="6"/>
        <v>-0.53663380489770052</v>
      </c>
      <c r="P143" s="11">
        <f t="shared" si="6"/>
        <v>0.51968541329084461</v>
      </c>
      <c r="Q143" s="11">
        <f t="shared" si="6"/>
        <v>0.78239133829897045</v>
      </c>
      <c r="R143" s="10">
        <v>0</v>
      </c>
      <c r="S143" s="1"/>
      <c r="T143" s="1"/>
    </row>
    <row r="144" spans="1:20" x14ac:dyDescent="0.25">
      <c r="A144" s="1"/>
      <c r="B144" s="12">
        <v>339</v>
      </c>
      <c r="C144" s="153">
        <v>28.821762481427179</v>
      </c>
      <c r="D144" s="153">
        <v>5.3579780450063419</v>
      </c>
      <c r="E144" s="153">
        <v>1.4463253937861935</v>
      </c>
      <c r="F144" s="154">
        <v>75578.185267163033</v>
      </c>
      <c r="G144" s="154">
        <v>-6242.6863338366657</v>
      </c>
      <c r="H144" s="154">
        <v>-23220.362708116714</v>
      </c>
      <c r="I144" s="10">
        <v>1</v>
      </c>
      <c r="J144" s="1"/>
      <c r="K144" s="12">
        <f t="shared" si="8"/>
        <v>339</v>
      </c>
      <c r="L144" s="11">
        <f t="shared" si="7"/>
        <v>-0.73736406878052163</v>
      </c>
      <c r="M144" s="11">
        <f t="shared" si="6"/>
        <v>-0.5097562071705054</v>
      </c>
      <c r="N144" s="11">
        <f t="shared" si="6"/>
        <v>1.0453935357539059</v>
      </c>
      <c r="O144" s="11">
        <f t="shared" si="6"/>
        <v>0.78696918995319964</v>
      </c>
      <c r="P144" s="11">
        <f t="shared" si="6"/>
        <v>-0.77992897925103899</v>
      </c>
      <c r="Q144" s="11">
        <f t="shared" si="6"/>
        <v>-2.3235670967309074</v>
      </c>
      <c r="R144" s="10">
        <v>1</v>
      </c>
      <c r="S144" s="1"/>
      <c r="T144" s="1"/>
    </row>
    <row r="145" spans="1:20" x14ac:dyDescent="0.25">
      <c r="A145" s="1"/>
      <c r="B145" s="12">
        <v>340</v>
      </c>
      <c r="C145" s="153">
        <v>59.19982013911828</v>
      </c>
      <c r="D145" s="153">
        <v>18.397602292875249</v>
      </c>
      <c r="E145" s="153">
        <v>0.77007347520644387</v>
      </c>
      <c r="F145" s="154">
        <v>77925.146436041294</v>
      </c>
      <c r="G145" s="154">
        <v>-8883.1909600590443</v>
      </c>
      <c r="H145" s="154">
        <v>-15816.709102552744</v>
      </c>
      <c r="I145" s="10">
        <v>0</v>
      </c>
      <c r="J145" s="1"/>
      <c r="K145" s="12">
        <f t="shared" si="8"/>
        <v>340</v>
      </c>
      <c r="L145" s="11">
        <f t="shared" si="7"/>
        <v>2.9372665162086604</v>
      </c>
      <c r="M145" s="11">
        <f t="shared" si="6"/>
        <v>1.3694157145332375</v>
      </c>
      <c r="N145" s="11">
        <f t="shared" si="6"/>
        <v>-8.7660753589008225E-2</v>
      </c>
      <c r="O145" s="11">
        <f t="shared" si="6"/>
        <v>0.85084947924555598</v>
      </c>
      <c r="P145" s="11">
        <f t="shared" si="6"/>
        <v>-1.408851163448485</v>
      </c>
      <c r="Q145" s="11">
        <f t="shared" si="6"/>
        <v>-1.3104993763728896</v>
      </c>
      <c r="R145" s="10">
        <v>0</v>
      </c>
      <c r="S145" s="1"/>
      <c r="T145" s="1"/>
    </row>
    <row r="146" spans="1:20" x14ac:dyDescent="0.25">
      <c r="A146" s="1"/>
      <c r="B146" s="12">
        <v>341</v>
      </c>
      <c r="C146" s="153">
        <v>23.551043286094185</v>
      </c>
      <c r="D146" s="153">
        <v>6.2021202646915778</v>
      </c>
      <c r="E146" s="153">
        <v>7.2933411193430622E-2</v>
      </c>
      <c r="F146" s="154">
        <v>19433.287136661562</v>
      </c>
      <c r="G146" s="154">
        <v>-1545.1936542955714</v>
      </c>
      <c r="H146" s="154">
        <v>-2135.0807116607775</v>
      </c>
      <c r="I146" s="10">
        <v>0</v>
      </c>
      <c r="J146" s="1"/>
      <c r="K146" s="12">
        <f t="shared" si="8"/>
        <v>341</v>
      </c>
      <c r="L146" s="11">
        <f t="shared" si="7"/>
        <v>-1.3749277398454696</v>
      </c>
      <c r="M146" s="11">
        <f t="shared" si="6"/>
        <v>-0.38810482159346937</v>
      </c>
      <c r="N146" s="11">
        <f t="shared" si="6"/>
        <v>-1.2557129514469676</v>
      </c>
      <c r="O146" s="11">
        <f t="shared" si="6"/>
        <v>-0.74119939776166077</v>
      </c>
      <c r="P146" s="11">
        <f t="shared" si="6"/>
        <v>0.33893191079600177</v>
      </c>
      <c r="Q146" s="11">
        <f t="shared" si="6"/>
        <v>0.56160550902181983</v>
      </c>
      <c r="R146" s="10">
        <v>0</v>
      </c>
      <c r="S146" s="1"/>
      <c r="T146" s="1"/>
    </row>
    <row r="147" spans="1:20" x14ac:dyDescent="0.25">
      <c r="A147" s="1"/>
      <c r="B147" s="12">
        <v>342</v>
      </c>
      <c r="C147" s="153">
        <v>23.4687834981533</v>
      </c>
      <c r="D147" s="153">
        <v>4.7753890754441163E-2</v>
      </c>
      <c r="E147" s="153">
        <v>0.80625600712338164</v>
      </c>
      <c r="F147" s="154">
        <v>16045.671084920335</v>
      </c>
      <c r="G147" s="154">
        <v>-373.20895145130453</v>
      </c>
      <c r="H147" s="154">
        <v>-2354.5482694906505</v>
      </c>
      <c r="I147" s="10">
        <v>0</v>
      </c>
      <c r="J147" s="1"/>
      <c r="K147" s="12">
        <f t="shared" si="8"/>
        <v>342</v>
      </c>
      <c r="L147" s="11">
        <f t="shared" si="7"/>
        <v>-1.384878156560337</v>
      </c>
      <c r="M147" s="11">
        <f t="shared" si="6"/>
        <v>-1.2750255077988604</v>
      </c>
      <c r="N147" s="11">
        <f t="shared" si="6"/>
        <v>-2.7037231701079523E-2</v>
      </c>
      <c r="O147" s="11">
        <f t="shared" si="6"/>
        <v>-0.83340454212716786</v>
      </c>
      <c r="P147" s="11">
        <f t="shared" si="6"/>
        <v>0.61807824208394213</v>
      </c>
      <c r="Q147" s="11">
        <f t="shared" si="6"/>
        <v>0.53157499836473532</v>
      </c>
      <c r="R147" s="10">
        <v>0</v>
      </c>
      <c r="S147" s="1"/>
      <c r="T147" s="1"/>
    </row>
    <row r="148" spans="1:20" x14ac:dyDescent="0.25">
      <c r="A148" s="1"/>
      <c r="B148" s="12">
        <v>343</v>
      </c>
      <c r="C148" s="153">
        <v>37.306575585973761</v>
      </c>
      <c r="D148" s="153">
        <v>4.4898381795446101</v>
      </c>
      <c r="E148" s="153">
        <v>0.73479564353237692</v>
      </c>
      <c r="F148" s="154">
        <v>31273.449018110583</v>
      </c>
      <c r="G148" s="154">
        <v>-2728.2031874190675</v>
      </c>
      <c r="H148" s="154">
        <v>-10611.591957425639</v>
      </c>
      <c r="I148" s="10">
        <v>0</v>
      </c>
      <c r="J148" s="1"/>
      <c r="K148" s="12">
        <f t="shared" si="8"/>
        <v>343</v>
      </c>
      <c r="L148" s="11">
        <f t="shared" si="7"/>
        <v>0.28898705916890183</v>
      </c>
      <c r="M148" s="11">
        <f t="shared" si="6"/>
        <v>-0.63486595176716976</v>
      </c>
      <c r="N148" s="11">
        <f t="shared" si="6"/>
        <v>-0.14676845797965396</v>
      </c>
      <c r="O148" s="11">
        <f t="shared" si="6"/>
        <v>-0.41893033925107825</v>
      </c>
      <c r="P148" s="11">
        <f t="shared" si="6"/>
        <v>5.7159657072341712E-2</v>
      </c>
      <c r="Q148" s="11">
        <f t="shared" si="6"/>
        <v>-0.59826506054164896</v>
      </c>
      <c r="R148" s="10">
        <v>0</v>
      </c>
      <c r="S148" s="1"/>
      <c r="T148" s="1"/>
    </row>
    <row r="149" spans="1:20" x14ac:dyDescent="0.25">
      <c r="A149" s="1"/>
      <c r="B149" s="12">
        <v>344</v>
      </c>
      <c r="C149" s="153">
        <v>41.453208695940624</v>
      </c>
      <c r="D149" s="153">
        <v>10.057118125111089</v>
      </c>
      <c r="E149" s="153">
        <v>1.5539670712999765</v>
      </c>
      <c r="F149" s="154">
        <v>34535.786484273529</v>
      </c>
      <c r="G149" s="154">
        <v>-1382.311749106241</v>
      </c>
      <c r="H149" s="154">
        <v>-4514.5969793548611</v>
      </c>
      <c r="I149" s="10">
        <v>0</v>
      </c>
      <c r="J149" s="1"/>
      <c r="K149" s="12">
        <f t="shared" si="8"/>
        <v>344</v>
      </c>
      <c r="L149" s="11">
        <f t="shared" si="7"/>
        <v>0.79057754998671304</v>
      </c>
      <c r="M149" s="11">
        <f t="shared" si="6"/>
        <v>0.1674482832985128</v>
      </c>
      <c r="N149" s="11">
        <f t="shared" si="6"/>
        <v>1.2257462431816415</v>
      </c>
      <c r="O149" s="11">
        <f t="shared" si="6"/>
        <v>-0.33013506480374394</v>
      </c>
      <c r="P149" s="11">
        <f t="shared" si="6"/>
        <v>0.3777275419646054</v>
      </c>
      <c r="Q149" s="11">
        <f t="shared" si="6"/>
        <v>0.23600800685666584</v>
      </c>
      <c r="R149" s="10">
        <v>0</v>
      </c>
      <c r="S149" s="1"/>
      <c r="T149" s="1"/>
    </row>
    <row r="150" spans="1:20" x14ac:dyDescent="0.25">
      <c r="A150" s="1"/>
      <c r="B150" s="12">
        <v>345</v>
      </c>
      <c r="C150" s="153">
        <v>29.498426335775402</v>
      </c>
      <c r="D150" s="153">
        <v>1.8099107284095899</v>
      </c>
      <c r="E150" s="153">
        <v>0.51081573034459604</v>
      </c>
      <c r="F150" s="154">
        <v>36931.510721649312</v>
      </c>
      <c r="G150" s="154">
        <v>-3147.7087016145233</v>
      </c>
      <c r="H150" s="154">
        <v>-8909.45785221392</v>
      </c>
      <c r="I150" s="10">
        <v>0</v>
      </c>
      <c r="J150" s="1"/>
      <c r="K150" s="12">
        <f t="shared" si="8"/>
        <v>345</v>
      </c>
      <c r="L150" s="11">
        <f t="shared" si="7"/>
        <v>-0.65551256520635814</v>
      </c>
      <c r="M150" s="11">
        <f t="shared" si="6"/>
        <v>-1.0210768059027144</v>
      </c>
      <c r="N150" s="11">
        <f t="shared" si="6"/>
        <v>-0.52204488144186778</v>
      </c>
      <c r="O150" s="11">
        <f t="shared" si="6"/>
        <v>-0.26492752776493528</v>
      </c>
      <c r="P150" s="11">
        <f t="shared" si="6"/>
        <v>-4.2759245417192879E-2</v>
      </c>
      <c r="Q150" s="11">
        <f t="shared" si="6"/>
        <v>-0.36535611995931644</v>
      </c>
      <c r="R150" s="10">
        <v>0</v>
      </c>
      <c r="S150" s="1"/>
      <c r="T150" s="1"/>
    </row>
    <row r="151" spans="1:20" x14ac:dyDescent="0.25">
      <c r="A151" s="1"/>
      <c r="B151" s="12">
        <v>346</v>
      </c>
      <c r="C151" s="153">
        <v>30.753525089382872</v>
      </c>
      <c r="D151" s="153">
        <v>5.3332963404562745</v>
      </c>
      <c r="E151" s="153">
        <v>0.895249982092297</v>
      </c>
      <c r="F151" s="154">
        <v>33179.507099053742</v>
      </c>
      <c r="G151" s="154">
        <v>-6568.835026194135</v>
      </c>
      <c r="H151" s="154">
        <v>-7792.1501825533524</v>
      </c>
      <c r="I151" s="10">
        <v>1</v>
      </c>
      <c r="J151" s="1"/>
      <c r="K151" s="12">
        <f t="shared" si="8"/>
        <v>346</v>
      </c>
      <c r="L151" s="11">
        <f t="shared" si="7"/>
        <v>-0.50369165818335304</v>
      </c>
      <c r="M151" s="11">
        <f t="shared" si="6"/>
        <v>-0.51331314756147206</v>
      </c>
      <c r="N151" s="11">
        <f t="shared" si="6"/>
        <v>0.1220714100547577</v>
      </c>
      <c r="O151" s="11">
        <f t="shared" si="6"/>
        <v>-0.36705068174618732</v>
      </c>
      <c r="P151" s="11">
        <f t="shared" si="6"/>
        <v>-0.85761191376801316</v>
      </c>
      <c r="Q151" s="11">
        <f t="shared" si="6"/>
        <v>-0.2124710183399062</v>
      </c>
      <c r="R151" s="10">
        <v>1</v>
      </c>
      <c r="S151" s="1"/>
      <c r="T151" s="1"/>
    </row>
    <row r="152" spans="1:20" x14ac:dyDescent="0.25">
      <c r="A152" s="1"/>
      <c r="B152" s="12">
        <v>347</v>
      </c>
      <c r="C152" s="153">
        <v>38.15048602183164</v>
      </c>
      <c r="D152" s="153">
        <v>6.6116049812678988</v>
      </c>
      <c r="E152" s="153">
        <v>1.7093497721326136</v>
      </c>
      <c r="F152" s="154">
        <v>65964.220454675349</v>
      </c>
      <c r="G152" s="154">
        <v>-1931.7151648211502</v>
      </c>
      <c r="H152" s="154">
        <v>-15638.373868210205</v>
      </c>
      <c r="I152" s="10">
        <v>1</v>
      </c>
      <c r="J152" s="1"/>
      <c r="K152" s="12">
        <f t="shared" si="8"/>
        <v>347</v>
      </c>
      <c r="L152" s="11">
        <f t="shared" si="7"/>
        <v>0.39106926381603757</v>
      </c>
      <c r="M152" s="11">
        <f t="shared" si="6"/>
        <v>-0.32909298450906899</v>
      </c>
      <c r="N152" s="11">
        <f t="shared" si="6"/>
        <v>1.486088625703613</v>
      </c>
      <c r="O152" s="11">
        <f t="shared" si="6"/>
        <v>0.52529342743439345</v>
      </c>
      <c r="P152" s="11">
        <f t="shared" si="6"/>
        <v>0.2468692231472317</v>
      </c>
      <c r="Q152" s="11">
        <f t="shared" si="6"/>
        <v>-1.2860971448612564</v>
      </c>
      <c r="R152" s="10">
        <v>1</v>
      </c>
      <c r="S152" s="1"/>
      <c r="T152" s="1"/>
    </row>
    <row r="153" spans="1:20" x14ac:dyDescent="0.25">
      <c r="A153" s="1"/>
      <c r="B153" s="12">
        <v>348</v>
      </c>
      <c r="C153" s="153">
        <v>37.317160541319232</v>
      </c>
      <c r="D153" s="153">
        <v>14.802571549734889</v>
      </c>
      <c r="E153" s="153">
        <v>0.20670383746660265</v>
      </c>
      <c r="F153" s="154">
        <v>90365.347763861326</v>
      </c>
      <c r="G153" s="154">
        <v>-4704.422633688655</v>
      </c>
      <c r="H153" s="154">
        <v>-42455.92540809932</v>
      </c>
      <c r="I153" s="10">
        <v>1</v>
      </c>
      <c r="J153" s="1"/>
      <c r="K153" s="12">
        <f t="shared" si="8"/>
        <v>348</v>
      </c>
      <c r="L153" s="11">
        <f t="shared" si="7"/>
        <v>0.29026745046618307</v>
      </c>
      <c r="M153" s="11">
        <f t="shared" si="6"/>
        <v>0.85132710233452336</v>
      </c>
      <c r="N153" s="11">
        <f t="shared" si="6"/>
        <v>-1.0315817495801101</v>
      </c>
      <c r="O153" s="11">
        <f t="shared" si="6"/>
        <v>1.189450590424622</v>
      </c>
      <c r="P153" s="11">
        <f t="shared" si="6"/>
        <v>-0.4135413741845006</v>
      </c>
      <c r="Q153" s="11">
        <f t="shared" si="6"/>
        <v>-4.9556361659307884</v>
      </c>
      <c r="R153" s="10">
        <v>1</v>
      </c>
      <c r="S153" s="1"/>
      <c r="T153" s="1"/>
    </row>
    <row r="154" spans="1:20" x14ac:dyDescent="0.25">
      <c r="A154" s="1"/>
      <c r="B154" s="12">
        <v>349</v>
      </c>
      <c r="C154" s="153">
        <v>30.72944122594415</v>
      </c>
      <c r="D154" s="153">
        <v>4.1752395610711837</v>
      </c>
      <c r="E154" s="153">
        <v>8.2651498504601767E-2</v>
      </c>
      <c r="F154" s="154">
        <v>30433.670624432772</v>
      </c>
      <c r="G154" s="154">
        <v>-4921.6318935951467</v>
      </c>
      <c r="H154" s="154">
        <v>-8631.5632175702394</v>
      </c>
      <c r="I154" s="10">
        <v>1</v>
      </c>
      <c r="J154" s="1"/>
      <c r="K154" s="12">
        <f t="shared" si="8"/>
        <v>349</v>
      </c>
      <c r="L154" s="11">
        <f t="shared" si="7"/>
        <v>-0.50660492216467357</v>
      </c>
      <c r="M154" s="11">
        <f t="shared" si="6"/>
        <v>-0.68020352278948437</v>
      </c>
      <c r="N154" s="11">
        <f t="shared" si="6"/>
        <v>-1.239430379509491</v>
      </c>
      <c r="O154" s="11">
        <f t="shared" si="6"/>
        <v>-0.44178767811163072</v>
      </c>
      <c r="P154" s="11">
        <f t="shared" si="6"/>
        <v>-0.46527683444905565</v>
      </c>
      <c r="Q154" s="11">
        <f t="shared" si="6"/>
        <v>-0.32733082879677122</v>
      </c>
      <c r="R154" s="10">
        <v>1</v>
      </c>
      <c r="S154" s="1"/>
      <c r="T154" s="1"/>
    </row>
    <row r="155" spans="1:20" x14ac:dyDescent="0.25">
      <c r="A155" s="1"/>
      <c r="B155" s="12">
        <v>350</v>
      </c>
      <c r="C155" s="153">
        <v>19.219802995956826</v>
      </c>
      <c r="D155" s="153">
        <v>0.47099040299342909</v>
      </c>
      <c r="E155" s="153">
        <v>0.69486715655587672</v>
      </c>
      <c r="F155" s="154">
        <v>26731.725226793616</v>
      </c>
      <c r="G155" s="154">
        <v>-3140.4160768887577</v>
      </c>
      <c r="H155" s="154">
        <v>-127.16038263812982</v>
      </c>
      <c r="I155" s="10">
        <v>0</v>
      </c>
      <c r="J155" s="1"/>
      <c r="K155" s="12">
        <f t="shared" si="8"/>
        <v>350</v>
      </c>
      <c r="L155" s="11">
        <f t="shared" si="7"/>
        <v>-1.898848927316342</v>
      </c>
      <c r="M155" s="11">
        <f t="shared" si="6"/>
        <v>-1.2140318660404092</v>
      </c>
      <c r="N155" s="11">
        <f t="shared" si="6"/>
        <v>-0.21366829544068588</v>
      </c>
      <c r="O155" s="11">
        <f t="shared" si="6"/>
        <v>-0.54254833239153244</v>
      </c>
      <c r="P155" s="11">
        <f t="shared" si="6"/>
        <v>-4.1022269300766828E-2</v>
      </c>
      <c r="Q155" s="11">
        <f t="shared" si="6"/>
        <v>0.836356244098727</v>
      </c>
      <c r="R155" s="10">
        <v>0</v>
      </c>
      <c r="S155" s="1"/>
      <c r="T155" s="1"/>
    </row>
    <row r="156" spans="1:20" x14ac:dyDescent="0.25">
      <c r="A156" s="1"/>
      <c r="B156" s="12">
        <v>351</v>
      </c>
      <c r="C156" s="153">
        <v>30.117944670032806</v>
      </c>
      <c r="D156" s="153">
        <v>10.740193093471236</v>
      </c>
      <c r="E156" s="153">
        <v>0.66463003544468413</v>
      </c>
      <c r="F156" s="154">
        <v>31905.012536963648</v>
      </c>
      <c r="G156" s="154">
        <v>-2744.4068495992192</v>
      </c>
      <c r="H156" s="154">
        <v>-1408.8197393327478</v>
      </c>
      <c r="I156" s="10">
        <v>1</v>
      </c>
      <c r="J156" s="1"/>
      <c r="K156" s="12">
        <f t="shared" si="8"/>
        <v>351</v>
      </c>
      <c r="L156" s="11">
        <f t="shared" si="7"/>
        <v>-0.58057357323142389</v>
      </c>
      <c r="M156" s="11">
        <f t="shared" si="6"/>
        <v>0.26588787607825454</v>
      </c>
      <c r="N156" s="11">
        <f t="shared" si="6"/>
        <v>-0.26433033251759464</v>
      </c>
      <c r="O156" s="11">
        <f t="shared" si="6"/>
        <v>-0.40174025497281335</v>
      </c>
      <c r="P156" s="11">
        <f t="shared" si="6"/>
        <v>5.3300227132649459E-2</v>
      </c>
      <c r="Q156" s="11">
        <f t="shared" si="6"/>
        <v>0.66098232847058824</v>
      </c>
      <c r="R156" s="10">
        <v>1</v>
      </c>
      <c r="S156" s="1"/>
      <c r="T156" s="1"/>
    </row>
    <row r="157" spans="1:20" x14ac:dyDescent="0.25">
      <c r="A157" s="1"/>
      <c r="B157" s="12">
        <v>352</v>
      </c>
      <c r="C157" s="153">
        <v>40.833134049202158</v>
      </c>
      <c r="D157" s="153">
        <v>9.1295409198812436</v>
      </c>
      <c r="E157" s="153">
        <v>0.1858199469641626</v>
      </c>
      <c r="F157" s="154">
        <v>29372.938529845247</v>
      </c>
      <c r="G157" s="154">
        <v>-330.31722497880719</v>
      </c>
      <c r="H157" s="154">
        <v>-4320.6675939638044</v>
      </c>
      <c r="I157" s="10">
        <v>0</v>
      </c>
      <c r="J157" s="1"/>
      <c r="K157" s="12">
        <f t="shared" si="8"/>
        <v>352</v>
      </c>
      <c r="L157" s="11">
        <f t="shared" si="7"/>
        <v>0.71557126460939069</v>
      </c>
      <c r="M157" s="11">
        <f t="shared" si="6"/>
        <v>3.3772879303245858E-2</v>
      </c>
      <c r="N157" s="11">
        <f t="shared" si="6"/>
        <v>-1.0665725289950552</v>
      </c>
      <c r="O157" s="11">
        <f t="shared" si="6"/>
        <v>-0.47065900072338246</v>
      </c>
      <c r="P157" s="11">
        <f t="shared" si="6"/>
        <v>0.62829430382804707</v>
      </c>
      <c r="Q157" s="11">
        <f t="shared" si="6"/>
        <v>0.26254404039298684</v>
      </c>
      <c r="R157" s="10">
        <v>0</v>
      </c>
      <c r="S157" s="1"/>
      <c r="T157" s="1"/>
    </row>
    <row r="158" spans="1:20" x14ac:dyDescent="0.25">
      <c r="A158" s="1"/>
      <c r="B158" s="12">
        <v>353</v>
      </c>
      <c r="C158" s="153">
        <v>26.757543904706051</v>
      </c>
      <c r="D158" s="153">
        <v>3.1284296582164401</v>
      </c>
      <c r="E158" s="153">
        <v>0.44954054932403908</v>
      </c>
      <c r="F158" s="154">
        <v>22083.486446877629</v>
      </c>
      <c r="G158" s="154">
        <v>-588.47791003762291</v>
      </c>
      <c r="H158" s="154">
        <v>445.77262347636474</v>
      </c>
      <c r="I158" s="10">
        <v>0</v>
      </c>
      <c r="J158" s="1"/>
      <c r="K158" s="12">
        <f t="shared" si="8"/>
        <v>353</v>
      </c>
      <c r="L158" s="11">
        <f t="shared" si="7"/>
        <v>-0.98705879257079887</v>
      </c>
      <c r="M158" s="11">
        <f t="shared" si="6"/>
        <v>-0.83106184043828846</v>
      </c>
      <c r="N158" s="11">
        <f t="shared" si="6"/>
        <v>-0.62471092168234066</v>
      </c>
      <c r="O158" s="11">
        <f t="shared" si="6"/>
        <v>-0.66906548226960305</v>
      </c>
      <c r="P158" s="11">
        <f t="shared" si="6"/>
        <v>0.56680492777897606</v>
      </c>
      <c r="Q158" s="11">
        <f t="shared" si="6"/>
        <v>0.91475266367001573</v>
      </c>
      <c r="R158" s="10">
        <v>0</v>
      </c>
      <c r="S158" s="1"/>
      <c r="T158" s="1"/>
    </row>
    <row r="159" spans="1:20" x14ac:dyDescent="0.25">
      <c r="A159" s="1"/>
      <c r="B159" s="12">
        <v>354</v>
      </c>
      <c r="C159" s="153">
        <v>48.782785576159696</v>
      </c>
      <c r="D159" s="153">
        <v>10.298750717704342</v>
      </c>
      <c r="E159" s="153">
        <v>1.8553060658804248</v>
      </c>
      <c r="F159" s="154">
        <v>31597.506183126909</v>
      </c>
      <c r="G159" s="154">
        <v>-1123.8587291095077</v>
      </c>
      <c r="H159" s="154">
        <v>-2420.7486638548826</v>
      </c>
      <c r="I159" s="10">
        <v>0</v>
      </c>
      <c r="J159" s="1"/>
      <c r="K159" s="12">
        <f t="shared" si="8"/>
        <v>354</v>
      </c>
      <c r="L159" s="11">
        <f t="shared" si="7"/>
        <v>1.6771874735893693</v>
      </c>
      <c r="M159" s="11">
        <f t="shared" si="6"/>
        <v>0.20227054310741269</v>
      </c>
      <c r="N159" s="11">
        <f t="shared" si="6"/>
        <v>1.7306371440055972</v>
      </c>
      <c r="O159" s="11">
        <f t="shared" si="6"/>
        <v>-0.41011005465369915</v>
      </c>
      <c r="P159" s="11">
        <f t="shared" si="6"/>
        <v>0.43928654710117976</v>
      </c>
      <c r="Q159" s="11">
        <f t="shared" si="6"/>
        <v>0.52251656773327337</v>
      </c>
      <c r="R159" s="10">
        <v>0</v>
      </c>
      <c r="S159" s="1"/>
      <c r="T159" s="1"/>
    </row>
    <row r="160" spans="1:20" x14ac:dyDescent="0.25">
      <c r="A160" s="1"/>
      <c r="B160" s="12">
        <v>355</v>
      </c>
      <c r="C160" s="153">
        <v>30.626721252894487</v>
      </c>
      <c r="D160" s="153">
        <v>6.5995434177171459</v>
      </c>
      <c r="E160" s="153">
        <v>0.71977217056201659</v>
      </c>
      <c r="F160" s="154">
        <v>16402.023071555286</v>
      </c>
      <c r="G160" s="154">
        <v>-31.884854028984655</v>
      </c>
      <c r="H160" s="154">
        <v>-940.81701002816783</v>
      </c>
      <c r="I160" s="10">
        <v>0</v>
      </c>
      <c r="J160" s="1"/>
      <c r="K160" s="12">
        <f t="shared" si="8"/>
        <v>355</v>
      </c>
      <c r="L160" s="11">
        <f t="shared" si="7"/>
        <v>-0.51903027071430319</v>
      </c>
      <c r="M160" s="11">
        <f t="shared" si="6"/>
        <v>-0.33083120572814467</v>
      </c>
      <c r="N160" s="11">
        <f t="shared" si="6"/>
        <v>-0.17194015808461519</v>
      </c>
      <c r="O160" s="11">
        <f t="shared" si="6"/>
        <v>-0.82370524744006124</v>
      </c>
      <c r="P160" s="11">
        <f t="shared" si="6"/>
        <v>0.69937569361584051</v>
      </c>
      <c r="Q160" s="11">
        <f t="shared" si="6"/>
        <v>0.72502077264382914</v>
      </c>
      <c r="R160" s="10">
        <v>0</v>
      </c>
      <c r="S160" s="1"/>
      <c r="T160" s="1"/>
    </row>
    <row r="161" spans="1:20" x14ac:dyDescent="0.25">
      <c r="A161" s="1"/>
      <c r="B161" s="12">
        <v>356</v>
      </c>
      <c r="C161" s="153">
        <v>37.215676417891366</v>
      </c>
      <c r="D161" s="153">
        <v>2.8221810041540287</v>
      </c>
      <c r="E161" s="153">
        <v>0.47334951572573497</v>
      </c>
      <c r="F161" s="154">
        <v>28101.317754540465</v>
      </c>
      <c r="G161" s="154">
        <v>-546.96605188954095</v>
      </c>
      <c r="H161" s="154">
        <v>-2218.5350205821096</v>
      </c>
      <c r="I161" s="10">
        <v>0</v>
      </c>
      <c r="J161" s="1"/>
      <c r="K161" s="12">
        <f t="shared" si="8"/>
        <v>356</v>
      </c>
      <c r="L161" s="11">
        <f t="shared" si="7"/>
        <v>0.2779915943847644</v>
      </c>
      <c r="M161" s="11">
        <f t="shared" si="6"/>
        <v>-0.87519607780848729</v>
      </c>
      <c r="N161" s="11">
        <f t="shared" si="6"/>
        <v>-0.58481920268667542</v>
      </c>
      <c r="O161" s="11">
        <f t="shared" ref="M161:Q205" si="9">(F161-F$207)/F$209</f>
        <v>-0.50527035436391365</v>
      </c>
      <c r="P161" s="11">
        <f t="shared" si="9"/>
        <v>0.57669232893605604</v>
      </c>
      <c r="Q161" s="11">
        <f t="shared" si="9"/>
        <v>0.55018616514146179</v>
      </c>
      <c r="R161" s="10">
        <v>0</v>
      </c>
      <c r="S161" s="1"/>
      <c r="T161" s="1"/>
    </row>
    <row r="162" spans="1:20" x14ac:dyDescent="0.25">
      <c r="A162" s="1"/>
      <c r="B162" s="12">
        <v>357</v>
      </c>
      <c r="C162" s="153">
        <v>36.183626548526576</v>
      </c>
      <c r="D162" s="153">
        <v>20.89016766022915</v>
      </c>
      <c r="E162" s="153">
        <v>0.15946398083640997</v>
      </c>
      <c r="F162" s="154">
        <v>55181.954536867139</v>
      </c>
      <c r="G162" s="154">
        <v>-2325.1139929661063</v>
      </c>
      <c r="H162" s="154">
        <v>-757.52872793440417</v>
      </c>
      <c r="I162" s="10">
        <v>0</v>
      </c>
      <c r="J162" s="1"/>
      <c r="K162" s="12">
        <f t="shared" si="8"/>
        <v>357</v>
      </c>
      <c r="L162" s="11">
        <f t="shared" si="7"/>
        <v>0.15315142000838219</v>
      </c>
      <c r="M162" s="11">
        <f t="shared" si="9"/>
        <v>1.7286253636999407</v>
      </c>
      <c r="N162" s="11">
        <f t="shared" si="9"/>
        <v>-1.1107317241860186</v>
      </c>
      <c r="O162" s="11">
        <f t="shared" si="9"/>
        <v>0.23181849687731709</v>
      </c>
      <c r="P162" s="11">
        <f t="shared" si="9"/>
        <v>0.15316847829695379</v>
      </c>
      <c r="Q162" s="11">
        <f t="shared" si="9"/>
        <v>0.75010074693780782</v>
      </c>
      <c r="R162" s="10">
        <v>0</v>
      </c>
      <c r="S162" s="1"/>
      <c r="T162" s="1"/>
    </row>
    <row r="163" spans="1:20" x14ac:dyDescent="0.25">
      <c r="A163" s="1"/>
      <c r="B163" s="12">
        <v>358</v>
      </c>
      <c r="C163" s="153">
        <v>28.135942928685868</v>
      </c>
      <c r="D163" s="153">
        <v>0.87816651881541608</v>
      </c>
      <c r="E163" s="153">
        <v>0.93248016458402994</v>
      </c>
      <c r="F163" s="154">
        <v>27325.095956172376</v>
      </c>
      <c r="G163" s="154">
        <v>-4517.1492395503583</v>
      </c>
      <c r="H163" s="154">
        <v>-13525.268968519247</v>
      </c>
      <c r="I163" s="10">
        <v>1</v>
      </c>
      <c r="J163" s="1"/>
      <c r="K163" s="12">
        <f t="shared" si="8"/>
        <v>358</v>
      </c>
      <c r="L163" s="11">
        <f t="shared" si="7"/>
        <v>-0.82032307599172749</v>
      </c>
      <c r="M163" s="11">
        <f t="shared" si="9"/>
        <v>-1.15535272701797</v>
      </c>
      <c r="N163" s="11">
        <f t="shared" si="9"/>
        <v>0.18445026149501839</v>
      </c>
      <c r="O163" s="11">
        <f t="shared" si="9"/>
        <v>-0.52639779085170446</v>
      </c>
      <c r="P163" s="11">
        <f t="shared" si="9"/>
        <v>-0.36893611543438493</v>
      </c>
      <c r="Q163" s="11">
        <f t="shared" si="9"/>
        <v>-0.99695363847158813</v>
      </c>
      <c r="R163" s="10">
        <v>1</v>
      </c>
      <c r="S163" s="1"/>
      <c r="T163" s="1"/>
    </row>
    <row r="164" spans="1:20" x14ac:dyDescent="0.25">
      <c r="A164" s="1"/>
      <c r="B164" s="12">
        <v>359</v>
      </c>
      <c r="C164" s="153">
        <v>39.06310592592969</v>
      </c>
      <c r="D164" s="153">
        <v>5.5235400467532783</v>
      </c>
      <c r="E164" s="153">
        <v>1.3835864144939445</v>
      </c>
      <c r="F164" s="154">
        <v>24031.966696169271</v>
      </c>
      <c r="G164" s="154">
        <v>-1828.4390878828008</v>
      </c>
      <c r="H164" s="154">
        <v>-3337.7135756204552</v>
      </c>
      <c r="I164" s="10">
        <v>0</v>
      </c>
      <c r="J164" s="1"/>
      <c r="K164" s="12">
        <f t="shared" si="8"/>
        <v>359</v>
      </c>
      <c r="L164" s="11">
        <f t="shared" si="7"/>
        <v>0.50146279357548695</v>
      </c>
      <c r="M164" s="11">
        <f t="shared" si="9"/>
        <v>-0.48589666497282619</v>
      </c>
      <c r="N164" s="11">
        <f t="shared" si="9"/>
        <v>0.94027491406426433</v>
      </c>
      <c r="O164" s="11">
        <f t="shared" si="9"/>
        <v>-0.61603116553027526</v>
      </c>
      <c r="P164" s="11">
        <f t="shared" si="9"/>
        <v>0.27146778481547396</v>
      </c>
      <c r="Q164" s="11">
        <f t="shared" si="9"/>
        <v>0.39704506375684201</v>
      </c>
      <c r="R164" s="10">
        <v>0</v>
      </c>
      <c r="S164" s="1"/>
      <c r="T164" s="1"/>
    </row>
    <row r="165" spans="1:20" x14ac:dyDescent="0.25">
      <c r="A165" s="1"/>
      <c r="B165" s="12">
        <v>360</v>
      </c>
      <c r="C165" s="153">
        <v>37.460402831187217</v>
      </c>
      <c r="D165" s="153">
        <v>6.550070173706092</v>
      </c>
      <c r="E165" s="153">
        <v>0.43294306795829535</v>
      </c>
      <c r="F165" s="154">
        <v>59164.314059104829</v>
      </c>
      <c r="G165" s="154">
        <v>-1660.5638763742575</v>
      </c>
      <c r="H165" s="154">
        <v>-2732.9695822446115</v>
      </c>
      <c r="I165" s="10">
        <v>0</v>
      </c>
      <c r="J165" s="1"/>
      <c r="K165" s="12">
        <f t="shared" si="8"/>
        <v>360</v>
      </c>
      <c r="L165" s="11">
        <f t="shared" si="7"/>
        <v>0.30759451282625855</v>
      </c>
      <c r="M165" s="11">
        <f t="shared" si="9"/>
        <v>-0.33796091508586368</v>
      </c>
      <c r="N165" s="11">
        <f t="shared" si="9"/>
        <v>-0.65251985935343915</v>
      </c>
      <c r="O165" s="11">
        <f t="shared" si="9"/>
        <v>0.34021154645994067</v>
      </c>
      <c r="P165" s="11">
        <f t="shared" si="9"/>
        <v>0.31145273452776034</v>
      </c>
      <c r="Q165" s="11">
        <f t="shared" si="9"/>
        <v>0.4797942915582421</v>
      </c>
      <c r="R165" s="10">
        <v>0</v>
      </c>
      <c r="S165" s="1"/>
      <c r="T165" s="1"/>
    </row>
    <row r="166" spans="1:20" x14ac:dyDescent="0.25">
      <c r="A166" s="1"/>
      <c r="B166" s="12">
        <v>361</v>
      </c>
      <c r="C166" s="153">
        <v>35.882538059756541</v>
      </c>
      <c r="D166" s="153">
        <v>11.04731910248095</v>
      </c>
      <c r="E166" s="153">
        <v>0.65185274994410836</v>
      </c>
      <c r="F166" s="154">
        <v>89665.716023206245</v>
      </c>
      <c r="G166" s="154">
        <v>-5493.4388499441084</v>
      </c>
      <c r="H166" s="154">
        <v>-25329.289730016138</v>
      </c>
      <c r="I166" s="10">
        <v>0</v>
      </c>
      <c r="J166" s="1"/>
      <c r="K166" s="12">
        <f t="shared" si="8"/>
        <v>361</v>
      </c>
      <c r="L166" s="11">
        <f t="shared" si="7"/>
        <v>0.1167307580263142</v>
      </c>
      <c r="M166" s="11">
        <f t="shared" si="9"/>
        <v>0.3101485512008762</v>
      </c>
      <c r="N166" s="11">
        <f t="shared" si="9"/>
        <v>-0.28573856478256393</v>
      </c>
      <c r="O166" s="11">
        <f t="shared" si="9"/>
        <v>1.1704078049777191</v>
      </c>
      <c r="P166" s="11">
        <f t="shared" si="9"/>
        <v>-0.60147128620458001</v>
      </c>
      <c r="Q166" s="11">
        <f t="shared" si="9"/>
        <v>-2.6121389295448401</v>
      </c>
      <c r="R166" s="10">
        <v>0</v>
      </c>
      <c r="S166" s="1"/>
      <c r="T166" s="1"/>
    </row>
    <row r="167" spans="1:20" x14ac:dyDescent="0.25">
      <c r="A167" s="1"/>
      <c r="B167" s="12">
        <v>362</v>
      </c>
      <c r="C167" s="153">
        <v>34.46405258857807</v>
      </c>
      <c r="D167" s="153">
        <v>2.7557009921612803</v>
      </c>
      <c r="E167" s="153">
        <v>0.5147507717594787</v>
      </c>
      <c r="F167" s="154">
        <v>38271.299909766269</v>
      </c>
      <c r="G167" s="154">
        <v>-2166.9507840432043</v>
      </c>
      <c r="H167" s="154">
        <v>-8003.1124699370175</v>
      </c>
      <c r="I167" s="10">
        <v>0</v>
      </c>
      <c r="J167" s="1"/>
      <c r="K167" s="12">
        <f t="shared" si="8"/>
        <v>362</v>
      </c>
      <c r="L167" s="11">
        <f t="shared" si="7"/>
        <v>-5.4853948128706358E-2</v>
      </c>
      <c r="M167" s="11">
        <f t="shared" si="9"/>
        <v>-0.88477667380700453</v>
      </c>
      <c r="N167" s="11">
        <f t="shared" si="9"/>
        <v>-0.51545175330222615</v>
      </c>
      <c r="O167" s="11">
        <f t="shared" si="9"/>
        <v>-0.22846074592696028</v>
      </c>
      <c r="P167" s="11">
        <f t="shared" si="9"/>
        <v>0.19084019825064236</v>
      </c>
      <c r="Q167" s="11">
        <f t="shared" si="9"/>
        <v>-0.24133772320582123</v>
      </c>
      <c r="R167" s="10">
        <v>0</v>
      </c>
      <c r="S167" s="1"/>
      <c r="T167" s="1"/>
    </row>
    <row r="168" spans="1:20" x14ac:dyDescent="0.25">
      <c r="A168" s="1"/>
      <c r="B168" s="12">
        <v>363</v>
      </c>
      <c r="C168" s="153">
        <v>40.934028307576931</v>
      </c>
      <c r="D168" s="153">
        <v>25.45283533592967</v>
      </c>
      <c r="E168" s="153">
        <v>0.55007322836757055</v>
      </c>
      <c r="F168" s="154">
        <v>246980.71323150344</v>
      </c>
      <c r="G168" s="154">
        <v>-3320.0063262635945</v>
      </c>
      <c r="H168" s="154">
        <v>-10466.690877852398</v>
      </c>
      <c r="I168" s="10">
        <v>0</v>
      </c>
      <c r="J168" s="1"/>
      <c r="K168" s="12">
        <f t="shared" si="8"/>
        <v>363</v>
      </c>
      <c r="L168" s="11">
        <f t="shared" si="7"/>
        <v>0.72777576865805138</v>
      </c>
      <c r="M168" s="11">
        <f t="shared" si="9"/>
        <v>2.3861624844987226</v>
      </c>
      <c r="N168" s="11">
        <f t="shared" si="9"/>
        <v>-0.45626928021737134</v>
      </c>
      <c r="O168" s="11">
        <f t="shared" si="9"/>
        <v>5.4522543327135686</v>
      </c>
      <c r="P168" s="11">
        <f t="shared" si="9"/>
        <v>-8.3797536867320999E-2</v>
      </c>
      <c r="Q168" s="11">
        <f t="shared" si="9"/>
        <v>-0.5784377409260526</v>
      </c>
      <c r="R168" s="10">
        <v>0</v>
      </c>
      <c r="S168" s="1"/>
      <c r="T168" s="1"/>
    </row>
    <row r="169" spans="1:20" x14ac:dyDescent="0.25">
      <c r="A169" s="1"/>
      <c r="B169" s="12">
        <v>364</v>
      </c>
      <c r="C169" s="153">
        <v>32.383332650431512</v>
      </c>
      <c r="D169" s="153">
        <v>9.5815002844075288</v>
      </c>
      <c r="E169" s="153">
        <v>0.41772803040349454</v>
      </c>
      <c r="F169" s="154">
        <v>31816.303695645329</v>
      </c>
      <c r="G169" s="154">
        <v>-2717.2902194040526</v>
      </c>
      <c r="H169" s="154">
        <v>-4728.3567012703588</v>
      </c>
      <c r="I169" s="10">
        <v>1</v>
      </c>
      <c r="J169" s="1"/>
      <c r="K169" s="12">
        <f t="shared" si="8"/>
        <v>364</v>
      </c>
      <c r="L169" s="11">
        <f t="shared" si="7"/>
        <v>-0.30654473131392956</v>
      </c>
      <c r="M169" s="11">
        <f t="shared" si="9"/>
        <v>9.8905841068433697E-2</v>
      </c>
      <c r="N169" s="11">
        <f t="shared" si="9"/>
        <v>-0.67801252427657399</v>
      </c>
      <c r="O169" s="11">
        <f t="shared" si="9"/>
        <v>-0.40415475868141643</v>
      </c>
      <c r="P169" s="11">
        <f t="shared" si="9"/>
        <v>5.9758935866221032E-2</v>
      </c>
      <c r="Q169" s="11">
        <f t="shared" si="9"/>
        <v>0.2067585192762969</v>
      </c>
      <c r="R169" s="10">
        <v>1</v>
      </c>
      <c r="S169" s="1"/>
      <c r="T169" s="1"/>
    </row>
    <row r="170" spans="1:20" x14ac:dyDescent="0.25">
      <c r="A170" s="1"/>
      <c r="B170" s="12">
        <v>365</v>
      </c>
      <c r="C170" s="153">
        <v>48.703888602279406</v>
      </c>
      <c r="D170" s="153">
        <v>23.333018895500622</v>
      </c>
      <c r="E170" s="153">
        <v>0.98547935964721944</v>
      </c>
      <c r="F170" s="154">
        <v>67102.602940498793</v>
      </c>
      <c r="G170" s="154">
        <v>-7935.6659038641528</v>
      </c>
      <c r="H170" s="154">
        <v>-5607.1013129444927</v>
      </c>
      <c r="I170" s="10">
        <v>0</v>
      </c>
      <c r="J170" s="1"/>
      <c r="K170" s="12">
        <f t="shared" si="8"/>
        <v>365</v>
      </c>
      <c r="L170" s="11">
        <f t="shared" si="7"/>
        <v>1.6676438340140389</v>
      </c>
      <c r="M170" s="11">
        <f t="shared" si="9"/>
        <v>2.0806705885438772</v>
      </c>
      <c r="N170" s="11">
        <f t="shared" si="9"/>
        <v>0.27324995824735659</v>
      </c>
      <c r="O170" s="11">
        <f t="shared" si="9"/>
        <v>0.55627826156120186</v>
      </c>
      <c r="P170" s="11">
        <f t="shared" si="9"/>
        <v>-1.1831672081901119</v>
      </c>
      <c r="Q170" s="11">
        <f t="shared" si="9"/>
        <v>8.6516832137316549E-2</v>
      </c>
      <c r="R170" s="10">
        <v>0</v>
      </c>
      <c r="S170" s="1"/>
      <c r="T170" s="1"/>
    </row>
    <row r="171" spans="1:20" x14ac:dyDescent="0.25">
      <c r="A171" s="1"/>
      <c r="B171" s="12">
        <v>366</v>
      </c>
      <c r="C171" s="153">
        <v>30.575827705984114</v>
      </c>
      <c r="D171" s="153">
        <v>3.7478983746216095</v>
      </c>
      <c r="E171" s="153">
        <v>0.84569096707080382</v>
      </c>
      <c r="F171" s="154">
        <v>52641.851997111167</v>
      </c>
      <c r="G171" s="154">
        <v>-4372.7533177639425</v>
      </c>
      <c r="H171" s="154">
        <v>-2764.2716542665139</v>
      </c>
      <c r="I171" s="10">
        <v>0</v>
      </c>
      <c r="J171" s="1"/>
      <c r="K171" s="12">
        <f t="shared" si="8"/>
        <v>366</v>
      </c>
      <c r="L171" s="11">
        <f t="shared" si="7"/>
        <v>-0.52518652290668422</v>
      </c>
      <c r="M171" s="11">
        <f t="shared" si="9"/>
        <v>-0.74178869911807732</v>
      </c>
      <c r="N171" s="11">
        <f t="shared" si="9"/>
        <v>3.9035705455731567E-2</v>
      </c>
      <c r="O171" s="11">
        <f t="shared" si="9"/>
        <v>0.16268122813016758</v>
      </c>
      <c r="P171" s="11">
        <f t="shared" si="9"/>
        <v>-0.334543523345259</v>
      </c>
      <c r="Q171" s="11">
        <f t="shared" si="9"/>
        <v>0.47551111997362344</v>
      </c>
      <c r="R171" s="10">
        <v>0</v>
      </c>
      <c r="S171" s="1"/>
      <c r="T171" s="1"/>
    </row>
    <row r="172" spans="1:20" x14ac:dyDescent="0.25">
      <c r="A172" s="1"/>
      <c r="B172" s="12">
        <v>367</v>
      </c>
      <c r="C172" s="153">
        <v>30.881325517114771</v>
      </c>
      <c r="D172" s="153">
        <v>0.26205407405508807</v>
      </c>
      <c r="E172" s="153">
        <v>0.16589843755973971</v>
      </c>
      <c r="F172" s="154">
        <v>22259.737263727475</v>
      </c>
      <c r="G172" s="154">
        <v>-808.79310332248258</v>
      </c>
      <c r="H172" s="154">
        <v>137.64081575129239</v>
      </c>
      <c r="I172" s="10">
        <v>1</v>
      </c>
      <c r="J172" s="1"/>
      <c r="K172" s="12">
        <f t="shared" si="8"/>
        <v>367</v>
      </c>
      <c r="L172" s="11">
        <f t="shared" si="7"/>
        <v>-0.48823249467098684</v>
      </c>
      <c r="M172" s="11">
        <f t="shared" si="9"/>
        <v>-1.2441421878795493</v>
      </c>
      <c r="N172" s="11">
        <f t="shared" si="9"/>
        <v>-1.0999508471346506</v>
      </c>
      <c r="O172" s="11">
        <f t="shared" si="9"/>
        <v>-0.66426823495350718</v>
      </c>
      <c r="P172" s="11">
        <f t="shared" si="9"/>
        <v>0.51432968831278814</v>
      </c>
      <c r="Q172" s="11">
        <f t="shared" si="9"/>
        <v>0.87258991475544712</v>
      </c>
      <c r="R172" s="10">
        <v>1</v>
      </c>
      <c r="S172" s="1"/>
      <c r="T172" s="1"/>
    </row>
    <row r="173" spans="1:20" x14ac:dyDescent="0.25">
      <c r="A173" s="1"/>
      <c r="B173" s="12">
        <v>368</v>
      </c>
      <c r="C173" s="153">
        <v>50.309237258006547</v>
      </c>
      <c r="D173" s="153">
        <v>15.570767717281871</v>
      </c>
      <c r="E173" s="153">
        <v>0.43901762748188522</v>
      </c>
      <c r="F173" s="154">
        <v>62266.569794003095</v>
      </c>
      <c r="G173" s="154">
        <v>-3662.9737656536104</v>
      </c>
      <c r="H173" s="154">
        <v>-6062.6501198414035</v>
      </c>
      <c r="I173" s="10">
        <v>0</v>
      </c>
      <c r="J173" s="1"/>
      <c r="K173" s="12">
        <f t="shared" si="8"/>
        <v>368</v>
      </c>
      <c r="L173" s="11">
        <f t="shared" si="7"/>
        <v>1.8618321305923982</v>
      </c>
      <c r="M173" s="11">
        <f t="shared" si="9"/>
        <v>0.96203371787604397</v>
      </c>
      <c r="N173" s="11">
        <f t="shared" si="9"/>
        <v>-0.64234198697338374</v>
      </c>
      <c r="O173" s="11">
        <f t="shared" si="9"/>
        <v>0.42464966858655867</v>
      </c>
      <c r="P173" s="11">
        <f t="shared" si="9"/>
        <v>-0.16548640381634946</v>
      </c>
      <c r="Q173" s="11">
        <f t="shared" si="9"/>
        <v>2.4182501561931188E-2</v>
      </c>
      <c r="R173" s="10">
        <v>0</v>
      </c>
      <c r="S173" s="1"/>
      <c r="T173" s="1"/>
    </row>
    <row r="174" spans="1:20" x14ac:dyDescent="0.25">
      <c r="A174" s="1"/>
      <c r="B174" s="12">
        <v>369</v>
      </c>
      <c r="C174" s="153">
        <v>41.899170356491148</v>
      </c>
      <c r="D174" s="153">
        <v>2.525774908141202</v>
      </c>
      <c r="E174" s="153">
        <v>0.57038285232537189</v>
      </c>
      <c r="F174" s="154">
        <v>27757.449348083028</v>
      </c>
      <c r="G174" s="154">
        <v>-2935.7393197236497</v>
      </c>
      <c r="H174" s="154">
        <v>-1667.3028542937309</v>
      </c>
      <c r="I174" s="10">
        <v>0</v>
      </c>
      <c r="J174" s="1"/>
      <c r="K174" s="12">
        <f t="shared" si="8"/>
        <v>369</v>
      </c>
      <c r="L174" s="11">
        <f t="shared" si="7"/>
        <v>0.84452255121284048</v>
      </c>
      <c r="M174" s="11">
        <f t="shared" si="9"/>
        <v>-0.91791188023202419</v>
      </c>
      <c r="N174" s="11">
        <f t="shared" si="9"/>
        <v>-0.42224067947246324</v>
      </c>
      <c r="O174" s="11">
        <f t="shared" si="9"/>
        <v>-0.5146298672413685</v>
      </c>
      <c r="P174" s="11">
        <f t="shared" si="9"/>
        <v>7.7281672227588784E-3</v>
      </c>
      <c r="Q174" s="11">
        <f t="shared" si="9"/>
        <v>0.62561318318429748</v>
      </c>
      <c r="R174" s="10">
        <v>0</v>
      </c>
      <c r="S174" s="1"/>
      <c r="T174" s="1"/>
    </row>
    <row r="175" spans="1:20" x14ac:dyDescent="0.25">
      <c r="A175" s="1"/>
      <c r="B175" s="12">
        <v>370</v>
      </c>
      <c r="C175" s="153">
        <v>28.937343343624512</v>
      </c>
      <c r="D175" s="153">
        <v>1.0991974798506323</v>
      </c>
      <c r="E175" s="153">
        <v>0.74434668634714041</v>
      </c>
      <c r="F175" s="154">
        <v>16519.987163592334</v>
      </c>
      <c r="G175" s="154">
        <v>-2138.5309166982638</v>
      </c>
      <c r="H175" s="154">
        <v>-3522.6739739349377</v>
      </c>
      <c r="I175" s="10">
        <v>1</v>
      </c>
      <c r="J175" s="1"/>
      <c r="K175" s="12">
        <f t="shared" si="8"/>
        <v>370</v>
      </c>
      <c r="L175" s="11">
        <f t="shared" si="7"/>
        <v>-0.7233830244341195</v>
      </c>
      <c r="M175" s="11">
        <f t="shared" si="9"/>
        <v>-1.1234994183712539</v>
      </c>
      <c r="N175" s="11">
        <f t="shared" si="9"/>
        <v>-0.13076576766316153</v>
      </c>
      <c r="O175" s="11">
        <f t="shared" si="9"/>
        <v>-0.8204944655893166</v>
      </c>
      <c r="P175" s="11">
        <f t="shared" si="9"/>
        <v>0.19760931536093987</v>
      </c>
      <c r="Q175" s="11">
        <f t="shared" si="9"/>
        <v>0.37173628797401143</v>
      </c>
      <c r="R175" s="10">
        <v>1</v>
      </c>
      <c r="S175" s="1"/>
      <c r="T175" s="1"/>
    </row>
    <row r="176" spans="1:20" x14ac:dyDescent="0.25">
      <c r="A176" s="1"/>
      <c r="B176" s="12">
        <v>371</v>
      </c>
      <c r="C176" s="153">
        <v>29.351796898163318</v>
      </c>
      <c r="D176" s="153">
        <v>14.102595741858938</v>
      </c>
      <c r="E176" s="153">
        <v>0.10117535796922665</v>
      </c>
      <c r="F176" s="154">
        <v>42472.659165218218</v>
      </c>
      <c r="G176" s="154">
        <v>-2902.8173316742041</v>
      </c>
      <c r="H176" s="154">
        <v>-2886.9196207191494</v>
      </c>
      <c r="I176" s="10">
        <v>1</v>
      </c>
      <c r="J176" s="1"/>
      <c r="K176" s="12">
        <f t="shared" si="8"/>
        <v>371</v>
      </c>
      <c r="L176" s="11">
        <f t="shared" si="7"/>
        <v>-0.67324934818901583</v>
      </c>
      <c r="M176" s="11">
        <f t="shared" si="9"/>
        <v>0.75045188852248756</v>
      </c>
      <c r="N176" s="11">
        <f t="shared" si="9"/>
        <v>-1.2083938118563327</v>
      </c>
      <c r="O176" s="11">
        <f t="shared" si="9"/>
        <v>-0.11410689626882363</v>
      </c>
      <c r="P176" s="11">
        <f t="shared" si="9"/>
        <v>1.5569611023522667E-2</v>
      </c>
      <c r="Q176" s="11">
        <f t="shared" si="9"/>
        <v>0.45872877136572243</v>
      </c>
      <c r="R176" s="10">
        <v>1</v>
      </c>
      <c r="S176" s="1"/>
      <c r="T176" s="1"/>
    </row>
    <row r="177" spans="1:20" x14ac:dyDescent="0.25">
      <c r="A177" s="1"/>
      <c r="B177" s="12">
        <v>372</v>
      </c>
      <c r="C177" s="153">
        <v>29.177083044809741</v>
      </c>
      <c r="D177" s="153">
        <v>2.1432491215262104</v>
      </c>
      <c r="E177" s="153">
        <v>1.9492747909276522</v>
      </c>
      <c r="F177" s="154">
        <v>42565.987240488401</v>
      </c>
      <c r="G177" s="154">
        <v>-947.65418855263488</v>
      </c>
      <c r="H177" s="154">
        <v>750.35173264575928</v>
      </c>
      <c r="I177" s="10">
        <v>1</v>
      </c>
      <c r="J177" s="1"/>
      <c r="K177" s="12">
        <f t="shared" si="8"/>
        <v>372</v>
      </c>
      <c r="L177" s="11">
        <f t="shared" si="7"/>
        <v>-0.69438331522498342</v>
      </c>
      <c r="M177" s="11">
        <f t="shared" si="9"/>
        <v>-0.97303860044039281</v>
      </c>
      <c r="N177" s="11">
        <f t="shared" si="9"/>
        <v>1.8880809368490328</v>
      </c>
      <c r="O177" s="11">
        <f t="shared" si="9"/>
        <v>-0.11156666487240578</v>
      </c>
      <c r="P177" s="11">
        <f t="shared" si="9"/>
        <v>0.48125539783221538</v>
      </c>
      <c r="Q177" s="11">
        <f t="shared" si="9"/>
        <v>0.95642928446208342</v>
      </c>
      <c r="R177" s="10">
        <v>1</v>
      </c>
      <c r="S177" s="1"/>
      <c r="T177" s="1"/>
    </row>
    <row r="178" spans="1:20" x14ac:dyDescent="0.25">
      <c r="A178" s="1"/>
      <c r="B178" s="12">
        <v>373</v>
      </c>
      <c r="C178" s="153">
        <v>26.207293156139148</v>
      </c>
      <c r="D178" s="153">
        <v>0.72579634976738405</v>
      </c>
      <c r="E178" s="153">
        <v>2.2371860811996571</v>
      </c>
      <c r="F178" s="154">
        <v>17691.961825869475</v>
      </c>
      <c r="G178" s="154">
        <v>-653.89799000411654</v>
      </c>
      <c r="H178" s="154">
        <v>-3788.9908495805275</v>
      </c>
      <c r="I178" s="10">
        <v>1</v>
      </c>
      <c r="J178" s="1"/>
      <c r="K178" s="12">
        <f t="shared" si="8"/>
        <v>373</v>
      </c>
      <c r="L178" s="11">
        <f t="shared" si="7"/>
        <v>-1.0536189476959641</v>
      </c>
      <c r="M178" s="11">
        <f t="shared" si="9"/>
        <v>-1.1773111621643746</v>
      </c>
      <c r="N178" s="11">
        <f t="shared" si="9"/>
        <v>2.3704738342741027</v>
      </c>
      <c r="O178" s="11">
        <f t="shared" si="9"/>
        <v>-0.78859530958182378</v>
      </c>
      <c r="P178" s="11">
        <f t="shared" si="9"/>
        <v>0.5512230048486757</v>
      </c>
      <c r="Q178" s="11">
        <f t="shared" si="9"/>
        <v>0.33529522191705941</v>
      </c>
      <c r="R178" s="10">
        <v>1</v>
      </c>
      <c r="S178" s="1"/>
      <c r="T178" s="1"/>
    </row>
    <row r="179" spans="1:20" x14ac:dyDescent="0.25">
      <c r="A179" s="1"/>
      <c r="B179" s="12">
        <v>374</v>
      </c>
      <c r="C179" s="153">
        <v>27.549754053476782</v>
      </c>
      <c r="D179" s="153">
        <v>12.0635733472804</v>
      </c>
      <c r="E179" s="153">
        <v>1.9434093010247813</v>
      </c>
      <c r="F179" s="154">
        <v>27840.438834677203</v>
      </c>
      <c r="G179" s="154">
        <v>-120.8670820996489</v>
      </c>
      <c r="H179" s="154">
        <v>8.0499970875196709</v>
      </c>
      <c r="I179" s="10">
        <v>0</v>
      </c>
      <c r="J179" s="1"/>
      <c r="K179" s="12">
        <f t="shared" si="8"/>
        <v>374</v>
      </c>
      <c r="L179" s="11">
        <f t="shared" si="7"/>
        <v>-0.89123042608289949</v>
      </c>
      <c r="M179" s="11">
        <f t="shared" si="9"/>
        <v>0.45660341875210009</v>
      </c>
      <c r="N179" s="11">
        <f t="shared" si="9"/>
        <v>1.8782533588252941</v>
      </c>
      <c r="O179" s="11">
        <f t="shared" si="9"/>
        <v>-0.51237103463597278</v>
      </c>
      <c r="P179" s="11">
        <f t="shared" si="9"/>
        <v>0.67818167763980319</v>
      </c>
      <c r="Q179" s="11">
        <f t="shared" si="9"/>
        <v>0.85485755148761744</v>
      </c>
      <c r="R179" s="10">
        <v>0</v>
      </c>
      <c r="S179" s="1"/>
      <c r="T179" s="1"/>
    </row>
    <row r="180" spans="1:20" x14ac:dyDescent="0.25">
      <c r="A180" s="1"/>
      <c r="B180" s="12">
        <v>375</v>
      </c>
      <c r="C180" s="153">
        <v>43.059300980851575</v>
      </c>
      <c r="D180" s="153">
        <v>4.693802567855017</v>
      </c>
      <c r="E180" s="153">
        <v>0.85686997393892372</v>
      </c>
      <c r="F180" s="154">
        <v>29562.033609996401</v>
      </c>
      <c r="G180" s="154">
        <v>-134.00945757568167</v>
      </c>
      <c r="H180" s="154">
        <v>-1865.4233568742461</v>
      </c>
      <c r="I180" s="10">
        <v>0</v>
      </c>
      <c r="J180" s="1"/>
      <c r="K180" s="12">
        <f t="shared" si="8"/>
        <v>375</v>
      </c>
      <c r="L180" s="11">
        <f t="shared" si="7"/>
        <v>0.9848557984169487</v>
      </c>
      <c r="M180" s="11">
        <f t="shared" si="9"/>
        <v>-0.60547214836803909</v>
      </c>
      <c r="N180" s="11">
        <f t="shared" si="9"/>
        <v>5.7766035580515407E-2</v>
      </c>
      <c r="O180" s="11">
        <f t="shared" si="9"/>
        <v>-0.46551215441676447</v>
      </c>
      <c r="P180" s="11">
        <f t="shared" si="9"/>
        <v>0.67505139284202409</v>
      </c>
      <c r="Q180" s="11">
        <f t="shared" si="9"/>
        <v>0.59850366447929082</v>
      </c>
      <c r="R180" s="10">
        <v>0</v>
      </c>
      <c r="S180" s="1"/>
      <c r="T180" s="1"/>
    </row>
    <row r="181" spans="1:20" x14ac:dyDescent="0.25">
      <c r="A181" s="1"/>
      <c r="B181" s="12">
        <v>376</v>
      </c>
      <c r="C181" s="153">
        <v>23.483270445874108</v>
      </c>
      <c r="D181" s="153">
        <v>4.3984289792851561</v>
      </c>
      <c r="E181" s="153">
        <v>1.4882026656662559</v>
      </c>
      <c r="F181" s="154">
        <v>22892.728408039067</v>
      </c>
      <c r="G181" s="154">
        <v>-791.33244734488892</v>
      </c>
      <c r="H181" s="154">
        <v>-1472.0877242111537</v>
      </c>
      <c r="I181" s="10">
        <v>0</v>
      </c>
      <c r="J181" s="1"/>
      <c r="K181" s="12">
        <f t="shared" si="8"/>
        <v>376</v>
      </c>
      <c r="L181" s="11">
        <f t="shared" si="7"/>
        <v>-1.3831257673267041</v>
      </c>
      <c r="M181" s="11">
        <f t="shared" si="9"/>
        <v>-0.64803915363616027</v>
      </c>
      <c r="N181" s="11">
        <f t="shared" si="9"/>
        <v>1.1155585456060568</v>
      </c>
      <c r="O181" s="11">
        <f t="shared" si="9"/>
        <v>-0.64703929313959108</v>
      </c>
      <c r="P181" s="11">
        <f t="shared" si="9"/>
        <v>0.51848851226859349</v>
      </c>
      <c r="Q181" s="11">
        <f t="shared" si="9"/>
        <v>0.65232514964684596</v>
      </c>
      <c r="R181" s="10">
        <v>0</v>
      </c>
      <c r="S181" s="1"/>
      <c r="T181" s="1"/>
    </row>
    <row r="182" spans="1:20" x14ac:dyDescent="0.25">
      <c r="A182" s="1"/>
      <c r="B182" s="12">
        <v>377</v>
      </c>
      <c r="C182" s="153">
        <v>53.537302159879594</v>
      </c>
      <c r="D182" s="153">
        <v>14.035966323075948</v>
      </c>
      <c r="E182" s="153">
        <v>0.88537398461296002</v>
      </c>
      <c r="F182" s="154">
        <v>50923.416418789428</v>
      </c>
      <c r="G182" s="154">
        <v>-871.17139592321791</v>
      </c>
      <c r="H182" s="154">
        <v>-640.56182221524364</v>
      </c>
      <c r="I182" s="10">
        <v>0</v>
      </c>
      <c r="J182" s="1"/>
      <c r="K182" s="12">
        <f t="shared" si="8"/>
        <v>377</v>
      </c>
      <c r="L182" s="11">
        <f t="shared" si="7"/>
        <v>2.252309565075429</v>
      </c>
      <c r="M182" s="11">
        <f t="shared" si="9"/>
        <v>0.74084976114854151</v>
      </c>
      <c r="N182" s="11">
        <f t="shared" si="9"/>
        <v>0.10552426098492042</v>
      </c>
      <c r="O182" s="11">
        <f t="shared" si="9"/>
        <v>0.11590833587735823</v>
      </c>
      <c r="P182" s="11">
        <f t="shared" si="9"/>
        <v>0.49947226612183077</v>
      </c>
      <c r="Q182" s="11">
        <f t="shared" si="9"/>
        <v>0.7661057362102921</v>
      </c>
      <c r="R182" s="10">
        <v>0</v>
      </c>
      <c r="S182" s="1"/>
      <c r="T182" s="1"/>
    </row>
    <row r="183" spans="1:20" x14ac:dyDescent="0.25">
      <c r="A183" s="1"/>
      <c r="B183" s="12">
        <v>378</v>
      </c>
      <c r="C183" s="153">
        <v>23.214070543697488</v>
      </c>
      <c r="D183" s="153">
        <v>1.0192640693573345</v>
      </c>
      <c r="E183" s="153">
        <v>0.15089488647937366</v>
      </c>
      <c r="F183" s="154">
        <v>15093.643104372291</v>
      </c>
      <c r="G183" s="154">
        <v>-176.48061868464657</v>
      </c>
      <c r="H183" s="154">
        <v>-555.85446275898357</v>
      </c>
      <c r="I183" s="10">
        <v>0</v>
      </c>
      <c r="J183" s="1"/>
      <c r="K183" s="12">
        <f t="shared" si="8"/>
        <v>378</v>
      </c>
      <c r="L183" s="11">
        <f t="shared" si="7"/>
        <v>-1.4156890801349493</v>
      </c>
      <c r="M183" s="11">
        <f t="shared" si="9"/>
        <v>-1.1350188163040258</v>
      </c>
      <c r="N183" s="11">
        <f t="shared" si="9"/>
        <v>-1.1250891682837969</v>
      </c>
      <c r="O183" s="11">
        <f t="shared" si="9"/>
        <v>-0.85931712373195601</v>
      </c>
      <c r="P183" s="11">
        <f t="shared" si="9"/>
        <v>0.66493550243805011</v>
      </c>
      <c r="Q183" s="11">
        <f t="shared" si="9"/>
        <v>0.77769653936151051</v>
      </c>
      <c r="R183" s="10">
        <v>0</v>
      </c>
      <c r="S183" s="1"/>
      <c r="T183" s="1"/>
    </row>
    <row r="184" spans="1:20" x14ac:dyDescent="0.25">
      <c r="A184" s="1"/>
      <c r="B184" s="12">
        <v>379</v>
      </c>
      <c r="C184" s="153">
        <v>44.708198396353374</v>
      </c>
      <c r="D184" s="153">
        <v>22.818379065673287</v>
      </c>
      <c r="E184" s="153">
        <v>1.1734292093966339</v>
      </c>
      <c r="F184" s="154">
        <v>87642.029456870587</v>
      </c>
      <c r="G184" s="154">
        <v>-2572.0382884665096</v>
      </c>
      <c r="H184" s="154">
        <v>-17849.56148826428</v>
      </c>
      <c r="I184" s="10">
        <v>0</v>
      </c>
      <c r="J184" s="1"/>
      <c r="K184" s="12">
        <f t="shared" si="8"/>
        <v>379</v>
      </c>
      <c r="L184" s="11">
        <f t="shared" si="7"/>
        <v>1.1843118973811462</v>
      </c>
      <c r="M184" s="11">
        <f t="shared" si="9"/>
        <v>2.006504592682457</v>
      </c>
      <c r="N184" s="11">
        <f t="shared" si="9"/>
        <v>0.58815831944976016</v>
      </c>
      <c r="O184" s="11">
        <f t="shared" si="9"/>
        <v>1.1153265002638606</v>
      </c>
      <c r="P184" s="11">
        <f t="shared" si="9"/>
        <v>9.4355414416924618E-2</v>
      </c>
      <c r="Q184" s="11">
        <f t="shared" si="9"/>
        <v>-1.5886616516405301</v>
      </c>
      <c r="R184" s="10">
        <v>0</v>
      </c>
      <c r="S184" s="1"/>
      <c r="T184" s="1"/>
    </row>
    <row r="185" spans="1:20" x14ac:dyDescent="0.25">
      <c r="A185" s="1"/>
      <c r="B185" s="12">
        <v>380</v>
      </c>
      <c r="C185" s="153">
        <v>39.955050275987034</v>
      </c>
      <c r="D185" s="153">
        <v>11.879979650930331</v>
      </c>
      <c r="E185" s="153">
        <v>9.8558766192791997E-2</v>
      </c>
      <c r="F185" s="154">
        <v>86131.421639543973</v>
      </c>
      <c r="G185" s="154">
        <v>-10018.752123131469</v>
      </c>
      <c r="H185" s="154">
        <v>-35982.417306089585</v>
      </c>
      <c r="I185" s="10">
        <v>1</v>
      </c>
      <c r="J185" s="1"/>
      <c r="K185" s="12">
        <f t="shared" si="8"/>
        <v>380</v>
      </c>
      <c r="L185" s="11">
        <f t="shared" si="7"/>
        <v>0.60935533976002554</v>
      </c>
      <c r="M185" s="11">
        <f t="shared" si="9"/>
        <v>0.43014528524881007</v>
      </c>
      <c r="N185" s="11">
        <f t="shared" si="9"/>
        <v>-1.2127778889351453</v>
      </c>
      <c r="O185" s="11">
        <f t="shared" si="9"/>
        <v>1.0742103260136318</v>
      </c>
      <c r="P185" s="11">
        <f t="shared" si="9"/>
        <v>-1.6793220423391759</v>
      </c>
      <c r="Q185" s="11">
        <f t="shared" si="9"/>
        <v>-4.0698434958504865</v>
      </c>
      <c r="R185" s="10">
        <v>1</v>
      </c>
      <c r="S185" s="1"/>
      <c r="T185" s="1"/>
    </row>
    <row r="186" spans="1:20" x14ac:dyDescent="0.25">
      <c r="A186" s="1"/>
      <c r="B186" s="12">
        <v>381</v>
      </c>
      <c r="C186" s="153">
        <v>27.131662083768589</v>
      </c>
      <c r="D186" s="153">
        <v>0.31834741945411071</v>
      </c>
      <c r="E186" s="153">
        <v>1.9124621826839634</v>
      </c>
      <c r="F186" s="154">
        <v>15519.164928927878</v>
      </c>
      <c r="G186" s="154">
        <v>-1141.4573613386615</v>
      </c>
      <c r="H186" s="154">
        <v>-5534.9323648792706</v>
      </c>
      <c r="I186" s="10">
        <v>1</v>
      </c>
      <c r="J186" s="1"/>
      <c r="K186" s="12">
        <f t="shared" si="8"/>
        <v>381</v>
      </c>
      <c r="L186" s="11">
        <f t="shared" si="7"/>
        <v>-0.94180421709152673</v>
      </c>
      <c r="M186" s="11">
        <f t="shared" si="9"/>
        <v>-1.2360296171457794</v>
      </c>
      <c r="N186" s="11">
        <f t="shared" si="9"/>
        <v>1.8264017274798205</v>
      </c>
      <c r="O186" s="11">
        <f t="shared" si="9"/>
        <v>-0.84773514376003589</v>
      </c>
      <c r="P186" s="11">
        <f t="shared" si="9"/>
        <v>0.43509485960685351</v>
      </c>
      <c r="Q186" s="11">
        <f t="shared" si="9"/>
        <v>9.6391960768689292E-2</v>
      </c>
      <c r="R186" s="10">
        <v>1</v>
      </c>
      <c r="S186" s="1"/>
      <c r="T186" s="1"/>
    </row>
    <row r="187" spans="1:20" x14ac:dyDescent="0.25">
      <c r="A187" s="1"/>
      <c r="B187" s="12">
        <v>382</v>
      </c>
      <c r="C187" s="153">
        <v>45.850528273993667</v>
      </c>
      <c r="D187" s="153">
        <v>2.5607943491492673</v>
      </c>
      <c r="E187" s="153">
        <v>0.24483094495159874</v>
      </c>
      <c r="F187" s="154">
        <v>42964.690424199231</v>
      </c>
      <c r="G187" s="154">
        <v>-756.51981670364125</v>
      </c>
      <c r="H187" s="154">
        <v>-2553.6212064702536</v>
      </c>
      <c r="I187" s="10">
        <v>0</v>
      </c>
      <c r="J187" s="1"/>
      <c r="K187" s="12">
        <f t="shared" si="8"/>
        <v>382</v>
      </c>
      <c r="L187" s="11">
        <f t="shared" si="7"/>
        <v>1.3224919072364245</v>
      </c>
      <c r="M187" s="11">
        <f t="shared" si="9"/>
        <v>-0.91286514353124282</v>
      </c>
      <c r="N187" s="11">
        <f t="shared" si="9"/>
        <v>-0.96770010800659545</v>
      </c>
      <c r="O187" s="11">
        <f t="shared" si="9"/>
        <v>-0.10071464266813367</v>
      </c>
      <c r="P187" s="11">
        <f t="shared" si="9"/>
        <v>0.52678027418528273</v>
      </c>
      <c r="Q187" s="11">
        <f t="shared" si="9"/>
        <v>0.5043351547422108</v>
      </c>
      <c r="R187" s="10">
        <v>0</v>
      </c>
      <c r="S187" s="1"/>
      <c r="T187" s="1"/>
    </row>
    <row r="188" spans="1:20" x14ac:dyDescent="0.25">
      <c r="A188" s="1"/>
      <c r="B188" s="12">
        <v>383</v>
      </c>
      <c r="C188" s="153">
        <v>30.37831009205345</v>
      </c>
      <c r="D188" s="153">
        <v>7.7387477022796887</v>
      </c>
      <c r="E188" s="153">
        <v>1.2258194110381249</v>
      </c>
      <c r="F188" s="154">
        <v>34103.341572278834</v>
      </c>
      <c r="G188" s="154">
        <v>-591.30471722299433</v>
      </c>
      <c r="H188" s="154">
        <v>-7259.6093914749072</v>
      </c>
      <c r="I188" s="10">
        <v>0</v>
      </c>
      <c r="J188" s="1"/>
      <c r="K188" s="12">
        <f t="shared" si="8"/>
        <v>383</v>
      </c>
      <c r="L188" s="11">
        <f t="shared" ref="L188:L205" si="10">(C188-C$207)/C$209</f>
        <v>-0.54907890843713125</v>
      </c>
      <c r="M188" s="11">
        <f t="shared" si="9"/>
        <v>-0.16665770931896709</v>
      </c>
      <c r="N188" s="11">
        <f t="shared" si="9"/>
        <v>0.67593765294740138</v>
      </c>
      <c r="O188" s="11">
        <f t="shared" si="9"/>
        <v>-0.34190547943503158</v>
      </c>
      <c r="P188" s="11">
        <f t="shared" si="9"/>
        <v>0.56613163157200352</v>
      </c>
      <c r="Q188" s="11">
        <f t="shared" si="9"/>
        <v>-0.13960160629582399</v>
      </c>
      <c r="R188" s="10">
        <v>0</v>
      </c>
      <c r="S188" s="1"/>
      <c r="T188" s="1"/>
    </row>
    <row r="189" spans="1:20" x14ac:dyDescent="0.25">
      <c r="A189" s="1"/>
      <c r="B189" s="12">
        <v>384</v>
      </c>
      <c r="C189" s="153">
        <v>38.772641247481722</v>
      </c>
      <c r="D189" s="153">
        <v>22.299269155072835</v>
      </c>
      <c r="E189" s="153">
        <v>1.2688418800716375</v>
      </c>
      <c r="F189" s="154">
        <v>55032.952187855168</v>
      </c>
      <c r="G189" s="154">
        <v>-1140.8262258979819</v>
      </c>
      <c r="H189" s="154">
        <v>-286.06210940313497</v>
      </c>
      <c r="I189" s="10">
        <v>0</v>
      </c>
      <c r="J189" s="1"/>
      <c r="K189" s="12">
        <f t="shared" si="8"/>
        <v>384</v>
      </c>
      <c r="L189" s="11">
        <f t="shared" si="10"/>
        <v>0.46632722291750844</v>
      </c>
      <c r="M189" s="11">
        <f t="shared" si="9"/>
        <v>1.9316944026236493</v>
      </c>
      <c r="N189" s="11">
        <f t="shared" si="9"/>
        <v>0.74802143080776029</v>
      </c>
      <c r="O189" s="11">
        <f t="shared" si="9"/>
        <v>0.22776290648820355</v>
      </c>
      <c r="P189" s="11">
        <f t="shared" si="9"/>
        <v>0.43524518506962101</v>
      </c>
      <c r="Q189" s="11">
        <f t="shared" si="9"/>
        <v>0.81461316714361409</v>
      </c>
      <c r="R189" s="10">
        <v>0</v>
      </c>
      <c r="S189" s="1"/>
      <c r="T189" s="1"/>
    </row>
    <row r="190" spans="1:20" x14ac:dyDescent="0.25">
      <c r="A190" s="1"/>
      <c r="B190" s="12">
        <v>385</v>
      </c>
      <c r="C190" s="153">
        <v>35.899473703525253</v>
      </c>
      <c r="D190" s="153">
        <v>18.830875043320347</v>
      </c>
      <c r="E190" s="153">
        <v>0.39519027322944372</v>
      </c>
      <c r="F190" s="154">
        <v>59836.795767003387</v>
      </c>
      <c r="G190" s="154">
        <v>-2138.3044475833158</v>
      </c>
      <c r="H190" s="154">
        <v>-5043.7231943740453</v>
      </c>
      <c r="I190" s="10">
        <v>0</v>
      </c>
      <c r="J190" s="1"/>
      <c r="K190" s="12">
        <f t="shared" si="8"/>
        <v>385</v>
      </c>
      <c r="L190" s="11">
        <f t="shared" si="10"/>
        <v>0.11877934965354196</v>
      </c>
      <c r="M190" s="11">
        <f t="shared" si="9"/>
        <v>1.4318557029561285</v>
      </c>
      <c r="N190" s="11">
        <f t="shared" si="9"/>
        <v>-0.71577434311452792</v>
      </c>
      <c r="O190" s="11">
        <f t="shared" si="9"/>
        <v>0.35851535421527303</v>
      </c>
      <c r="P190" s="11">
        <f t="shared" si="9"/>
        <v>0.19766325635729787</v>
      </c>
      <c r="Q190" s="11">
        <f t="shared" si="9"/>
        <v>0.16360582315262168</v>
      </c>
      <c r="R190" s="10">
        <v>0</v>
      </c>
      <c r="S190" s="1"/>
      <c r="T190" s="1"/>
    </row>
    <row r="191" spans="1:20" x14ac:dyDescent="0.25">
      <c r="A191" s="1"/>
      <c r="B191" s="12">
        <v>386</v>
      </c>
      <c r="C191" s="153">
        <v>32.750849766304135</v>
      </c>
      <c r="D191" s="153">
        <v>0.61877946846222598</v>
      </c>
      <c r="E191" s="153">
        <v>0.95258972965889355</v>
      </c>
      <c r="F191" s="154">
        <v>25930.887213385649</v>
      </c>
      <c r="G191" s="154">
        <v>-297.60971789103098</v>
      </c>
      <c r="H191" s="154">
        <v>-2750.9080130749753</v>
      </c>
      <c r="I191" s="10">
        <v>0</v>
      </c>
      <c r="J191" s="1"/>
      <c r="K191" s="12">
        <f t="shared" si="8"/>
        <v>386</v>
      </c>
      <c r="L191" s="11">
        <f t="shared" si="10"/>
        <v>-0.26208864232659967</v>
      </c>
      <c r="M191" s="11">
        <f>(D191-D$207)/D$209</f>
        <v>-1.1927336248576399</v>
      </c>
      <c r="N191" s="11">
        <f t="shared" si="9"/>
        <v>0.2181436652974767</v>
      </c>
      <c r="O191" s="11">
        <f t="shared" si="9"/>
        <v>-0.56434578036433714</v>
      </c>
      <c r="P191" s="11">
        <f t="shared" si="9"/>
        <v>0.6360846620016386</v>
      </c>
      <c r="Q191" s="11">
        <f t="shared" si="9"/>
        <v>0.47733971356252669</v>
      </c>
      <c r="R191" s="10">
        <v>0</v>
      </c>
      <c r="S191" s="1"/>
      <c r="T191" s="1"/>
    </row>
    <row r="192" spans="1:20" x14ac:dyDescent="0.25">
      <c r="A192" s="1"/>
      <c r="B192" s="12">
        <v>387</v>
      </c>
      <c r="C192" s="153">
        <v>37.262917806776173</v>
      </c>
      <c r="D192" s="153">
        <v>10.724150016064403</v>
      </c>
      <c r="E192" s="153">
        <v>1.5709459594753019</v>
      </c>
      <c r="F192" s="154">
        <v>31600.881451403744</v>
      </c>
      <c r="G192" s="154">
        <v>-2302.4166184104488</v>
      </c>
      <c r="H192" s="154">
        <v>-20103.026610166784</v>
      </c>
      <c r="I192" s="10">
        <v>0</v>
      </c>
      <c r="J192" s="1"/>
      <c r="K192" s="12">
        <f t="shared" si="8"/>
        <v>387</v>
      </c>
      <c r="L192" s="11">
        <f t="shared" si="10"/>
        <v>0.28370606943216847</v>
      </c>
      <c r="M192" s="11">
        <f t="shared" si="9"/>
        <v>0.26357586922686332</v>
      </c>
      <c r="N192" s="11">
        <f t="shared" si="9"/>
        <v>1.254194224690854</v>
      </c>
      <c r="O192" s="11">
        <f t="shared" si="9"/>
        <v>-0.41001818559475489</v>
      </c>
      <c r="P192" s="11">
        <f t="shared" si="9"/>
        <v>0.15857459735439847</v>
      </c>
      <c r="Q192" s="11">
        <f t="shared" si="9"/>
        <v>-1.8970111363106967</v>
      </c>
      <c r="R192" s="10">
        <v>0</v>
      </c>
      <c r="S192" s="1"/>
      <c r="T192" s="1"/>
    </row>
    <row r="193" spans="1:20" x14ac:dyDescent="0.25">
      <c r="A193" s="1"/>
      <c r="B193" s="12">
        <v>388</v>
      </c>
      <c r="C193" s="153">
        <v>43.720106062698633</v>
      </c>
      <c r="D193" s="153">
        <v>13.611015775632083</v>
      </c>
      <c r="E193" s="153">
        <v>1.8955350518742122</v>
      </c>
      <c r="F193" s="154">
        <v>185556.70440371035</v>
      </c>
      <c r="G193" s="154">
        <v>-4673.5843404457983</v>
      </c>
      <c r="H193" s="154">
        <v>-8333.7824528676192</v>
      </c>
      <c r="I193" s="10">
        <v>0</v>
      </c>
      <c r="J193" s="1"/>
      <c r="K193" s="12">
        <f t="shared" si="8"/>
        <v>388</v>
      </c>
      <c r="L193" s="11">
        <f t="shared" si="10"/>
        <v>1.0647889722832082</v>
      </c>
      <c r="M193" s="11">
        <f t="shared" si="9"/>
        <v>0.67960910561357424</v>
      </c>
      <c r="N193" s="11">
        <f t="shared" si="9"/>
        <v>1.7980404649927029</v>
      </c>
      <c r="O193" s="11">
        <f t="shared" si="9"/>
        <v>3.7803973350577196</v>
      </c>
      <c r="P193" s="11">
        <f t="shared" si="9"/>
        <v>-0.40619623017277967</v>
      </c>
      <c r="Q193" s="11">
        <f t="shared" si="9"/>
        <v>-0.28658444916644399</v>
      </c>
      <c r="R193" s="10">
        <v>0</v>
      </c>
      <c r="S193" s="1"/>
      <c r="T193" s="1"/>
    </row>
    <row r="194" spans="1:20" x14ac:dyDescent="0.25">
      <c r="A194" s="1"/>
      <c r="B194" s="12">
        <v>389</v>
      </c>
      <c r="C194" s="153">
        <v>56.211611034577942</v>
      </c>
      <c r="D194" s="153">
        <v>12.494008857466325</v>
      </c>
      <c r="E194" s="153">
        <v>0.45365260316310196</v>
      </c>
      <c r="F194" s="154">
        <v>233588.69231033727</v>
      </c>
      <c r="G194" s="154">
        <v>-14613.558159912194</v>
      </c>
      <c r="H194" s="154">
        <v>-20247.997641966947</v>
      </c>
      <c r="I194" s="10">
        <v>0</v>
      </c>
      <c r="J194" s="1"/>
      <c r="K194" s="12">
        <f t="shared" si="8"/>
        <v>389</v>
      </c>
      <c r="L194" s="11">
        <f t="shared" si="10"/>
        <v>2.5758028343097288</v>
      </c>
      <c r="M194" s="11">
        <f t="shared" si="9"/>
        <v>0.51863452558999912</v>
      </c>
      <c r="N194" s="11">
        <f t="shared" si="9"/>
        <v>-0.61782121074422713</v>
      </c>
      <c r="O194" s="11">
        <f t="shared" si="9"/>
        <v>5.0877463118747466</v>
      </c>
      <c r="P194" s="11">
        <f t="shared" si="9"/>
        <v>-2.7737247636667215</v>
      </c>
      <c r="Q194" s="11">
        <f t="shared" si="9"/>
        <v>-1.9168480277332465</v>
      </c>
      <c r="R194" s="10">
        <v>0</v>
      </c>
      <c r="S194" s="1"/>
      <c r="T194" s="1"/>
    </row>
    <row r="195" spans="1:20" x14ac:dyDescent="0.25">
      <c r="A195" s="1"/>
      <c r="B195" s="12">
        <v>390</v>
      </c>
      <c r="C195" s="153">
        <v>45.356617415797153</v>
      </c>
      <c r="D195" s="153">
        <v>16.631775469618983</v>
      </c>
      <c r="E195" s="153">
        <v>1.3152802408499149</v>
      </c>
      <c r="F195" s="154">
        <v>59545.546828833096</v>
      </c>
      <c r="G195" s="154">
        <v>-4847.9616931081746</v>
      </c>
      <c r="H195" s="154">
        <v>-13622.85814643497</v>
      </c>
      <c r="I195" s="10">
        <v>0</v>
      </c>
      <c r="J195" s="1"/>
      <c r="K195" s="12">
        <f t="shared" si="8"/>
        <v>390</v>
      </c>
      <c r="L195" s="11">
        <f t="shared" si="10"/>
        <v>1.2627468120681142</v>
      </c>
      <c r="M195" s="11">
        <f t="shared" si="9"/>
        <v>1.1149381220982555</v>
      </c>
      <c r="N195" s="11">
        <f t="shared" si="9"/>
        <v>0.82582850598824409</v>
      </c>
      <c r="O195" s="11">
        <f t="shared" si="9"/>
        <v>0.35058805372427165</v>
      </c>
      <c r="P195" s="11">
        <f t="shared" si="9"/>
        <v>-0.44772987659092228</v>
      </c>
      <c r="Q195" s="11">
        <f t="shared" si="9"/>
        <v>-1.0103071057284025</v>
      </c>
      <c r="R195" s="10">
        <v>0</v>
      </c>
      <c r="S195" s="1"/>
      <c r="T195" s="1"/>
    </row>
    <row r="196" spans="1:20" x14ac:dyDescent="0.25">
      <c r="A196" s="1"/>
      <c r="B196" s="12">
        <v>391</v>
      </c>
      <c r="C196" s="153">
        <v>29.006690598178057</v>
      </c>
      <c r="D196" s="153">
        <v>7.5558239486572667</v>
      </c>
      <c r="E196" s="153">
        <v>3.7861895936102126E-2</v>
      </c>
      <c r="F196" s="154">
        <v>37508.328162947539</v>
      </c>
      <c r="G196" s="154">
        <v>83.031736887721991</v>
      </c>
      <c r="H196" s="154">
        <v>-1554.7130349438141</v>
      </c>
      <c r="I196" s="10">
        <v>0</v>
      </c>
      <c r="J196" s="1"/>
      <c r="K196" s="12">
        <f t="shared" si="8"/>
        <v>391</v>
      </c>
      <c r="L196" s="11">
        <f t="shared" si="10"/>
        <v>-0.71499455057450223</v>
      </c>
      <c r="M196" s="11">
        <f t="shared" si="9"/>
        <v>-0.19301929574858279</v>
      </c>
      <c r="N196" s="11">
        <f t="shared" si="9"/>
        <v>-1.3144749744509516</v>
      </c>
      <c r="O196" s="11">
        <f t="shared" si="9"/>
        <v>-0.24922753855862953</v>
      </c>
      <c r="P196" s="11">
        <f t="shared" si="9"/>
        <v>0.72674682284701975</v>
      </c>
      <c r="Q196" s="11">
        <f t="shared" si="9"/>
        <v>0.64101924047722958</v>
      </c>
      <c r="R196" s="10">
        <v>0</v>
      </c>
      <c r="S196" s="1"/>
      <c r="T196" s="1"/>
    </row>
    <row r="197" spans="1:20" x14ac:dyDescent="0.25">
      <c r="A197" s="1"/>
      <c r="B197" s="12">
        <v>392</v>
      </c>
      <c r="C197" s="153">
        <v>25.596365600956059</v>
      </c>
      <c r="D197" s="153">
        <v>3.318904593444993</v>
      </c>
      <c r="E197" s="153">
        <v>0.46823525081831813</v>
      </c>
      <c r="F197" s="154">
        <v>34757.186478561096</v>
      </c>
      <c r="G197" s="154">
        <v>-838.06292015678753</v>
      </c>
      <c r="H197" s="154">
        <v>-5385.3515341081247</v>
      </c>
      <c r="I197" s="10">
        <v>0</v>
      </c>
      <c r="J197" s="1"/>
      <c r="K197" s="12">
        <f t="shared" si="8"/>
        <v>392</v>
      </c>
      <c r="L197" s="11">
        <f t="shared" si="10"/>
        <v>-1.1275187705478729</v>
      </c>
      <c r="M197" s="11">
        <f t="shared" si="9"/>
        <v>-0.80361203488669575</v>
      </c>
      <c r="N197" s="11">
        <f t="shared" si="9"/>
        <v>-0.59338810967381506</v>
      </c>
      <c r="O197" s="11">
        <f t="shared" si="9"/>
        <v>-0.32410893370623811</v>
      </c>
      <c r="P197" s="11">
        <f t="shared" si="9"/>
        <v>0.50735812804673919</v>
      </c>
      <c r="Q197" s="11">
        <f t="shared" si="9"/>
        <v>0.11685962704695788</v>
      </c>
      <c r="R197" s="10">
        <v>0</v>
      </c>
      <c r="S197" s="1"/>
      <c r="T197" s="1"/>
    </row>
    <row r="198" spans="1:20" x14ac:dyDescent="0.25">
      <c r="A198" s="1"/>
      <c r="B198" s="12">
        <v>393</v>
      </c>
      <c r="C198" s="153">
        <v>34.511069159110576</v>
      </c>
      <c r="D198" s="153">
        <v>1.7250716402082868</v>
      </c>
      <c r="E198" s="153">
        <v>1.7688469909536899</v>
      </c>
      <c r="F198" s="154">
        <v>29833.413447473707</v>
      </c>
      <c r="G198" s="154">
        <v>-5502.4336078320812</v>
      </c>
      <c r="H198" s="154">
        <v>-5496.2195689427954</v>
      </c>
      <c r="I198" s="10">
        <v>1</v>
      </c>
      <c r="J198" s="1"/>
      <c r="K198" s="12">
        <f t="shared" si="8"/>
        <v>393</v>
      </c>
      <c r="L198" s="11">
        <f t="shared" si="10"/>
        <v>-4.9166667854672594E-2</v>
      </c>
      <c r="M198" s="11">
        <f t="shared" si="9"/>
        <v>-1.0333031729651618</v>
      </c>
      <c r="N198" s="11">
        <f t="shared" si="9"/>
        <v>1.5857757055285029</v>
      </c>
      <c r="O198" s="11">
        <f t="shared" si="9"/>
        <v>-0.45812565703621821</v>
      </c>
      <c r="P198" s="11">
        <f t="shared" si="9"/>
        <v>-0.60361368077607691</v>
      </c>
      <c r="Q198" s="11">
        <f t="shared" si="9"/>
        <v>0.10168916752868366</v>
      </c>
      <c r="R198" s="10">
        <v>1</v>
      </c>
      <c r="S198" s="1"/>
      <c r="T198" s="1"/>
    </row>
    <row r="199" spans="1:20" x14ac:dyDescent="0.25">
      <c r="A199" s="1"/>
      <c r="B199" s="12">
        <v>394</v>
      </c>
      <c r="C199" s="153">
        <v>44.621885244232885</v>
      </c>
      <c r="D199" s="153">
        <v>22.760476596244736</v>
      </c>
      <c r="E199" s="153">
        <v>1.1002994769202279</v>
      </c>
      <c r="F199" s="154">
        <v>50644.739714311218</v>
      </c>
      <c r="G199" s="154">
        <v>-979.09294362878802</v>
      </c>
      <c r="H199" s="154">
        <v>-2409.493520951436</v>
      </c>
      <c r="I199" s="10">
        <v>0</v>
      </c>
      <c r="J199" s="1"/>
      <c r="K199" s="12">
        <f t="shared" ref="K199:K205" si="11">B199</f>
        <v>394</v>
      </c>
      <c r="L199" s="11">
        <f t="shared" si="10"/>
        <v>1.1738711722945481</v>
      </c>
      <c r="M199" s="11">
        <f t="shared" si="9"/>
        <v>1.9981601271764646</v>
      </c>
      <c r="N199" s="11">
        <f t="shared" si="9"/>
        <v>0.465630079921934</v>
      </c>
      <c r="O199" s="11">
        <f t="shared" si="9"/>
        <v>0.10832323019381722</v>
      </c>
      <c r="P199" s="11">
        <f t="shared" si="9"/>
        <v>0.47376723427643697</v>
      </c>
      <c r="Q199" s="11">
        <f t="shared" si="9"/>
        <v>0.52405664815450337</v>
      </c>
      <c r="R199" s="10">
        <v>0</v>
      </c>
      <c r="S199" s="1"/>
      <c r="T199" s="1"/>
    </row>
    <row r="200" spans="1:20" x14ac:dyDescent="0.25">
      <c r="A200" s="1"/>
      <c r="B200" s="12">
        <v>395</v>
      </c>
      <c r="C200" s="153">
        <v>38.837771157214746</v>
      </c>
      <c r="D200" s="153">
        <v>15.145963279954275</v>
      </c>
      <c r="E200" s="153">
        <v>1.0226730227358214</v>
      </c>
      <c r="F200" s="154">
        <v>72908.026114672597</v>
      </c>
      <c r="G200" s="154">
        <v>-2220.6363389195035</v>
      </c>
      <c r="H200" s="154">
        <v>361.2597608203962</v>
      </c>
      <c r="I200" s="10">
        <v>0</v>
      </c>
      <c r="J200" s="1"/>
      <c r="K200" s="12">
        <f t="shared" si="11"/>
        <v>395</v>
      </c>
      <c r="L200" s="11">
        <f t="shared" si="10"/>
        <v>0.47420555276332599</v>
      </c>
      <c r="M200" s="11">
        <f t="shared" si="9"/>
        <v>0.90081411862481231</v>
      </c>
      <c r="N200" s="11">
        <f t="shared" si="9"/>
        <v>0.33556762174089955</v>
      </c>
      <c r="O200" s="11">
        <f t="shared" si="9"/>
        <v>0.71429200151925254</v>
      </c>
      <c r="P200" s="11">
        <f t="shared" si="9"/>
        <v>0.17805323469172663</v>
      </c>
      <c r="Q200" s="11">
        <f t="shared" si="9"/>
        <v>0.90318847419369153</v>
      </c>
      <c r="R200" s="10">
        <v>0</v>
      </c>
      <c r="S200" s="1"/>
      <c r="T200" s="1"/>
    </row>
    <row r="201" spans="1:20" x14ac:dyDescent="0.25">
      <c r="A201" s="1"/>
      <c r="B201" s="12">
        <v>396</v>
      </c>
      <c r="C201" s="153">
        <v>49.656616698542976</v>
      </c>
      <c r="D201" s="153">
        <v>16.016210684951517</v>
      </c>
      <c r="E201" s="153">
        <v>0.23665137076948553</v>
      </c>
      <c r="F201" s="154">
        <v>70526.442260957308</v>
      </c>
      <c r="G201" s="154">
        <v>-3099.7713631406123</v>
      </c>
      <c r="H201" s="154">
        <v>-13605.372589177879</v>
      </c>
      <c r="I201" s="10">
        <v>0</v>
      </c>
      <c r="J201" s="1"/>
      <c r="K201" s="12">
        <f t="shared" si="11"/>
        <v>396</v>
      </c>
      <c r="L201" s="11">
        <f t="shared" si="10"/>
        <v>1.7828889836927337</v>
      </c>
      <c r="M201" s="11">
        <f t="shared" si="9"/>
        <v>1.0262275858628449</v>
      </c>
      <c r="N201" s="11">
        <f t="shared" si="9"/>
        <v>-0.981404914392219</v>
      </c>
      <c r="O201" s="11">
        <f t="shared" si="9"/>
        <v>0.64946934166159009</v>
      </c>
      <c r="P201" s="11">
        <f t="shared" si="9"/>
        <v>-3.134140682746972E-2</v>
      </c>
      <c r="Q201" s="11">
        <f t="shared" si="9"/>
        <v>-1.0079144960017241</v>
      </c>
      <c r="R201" s="10">
        <v>0</v>
      </c>
      <c r="S201" s="1"/>
      <c r="T201" s="1"/>
    </row>
    <row r="202" spans="1:20" x14ac:dyDescent="0.25">
      <c r="A202" s="1"/>
      <c r="B202" s="12">
        <v>397</v>
      </c>
      <c r="C202" s="153">
        <v>23.781739007137684</v>
      </c>
      <c r="D202" s="153">
        <v>2.9747878200452389</v>
      </c>
      <c r="E202" s="153">
        <v>0.69810378015888752</v>
      </c>
      <c r="F202" s="154">
        <v>17317.674094332964</v>
      </c>
      <c r="G202" s="154">
        <v>-122.44159227459069</v>
      </c>
      <c r="H202" s="154">
        <v>104.1565046370726</v>
      </c>
      <c r="I202" s="10">
        <v>0</v>
      </c>
      <c r="J202" s="1"/>
      <c r="K202" s="12">
        <f t="shared" si="11"/>
        <v>397</v>
      </c>
      <c r="L202" s="11">
        <f t="shared" si="10"/>
        <v>-1.3470220204632446</v>
      </c>
      <c r="M202" s="11">
        <f t="shared" si="9"/>
        <v>-0.85320353891073164</v>
      </c>
      <c r="N202" s="11">
        <f t="shared" si="9"/>
        <v>-0.20824536035448038</v>
      </c>
      <c r="O202" s="11">
        <f t="shared" si="9"/>
        <v>-0.79878278472465281</v>
      </c>
      <c r="P202" s="11">
        <f t="shared" si="9"/>
        <v>0.67780665675613139</v>
      </c>
      <c r="Q202" s="11">
        <f t="shared" si="9"/>
        <v>0.86800813979196845</v>
      </c>
      <c r="R202" s="10">
        <v>0</v>
      </c>
      <c r="S202" s="1"/>
      <c r="T202" s="1"/>
    </row>
    <row r="203" spans="1:20" x14ac:dyDescent="0.25">
      <c r="A203" s="1"/>
      <c r="B203" s="12">
        <v>398</v>
      </c>
      <c r="C203" s="153">
        <v>32.836250108882908</v>
      </c>
      <c r="D203" s="153">
        <v>3.9738117390068077</v>
      </c>
      <c r="E203" s="153">
        <v>0.74918195435305901</v>
      </c>
      <c r="F203" s="154">
        <v>29402.889007848848</v>
      </c>
      <c r="G203" s="154">
        <v>-441.76527706804916</v>
      </c>
      <c r="H203" s="154">
        <v>-3908.3679858516634</v>
      </c>
      <c r="I203" s="10">
        <v>0</v>
      </c>
      <c r="J203" s="1"/>
      <c r="K203" s="12">
        <f t="shared" si="11"/>
        <v>398</v>
      </c>
      <c r="L203" s="11">
        <f t="shared" si="10"/>
        <v>-0.25175833370895639</v>
      </c>
      <c r="M203" s="11">
        <f t="shared" si="9"/>
        <v>-0.70923177546595051</v>
      </c>
      <c r="N203" s="11">
        <f t="shared" si="9"/>
        <v>-0.12266431759151557</v>
      </c>
      <c r="O203" s="11">
        <f t="shared" si="9"/>
        <v>-0.46984379967758555</v>
      </c>
      <c r="P203" s="11">
        <f t="shared" si="9"/>
        <v>0.60174932009711768</v>
      </c>
      <c r="Q203" s="11">
        <f t="shared" si="9"/>
        <v>0.31896043239986999</v>
      </c>
      <c r="R203" s="10">
        <v>0</v>
      </c>
      <c r="S203" s="1"/>
      <c r="T203" s="1"/>
    </row>
    <row r="204" spans="1:20" x14ac:dyDescent="0.25">
      <c r="A204" s="1"/>
      <c r="B204" s="12">
        <v>399</v>
      </c>
      <c r="C204" s="153">
        <v>43.891856939230621</v>
      </c>
      <c r="D204" s="153">
        <v>13.967162694680452</v>
      </c>
      <c r="E204" s="153">
        <v>8.444089132891984E-2</v>
      </c>
      <c r="F204" s="154">
        <v>43729.52651573492</v>
      </c>
      <c r="G204" s="154">
        <v>-243.76157385661787</v>
      </c>
      <c r="H204" s="154">
        <v>-2534.8919835512443</v>
      </c>
      <c r="I204" s="10">
        <v>0</v>
      </c>
      <c r="J204" s="1"/>
      <c r="K204" s="12">
        <f t="shared" si="11"/>
        <v>399</v>
      </c>
      <c r="L204" s="11">
        <f t="shared" si="10"/>
        <v>1.0855645278178907</v>
      </c>
      <c r="M204" s="11">
        <f t="shared" si="9"/>
        <v>0.73093430314649932</v>
      </c>
      <c r="N204" s="11">
        <f t="shared" si="9"/>
        <v>-1.2364322671800339</v>
      </c>
      <c r="O204" s="11">
        <f t="shared" si="9"/>
        <v>-7.9897105745745295E-2</v>
      </c>
      <c r="P204" s="11">
        <f t="shared" si="9"/>
        <v>0.6489103514644714</v>
      </c>
      <c r="Q204" s="11">
        <f t="shared" si="9"/>
        <v>0.50689793957487483</v>
      </c>
      <c r="R204" s="10">
        <v>0</v>
      </c>
      <c r="S204" s="1"/>
      <c r="T204" s="1"/>
    </row>
    <row r="205" spans="1:20" x14ac:dyDescent="0.25">
      <c r="A205" s="1"/>
      <c r="B205" s="7">
        <v>400</v>
      </c>
      <c r="C205" s="9">
        <v>41.33334201303505</v>
      </c>
      <c r="D205" s="9">
        <v>6.5645177008507698</v>
      </c>
      <c r="E205" s="9">
        <v>1.4069205485972041</v>
      </c>
      <c r="F205" s="8">
        <v>53666.250198363043</v>
      </c>
      <c r="G205" s="8">
        <v>-1227.5111165463902</v>
      </c>
      <c r="H205" s="8">
        <v>-10750.936638874882</v>
      </c>
      <c r="I205" s="5">
        <v>0</v>
      </c>
      <c r="J205" s="1"/>
      <c r="K205" s="7">
        <f t="shared" si="11"/>
        <v>400</v>
      </c>
      <c r="L205" s="6">
        <f t="shared" si="10"/>
        <v>0.77607807855607314</v>
      </c>
      <c r="M205" s="6">
        <f t="shared" si="9"/>
        <v>-0.33587884685811026</v>
      </c>
      <c r="N205" s="6">
        <f t="shared" si="9"/>
        <v>0.97937105561655347</v>
      </c>
      <c r="O205" s="6">
        <f t="shared" si="9"/>
        <v>0.19056360399317174</v>
      </c>
      <c r="P205" s="6">
        <f t="shared" si="9"/>
        <v>0.41459835483039148</v>
      </c>
      <c r="Q205" s="6">
        <f t="shared" si="9"/>
        <v>-0.61733207884106145</v>
      </c>
      <c r="R205" s="5">
        <v>0</v>
      </c>
      <c r="S205" s="1"/>
      <c r="T205" s="1"/>
    </row>
    <row r="206" spans="1:20" x14ac:dyDescent="0.25">
      <c r="A206" s="1"/>
      <c r="B206" s="1"/>
      <c r="C206" s="1"/>
      <c r="D206" s="1"/>
      <c r="E206" s="1"/>
      <c r="F206" s="1"/>
      <c r="G206" s="1"/>
      <c r="H206" s="1"/>
      <c r="I206" s="1"/>
      <c r="J206" s="1"/>
      <c r="K206" s="1"/>
      <c r="L206" s="1"/>
      <c r="M206" s="1"/>
      <c r="N206" s="1"/>
      <c r="O206" s="1"/>
      <c r="P206" s="1"/>
      <c r="Q206" s="1"/>
      <c r="R206" s="1"/>
      <c r="S206" s="1"/>
      <c r="T206" s="1"/>
    </row>
    <row r="207" spans="1:20" x14ac:dyDescent="0.25">
      <c r="A207" s="1"/>
      <c r="B207" s="3" t="s">
        <v>1</v>
      </c>
      <c r="C207" s="2">
        <f t="shared" ref="C207:H207" si="12">AVERAGE(C6:C205)</f>
        <v>34.917528485124755</v>
      </c>
      <c r="D207" s="2">
        <f t="shared" si="12"/>
        <v>8.8951900066962057</v>
      </c>
      <c r="E207" s="2">
        <f t="shared" si="12"/>
        <v>0.8223929036365607</v>
      </c>
      <c r="F207" s="2">
        <f t="shared" si="12"/>
        <v>46664.945355697215</v>
      </c>
      <c r="G207" s="2">
        <f t="shared" si="12"/>
        <v>-2968.1857205927095</v>
      </c>
      <c r="H207" s="2">
        <f t="shared" si="12"/>
        <v>-6239.3795341566438</v>
      </c>
      <c r="I207" s="4"/>
      <c r="J207" s="4"/>
      <c r="K207" s="4"/>
      <c r="L207" s="4"/>
      <c r="M207" s="4"/>
      <c r="N207" s="4"/>
      <c r="O207" s="4"/>
      <c r="P207" s="4"/>
      <c r="Q207" s="4"/>
      <c r="R207" s="1"/>
      <c r="S207" s="1"/>
      <c r="T207" s="1"/>
    </row>
    <row r="208" spans="1:20" x14ac:dyDescent="0.25">
      <c r="A208" s="1"/>
      <c r="B208" s="1"/>
      <c r="C208" s="4"/>
      <c r="D208" s="4"/>
      <c r="E208" s="4"/>
      <c r="F208" s="4"/>
      <c r="G208" s="4"/>
      <c r="H208" s="4"/>
      <c r="I208" s="1"/>
      <c r="J208" s="1"/>
      <c r="K208" s="1"/>
      <c r="L208" s="4"/>
      <c r="M208" s="1"/>
      <c r="N208" s="1"/>
      <c r="O208" s="1"/>
      <c r="P208" s="1"/>
      <c r="Q208" s="1"/>
      <c r="R208" s="1"/>
      <c r="S208" s="1"/>
      <c r="T208" s="1"/>
    </row>
    <row r="209" spans="1:20" x14ac:dyDescent="0.25">
      <c r="A209" s="1"/>
      <c r="B209" s="3" t="s">
        <v>0</v>
      </c>
      <c r="C209" s="2">
        <f t="shared" ref="C209:H209" si="13">STDEVP(C6:C205)</f>
        <v>8.2669691429078807</v>
      </c>
      <c r="D209" s="2">
        <f t="shared" si="13"/>
        <v>6.9390267581513188</v>
      </c>
      <c r="E209" s="2">
        <f t="shared" si="13"/>
        <v>0.59683982042195405</v>
      </c>
      <c r="F209" s="2">
        <f t="shared" si="13"/>
        <v>36739.989672512165</v>
      </c>
      <c r="G209" s="2">
        <f t="shared" si="13"/>
        <v>4198.4599884831041</v>
      </c>
      <c r="H209" s="2">
        <f t="shared" si="13"/>
        <v>7308.152709620952</v>
      </c>
      <c r="I209" s="4"/>
      <c r="J209" s="4"/>
      <c r="K209" s="4"/>
      <c r="L209" s="4"/>
      <c r="M209" s="4"/>
      <c r="N209" s="4"/>
      <c r="O209" s="4"/>
      <c r="P209" s="4"/>
      <c r="Q209" s="4"/>
      <c r="R209" s="1"/>
      <c r="S209" s="1"/>
      <c r="T209" s="1"/>
    </row>
    <row r="210" spans="1:20" x14ac:dyDescent="0.25">
      <c r="A210" s="1"/>
      <c r="B210" s="1"/>
      <c r="C210" s="1"/>
      <c r="D210" s="1"/>
      <c r="E210" s="1"/>
      <c r="F210" s="1"/>
      <c r="G210" s="1"/>
      <c r="H210" s="1"/>
      <c r="I210" s="1"/>
      <c r="J210" s="1"/>
      <c r="K210" s="1"/>
      <c r="L210" s="1"/>
      <c r="M210" s="1"/>
      <c r="N210" s="1"/>
      <c r="O210" s="1"/>
      <c r="P210" s="1"/>
      <c r="Q210" s="1"/>
      <c r="R210" s="1"/>
      <c r="S210" s="1"/>
      <c r="T210" s="1"/>
    </row>
    <row r="211" spans="1:20" x14ac:dyDescent="0.25">
      <c r="A211" s="1"/>
      <c r="B211" s="1"/>
      <c r="C211" s="1"/>
      <c r="D211" s="1"/>
      <c r="E211" s="1"/>
      <c r="F211" s="1"/>
      <c r="G211" s="1"/>
      <c r="H211" s="1"/>
      <c r="I211" s="1"/>
      <c r="J211" s="1"/>
      <c r="K211" s="1"/>
      <c r="L211" s="1"/>
      <c r="M211" s="1"/>
      <c r="N211" s="1"/>
      <c r="O211" s="1"/>
      <c r="P211" s="1"/>
      <c r="Q211" s="1"/>
      <c r="R211" s="1"/>
      <c r="S211" s="1"/>
      <c r="T211" s="1"/>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G255"/>
  <sheetViews>
    <sheetView tabSelected="1" topLeftCell="Z1" zoomScale="80" zoomScaleNormal="80" workbookViewId="0">
      <pane ySplit="4725" topLeftCell="A16"/>
      <selection activeCell="AJ15" sqref="AJ15"/>
      <selection pane="bottomLeft" activeCell="AF16" sqref="AF16"/>
    </sheetView>
  </sheetViews>
  <sheetFormatPr defaultColWidth="11" defaultRowHeight="15.75" x14ac:dyDescent="0.25"/>
  <cols>
    <col min="2" max="2" width="23" customWidth="1"/>
    <col min="3" max="3" width="11.625" customWidth="1"/>
    <col min="4" max="4" width="23.875" customWidth="1"/>
    <col min="5" max="5" width="20.625" customWidth="1"/>
    <col min="6" max="6" width="11" customWidth="1"/>
    <col min="7" max="7" width="20.125" customWidth="1"/>
    <col min="8" max="8" width="19.625" customWidth="1"/>
    <col min="9" max="9" width="26.125" customWidth="1"/>
    <col min="11" max="11" width="24.125" customWidth="1"/>
    <col min="12" max="12" width="10" customWidth="1"/>
    <col min="13" max="13" width="22.625" customWidth="1"/>
    <col min="14" max="14" width="20.875" customWidth="1"/>
    <col min="15" max="15" width="11.125" customWidth="1"/>
    <col min="16" max="16" width="21" customWidth="1"/>
    <col min="17" max="17" width="21.625" customWidth="1"/>
    <col min="18" max="18" width="27.625" customWidth="1"/>
    <col min="20" max="20" width="17.625" customWidth="1"/>
    <col min="23" max="23" width="11.625" bestFit="1" customWidth="1"/>
    <col min="24" max="24" width="12" bestFit="1" customWidth="1"/>
    <col min="25" max="25" width="12.375" bestFit="1" customWidth="1"/>
    <col min="26" max="26" width="12.625" bestFit="1" customWidth="1"/>
    <col min="41" max="41" width="20.625" bestFit="1" customWidth="1"/>
    <col min="42" max="42" width="17.375" bestFit="1" customWidth="1"/>
    <col min="48" max="48" width="10.375" customWidth="1"/>
    <col min="50" max="50" width="11.625" customWidth="1"/>
    <col min="54" max="54" width="12" customWidth="1"/>
    <col min="55" max="55" width="12.5" customWidth="1"/>
    <col min="59" max="59" width="13.875" bestFit="1" customWidth="1"/>
  </cols>
  <sheetData>
    <row r="1" spans="2:59" x14ac:dyDescent="0.25">
      <c r="AQ1" s="26"/>
      <c r="AR1" s="26"/>
      <c r="AS1" s="26"/>
    </row>
    <row r="2" spans="2:59" x14ac:dyDescent="0.25">
      <c r="AH2" s="26"/>
      <c r="AI2" s="26"/>
      <c r="AJ2" s="26"/>
      <c r="AK2" s="26"/>
      <c r="AL2" s="26"/>
      <c r="AM2" s="26"/>
      <c r="AN2" s="26"/>
      <c r="AO2" s="26"/>
      <c r="AP2" s="26"/>
      <c r="AQ2" s="26"/>
      <c r="AR2" s="26"/>
      <c r="AS2" s="26"/>
    </row>
    <row r="3" spans="2:59" x14ac:dyDescent="0.25">
      <c r="AH3" s="26"/>
      <c r="AI3" s="26"/>
      <c r="AJ3" s="26"/>
      <c r="AK3" s="26"/>
      <c r="AL3" s="26"/>
      <c r="AM3" s="26"/>
      <c r="AN3" s="26"/>
      <c r="AO3" s="26"/>
      <c r="AP3" s="26"/>
      <c r="AQ3" s="26"/>
      <c r="AR3" s="26"/>
      <c r="AS3" s="26"/>
    </row>
    <row r="4" spans="2:59" x14ac:dyDescent="0.25">
      <c r="AH4" s="26"/>
      <c r="AI4" s="26"/>
      <c r="AJ4" s="26"/>
      <c r="AK4" s="26"/>
      <c r="AL4" s="26"/>
      <c r="AM4" s="26"/>
      <c r="AN4" s="26"/>
      <c r="AO4" s="26"/>
      <c r="AP4" s="26"/>
      <c r="AV4" s="168" t="s">
        <v>272</v>
      </c>
      <c r="AW4" s="168"/>
      <c r="AX4" s="168"/>
      <c r="AY4" s="26"/>
      <c r="BB4" s="174" t="s">
        <v>274</v>
      </c>
      <c r="BC4" s="174"/>
      <c r="BD4" s="174"/>
      <c r="BE4" s="174"/>
    </row>
    <row r="5" spans="2:59" ht="31.5" x14ac:dyDescent="0.25">
      <c r="AH5" s="26"/>
      <c r="AI5" s="26"/>
      <c r="AJ5" s="26"/>
      <c r="AK5" s="26"/>
      <c r="AL5" s="26"/>
      <c r="AM5" s="26"/>
      <c r="AN5" s="26"/>
      <c r="AO5" s="26"/>
      <c r="AP5" s="26"/>
      <c r="AR5" s="173" t="s">
        <v>273</v>
      </c>
      <c r="AS5" s="173"/>
      <c r="AT5" s="173"/>
      <c r="AU5" s="173"/>
      <c r="AV5" s="169" t="s">
        <v>269</v>
      </c>
      <c r="AW5" s="169" t="s">
        <v>270</v>
      </c>
      <c r="AX5" s="169" t="s">
        <v>271</v>
      </c>
      <c r="AY5" s="172"/>
      <c r="BB5" s="193" t="s">
        <v>105</v>
      </c>
      <c r="BC5" s="193" t="s">
        <v>106</v>
      </c>
      <c r="BD5" s="193" t="s">
        <v>93</v>
      </c>
      <c r="BE5" s="174"/>
    </row>
    <row r="6" spans="2:59" x14ac:dyDescent="0.25">
      <c r="AH6" s="26"/>
      <c r="AI6" s="26"/>
      <c r="AJ6" s="26"/>
      <c r="AK6" s="26"/>
      <c r="AL6" s="26"/>
      <c r="AM6" s="26"/>
      <c r="AN6" s="26"/>
      <c r="AO6" s="26"/>
      <c r="AP6" s="26"/>
      <c r="AQ6" s="26"/>
      <c r="AR6" s="173"/>
      <c r="AS6" s="173"/>
      <c r="AT6" s="173">
        <v>1775</v>
      </c>
      <c r="AU6" s="173"/>
      <c r="AV6" s="171">
        <v>407000</v>
      </c>
      <c r="AW6" s="171">
        <v>2035</v>
      </c>
      <c r="AX6" s="168">
        <v>0.34326703613289156</v>
      </c>
      <c r="AY6" s="26"/>
      <c r="BB6" s="174">
        <v>431400</v>
      </c>
      <c r="BC6" s="174">
        <v>2157</v>
      </c>
      <c r="BD6" s="174">
        <v>0.34293279149249656</v>
      </c>
      <c r="BE6" s="174"/>
    </row>
    <row r="7" spans="2:59" x14ac:dyDescent="0.25">
      <c r="AH7" s="26"/>
      <c r="AI7" s="26"/>
      <c r="AJ7" s="26"/>
      <c r="AK7" s="26"/>
      <c r="AL7" s="26"/>
      <c r="AM7" s="26"/>
      <c r="AN7" s="157"/>
      <c r="AO7" s="157"/>
      <c r="AP7" s="150">
        <v>-4900</v>
      </c>
      <c r="AQ7" s="157"/>
      <c r="AR7" s="26"/>
    </row>
    <row r="8" spans="2:59" x14ac:dyDescent="0.25">
      <c r="AH8" s="26"/>
      <c r="AI8" s="26"/>
      <c r="AJ8" s="26"/>
      <c r="AK8" s="26"/>
      <c r="AL8" s="26"/>
      <c r="AM8" s="26"/>
      <c r="AN8" s="157"/>
      <c r="AO8" s="157" t="s">
        <v>96</v>
      </c>
      <c r="AP8" s="157" t="s">
        <v>97</v>
      </c>
      <c r="AQ8" s="157"/>
      <c r="AR8" s="26"/>
    </row>
    <row r="9" spans="2:59" x14ac:dyDescent="0.25">
      <c r="AH9" s="26"/>
      <c r="AI9" s="26"/>
      <c r="AJ9" s="26"/>
      <c r="AK9" s="26"/>
      <c r="AL9" s="26"/>
      <c r="AM9" s="26"/>
      <c r="AN9" s="157" t="s">
        <v>96</v>
      </c>
      <c r="AO9" s="167" t="s">
        <v>99</v>
      </c>
      <c r="AP9" s="167" t="s">
        <v>100</v>
      </c>
      <c r="AQ9" s="157"/>
      <c r="AR9" s="26"/>
    </row>
    <row r="10" spans="2:59" x14ac:dyDescent="0.25">
      <c r="AH10" s="26"/>
      <c r="AI10" s="26"/>
      <c r="AJ10" s="26"/>
      <c r="AK10" s="26"/>
      <c r="AL10" s="26"/>
      <c r="AM10" s="26"/>
      <c r="AN10" s="157" t="s">
        <v>98</v>
      </c>
      <c r="AO10" s="167" t="s">
        <v>101</v>
      </c>
      <c r="AP10" s="167" t="s">
        <v>102</v>
      </c>
      <c r="AQ10" s="157"/>
      <c r="AR10" s="26"/>
    </row>
    <row r="11" spans="2:59" x14ac:dyDescent="0.25">
      <c r="AH11" s="26"/>
      <c r="AI11" s="26"/>
      <c r="AJ11" s="26"/>
      <c r="AK11" s="26"/>
      <c r="AL11" s="26"/>
      <c r="AM11" s="26"/>
      <c r="AN11" s="157"/>
      <c r="AO11" s="157"/>
      <c r="AP11" s="76">
        <v>4000</v>
      </c>
      <c r="AQ11" s="157"/>
      <c r="AR11" s="26"/>
    </row>
    <row r="12" spans="2:59" x14ac:dyDescent="0.25">
      <c r="AH12" s="26"/>
      <c r="AI12" s="26"/>
      <c r="AJ12" s="26"/>
      <c r="AK12" s="26"/>
      <c r="AL12" s="26"/>
      <c r="AM12" s="26"/>
      <c r="AN12" s="26"/>
      <c r="AO12" s="26"/>
      <c r="AP12" s="26"/>
      <c r="AQ12" s="26"/>
      <c r="AR12" s="26"/>
    </row>
    <row r="13" spans="2:59" ht="31.5" x14ac:dyDescent="0.25">
      <c r="V13" s="165"/>
      <c r="W13" s="165" t="s">
        <v>261</v>
      </c>
      <c r="X13" s="165" t="s">
        <v>262</v>
      </c>
      <c r="AH13" s="26"/>
      <c r="AI13" s="26"/>
      <c r="AJ13" s="26"/>
      <c r="AK13" s="26"/>
      <c r="AL13" s="26"/>
      <c r="AM13" s="26"/>
      <c r="AN13" s="26"/>
      <c r="AO13" s="26"/>
      <c r="AP13" s="26"/>
      <c r="AQ13" s="26"/>
      <c r="AR13" s="26"/>
      <c r="AV13" s="75" t="s">
        <v>105</v>
      </c>
      <c r="AW13" s="75" t="s">
        <v>106</v>
      </c>
      <c r="AX13" s="75" t="s">
        <v>93</v>
      </c>
      <c r="BB13" s="179" t="s">
        <v>275</v>
      </c>
      <c r="BC13" s="179"/>
      <c r="BD13" s="179"/>
      <c r="BE13" s="179"/>
    </row>
    <row r="14" spans="2:59" x14ac:dyDescent="0.25">
      <c r="V14" s="165" t="s">
        <v>259</v>
      </c>
      <c r="W14" s="165" t="s">
        <v>255</v>
      </c>
      <c r="X14" s="165" t="s">
        <v>258</v>
      </c>
      <c r="AH14" s="26"/>
      <c r="AI14" s="26"/>
      <c r="AJ14" s="26"/>
      <c r="AK14" s="26"/>
      <c r="AL14" s="26"/>
      <c r="AM14" s="26"/>
      <c r="AN14" s="26"/>
      <c r="AO14" s="26"/>
      <c r="AP14" s="26"/>
      <c r="AQ14" s="26"/>
      <c r="AR14" s="26"/>
      <c r="AV14" s="56">
        <f>MAX(AV20:AV219)</f>
        <v>435300</v>
      </c>
      <c r="AW14" s="56">
        <f>MAX(AW20:AW219)</f>
        <v>2176.5</v>
      </c>
      <c r="AX14" s="56">
        <f>SUM(AX20:AX219)</f>
        <v>0.42777165634165715</v>
      </c>
      <c r="BB14" s="180" t="s">
        <v>277</v>
      </c>
      <c r="BC14" s="181" t="s">
        <v>278</v>
      </c>
      <c r="BD14" s="179" t="s">
        <v>276</v>
      </c>
      <c r="BE14" s="191">
        <f>(2035-2157)*100/2157</f>
        <v>-5.6560037088548913</v>
      </c>
      <c r="BG14" s="192"/>
    </row>
    <row r="15" spans="2:59" x14ac:dyDescent="0.25">
      <c r="V15" s="165" t="s">
        <v>260</v>
      </c>
      <c r="W15" s="165" t="s">
        <v>256</v>
      </c>
      <c r="X15" s="165" t="s">
        <v>257</v>
      </c>
      <c r="AF15" s="72" t="s">
        <v>85</v>
      </c>
      <c r="AH15" s="26"/>
      <c r="AI15" s="26"/>
      <c r="AJ15" s="26"/>
      <c r="AK15" s="26"/>
      <c r="AL15" s="26"/>
      <c r="AM15" s="26"/>
      <c r="AN15" s="26"/>
      <c r="AO15" s="26"/>
      <c r="AP15" s="26"/>
      <c r="AQ15" s="26"/>
      <c r="AR15" s="26"/>
      <c r="AV15" s="26"/>
      <c r="AW15" s="26"/>
      <c r="AX15" s="26"/>
    </row>
    <row r="16" spans="2:59" ht="21" x14ac:dyDescent="0.35">
      <c r="B16" s="27" t="s">
        <v>247</v>
      </c>
      <c r="C16" s="28"/>
      <c r="D16" s="29"/>
      <c r="AD16">
        <v>0.83946666666666692</v>
      </c>
      <c r="AF16" s="72">
        <f>SUM(AF20:AF219)</f>
        <v>0.83946666666666692</v>
      </c>
      <c r="AH16" s="26"/>
      <c r="AI16" s="26"/>
      <c r="AJ16" s="26"/>
      <c r="AK16" s="26"/>
      <c r="AL16" s="26"/>
      <c r="AM16" s="26"/>
      <c r="AN16" s="26"/>
      <c r="AO16" s="26"/>
      <c r="AP16" s="26"/>
      <c r="AQ16" s="26"/>
      <c r="AR16" s="26"/>
    </row>
    <row r="17" spans="1:50" x14ac:dyDescent="0.25">
      <c r="AH17" s="26"/>
      <c r="AI17" s="26"/>
      <c r="AJ17" s="26"/>
      <c r="AK17" s="26"/>
      <c r="AL17" s="26"/>
      <c r="AM17" s="26"/>
      <c r="AN17" s="26"/>
      <c r="AO17" s="26"/>
      <c r="AP17" s="26"/>
      <c r="AQ17" s="26"/>
      <c r="AR17" s="26"/>
    </row>
    <row r="18" spans="1:50" ht="21" x14ac:dyDescent="0.35">
      <c r="A18" s="1"/>
      <c r="B18" s="30" t="s">
        <v>11</v>
      </c>
      <c r="C18" s="1"/>
      <c r="D18" s="1"/>
      <c r="E18" s="1"/>
      <c r="F18" s="1"/>
      <c r="G18" s="1"/>
      <c r="H18" s="1"/>
      <c r="I18" s="1"/>
      <c r="J18" s="1"/>
      <c r="K18" s="31" t="s">
        <v>10</v>
      </c>
      <c r="L18" s="1"/>
      <c r="M18" s="1"/>
      <c r="N18" s="1"/>
      <c r="O18" s="1"/>
      <c r="P18" s="1"/>
      <c r="Q18" s="1"/>
      <c r="R18" s="1"/>
      <c r="S18" s="25"/>
      <c r="T18" s="163" t="s">
        <v>263</v>
      </c>
      <c r="U18" s="162" t="s">
        <v>77</v>
      </c>
      <c r="V18" s="162"/>
      <c r="W18" s="162"/>
      <c r="X18" s="162"/>
      <c r="Y18" s="162"/>
      <c r="Z18" s="162"/>
      <c r="AA18" s="26"/>
      <c r="AB18" s="26"/>
      <c r="AC18" s="26"/>
      <c r="AD18" s="26"/>
      <c r="AE18" s="26"/>
      <c r="AF18" s="26"/>
      <c r="AH18" s="26"/>
      <c r="AI18" s="26"/>
      <c r="AJ18" s="26"/>
      <c r="AK18" s="26"/>
      <c r="AL18" s="26"/>
      <c r="AM18" s="26"/>
      <c r="AN18" s="26"/>
      <c r="AO18" s="26"/>
      <c r="AP18" s="26"/>
      <c r="AQ18" s="26"/>
      <c r="AR18" s="26"/>
    </row>
    <row r="19" spans="1:50" ht="63" x14ac:dyDescent="0.35">
      <c r="A19" s="1"/>
      <c r="B19" s="18" t="s">
        <v>9</v>
      </c>
      <c r="C19" s="18" t="s">
        <v>8</v>
      </c>
      <c r="D19" s="18" t="s">
        <v>7</v>
      </c>
      <c r="E19" s="18" t="s">
        <v>6</v>
      </c>
      <c r="F19" s="18" t="s">
        <v>5</v>
      </c>
      <c r="G19" s="18" t="s">
        <v>4</v>
      </c>
      <c r="H19" s="18" t="s">
        <v>3</v>
      </c>
      <c r="I19" s="18" t="s">
        <v>2</v>
      </c>
      <c r="J19" s="1" t="s">
        <v>13</v>
      </c>
      <c r="K19" s="18" t="s">
        <v>9</v>
      </c>
      <c r="L19" s="18" t="s">
        <v>8</v>
      </c>
      <c r="M19" s="18" t="s">
        <v>7</v>
      </c>
      <c r="N19" s="18" t="s">
        <v>6</v>
      </c>
      <c r="O19" s="18" t="s">
        <v>5</v>
      </c>
      <c r="P19" s="18" t="s">
        <v>4</v>
      </c>
      <c r="Q19" s="18" t="s">
        <v>3</v>
      </c>
      <c r="R19" s="18" t="s">
        <v>2</v>
      </c>
      <c r="S19" s="25" t="s">
        <v>13</v>
      </c>
      <c r="T19" s="164" t="s">
        <v>264</v>
      </c>
      <c r="U19" s="160" t="s">
        <v>78</v>
      </c>
      <c r="V19" s="160" t="s">
        <v>79</v>
      </c>
      <c r="W19" s="161" t="s">
        <v>80</v>
      </c>
      <c r="X19" s="161" t="s">
        <v>81</v>
      </c>
      <c r="Y19" s="161" t="s">
        <v>82</v>
      </c>
      <c r="Z19" s="161" t="s">
        <v>83</v>
      </c>
      <c r="AA19" s="26"/>
      <c r="AB19" s="70" t="s">
        <v>267</v>
      </c>
      <c r="AC19" s="70" t="s">
        <v>268</v>
      </c>
      <c r="AD19" s="70" t="s">
        <v>265</v>
      </c>
      <c r="AE19" s="70" t="s">
        <v>266</v>
      </c>
      <c r="AF19" s="71" t="s">
        <v>84</v>
      </c>
      <c r="AR19" s="74" t="s">
        <v>103</v>
      </c>
      <c r="AS19" s="74" t="s">
        <v>104</v>
      </c>
      <c r="AT19" s="74" t="s">
        <v>89</v>
      </c>
      <c r="AU19" s="74" t="s">
        <v>88</v>
      </c>
      <c r="AV19" s="74" t="s">
        <v>90</v>
      </c>
      <c r="AW19" s="74" t="s">
        <v>91</v>
      </c>
      <c r="AX19" s="74" t="s">
        <v>92</v>
      </c>
    </row>
    <row r="20" spans="1:50" x14ac:dyDescent="0.25">
      <c r="A20" s="1"/>
      <c r="B20" s="17">
        <v>244</v>
      </c>
      <c r="C20" s="153">
        <v>49.033556691186021</v>
      </c>
      <c r="D20" s="153">
        <v>15.382472236885635</v>
      </c>
      <c r="E20" s="153">
        <v>0.4463762825199496</v>
      </c>
      <c r="F20" s="154">
        <v>225132.32866391144</v>
      </c>
      <c r="G20" s="154">
        <v>-31438.85504965204</v>
      </c>
      <c r="H20" s="154">
        <v>-47020.533152516364</v>
      </c>
      <c r="I20" s="15">
        <v>1</v>
      </c>
      <c r="J20" s="1">
        <v>44</v>
      </c>
      <c r="K20" s="12">
        <f t="shared" ref="K20:K51" si="0">B20</f>
        <v>244</v>
      </c>
      <c r="L20" s="16">
        <f t="shared" ref="L20:L51" si="1">(C20-C$221)/C$223</f>
        <v>1.7075215791958296</v>
      </c>
      <c r="M20" s="16">
        <f t="shared" ref="M20:M51" si="2">(D20-D$221)/D$223</f>
        <v>0.93489799885391422</v>
      </c>
      <c r="N20" s="16">
        <f t="shared" ref="N20:N51" si="3">(E20-E$221)/E$223</f>
        <v>-0.63001262357256105</v>
      </c>
      <c r="O20" s="16">
        <f t="shared" ref="O20:O51" si="4">(F20-F$221)/F$223</f>
        <v>4.8575784832552253</v>
      </c>
      <c r="P20" s="16">
        <f t="shared" ref="P20:P51" si="5">(G20-G$221)/G$223</f>
        <v>-6.781217257555844</v>
      </c>
      <c r="Q20" s="16">
        <f t="shared" ref="Q20:Q51" si="6">(H20-H$221)/H$223</f>
        <v>-5.5802273486530511</v>
      </c>
      <c r="R20" s="15">
        <v>1</v>
      </c>
      <c r="S20" s="1">
        <v>44</v>
      </c>
      <c r="T20" s="1">
        <f t="shared" ref="T20:T51" si="7">$L$243*Q20 + $M$243*P20 + $N$243*O20 + $O$243*N20 + $P$243*M20 + $Q$243*L20 + $R$243</f>
        <v>1.2904272540659516</v>
      </c>
      <c r="U20">
        <f>R20</f>
        <v>1</v>
      </c>
      <c r="V20">
        <f>IF(R20=0, 1, 0)</f>
        <v>0</v>
      </c>
      <c r="W20">
        <f>SUM($U$20:U20)</f>
        <v>1</v>
      </c>
      <c r="X20">
        <f>SUM($V$20:V20)</f>
        <v>0</v>
      </c>
      <c r="Y20">
        <f>$V$223-X20</f>
        <v>150</v>
      </c>
      <c r="Z20">
        <f>$U$223-W20</f>
        <v>49</v>
      </c>
      <c r="AB20">
        <f>X20/$V$223</f>
        <v>0</v>
      </c>
      <c r="AC20">
        <f>W20/$U$223</f>
        <v>0.02</v>
      </c>
      <c r="AD20">
        <f>AB20</f>
        <v>0</v>
      </c>
      <c r="AE20">
        <f>AC20/2</f>
        <v>0.01</v>
      </c>
      <c r="AF20">
        <f>AD20*AE20</f>
        <v>0</v>
      </c>
      <c r="AR20" s="26">
        <f>Y20</f>
        <v>150</v>
      </c>
      <c r="AS20" s="26">
        <f>Z20</f>
        <v>49</v>
      </c>
      <c r="AT20" s="26">
        <f>$AP$7*AS20</f>
        <v>-240100</v>
      </c>
      <c r="AU20" s="26">
        <f>$AP$11*AR20</f>
        <v>600000</v>
      </c>
      <c r="AV20" s="26">
        <f>AT20+AU20</f>
        <v>359900</v>
      </c>
      <c r="AW20" s="26">
        <f>AV20/200</f>
        <v>1799.5</v>
      </c>
      <c r="AX20" s="26" t="str">
        <f>IF(AW20=$AW$14, T20, "")</f>
        <v/>
      </c>
    </row>
    <row r="21" spans="1:50" x14ac:dyDescent="0.25">
      <c r="A21" s="1"/>
      <c r="B21" s="12">
        <v>246</v>
      </c>
      <c r="C21" s="153">
        <v>26.948959482556862</v>
      </c>
      <c r="D21" s="153">
        <v>3.0488505986293499</v>
      </c>
      <c r="E21" s="153">
        <v>1.9402015023302068</v>
      </c>
      <c r="F21" s="154">
        <v>42342.326898164451</v>
      </c>
      <c r="G21" s="154">
        <v>-11770.500593289134</v>
      </c>
      <c r="H21" s="154">
        <v>-8483.1596049277814</v>
      </c>
      <c r="I21" s="10">
        <v>1</v>
      </c>
      <c r="J21" s="1">
        <v>46</v>
      </c>
      <c r="K21" s="12">
        <f t="shared" si="0"/>
        <v>246</v>
      </c>
      <c r="L21" s="11">
        <f t="shared" si="1"/>
        <v>-0.96390452955833594</v>
      </c>
      <c r="M21" s="11">
        <f t="shared" si="2"/>
        <v>-0.84253017200130165</v>
      </c>
      <c r="N21" s="11">
        <f t="shared" si="3"/>
        <v>1.8728787196259418</v>
      </c>
      <c r="O21" s="11">
        <f t="shared" si="4"/>
        <v>-0.11765431879712397</v>
      </c>
      <c r="P21" s="11">
        <f t="shared" si="5"/>
        <v>-2.0965579990859187</v>
      </c>
      <c r="Q21" s="11">
        <f t="shared" si="6"/>
        <v>-0.30702424537698414</v>
      </c>
      <c r="R21" s="10">
        <v>1</v>
      </c>
      <c r="S21" s="1">
        <v>46</v>
      </c>
      <c r="T21" s="1">
        <f t="shared" si="7"/>
        <v>0.91371299883700641</v>
      </c>
      <c r="U21">
        <f t="shared" ref="U21:U84" si="8">R21</f>
        <v>1</v>
      </c>
      <c r="V21">
        <f t="shared" ref="V21:V84" si="9">IF(R21=0, 1, 0)</f>
        <v>0</v>
      </c>
      <c r="W21">
        <f>SUM($U$20:U21)</f>
        <v>2</v>
      </c>
      <c r="X21">
        <f>SUM($V$20:V21)</f>
        <v>0</v>
      </c>
      <c r="Y21">
        <f t="shared" ref="Y21:Y84" si="10">$V$223-X21</f>
        <v>150</v>
      </c>
      <c r="Z21">
        <f t="shared" ref="Z21:Z84" si="11">$U$223-W21</f>
        <v>48</v>
      </c>
      <c r="AB21">
        <f t="shared" ref="AB21:AB84" si="12">X21/$V$223</f>
        <v>0</v>
      </c>
      <c r="AC21">
        <f t="shared" ref="AC21:AC84" si="13">W21/$U$223</f>
        <v>0.04</v>
      </c>
      <c r="AD21">
        <f>AB21-AB20</f>
        <v>0</v>
      </c>
      <c r="AE21">
        <f>(AC21+AC20)/2</f>
        <v>0.03</v>
      </c>
      <c r="AF21">
        <f t="shared" ref="AF21:AF84" si="14">AD21*AE21</f>
        <v>0</v>
      </c>
      <c r="AR21" s="26">
        <f t="shared" ref="AR21:AR84" si="15">Y21</f>
        <v>150</v>
      </c>
      <c r="AS21" s="26">
        <f t="shared" ref="AS21:AS84" si="16">Z21</f>
        <v>48</v>
      </c>
      <c r="AT21" s="26">
        <f t="shared" ref="AT21:AT84" si="17">$AP$7*AS21</f>
        <v>-235200</v>
      </c>
      <c r="AU21" s="26">
        <f t="shared" ref="AU21:AU84" si="18">$AP$11*AR21</f>
        <v>600000</v>
      </c>
      <c r="AV21" s="26">
        <f t="shared" ref="AV21:AV84" si="19">AT21+AU21</f>
        <v>364800</v>
      </c>
      <c r="AW21" s="26">
        <f t="shared" ref="AW21:AW84" si="20">AV21/200</f>
        <v>1824</v>
      </c>
      <c r="AX21" s="26" t="str">
        <f t="shared" ref="AX21:AX84" si="21">IF(AW21=$AW$14, T21, "")</f>
        <v/>
      </c>
    </row>
    <row r="22" spans="1:50" x14ac:dyDescent="0.25">
      <c r="A22" s="1"/>
      <c r="B22" s="12">
        <v>220</v>
      </c>
      <c r="C22" s="153">
        <v>24.236946936898715</v>
      </c>
      <c r="D22" s="153">
        <v>5.9118685098886203</v>
      </c>
      <c r="E22" s="153">
        <v>1.2147330408331503</v>
      </c>
      <c r="F22" s="154">
        <v>44921.849846490994</v>
      </c>
      <c r="G22" s="154">
        <v>-12089.468675750588</v>
      </c>
      <c r="H22" s="154">
        <v>-11256.018051819268</v>
      </c>
      <c r="I22" s="10">
        <v>1</v>
      </c>
      <c r="J22" s="1">
        <v>20</v>
      </c>
      <c r="K22" s="12">
        <f t="shared" si="0"/>
        <v>220</v>
      </c>
      <c r="L22" s="11">
        <f t="shared" si="1"/>
        <v>-1.2919585598536765</v>
      </c>
      <c r="M22" s="11">
        <f t="shared" si="2"/>
        <v>-0.42993370695725669</v>
      </c>
      <c r="N22" s="11">
        <f t="shared" si="3"/>
        <v>0.65736253475716933</v>
      </c>
      <c r="O22" s="11">
        <f t="shared" si="4"/>
        <v>-4.7444093608724654E-2</v>
      </c>
      <c r="P22" s="11">
        <f t="shared" si="5"/>
        <v>-2.1725306374667586</v>
      </c>
      <c r="Q22" s="11">
        <f t="shared" si="6"/>
        <v>-0.68644412849479419</v>
      </c>
      <c r="R22" s="10">
        <v>1</v>
      </c>
      <c r="S22" s="1">
        <v>20</v>
      </c>
      <c r="T22" s="1">
        <f t="shared" si="7"/>
        <v>0.84130097395192116</v>
      </c>
      <c r="U22">
        <f t="shared" si="8"/>
        <v>1</v>
      </c>
      <c r="V22">
        <f t="shared" si="9"/>
        <v>0</v>
      </c>
      <c r="W22">
        <f>SUM($U$20:U22)</f>
        <v>3</v>
      </c>
      <c r="X22">
        <f>SUM($V$20:V22)</f>
        <v>0</v>
      </c>
      <c r="Y22">
        <f t="shared" si="10"/>
        <v>150</v>
      </c>
      <c r="Z22">
        <f t="shared" si="11"/>
        <v>47</v>
      </c>
      <c r="AB22">
        <f t="shared" si="12"/>
        <v>0</v>
      </c>
      <c r="AC22">
        <f t="shared" si="13"/>
        <v>0.06</v>
      </c>
      <c r="AD22">
        <f t="shared" ref="AD22:AD85" si="22">AB22-AB21</f>
        <v>0</v>
      </c>
      <c r="AE22">
        <f t="shared" ref="AE22:AE85" si="23">(AC22+AC21)/2</f>
        <v>0.05</v>
      </c>
      <c r="AF22">
        <f t="shared" si="14"/>
        <v>0</v>
      </c>
      <c r="AR22" s="26">
        <f t="shared" si="15"/>
        <v>150</v>
      </c>
      <c r="AS22" s="26">
        <f t="shared" si="16"/>
        <v>47</v>
      </c>
      <c r="AT22" s="26">
        <f t="shared" si="17"/>
        <v>-230300</v>
      </c>
      <c r="AU22" s="26">
        <f t="shared" si="18"/>
        <v>600000</v>
      </c>
      <c r="AV22" s="26">
        <f t="shared" si="19"/>
        <v>369700</v>
      </c>
      <c r="AW22" s="26">
        <f t="shared" si="20"/>
        <v>1848.5</v>
      </c>
      <c r="AX22" s="26" t="str">
        <f t="shared" si="21"/>
        <v/>
      </c>
    </row>
    <row r="23" spans="1:50" x14ac:dyDescent="0.25">
      <c r="A23" s="1"/>
      <c r="B23" s="12">
        <v>322</v>
      </c>
      <c r="C23" s="153">
        <v>42.004013587995829</v>
      </c>
      <c r="D23" s="153">
        <v>32.639654704803988</v>
      </c>
      <c r="E23" s="153">
        <v>0.61954751624263549</v>
      </c>
      <c r="F23" s="154">
        <v>135739.09897361297</v>
      </c>
      <c r="G23" s="154">
        <v>-28423.555479245893</v>
      </c>
      <c r="H23" s="154">
        <v>-33438.823607447703</v>
      </c>
      <c r="I23" s="10">
        <v>1</v>
      </c>
      <c r="J23" s="1">
        <v>122</v>
      </c>
      <c r="K23" s="12">
        <f t="shared" si="0"/>
        <v>322</v>
      </c>
      <c r="L23" s="11">
        <f t="shared" si="1"/>
        <v>0.8572047361457088</v>
      </c>
      <c r="M23" s="11">
        <f t="shared" si="2"/>
        <v>3.4218724794820869</v>
      </c>
      <c r="N23" s="11">
        <f t="shared" si="3"/>
        <v>-0.33986570676621042</v>
      </c>
      <c r="O23" s="11">
        <f t="shared" si="4"/>
        <v>2.4244468877616092</v>
      </c>
      <c r="P23" s="11">
        <f t="shared" si="5"/>
        <v>-6.0630254494458491</v>
      </c>
      <c r="Q23" s="11">
        <f t="shared" si="6"/>
        <v>-3.721794707092513</v>
      </c>
      <c r="R23" s="10">
        <v>1</v>
      </c>
      <c r="S23" s="1">
        <v>122</v>
      </c>
      <c r="T23" s="1">
        <f t="shared" si="7"/>
        <v>0.78435248650997225</v>
      </c>
      <c r="U23">
        <f t="shared" si="8"/>
        <v>1</v>
      </c>
      <c r="V23">
        <f t="shared" si="9"/>
        <v>0</v>
      </c>
      <c r="W23">
        <f>SUM($U$20:U23)</f>
        <v>4</v>
      </c>
      <c r="X23">
        <f>SUM($V$20:V23)</f>
        <v>0</v>
      </c>
      <c r="Y23">
        <f t="shared" si="10"/>
        <v>150</v>
      </c>
      <c r="Z23">
        <f t="shared" si="11"/>
        <v>46</v>
      </c>
      <c r="AB23">
        <f t="shared" si="12"/>
        <v>0</v>
      </c>
      <c r="AC23">
        <f t="shared" si="13"/>
        <v>0.08</v>
      </c>
      <c r="AD23">
        <f t="shared" si="22"/>
        <v>0</v>
      </c>
      <c r="AE23">
        <f t="shared" si="23"/>
        <v>7.0000000000000007E-2</v>
      </c>
      <c r="AF23">
        <f t="shared" si="14"/>
        <v>0</v>
      </c>
      <c r="AR23" s="26">
        <f t="shared" si="15"/>
        <v>150</v>
      </c>
      <c r="AS23" s="26">
        <f t="shared" si="16"/>
        <v>46</v>
      </c>
      <c r="AT23" s="26">
        <f t="shared" si="17"/>
        <v>-225400</v>
      </c>
      <c r="AU23" s="26">
        <f t="shared" si="18"/>
        <v>600000</v>
      </c>
      <c r="AV23" s="26">
        <f t="shared" si="19"/>
        <v>374600</v>
      </c>
      <c r="AW23" s="26">
        <f t="shared" si="20"/>
        <v>1873</v>
      </c>
      <c r="AX23" s="26" t="str">
        <f t="shared" si="21"/>
        <v/>
      </c>
    </row>
    <row r="24" spans="1:50" x14ac:dyDescent="0.25">
      <c r="A24" s="1"/>
      <c r="B24" s="12">
        <v>222</v>
      </c>
      <c r="C24" s="153">
        <v>30.482447824936369</v>
      </c>
      <c r="D24" s="153">
        <v>9.2265959366432675</v>
      </c>
      <c r="E24" s="153">
        <v>1.1214579747438858</v>
      </c>
      <c r="F24" s="154">
        <v>58409.116468895925</v>
      </c>
      <c r="G24" s="154">
        <v>-12005.647105452288</v>
      </c>
      <c r="H24" s="154">
        <v>-12116.281855291416</v>
      </c>
      <c r="I24" s="10">
        <v>1</v>
      </c>
      <c r="J24" s="1">
        <v>22</v>
      </c>
      <c r="K24" s="12">
        <f t="shared" si="0"/>
        <v>222</v>
      </c>
      <c r="L24" s="11">
        <f t="shared" si="1"/>
        <v>-0.53648206295691681</v>
      </c>
      <c r="M24" s="11">
        <f t="shared" si="2"/>
        <v>4.7759713501285161E-2</v>
      </c>
      <c r="N24" s="11">
        <f t="shared" si="3"/>
        <v>0.50108096154826232</v>
      </c>
      <c r="O24" s="11">
        <f t="shared" si="4"/>
        <v>0.31965635314223717</v>
      </c>
      <c r="P24" s="11">
        <f t="shared" si="5"/>
        <v>-2.1525658002340036</v>
      </c>
      <c r="Q24" s="11">
        <f t="shared" si="6"/>
        <v>-0.80415702225242425</v>
      </c>
      <c r="R24" s="10">
        <v>1</v>
      </c>
      <c r="S24" s="1">
        <v>22</v>
      </c>
      <c r="T24" s="1">
        <f t="shared" si="7"/>
        <v>0.70401732181070886</v>
      </c>
      <c r="U24">
        <f t="shared" si="8"/>
        <v>1</v>
      </c>
      <c r="V24">
        <f t="shared" si="9"/>
        <v>0</v>
      </c>
      <c r="W24">
        <f>SUM($U$20:U24)</f>
        <v>5</v>
      </c>
      <c r="X24">
        <f>SUM($V$20:V24)</f>
        <v>0</v>
      </c>
      <c r="Y24">
        <f t="shared" si="10"/>
        <v>150</v>
      </c>
      <c r="Z24">
        <f t="shared" si="11"/>
        <v>45</v>
      </c>
      <c r="AB24">
        <f t="shared" si="12"/>
        <v>0</v>
      </c>
      <c r="AC24">
        <f t="shared" si="13"/>
        <v>0.1</v>
      </c>
      <c r="AD24">
        <f t="shared" si="22"/>
        <v>0</v>
      </c>
      <c r="AE24">
        <f t="shared" si="23"/>
        <v>0.09</v>
      </c>
      <c r="AF24">
        <f t="shared" si="14"/>
        <v>0</v>
      </c>
      <c r="AR24" s="26">
        <f t="shared" si="15"/>
        <v>150</v>
      </c>
      <c r="AS24" s="26">
        <f t="shared" si="16"/>
        <v>45</v>
      </c>
      <c r="AT24" s="26">
        <f t="shared" si="17"/>
        <v>-220500</v>
      </c>
      <c r="AU24" s="26">
        <f t="shared" si="18"/>
        <v>600000</v>
      </c>
      <c r="AV24" s="26">
        <f t="shared" si="19"/>
        <v>379500</v>
      </c>
      <c r="AW24" s="26">
        <f t="shared" si="20"/>
        <v>1897.5</v>
      </c>
      <c r="AX24" s="26" t="str">
        <f t="shared" si="21"/>
        <v/>
      </c>
    </row>
    <row r="25" spans="1:50" x14ac:dyDescent="0.25">
      <c r="A25" s="1"/>
      <c r="B25" s="12">
        <v>358</v>
      </c>
      <c r="C25" s="153">
        <v>28.135942928685868</v>
      </c>
      <c r="D25" s="153">
        <v>0.87816651881541608</v>
      </c>
      <c r="E25" s="153">
        <v>0.93248016458402994</v>
      </c>
      <c r="F25" s="154">
        <v>27325.095956172376</v>
      </c>
      <c r="G25" s="154">
        <v>-4517.1492395503583</v>
      </c>
      <c r="H25" s="154">
        <v>-13525.268968519247</v>
      </c>
      <c r="I25" s="10">
        <v>1</v>
      </c>
      <c r="J25" s="1">
        <v>158</v>
      </c>
      <c r="K25" s="12">
        <f t="shared" si="0"/>
        <v>358</v>
      </c>
      <c r="L25" s="11">
        <f t="shared" si="1"/>
        <v>-0.82032307599172838</v>
      </c>
      <c r="M25" s="11">
        <f t="shared" si="2"/>
        <v>-1.1553527270179718</v>
      </c>
      <c r="N25" s="11">
        <f t="shared" si="3"/>
        <v>0.18445026149501809</v>
      </c>
      <c r="O25" s="11">
        <f t="shared" si="4"/>
        <v>-0.52639779085170535</v>
      </c>
      <c r="P25" s="11">
        <f t="shared" si="5"/>
        <v>-0.36893611543438465</v>
      </c>
      <c r="Q25" s="11">
        <f t="shared" si="6"/>
        <v>-0.99695363847158791</v>
      </c>
      <c r="R25" s="10">
        <v>1</v>
      </c>
      <c r="S25" s="1">
        <v>158</v>
      </c>
      <c r="T25" s="1">
        <f t="shared" si="7"/>
        <v>0.67803752348651902</v>
      </c>
      <c r="U25">
        <f t="shared" si="8"/>
        <v>1</v>
      </c>
      <c r="V25">
        <f t="shared" si="9"/>
        <v>0</v>
      </c>
      <c r="W25">
        <f>SUM($U$20:U25)</f>
        <v>6</v>
      </c>
      <c r="X25">
        <f>SUM($V$20:V25)</f>
        <v>0</v>
      </c>
      <c r="Y25">
        <f t="shared" si="10"/>
        <v>150</v>
      </c>
      <c r="Z25">
        <f t="shared" si="11"/>
        <v>44</v>
      </c>
      <c r="AB25">
        <f t="shared" si="12"/>
        <v>0</v>
      </c>
      <c r="AC25">
        <f t="shared" si="13"/>
        <v>0.12</v>
      </c>
      <c r="AD25">
        <f t="shared" si="22"/>
        <v>0</v>
      </c>
      <c r="AE25">
        <f t="shared" si="23"/>
        <v>0.11</v>
      </c>
      <c r="AF25">
        <f t="shared" si="14"/>
        <v>0</v>
      </c>
      <c r="AR25" s="26">
        <f t="shared" si="15"/>
        <v>150</v>
      </c>
      <c r="AS25" s="26">
        <f t="shared" si="16"/>
        <v>44</v>
      </c>
      <c r="AT25" s="26">
        <f t="shared" si="17"/>
        <v>-215600</v>
      </c>
      <c r="AU25" s="26">
        <f t="shared" si="18"/>
        <v>600000</v>
      </c>
      <c r="AV25" s="26">
        <f t="shared" si="19"/>
        <v>384400</v>
      </c>
      <c r="AW25" s="26">
        <f t="shared" si="20"/>
        <v>1922</v>
      </c>
      <c r="AX25" s="26" t="str">
        <f t="shared" si="21"/>
        <v/>
      </c>
    </row>
    <row r="26" spans="1:50" x14ac:dyDescent="0.25">
      <c r="A26" s="1"/>
      <c r="B26" s="12">
        <v>262</v>
      </c>
      <c r="C26" s="153">
        <v>47.135514759285442</v>
      </c>
      <c r="D26" s="153">
        <v>2.425117489755944</v>
      </c>
      <c r="E26" s="153">
        <v>2.522865923660234</v>
      </c>
      <c r="F26" s="154">
        <v>31927.991918241409</v>
      </c>
      <c r="G26" s="154">
        <v>-5593.6157482465778</v>
      </c>
      <c r="H26" s="154">
        <v>-8241.9443678238804</v>
      </c>
      <c r="I26" s="10">
        <v>0</v>
      </c>
      <c r="J26" s="1">
        <v>62</v>
      </c>
      <c r="K26" s="12">
        <f t="shared" si="0"/>
        <v>262</v>
      </c>
      <c r="L26" s="11">
        <f t="shared" si="1"/>
        <v>1.4779281333888035</v>
      </c>
      <c r="M26" s="11">
        <f t="shared" si="2"/>
        <v>-0.9324178652776971</v>
      </c>
      <c r="N26" s="11">
        <f t="shared" si="3"/>
        <v>2.8491279600303354</v>
      </c>
      <c r="O26" s="11">
        <f t="shared" si="4"/>
        <v>-0.40111479531747429</v>
      </c>
      <c r="P26" s="11">
        <f t="shared" si="5"/>
        <v>-0.62533167753313057</v>
      </c>
      <c r="Q26" s="11">
        <f t="shared" si="6"/>
        <v>-0.27401792398658015</v>
      </c>
      <c r="R26" s="10">
        <v>0</v>
      </c>
      <c r="S26" s="1">
        <v>62</v>
      </c>
      <c r="T26" s="1">
        <f t="shared" si="7"/>
        <v>0.65337859632707018</v>
      </c>
      <c r="U26">
        <f t="shared" si="8"/>
        <v>0</v>
      </c>
      <c r="V26">
        <f t="shared" si="9"/>
        <v>1</v>
      </c>
      <c r="W26">
        <f>SUM($U$20:U26)</f>
        <v>6</v>
      </c>
      <c r="X26">
        <f>SUM($V$20:V26)</f>
        <v>1</v>
      </c>
      <c r="Y26">
        <f t="shared" si="10"/>
        <v>149</v>
      </c>
      <c r="Z26">
        <f t="shared" si="11"/>
        <v>44</v>
      </c>
      <c r="AB26">
        <f t="shared" si="12"/>
        <v>6.6666666666666671E-3</v>
      </c>
      <c r="AC26">
        <f t="shared" si="13"/>
        <v>0.12</v>
      </c>
      <c r="AD26">
        <f t="shared" si="22"/>
        <v>6.6666666666666671E-3</v>
      </c>
      <c r="AE26">
        <f t="shared" si="23"/>
        <v>0.12</v>
      </c>
      <c r="AF26">
        <f t="shared" si="14"/>
        <v>8.0000000000000004E-4</v>
      </c>
      <c r="AR26" s="26">
        <f t="shared" si="15"/>
        <v>149</v>
      </c>
      <c r="AS26" s="26">
        <f t="shared" si="16"/>
        <v>44</v>
      </c>
      <c r="AT26" s="26">
        <f t="shared" si="17"/>
        <v>-215600</v>
      </c>
      <c r="AU26" s="26">
        <f t="shared" si="18"/>
        <v>596000</v>
      </c>
      <c r="AV26" s="26">
        <f t="shared" si="19"/>
        <v>380400</v>
      </c>
      <c r="AW26" s="26">
        <f t="shared" si="20"/>
        <v>1902</v>
      </c>
      <c r="AX26" s="26" t="str">
        <f t="shared" si="21"/>
        <v/>
      </c>
    </row>
    <row r="27" spans="1:50" x14ac:dyDescent="0.25">
      <c r="A27" s="1"/>
      <c r="B27" s="12">
        <v>339</v>
      </c>
      <c r="C27" s="153">
        <v>28.821762481427179</v>
      </c>
      <c r="D27" s="153">
        <v>5.3579780450063419</v>
      </c>
      <c r="E27" s="153">
        <v>1.4463253937861935</v>
      </c>
      <c r="F27" s="154">
        <v>75578.185267163033</v>
      </c>
      <c r="G27" s="154">
        <v>-6242.6863338366657</v>
      </c>
      <c r="H27" s="154">
        <v>-23220.362708116714</v>
      </c>
      <c r="I27" s="10">
        <v>1</v>
      </c>
      <c r="J27" s="1">
        <v>139</v>
      </c>
      <c r="K27" s="12">
        <f t="shared" si="0"/>
        <v>339</v>
      </c>
      <c r="L27" s="11">
        <f t="shared" si="1"/>
        <v>-0.73736406878052252</v>
      </c>
      <c r="M27" s="11">
        <f t="shared" si="2"/>
        <v>-0.5097562071705064</v>
      </c>
      <c r="N27" s="11">
        <f t="shared" si="3"/>
        <v>1.0453935357539059</v>
      </c>
      <c r="O27" s="11">
        <f t="shared" si="4"/>
        <v>0.78696918995319953</v>
      </c>
      <c r="P27" s="11">
        <f t="shared" si="5"/>
        <v>-0.77992897925103877</v>
      </c>
      <c r="Q27" s="11">
        <f t="shared" si="6"/>
        <v>-2.3235670967309079</v>
      </c>
      <c r="R27" s="10">
        <v>1</v>
      </c>
      <c r="S27" s="1">
        <v>139</v>
      </c>
      <c r="T27" s="1">
        <f t="shared" si="7"/>
        <v>0.64906929778537448</v>
      </c>
      <c r="U27">
        <f t="shared" si="8"/>
        <v>1</v>
      </c>
      <c r="V27">
        <f t="shared" si="9"/>
        <v>0</v>
      </c>
      <c r="W27">
        <f>SUM($U$20:U27)</f>
        <v>7</v>
      </c>
      <c r="X27">
        <f>SUM($V$20:V27)</f>
        <v>1</v>
      </c>
      <c r="Y27">
        <f t="shared" si="10"/>
        <v>149</v>
      </c>
      <c r="Z27">
        <f t="shared" si="11"/>
        <v>43</v>
      </c>
      <c r="AB27">
        <f t="shared" si="12"/>
        <v>6.6666666666666671E-3</v>
      </c>
      <c r="AC27">
        <f t="shared" si="13"/>
        <v>0.14000000000000001</v>
      </c>
      <c r="AD27">
        <f t="shared" si="22"/>
        <v>0</v>
      </c>
      <c r="AE27">
        <f t="shared" si="23"/>
        <v>0.13</v>
      </c>
      <c r="AF27">
        <f t="shared" si="14"/>
        <v>0</v>
      </c>
      <c r="AR27" s="26">
        <f t="shared" si="15"/>
        <v>149</v>
      </c>
      <c r="AS27" s="26">
        <f t="shared" si="16"/>
        <v>43</v>
      </c>
      <c r="AT27" s="26">
        <f t="shared" si="17"/>
        <v>-210700</v>
      </c>
      <c r="AU27" s="26">
        <f t="shared" si="18"/>
        <v>596000</v>
      </c>
      <c r="AV27" s="26">
        <f t="shared" si="19"/>
        <v>385300</v>
      </c>
      <c r="AW27" s="26">
        <f t="shared" si="20"/>
        <v>1926.5</v>
      </c>
      <c r="AX27" s="26" t="str">
        <f t="shared" si="21"/>
        <v/>
      </c>
    </row>
    <row r="28" spans="1:50" x14ac:dyDescent="0.25">
      <c r="A28" s="1"/>
      <c r="B28" s="12">
        <v>380</v>
      </c>
      <c r="C28" s="153">
        <v>39.955050275987034</v>
      </c>
      <c r="D28" s="153">
        <v>11.879979650930331</v>
      </c>
      <c r="E28" s="153">
        <v>9.8558766192791997E-2</v>
      </c>
      <c r="F28" s="154">
        <v>86131.421639543973</v>
      </c>
      <c r="G28" s="154">
        <v>-10018.752123131469</v>
      </c>
      <c r="H28" s="154">
        <v>-35982.417306089585</v>
      </c>
      <c r="I28" s="10">
        <v>1</v>
      </c>
      <c r="J28" s="1">
        <v>180</v>
      </c>
      <c r="K28" s="12">
        <f t="shared" si="0"/>
        <v>380</v>
      </c>
      <c r="L28" s="11">
        <f t="shared" si="1"/>
        <v>0.60935533976002465</v>
      </c>
      <c r="M28" s="11">
        <f t="shared" si="2"/>
        <v>0.43014528524881002</v>
      </c>
      <c r="N28" s="11">
        <f t="shared" si="3"/>
        <v>-1.2127778889351462</v>
      </c>
      <c r="O28" s="11">
        <f t="shared" si="4"/>
        <v>1.0742103260136318</v>
      </c>
      <c r="P28" s="11">
        <f t="shared" si="5"/>
        <v>-1.6793220423391761</v>
      </c>
      <c r="Q28" s="11">
        <f t="shared" si="6"/>
        <v>-4.0698434958504874</v>
      </c>
      <c r="R28" s="10">
        <v>1</v>
      </c>
      <c r="S28" s="1">
        <v>180</v>
      </c>
      <c r="T28" s="1">
        <f t="shared" si="7"/>
        <v>0.64341580680491428</v>
      </c>
      <c r="U28">
        <f t="shared" si="8"/>
        <v>1</v>
      </c>
      <c r="V28">
        <f t="shared" si="9"/>
        <v>0</v>
      </c>
      <c r="W28">
        <f>SUM($U$20:U28)</f>
        <v>8</v>
      </c>
      <c r="X28">
        <f>SUM($V$20:V28)</f>
        <v>1</v>
      </c>
      <c r="Y28">
        <f t="shared" si="10"/>
        <v>149</v>
      </c>
      <c r="Z28">
        <f t="shared" si="11"/>
        <v>42</v>
      </c>
      <c r="AB28">
        <f t="shared" si="12"/>
        <v>6.6666666666666671E-3</v>
      </c>
      <c r="AC28">
        <f t="shared" si="13"/>
        <v>0.16</v>
      </c>
      <c r="AD28">
        <f t="shared" si="22"/>
        <v>0</v>
      </c>
      <c r="AE28">
        <f t="shared" si="23"/>
        <v>0.15000000000000002</v>
      </c>
      <c r="AF28">
        <f t="shared" si="14"/>
        <v>0</v>
      </c>
      <c r="AR28" s="26">
        <f t="shared" si="15"/>
        <v>149</v>
      </c>
      <c r="AS28" s="26">
        <f t="shared" si="16"/>
        <v>42</v>
      </c>
      <c r="AT28" s="26">
        <f t="shared" si="17"/>
        <v>-205800</v>
      </c>
      <c r="AU28" s="26">
        <f t="shared" si="18"/>
        <v>596000</v>
      </c>
      <c r="AV28" s="26">
        <f t="shared" si="19"/>
        <v>390200</v>
      </c>
      <c r="AW28" s="26">
        <f t="shared" si="20"/>
        <v>1951</v>
      </c>
      <c r="AX28" s="26" t="str">
        <f t="shared" si="21"/>
        <v/>
      </c>
    </row>
    <row r="29" spans="1:50" x14ac:dyDescent="0.25">
      <c r="A29" s="1"/>
      <c r="B29" s="12">
        <v>393</v>
      </c>
      <c r="C29" s="153">
        <v>34.511069159110576</v>
      </c>
      <c r="D29" s="153">
        <v>1.7250716402082868</v>
      </c>
      <c r="E29" s="153">
        <v>1.7688469909536899</v>
      </c>
      <c r="F29" s="154">
        <v>29833.413447473707</v>
      </c>
      <c r="G29" s="154">
        <v>-5502.4336078320812</v>
      </c>
      <c r="H29" s="154">
        <v>-5496.2195689427954</v>
      </c>
      <c r="I29" s="10">
        <v>1</v>
      </c>
      <c r="J29" s="1">
        <v>193</v>
      </c>
      <c r="K29" s="12">
        <f t="shared" si="0"/>
        <v>393</v>
      </c>
      <c r="L29" s="11">
        <f t="shared" si="1"/>
        <v>-4.9166667854673447E-2</v>
      </c>
      <c r="M29" s="11">
        <f t="shared" si="2"/>
        <v>-1.0333031729651634</v>
      </c>
      <c r="N29" s="11">
        <f t="shared" si="3"/>
        <v>1.5857757055285031</v>
      </c>
      <c r="O29" s="11">
        <f t="shared" si="4"/>
        <v>-0.4581256570362191</v>
      </c>
      <c r="P29" s="11">
        <f t="shared" si="5"/>
        <v>-0.60361368077607669</v>
      </c>
      <c r="Q29" s="11">
        <f t="shared" si="6"/>
        <v>0.10168916752868419</v>
      </c>
      <c r="R29" s="10">
        <v>1</v>
      </c>
      <c r="S29" s="1">
        <v>193</v>
      </c>
      <c r="T29" s="1">
        <f t="shared" si="7"/>
        <v>0.63894162009517397</v>
      </c>
      <c r="U29">
        <f t="shared" si="8"/>
        <v>1</v>
      </c>
      <c r="V29">
        <f t="shared" si="9"/>
        <v>0</v>
      </c>
      <c r="W29">
        <f>SUM($U$20:U29)</f>
        <v>9</v>
      </c>
      <c r="X29">
        <f>SUM($V$20:V29)</f>
        <v>1</v>
      </c>
      <c r="Y29">
        <f t="shared" si="10"/>
        <v>149</v>
      </c>
      <c r="Z29">
        <f t="shared" si="11"/>
        <v>41</v>
      </c>
      <c r="AB29">
        <f t="shared" si="12"/>
        <v>6.6666666666666671E-3</v>
      </c>
      <c r="AC29">
        <f t="shared" si="13"/>
        <v>0.18</v>
      </c>
      <c r="AD29">
        <f t="shared" si="22"/>
        <v>0</v>
      </c>
      <c r="AE29">
        <f t="shared" si="23"/>
        <v>0.16999999999999998</v>
      </c>
      <c r="AF29">
        <f t="shared" si="14"/>
        <v>0</v>
      </c>
      <c r="AR29" s="26">
        <f t="shared" si="15"/>
        <v>149</v>
      </c>
      <c r="AS29" s="26">
        <f t="shared" si="16"/>
        <v>41</v>
      </c>
      <c r="AT29" s="26">
        <f t="shared" si="17"/>
        <v>-200900</v>
      </c>
      <c r="AU29" s="26">
        <f t="shared" si="18"/>
        <v>596000</v>
      </c>
      <c r="AV29" s="26">
        <f t="shared" si="19"/>
        <v>395100</v>
      </c>
      <c r="AW29" s="26">
        <f t="shared" si="20"/>
        <v>1975.5</v>
      </c>
      <c r="AX29" s="26" t="str">
        <f t="shared" si="21"/>
        <v/>
      </c>
    </row>
    <row r="30" spans="1:50" x14ac:dyDescent="0.25">
      <c r="A30" s="1"/>
      <c r="B30" s="12">
        <v>229</v>
      </c>
      <c r="C30" s="153">
        <v>40.492162510067345</v>
      </c>
      <c r="D30" s="153">
        <v>17.780316016276156</v>
      </c>
      <c r="E30" s="153">
        <v>0.86666746206202494</v>
      </c>
      <c r="F30" s="154">
        <v>177437.18941161473</v>
      </c>
      <c r="G30" s="154">
        <v>-22721.70174342774</v>
      </c>
      <c r="H30" s="154">
        <v>-10576.456132196639</v>
      </c>
      <c r="I30" s="10">
        <v>1</v>
      </c>
      <c r="J30" s="1">
        <v>29</v>
      </c>
      <c r="K30" s="12">
        <f t="shared" si="0"/>
        <v>229</v>
      </c>
      <c r="L30" s="11">
        <f t="shared" si="1"/>
        <v>0.67432621660684255</v>
      </c>
      <c r="M30" s="11">
        <f t="shared" si="2"/>
        <v>1.2804570899143086</v>
      </c>
      <c r="N30" s="11">
        <f t="shared" si="3"/>
        <v>7.4181642897356931E-2</v>
      </c>
      <c r="O30" s="11">
        <f t="shared" si="4"/>
        <v>3.5593979536079647</v>
      </c>
      <c r="P30" s="11">
        <f t="shared" si="5"/>
        <v>-4.7049432594383118</v>
      </c>
      <c r="Q30" s="11">
        <f t="shared" si="6"/>
        <v>-0.59345730314726042</v>
      </c>
      <c r="R30" s="10">
        <v>1</v>
      </c>
      <c r="S30" s="1">
        <v>29</v>
      </c>
      <c r="T30" s="1">
        <f t="shared" si="7"/>
        <v>0.62134688936276827</v>
      </c>
      <c r="U30">
        <f t="shared" si="8"/>
        <v>1</v>
      </c>
      <c r="V30">
        <f t="shared" si="9"/>
        <v>0</v>
      </c>
      <c r="W30">
        <f>SUM($U$20:U30)</f>
        <v>10</v>
      </c>
      <c r="X30">
        <f>SUM($V$20:V30)</f>
        <v>1</v>
      </c>
      <c r="Y30">
        <f t="shared" si="10"/>
        <v>149</v>
      </c>
      <c r="Z30">
        <f t="shared" si="11"/>
        <v>40</v>
      </c>
      <c r="AB30">
        <f t="shared" si="12"/>
        <v>6.6666666666666671E-3</v>
      </c>
      <c r="AC30">
        <f t="shared" si="13"/>
        <v>0.2</v>
      </c>
      <c r="AD30">
        <f t="shared" si="22"/>
        <v>0</v>
      </c>
      <c r="AE30">
        <f t="shared" si="23"/>
        <v>0.19</v>
      </c>
      <c r="AF30">
        <f t="shared" si="14"/>
        <v>0</v>
      </c>
      <c r="AR30" s="26">
        <f t="shared" si="15"/>
        <v>149</v>
      </c>
      <c r="AS30" s="26">
        <f t="shared" si="16"/>
        <v>40</v>
      </c>
      <c r="AT30" s="26">
        <f t="shared" si="17"/>
        <v>-196000</v>
      </c>
      <c r="AU30" s="26">
        <f t="shared" si="18"/>
        <v>596000</v>
      </c>
      <c r="AV30" s="26">
        <f t="shared" si="19"/>
        <v>400000</v>
      </c>
      <c r="AW30" s="26">
        <f t="shared" si="20"/>
        <v>2000</v>
      </c>
      <c r="AX30" s="26" t="str">
        <f t="shared" si="21"/>
        <v/>
      </c>
    </row>
    <row r="31" spans="1:50" x14ac:dyDescent="0.25">
      <c r="A31" s="1"/>
      <c r="B31" s="12">
        <v>263</v>
      </c>
      <c r="C31" s="153">
        <v>28.935505009520508</v>
      </c>
      <c r="D31" s="153">
        <v>4.6493377988607412</v>
      </c>
      <c r="E31" s="153">
        <v>0.54825370470400137</v>
      </c>
      <c r="F31" s="154">
        <v>37254.509427915887</v>
      </c>
      <c r="G31" s="154">
        <v>-6297.045551916628</v>
      </c>
      <c r="H31" s="154">
        <v>-11865.359493603917</v>
      </c>
      <c r="I31" s="10">
        <v>0</v>
      </c>
      <c r="J31" s="1">
        <v>63</v>
      </c>
      <c r="K31" s="12">
        <f t="shared" si="0"/>
        <v>263</v>
      </c>
      <c r="L31" s="11">
        <f t="shared" si="1"/>
        <v>-0.72360539542307956</v>
      </c>
      <c r="M31" s="11">
        <f t="shared" si="2"/>
        <v>-0.6118800742262368</v>
      </c>
      <c r="N31" s="11">
        <f t="shared" si="3"/>
        <v>-0.45931787650956102</v>
      </c>
      <c r="O31" s="11">
        <f t="shared" si="4"/>
        <v>-0.25613605261359068</v>
      </c>
      <c r="P31" s="11">
        <f t="shared" si="5"/>
        <v>-0.79287639764470608</v>
      </c>
      <c r="Q31" s="11">
        <f t="shared" si="6"/>
        <v>-0.76982244118145571</v>
      </c>
      <c r="R31" s="10">
        <v>0</v>
      </c>
      <c r="S31" s="1">
        <v>63</v>
      </c>
      <c r="T31" s="1">
        <f t="shared" si="7"/>
        <v>0.59280326012357265</v>
      </c>
      <c r="U31">
        <f t="shared" si="8"/>
        <v>0</v>
      </c>
      <c r="V31">
        <f t="shared" si="9"/>
        <v>1</v>
      </c>
      <c r="W31">
        <f>SUM($U$20:U31)</f>
        <v>10</v>
      </c>
      <c r="X31">
        <f>SUM($V$20:V31)</f>
        <v>2</v>
      </c>
      <c r="Y31">
        <f t="shared" si="10"/>
        <v>148</v>
      </c>
      <c r="Z31">
        <f t="shared" si="11"/>
        <v>40</v>
      </c>
      <c r="AB31">
        <f t="shared" si="12"/>
        <v>1.3333333333333334E-2</v>
      </c>
      <c r="AC31">
        <f t="shared" si="13"/>
        <v>0.2</v>
      </c>
      <c r="AD31">
        <f t="shared" si="22"/>
        <v>6.6666666666666671E-3</v>
      </c>
      <c r="AE31">
        <f t="shared" si="23"/>
        <v>0.2</v>
      </c>
      <c r="AF31">
        <f t="shared" si="14"/>
        <v>1.3333333333333335E-3</v>
      </c>
      <c r="AR31" s="26">
        <f t="shared" si="15"/>
        <v>148</v>
      </c>
      <c r="AS31" s="26">
        <f t="shared" si="16"/>
        <v>40</v>
      </c>
      <c r="AT31" s="26">
        <f t="shared" si="17"/>
        <v>-196000</v>
      </c>
      <c r="AU31" s="26">
        <f t="shared" si="18"/>
        <v>592000</v>
      </c>
      <c r="AV31" s="26">
        <f t="shared" si="19"/>
        <v>396000</v>
      </c>
      <c r="AW31" s="26">
        <f t="shared" si="20"/>
        <v>1980</v>
      </c>
      <c r="AX31" s="26" t="str">
        <f t="shared" si="21"/>
        <v/>
      </c>
    </row>
    <row r="32" spans="1:50" x14ac:dyDescent="0.25">
      <c r="A32" s="1"/>
      <c r="B32" s="12">
        <v>265</v>
      </c>
      <c r="C32" s="153">
        <v>39.922550550345576</v>
      </c>
      <c r="D32" s="153">
        <v>13.185792376360105</v>
      </c>
      <c r="E32" s="153">
        <v>0.24390505053590056</v>
      </c>
      <c r="F32" s="154">
        <v>101665.48142564026</v>
      </c>
      <c r="G32" s="154">
        <v>-12450.273389940074</v>
      </c>
      <c r="H32" s="154">
        <v>-25526.07884457472</v>
      </c>
      <c r="I32" s="10">
        <v>1</v>
      </c>
      <c r="J32" s="1">
        <v>65</v>
      </c>
      <c r="K32" s="12">
        <f t="shared" si="0"/>
        <v>265</v>
      </c>
      <c r="L32" s="11">
        <f t="shared" si="1"/>
        <v>0.60542406518047232</v>
      </c>
      <c r="M32" s="11">
        <f t="shared" si="2"/>
        <v>0.61832912873894053</v>
      </c>
      <c r="N32" s="11">
        <f t="shared" si="3"/>
        <v>-0.96925143615866804</v>
      </c>
      <c r="O32" s="11">
        <f t="shared" si="4"/>
        <v>1.4970209997389554</v>
      </c>
      <c r="P32" s="11">
        <f t="shared" si="5"/>
        <v>-2.2584680324113853</v>
      </c>
      <c r="Q32" s="11">
        <f t="shared" si="6"/>
        <v>-2.6390662697876786</v>
      </c>
      <c r="R32" s="10">
        <v>1</v>
      </c>
      <c r="S32" s="1">
        <v>65</v>
      </c>
      <c r="T32" s="1">
        <f t="shared" si="7"/>
        <v>0.5820159540596952</v>
      </c>
      <c r="U32">
        <f t="shared" si="8"/>
        <v>1</v>
      </c>
      <c r="V32">
        <f t="shared" si="9"/>
        <v>0</v>
      </c>
      <c r="W32">
        <f>SUM($U$20:U32)</f>
        <v>11</v>
      </c>
      <c r="X32">
        <f>SUM($V$20:V32)</f>
        <v>2</v>
      </c>
      <c r="Y32">
        <f t="shared" si="10"/>
        <v>148</v>
      </c>
      <c r="Z32">
        <f t="shared" si="11"/>
        <v>39</v>
      </c>
      <c r="AB32">
        <f t="shared" si="12"/>
        <v>1.3333333333333334E-2</v>
      </c>
      <c r="AC32">
        <f t="shared" si="13"/>
        <v>0.22</v>
      </c>
      <c r="AD32">
        <f t="shared" si="22"/>
        <v>0</v>
      </c>
      <c r="AE32">
        <f t="shared" si="23"/>
        <v>0.21000000000000002</v>
      </c>
      <c r="AF32">
        <f t="shared" si="14"/>
        <v>0</v>
      </c>
      <c r="AR32" s="26">
        <f t="shared" si="15"/>
        <v>148</v>
      </c>
      <c r="AS32" s="26">
        <f t="shared" si="16"/>
        <v>39</v>
      </c>
      <c r="AT32" s="26">
        <f t="shared" si="17"/>
        <v>-191100</v>
      </c>
      <c r="AU32" s="26">
        <f t="shared" si="18"/>
        <v>592000</v>
      </c>
      <c r="AV32" s="26">
        <f t="shared" si="19"/>
        <v>400900</v>
      </c>
      <c r="AW32" s="26">
        <f t="shared" si="20"/>
        <v>2004.5</v>
      </c>
      <c r="AX32" s="26" t="str">
        <f t="shared" si="21"/>
        <v/>
      </c>
    </row>
    <row r="33" spans="1:50" x14ac:dyDescent="0.25">
      <c r="A33" s="1"/>
      <c r="B33" s="12">
        <v>313</v>
      </c>
      <c r="C33" s="153">
        <v>40.111349183146686</v>
      </c>
      <c r="D33" s="153">
        <v>7.2485530572865153</v>
      </c>
      <c r="E33" s="153">
        <v>0.51418229868329823</v>
      </c>
      <c r="F33" s="154">
        <v>61049.715918487382</v>
      </c>
      <c r="G33" s="154">
        <v>-8078.6560375211411</v>
      </c>
      <c r="H33" s="154">
        <v>-17483.294314356139</v>
      </c>
      <c r="I33" s="10">
        <v>1</v>
      </c>
      <c r="J33" s="1">
        <v>113</v>
      </c>
      <c r="K33" s="12">
        <f t="shared" si="0"/>
        <v>313</v>
      </c>
      <c r="L33" s="11">
        <f t="shared" si="1"/>
        <v>0.62826177384218629</v>
      </c>
      <c r="M33" s="11">
        <f t="shared" si="2"/>
        <v>-0.23730085022015238</v>
      </c>
      <c r="N33" s="11">
        <f t="shared" si="3"/>
        <v>-0.51640422506555272</v>
      </c>
      <c r="O33" s="11">
        <f t="shared" si="4"/>
        <v>0.39152897676376969</v>
      </c>
      <c r="P33" s="11">
        <f t="shared" si="5"/>
        <v>-1.2172249660463801</v>
      </c>
      <c r="Q33" s="11">
        <f t="shared" si="6"/>
        <v>-1.5385440380025499</v>
      </c>
      <c r="R33" s="10">
        <v>1</v>
      </c>
      <c r="S33" s="1">
        <v>113</v>
      </c>
      <c r="T33" s="1">
        <f t="shared" si="7"/>
        <v>0.57238781805298911</v>
      </c>
      <c r="U33">
        <f t="shared" si="8"/>
        <v>1</v>
      </c>
      <c r="V33">
        <f t="shared" si="9"/>
        <v>0</v>
      </c>
      <c r="W33">
        <f>SUM($U$20:U33)</f>
        <v>12</v>
      </c>
      <c r="X33">
        <f>SUM($V$20:V33)</f>
        <v>2</v>
      </c>
      <c r="Y33">
        <f t="shared" si="10"/>
        <v>148</v>
      </c>
      <c r="Z33">
        <f t="shared" si="11"/>
        <v>38</v>
      </c>
      <c r="AB33">
        <f t="shared" si="12"/>
        <v>1.3333333333333334E-2</v>
      </c>
      <c r="AC33">
        <f t="shared" si="13"/>
        <v>0.24</v>
      </c>
      <c r="AD33">
        <f t="shared" si="22"/>
        <v>0</v>
      </c>
      <c r="AE33">
        <f t="shared" si="23"/>
        <v>0.22999999999999998</v>
      </c>
      <c r="AF33">
        <f t="shared" si="14"/>
        <v>0</v>
      </c>
      <c r="AR33" s="26">
        <f t="shared" si="15"/>
        <v>148</v>
      </c>
      <c r="AS33" s="26">
        <f t="shared" si="16"/>
        <v>38</v>
      </c>
      <c r="AT33" s="26">
        <f t="shared" si="17"/>
        <v>-186200</v>
      </c>
      <c r="AU33" s="26">
        <f t="shared" si="18"/>
        <v>592000</v>
      </c>
      <c r="AV33" s="26">
        <f t="shared" si="19"/>
        <v>405800</v>
      </c>
      <c r="AW33" s="26">
        <f t="shared" si="20"/>
        <v>2029</v>
      </c>
      <c r="AX33" s="26" t="str">
        <f t="shared" si="21"/>
        <v/>
      </c>
    </row>
    <row r="34" spans="1:50" x14ac:dyDescent="0.25">
      <c r="A34" s="1"/>
      <c r="B34" s="12">
        <v>346</v>
      </c>
      <c r="C34" s="153">
        <v>30.753525089382872</v>
      </c>
      <c r="D34" s="153">
        <v>5.3332963404562745</v>
      </c>
      <c r="E34" s="153">
        <v>0.895249982092297</v>
      </c>
      <c r="F34" s="154">
        <v>33179.507099053742</v>
      </c>
      <c r="G34" s="154">
        <v>-6568.835026194135</v>
      </c>
      <c r="H34" s="154">
        <v>-7792.1501825533524</v>
      </c>
      <c r="I34" s="10">
        <v>1</v>
      </c>
      <c r="J34" s="1">
        <v>146</v>
      </c>
      <c r="K34" s="12">
        <f t="shared" si="0"/>
        <v>346</v>
      </c>
      <c r="L34" s="11">
        <f t="shared" si="1"/>
        <v>-0.50369165818335382</v>
      </c>
      <c r="M34" s="11">
        <f t="shared" si="2"/>
        <v>-0.51331314756147317</v>
      </c>
      <c r="N34" s="11">
        <f t="shared" si="3"/>
        <v>0.12207141005475737</v>
      </c>
      <c r="O34" s="11">
        <f t="shared" si="4"/>
        <v>-0.36705068174618816</v>
      </c>
      <c r="P34" s="11">
        <f t="shared" si="5"/>
        <v>-0.85761191376801305</v>
      </c>
      <c r="Q34" s="11">
        <f t="shared" si="6"/>
        <v>-0.21247101833990578</v>
      </c>
      <c r="R34" s="10">
        <v>1</v>
      </c>
      <c r="S34" s="1">
        <v>146</v>
      </c>
      <c r="T34" s="1">
        <f t="shared" si="7"/>
        <v>0.56786175193910138</v>
      </c>
      <c r="U34">
        <f t="shared" si="8"/>
        <v>1</v>
      </c>
      <c r="V34">
        <f t="shared" si="9"/>
        <v>0</v>
      </c>
      <c r="W34">
        <f>SUM($U$20:U34)</f>
        <v>13</v>
      </c>
      <c r="X34">
        <f>SUM($V$20:V34)</f>
        <v>2</v>
      </c>
      <c r="Y34">
        <f t="shared" si="10"/>
        <v>148</v>
      </c>
      <c r="Z34">
        <f t="shared" si="11"/>
        <v>37</v>
      </c>
      <c r="AB34">
        <f t="shared" si="12"/>
        <v>1.3333333333333334E-2</v>
      </c>
      <c r="AC34">
        <f t="shared" si="13"/>
        <v>0.26</v>
      </c>
      <c r="AD34">
        <f t="shared" si="22"/>
        <v>0</v>
      </c>
      <c r="AE34">
        <f t="shared" si="23"/>
        <v>0.25</v>
      </c>
      <c r="AF34">
        <f t="shared" si="14"/>
        <v>0</v>
      </c>
      <c r="AR34" s="26">
        <f t="shared" si="15"/>
        <v>148</v>
      </c>
      <c r="AS34" s="26">
        <f t="shared" si="16"/>
        <v>37</v>
      </c>
      <c r="AT34" s="26">
        <f t="shared" si="17"/>
        <v>-181300</v>
      </c>
      <c r="AU34" s="26">
        <f t="shared" si="18"/>
        <v>592000</v>
      </c>
      <c r="AV34" s="26">
        <f t="shared" si="19"/>
        <v>410700</v>
      </c>
      <c r="AW34" s="26">
        <f t="shared" si="20"/>
        <v>2053.5</v>
      </c>
      <c r="AX34" s="26" t="str">
        <f t="shared" si="21"/>
        <v/>
      </c>
    </row>
    <row r="35" spans="1:50" x14ac:dyDescent="0.25">
      <c r="A35" s="1"/>
      <c r="B35" s="12">
        <v>381</v>
      </c>
      <c r="C35" s="153">
        <v>27.131662083768589</v>
      </c>
      <c r="D35" s="153">
        <v>0.31834741945411071</v>
      </c>
      <c r="E35" s="153">
        <v>1.9124621826839634</v>
      </c>
      <c r="F35" s="154">
        <v>15519.164928927878</v>
      </c>
      <c r="G35" s="154">
        <v>-1141.4573613386615</v>
      </c>
      <c r="H35" s="154">
        <v>-5534.9323648792706</v>
      </c>
      <c r="I35" s="10">
        <v>1</v>
      </c>
      <c r="J35" s="1">
        <v>181</v>
      </c>
      <c r="K35" s="12">
        <f t="shared" si="0"/>
        <v>381</v>
      </c>
      <c r="L35" s="11">
        <f t="shared" si="1"/>
        <v>-0.94180421709152762</v>
      </c>
      <c r="M35" s="11">
        <f t="shared" si="2"/>
        <v>-1.2360296171457812</v>
      </c>
      <c r="N35" s="11">
        <f t="shared" si="3"/>
        <v>1.8264017274798208</v>
      </c>
      <c r="O35" s="11">
        <f t="shared" si="4"/>
        <v>-0.847735143760037</v>
      </c>
      <c r="P35" s="11">
        <f t="shared" si="5"/>
        <v>0.4350948596068539</v>
      </c>
      <c r="Q35" s="11">
        <f t="shared" si="6"/>
        <v>9.6391960768689833E-2</v>
      </c>
      <c r="R35" s="10">
        <v>1</v>
      </c>
      <c r="S35" s="1">
        <v>181</v>
      </c>
      <c r="T35" s="1">
        <f t="shared" si="7"/>
        <v>0.54435554834012656</v>
      </c>
      <c r="U35">
        <f t="shared" si="8"/>
        <v>1</v>
      </c>
      <c r="V35">
        <f t="shared" si="9"/>
        <v>0</v>
      </c>
      <c r="W35">
        <f>SUM($U$20:U35)</f>
        <v>14</v>
      </c>
      <c r="X35">
        <f>SUM($V$20:V35)</f>
        <v>2</v>
      </c>
      <c r="Y35">
        <f t="shared" si="10"/>
        <v>148</v>
      </c>
      <c r="Z35">
        <f t="shared" si="11"/>
        <v>36</v>
      </c>
      <c r="AB35">
        <f t="shared" si="12"/>
        <v>1.3333333333333334E-2</v>
      </c>
      <c r="AC35">
        <f t="shared" si="13"/>
        <v>0.28000000000000003</v>
      </c>
      <c r="AD35">
        <f t="shared" si="22"/>
        <v>0</v>
      </c>
      <c r="AE35">
        <f t="shared" si="23"/>
        <v>0.27</v>
      </c>
      <c r="AF35">
        <f t="shared" si="14"/>
        <v>0</v>
      </c>
      <c r="AR35" s="26">
        <f t="shared" si="15"/>
        <v>148</v>
      </c>
      <c r="AS35" s="26">
        <f t="shared" si="16"/>
        <v>36</v>
      </c>
      <c r="AT35" s="26">
        <f t="shared" si="17"/>
        <v>-176400</v>
      </c>
      <c r="AU35" s="26">
        <f t="shared" si="18"/>
        <v>592000</v>
      </c>
      <c r="AV35" s="26">
        <f t="shared" si="19"/>
        <v>415600</v>
      </c>
      <c r="AW35" s="26">
        <f t="shared" si="20"/>
        <v>2078</v>
      </c>
      <c r="AX35" s="26" t="str">
        <f t="shared" si="21"/>
        <v/>
      </c>
    </row>
    <row r="36" spans="1:50" x14ac:dyDescent="0.25">
      <c r="A36" s="1"/>
      <c r="B36" s="12">
        <v>202</v>
      </c>
      <c r="C36" s="153">
        <v>27.795471483234561</v>
      </c>
      <c r="D36" s="153">
        <v>4.4656222732633939</v>
      </c>
      <c r="E36" s="153">
        <v>0.36551559896246022</v>
      </c>
      <c r="F36" s="154">
        <v>38536.243863883239</v>
      </c>
      <c r="G36" s="154">
        <v>-6970.2662331243509</v>
      </c>
      <c r="H36" s="154">
        <v>-3018.0628998511156</v>
      </c>
      <c r="I36" s="10">
        <v>1</v>
      </c>
      <c r="J36" s="1">
        <v>2</v>
      </c>
      <c r="K36" s="12">
        <f t="shared" si="0"/>
        <v>202</v>
      </c>
      <c r="L36" s="11">
        <f t="shared" si="1"/>
        <v>-0.86150763100405625</v>
      </c>
      <c r="M36" s="11">
        <f t="shared" si="2"/>
        <v>-0.63835576483825751</v>
      </c>
      <c r="N36" s="11">
        <f t="shared" si="3"/>
        <v>-0.7654940053280922</v>
      </c>
      <c r="O36" s="11">
        <f t="shared" si="4"/>
        <v>-0.22124942233981273</v>
      </c>
      <c r="P36" s="11">
        <f t="shared" si="5"/>
        <v>-0.95322583125951987</v>
      </c>
      <c r="Q36" s="11">
        <f t="shared" si="6"/>
        <v>0.44078397952259146</v>
      </c>
      <c r="R36" s="10">
        <v>1</v>
      </c>
      <c r="S36" s="1">
        <v>2</v>
      </c>
      <c r="T36" s="1">
        <f t="shared" si="7"/>
        <v>0.52763779392150623</v>
      </c>
      <c r="U36">
        <f t="shared" si="8"/>
        <v>1</v>
      </c>
      <c r="V36">
        <f t="shared" si="9"/>
        <v>0</v>
      </c>
      <c r="W36">
        <f>SUM($U$20:U36)</f>
        <v>15</v>
      </c>
      <c r="X36">
        <f>SUM($V$20:V36)</f>
        <v>2</v>
      </c>
      <c r="Y36">
        <f t="shared" si="10"/>
        <v>148</v>
      </c>
      <c r="Z36">
        <f t="shared" si="11"/>
        <v>35</v>
      </c>
      <c r="AB36">
        <f t="shared" si="12"/>
        <v>1.3333333333333334E-2</v>
      </c>
      <c r="AC36">
        <f t="shared" si="13"/>
        <v>0.3</v>
      </c>
      <c r="AD36">
        <f t="shared" si="22"/>
        <v>0</v>
      </c>
      <c r="AE36">
        <f t="shared" si="23"/>
        <v>0.29000000000000004</v>
      </c>
      <c r="AF36">
        <f t="shared" si="14"/>
        <v>0</v>
      </c>
      <c r="AR36" s="26">
        <f t="shared" si="15"/>
        <v>148</v>
      </c>
      <c r="AS36" s="26">
        <f t="shared" si="16"/>
        <v>35</v>
      </c>
      <c r="AT36" s="26">
        <f t="shared" si="17"/>
        <v>-171500</v>
      </c>
      <c r="AU36" s="26">
        <f t="shared" si="18"/>
        <v>592000</v>
      </c>
      <c r="AV36" s="26">
        <f t="shared" si="19"/>
        <v>420500</v>
      </c>
      <c r="AW36" s="26">
        <f t="shared" si="20"/>
        <v>2102.5</v>
      </c>
      <c r="AX36" s="26" t="str">
        <f t="shared" si="21"/>
        <v/>
      </c>
    </row>
    <row r="37" spans="1:50" x14ac:dyDescent="0.25">
      <c r="A37" s="1"/>
      <c r="B37" s="12">
        <v>214</v>
      </c>
      <c r="C37" s="153">
        <v>29.13855835639756</v>
      </c>
      <c r="D37" s="153">
        <v>10.582365798825768</v>
      </c>
      <c r="E37" s="153">
        <v>0.70051182842290483</v>
      </c>
      <c r="F37" s="154">
        <v>54916.592663103904</v>
      </c>
      <c r="G37" s="154">
        <v>-9303.6018357532048</v>
      </c>
      <c r="H37" s="154">
        <v>-10578.554672559685</v>
      </c>
      <c r="I37" s="10">
        <v>0</v>
      </c>
      <c r="J37" s="1">
        <v>14</v>
      </c>
      <c r="K37" s="12">
        <f t="shared" si="0"/>
        <v>214</v>
      </c>
      <c r="L37" s="11">
        <f t="shared" si="1"/>
        <v>-0.69904338927947995</v>
      </c>
      <c r="M37" s="11">
        <f t="shared" si="2"/>
        <v>0.24314300130744185</v>
      </c>
      <c r="N37" s="11">
        <f t="shared" si="3"/>
        <v>-0.20421069614203793</v>
      </c>
      <c r="O37" s="11">
        <f t="shared" si="4"/>
        <v>0.22459579822855325</v>
      </c>
      <c r="P37" s="11">
        <f t="shared" si="5"/>
        <v>-1.5089857072686954</v>
      </c>
      <c r="Q37" s="11">
        <f t="shared" si="6"/>
        <v>-0.59374445373735174</v>
      </c>
      <c r="R37" s="10">
        <v>0</v>
      </c>
      <c r="S37" s="1">
        <v>14</v>
      </c>
      <c r="T37" s="1">
        <f t="shared" si="7"/>
        <v>0.52064468290310262</v>
      </c>
      <c r="U37">
        <f t="shared" si="8"/>
        <v>0</v>
      </c>
      <c r="V37">
        <f t="shared" si="9"/>
        <v>1</v>
      </c>
      <c r="W37">
        <f>SUM($U$20:U37)</f>
        <v>15</v>
      </c>
      <c r="X37">
        <f>SUM($V$20:V37)</f>
        <v>3</v>
      </c>
      <c r="Y37">
        <f t="shared" si="10"/>
        <v>147</v>
      </c>
      <c r="Z37">
        <f t="shared" si="11"/>
        <v>35</v>
      </c>
      <c r="AB37">
        <f t="shared" si="12"/>
        <v>0.02</v>
      </c>
      <c r="AC37">
        <f t="shared" si="13"/>
        <v>0.3</v>
      </c>
      <c r="AD37">
        <f t="shared" si="22"/>
        <v>6.6666666666666662E-3</v>
      </c>
      <c r="AE37">
        <f t="shared" si="23"/>
        <v>0.3</v>
      </c>
      <c r="AF37">
        <f t="shared" si="14"/>
        <v>1.9999999999999996E-3</v>
      </c>
      <c r="AR37" s="26">
        <f t="shared" si="15"/>
        <v>147</v>
      </c>
      <c r="AS37" s="26">
        <f t="shared" si="16"/>
        <v>35</v>
      </c>
      <c r="AT37" s="26">
        <f t="shared" si="17"/>
        <v>-171500</v>
      </c>
      <c r="AU37" s="26">
        <f t="shared" si="18"/>
        <v>588000</v>
      </c>
      <c r="AV37" s="26">
        <f t="shared" si="19"/>
        <v>416500</v>
      </c>
      <c r="AW37" s="26">
        <f t="shared" si="20"/>
        <v>2082.5</v>
      </c>
      <c r="AX37" s="26" t="str">
        <f t="shared" si="21"/>
        <v/>
      </c>
    </row>
    <row r="38" spans="1:50" x14ac:dyDescent="0.25">
      <c r="A38" s="1"/>
      <c r="B38" s="12">
        <v>373</v>
      </c>
      <c r="C38" s="153">
        <v>26.207293156139148</v>
      </c>
      <c r="D38" s="153">
        <v>0.72579634976738405</v>
      </c>
      <c r="E38" s="153">
        <v>2.2371860811996571</v>
      </c>
      <c r="F38" s="154">
        <v>17691.961825869475</v>
      </c>
      <c r="G38" s="154">
        <v>-653.89799000411654</v>
      </c>
      <c r="H38" s="154">
        <v>-3788.9908495805275</v>
      </c>
      <c r="I38" s="10">
        <v>1</v>
      </c>
      <c r="J38" s="1">
        <v>173</v>
      </c>
      <c r="K38" s="12">
        <f t="shared" si="0"/>
        <v>373</v>
      </c>
      <c r="L38" s="11">
        <f t="shared" si="1"/>
        <v>-1.053618947695965</v>
      </c>
      <c r="M38" s="11">
        <f t="shared" si="2"/>
        <v>-1.1773111621643764</v>
      </c>
      <c r="N38" s="11">
        <f t="shared" si="3"/>
        <v>2.3704738342741032</v>
      </c>
      <c r="O38" s="11">
        <f t="shared" si="4"/>
        <v>-0.78859530958182489</v>
      </c>
      <c r="P38" s="11">
        <f t="shared" si="5"/>
        <v>0.55122300484867603</v>
      </c>
      <c r="Q38" s="11">
        <f t="shared" si="6"/>
        <v>0.33529522191706007</v>
      </c>
      <c r="R38" s="10">
        <v>1</v>
      </c>
      <c r="S38" s="1">
        <v>173</v>
      </c>
      <c r="T38" s="1">
        <f t="shared" si="7"/>
        <v>0.50908840959231738</v>
      </c>
      <c r="U38">
        <f t="shared" si="8"/>
        <v>1</v>
      </c>
      <c r="V38">
        <f t="shared" si="9"/>
        <v>0</v>
      </c>
      <c r="W38">
        <f>SUM($U$20:U38)</f>
        <v>16</v>
      </c>
      <c r="X38">
        <f>SUM($V$20:V38)</f>
        <v>3</v>
      </c>
      <c r="Y38">
        <f t="shared" si="10"/>
        <v>147</v>
      </c>
      <c r="Z38">
        <f t="shared" si="11"/>
        <v>34</v>
      </c>
      <c r="AB38">
        <f t="shared" si="12"/>
        <v>0.02</v>
      </c>
      <c r="AC38">
        <f t="shared" si="13"/>
        <v>0.32</v>
      </c>
      <c r="AD38">
        <f t="shared" si="22"/>
        <v>0</v>
      </c>
      <c r="AE38">
        <f t="shared" si="23"/>
        <v>0.31</v>
      </c>
      <c r="AF38">
        <f t="shared" si="14"/>
        <v>0</v>
      </c>
      <c r="AR38" s="26">
        <f t="shared" si="15"/>
        <v>147</v>
      </c>
      <c r="AS38" s="26">
        <f t="shared" si="16"/>
        <v>34</v>
      </c>
      <c r="AT38" s="26">
        <f t="shared" si="17"/>
        <v>-166600</v>
      </c>
      <c r="AU38" s="26">
        <f t="shared" si="18"/>
        <v>588000</v>
      </c>
      <c r="AV38" s="26">
        <f t="shared" si="19"/>
        <v>421400</v>
      </c>
      <c r="AW38" s="26">
        <f t="shared" si="20"/>
        <v>2107</v>
      </c>
      <c r="AX38" s="26" t="str">
        <f t="shared" si="21"/>
        <v/>
      </c>
    </row>
    <row r="39" spans="1:50" x14ac:dyDescent="0.25">
      <c r="A39" s="1"/>
      <c r="B39" s="12">
        <v>336</v>
      </c>
      <c r="C39" s="153">
        <v>31.916367740915263</v>
      </c>
      <c r="D39" s="153">
        <v>1.8706548951093422</v>
      </c>
      <c r="E39" s="153">
        <v>0.59535931370072726</v>
      </c>
      <c r="F39" s="154">
        <v>30808.590141857236</v>
      </c>
      <c r="G39" s="154">
        <v>-2953.1416136365124</v>
      </c>
      <c r="H39" s="154">
        <v>-9665.8198708910259</v>
      </c>
      <c r="I39" s="10">
        <v>0</v>
      </c>
      <c r="J39" s="1">
        <v>136</v>
      </c>
      <c r="K39" s="12">
        <f t="shared" si="0"/>
        <v>336</v>
      </c>
      <c r="L39" s="11">
        <f t="shared" si="1"/>
        <v>-0.36303035517970383</v>
      </c>
      <c r="M39" s="11">
        <f t="shared" si="2"/>
        <v>-1.0123228165009031</v>
      </c>
      <c r="N39" s="11">
        <f t="shared" si="3"/>
        <v>-0.38039283266207918</v>
      </c>
      <c r="O39" s="11">
        <f t="shared" si="4"/>
        <v>-0.43158300683201589</v>
      </c>
      <c r="P39" s="11">
        <f t="shared" si="5"/>
        <v>3.5832440936596514E-3</v>
      </c>
      <c r="Q39" s="11">
        <f t="shared" si="6"/>
        <v>-0.46885177046500126</v>
      </c>
      <c r="R39" s="10">
        <v>0</v>
      </c>
      <c r="S39" s="1">
        <v>136</v>
      </c>
      <c r="T39" s="1">
        <f t="shared" si="7"/>
        <v>0.50582014284754973</v>
      </c>
      <c r="U39">
        <f t="shared" si="8"/>
        <v>0</v>
      </c>
      <c r="V39">
        <f t="shared" si="9"/>
        <v>1</v>
      </c>
      <c r="W39">
        <f>SUM($U$20:U39)</f>
        <v>16</v>
      </c>
      <c r="X39">
        <f>SUM($V$20:V39)</f>
        <v>4</v>
      </c>
      <c r="Y39">
        <f t="shared" si="10"/>
        <v>146</v>
      </c>
      <c r="Z39">
        <f t="shared" si="11"/>
        <v>34</v>
      </c>
      <c r="AB39">
        <f t="shared" si="12"/>
        <v>2.6666666666666668E-2</v>
      </c>
      <c r="AC39">
        <f t="shared" si="13"/>
        <v>0.32</v>
      </c>
      <c r="AD39">
        <f t="shared" si="22"/>
        <v>6.666666666666668E-3</v>
      </c>
      <c r="AE39">
        <f t="shared" si="23"/>
        <v>0.32</v>
      </c>
      <c r="AF39">
        <f t="shared" si="14"/>
        <v>2.1333333333333339E-3</v>
      </c>
      <c r="AR39" s="26">
        <f t="shared" si="15"/>
        <v>146</v>
      </c>
      <c r="AS39" s="26">
        <f t="shared" si="16"/>
        <v>34</v>
      </c>
      <c r="AT39" s="26">
        <f t="shared" si="17"/>
        <v>-166600</v>
      </c>
      <c r="AU39" s="26">
        <f t="shared" si="18"/>
        <v>584000</v>
      </c>
      <c r="AV39" s="26">
        <f t="shared" si="19"/>
        <v>417400</v>
      </c>
      <c r="AW39" s="26">
        <f t="shared" si="20"/>
        <v>2087</v>
      </c>
      <c r="AX39" s="26" t="str">
        <f t="shared" si="21"/>
        <v/>
      </c>
    </row>
    <row r="40" spans="1:50" x14ac:dyDescent="0.25">
      <c r="A40" s="1"/>
      <c r="B40" s="12">
        <v>350</v>
      </c>
      <c r="C40" s="153">
        <v>19.219802995956826</v>
      </c>
      <c r="D40" s="153">
        <v>0.47099040299342909</v>
      </c>
      <c r="E40" s="153">
        <v>0.69486715655587672</v>
      </c>
      <c r="F40" s="154">
        <v>26731.725226793616</v>
      </c>
      <c r="G40" s="154">
        <v>-3140.4160768887577</v>
      </c>
      <c r="H40" s="154">
        <v>-127.16038263812982</v>
      </c>
      <c r="I40" s="10">
        <v>0</v>
      </c>
      <c r="J40" s="1">
        <v>150</v>
      </c>
      <c r="K40" s="12">
        <f t="shared" si="0"/>
        <v>350</v>
      </c>
      <c r="L40" s="11">
        <f t="shared" si="1"/>
        <v>-1.8988489273163429</v>
      </c>
      <c r="M40" s="11">
        <f t="shared" si="2"/>
        <v>-1.2140318660404108</v>
      </c>
      <c r="N40" s="11">
        <f t="shared" si="3"/>
        <v>-0.21366829544068633</v>
      </c>
      <c r="O40" s="11">
        <f t="shared" si="4"/>
        <v>-0.54254833239153333</v>
      </c>
      <c r="P40" s="11">
        <f t="shared" si="5"/>
        <v>-4.1022269300766509E-2</v>
      </c>
      <c r="Q40" s="11">
        <f t="shared" si="6"/>
        <v>0.83635624409872777</v>
      </c>
      <c r="R40" s="10">
        <v>0</v>
      </c>
      <c r="S40" s="1">
        <v>150</v>
      </c>
      <c r="T40" s="1">
        <f t="shared" si="7"/>
        <v>0.50417208452988393</v>
      </c>
      <c r="U40">
        <f t="shared" si="8"/>
        <v>0</v>
      </c>
      <c r="V40">
        <f t="shared" si="9"/>
        <v>1</v>
      </c>
      <c r="W40">
        <f>SUM($U$20:U40)</f>
        <v>16</v>
      </c>
      <c r="X40">
        <f>SUM($V$20:V40)</f>
        <v>5</v>
      </c>
      <c r="Y40">
        <f t="shared" si="10"/>
        <v>145</v>
      </c>
      <c r="Z40">
        <f t="shared" si="11"/>
        <v>34</v>
      </c>
      <c r="AB40">
        <f t="shared" si="12"/>
        <v>3.3333333333333333E-2</v>
      </c>
      <c r="AC40">
        <f t="shared" si="13"/>
        <v>0.32</v>
      </c>
      <c r="AD40">
        <f t="shared" si="22"/>
        <v>6.6666666666666645E-3</v>
      </c>
      <c r="AE40">
        <f t="shared" si="23"/>
        <v>0.32</v>
      </c>
      <c r="AF40">
        <f t="shared" si="14"/>
        <v>2.1333333333333326E-3</v>
      </c>
      <c r="AR40" s="26">
        <f t="shared" si="15"/>
        <v>145</v>
      </c>
      <c r="AS40" s="26">
        <f t="shared" si="16"/>
        <v>34</v>
      </c>
      <c r="AT40" s="26">
        <f t="shared" si="17"/>
        <v>-166600</v>
      </c>
      <c r="AU40" s="26">
        <f t="shared" si="18"/>
        <v>580000</v>
      </c>
      <c r="AV40" s="26">
        <f t="shared" si="19"/>
        <v>413400</v>
      </c>
      <c r="AW40" s="26">
        <f t="shared" si="20"/>
        <v>2067</v>
      </c>
      <c r="AX40" s="26" t="str">
        <f t="shared" si="21"/>
        <v/>
      </c>
    </row>
    <row r="41" spans="1:50" x14ac:dyDescent="0.25">
      <c r="A41" s="1"/>
      <c r="B41" s="12">
        <v>237</v>
      </c>
      <c r="C41" s="153">
        <v>18.190520515580065</v>
      </c>
      <c r="D41" s="153">
        <v>0.21458800146124468</v>
      </c>
      <c r="E41" s="153">
        <v>0.42855863939255429</v>
      </c>
      <c r="F41" s="154">
        <v>16185.974785983233</v>
      </c>
      <c r="G41" s="154">
        <v>-1715.6910815561205</v>
      </c>
      <c r="H41" s="154">
        <v>-4127.8597897420032</v>
      </c>
      <c r="I41" s="10">
        <v>0</v>
      </c>
      <c r="J41" s="1">
        <v>37</v>
      </c>
      <c r="K41" s="12">
        <f t="shared" si="0"/>
        <v>237</v>
      </c>
      <c r="L41" s="11">
        <f t="shared" si="1"/>
        <v>-2.0233543491443378</v>
      </c>
      <c r="M41" s="11">
        <f t="shared" si="2"/>
        <v>-1.2509826388892096</v>
      </c>
      <c r="N41" s="11">
        <f t="shared" si="3"/>
        <v>-0.65986593180993469</v>
      </c>
      <c r="O41" s="11">
        <f t="shared" si="4"/>
        <v>-0.82958571413310811</v>
      </c>
      <c r="P41" s="11">
        <f t="shared" si="5"/>
        <v>0.2983223949906248</v>
      </c>
      <c r="Q41" s="11">
        <f t="shared" si="6"/>
        <v>0.28892660406984871</v>
      </c>
      <c r="R41" s="10">
        <v>0</v>
      </c>
      <c r="S41" s="1">
        <v>37</v>
      </c>
      <c r="T41" s="1">
        <f t="shared" si="7"/>
        <v>0.50108140666910239</v>
      </c>
      <c r="U41">
        <f t="shared" si="8"/>
        <v>0</v>
      </c>
      <c r="V41">
        <f t="shared" si="9"/>
        <v>1</v>
      </c>
      <c r="W41">
        <f>SUM($U$20:U41)</f>
        <v>16</v>
      </c>
      <c r="X41">
        <f>SUM($V$20:V41)</f>
        <v>6</v>
      </c>
      <c r="Y41">
        <f t="shared" si="10"/>
        <v>144</v>
      </c>
      <c r="Z41">
        <f t="shared" si="11"/>
        <v>34</v>
      </c>
      <c r="AB41">
        <f t="shared" si="12"/>
        <v>0.04</v>
      </c>
      <c r="AC41">
        <f t="shared" si="13"/>
        <v>0.32</v>
      </c>
      <c r="AD41">
        <f t="shared" si="22"/>
        <v>6.666666666666668E-3</v>
      </c>
      <c r="AE41">
        <f t="shared" si="23"/>
        <v>0.32</v>
      </c>
      <c r="AF41">
        <f t="shared" si="14"/>
        <v>2.1333333333333339E-3</v>
      </c>
      <c r="AR41" s="26">
        <f t="shared" si="15"/>
        <v>144</v>
      </c>
      <c r="AS41" s="26">
        <f t="shared" si="16"/>
        <v>34</v>
      </c>
      <c r="AT41" s="26">
        <f t="shared" si="17"/>
        <v>-166600</v>
      </c>
      <c r="AU41" s="26">
        <f t="shared" si="18"/>
        <v>576000</v>
      </c>
      <c r="AV41" s="26">
        <f t="shared" si="19"/>
        <v>409400</v>
      </c>
      <c r="AW41" s="26">
        <f t="shared" si="20"/>
        <v>2047</v>
      </c>
      <c r="AX41" s="26" t="str">
        <f t="shared" si="21"/>
        <v/>
      </c>
    </row>
    <row r="42" spans="1:50" x14ac:dyDescent="0.25">
      <c r="A42" s="1"/>
      <c r="B42" s="12">
        <v>349</v>
      </c>
      <c r="C42" s="153">
        <v>30.72944122594415</v>
      </c>
      <c r="D42" s="153">
        <v>4.1752395610711837</v>
      </c>
      <c r="E42" s="153">
        <v>8.2651498504601767E-2</v>
      </c>
      <c r="F42" s="154">
        <v>30433.670624432772</v>
      </c>
      <c r="G42" s="154">
        <v>-4921.6318935951467</v>
      </c>
      <c r="H42" s="154">
        <v>-8631.5632175702394</v>
      </c>
      <c r="I42" s="10">
        <v>1</v>
      </c>
      <c r="J42" s="1">
        <v>149</v>
      </c>
      <c r="K42" s="12">
        <f t="shared" si="0"/>
        <v>349</v>
      </c>
      <c r="L42" s="11">
        <f t="shared" si="1"/>
        <v>-0.50660492216467445</v>
      </c>
      <c r="M42" s="11">
        <f t="shared" si="2"/>
        <v>-0.68020352278948548</v>
      </c>
      <c r="N42" s="11">
        <f t="shared" si="3"/>
        <v>-1.2394303795094919</v>
      </c>
      <c r="O42" s="11">
        <f t="shared" si="4"/>
        <v>-0.44178767811163161</v>
      </c>
      <c r="P42" s="11">
        <f t="shared" si="5"/>
        <v>-0.46527683444905543</v>
      </c>
      <c r="Q42" s="11">
        <f t="shared" si="6"/>
        <v>-0.32733082879677083</v>
      </c>
      <c r="R42" s="10">
        <v>1</v>
      </c>
      <c r="S42" s="1">
        <v>149</v>
      </c>
      <c r="T42" s="1">
        <f t="shared" si="7"/>
        <v>0.49684962326610027</v>
      </c>
      <c r="U42">
        <f t="shared" si="8"/>
        <v>1</v>
      </c>
      <c r="V42">
        <f t="shared" si="9"/>
        <v>0</v>
      </c>
      <c r="W42">
        <f>SUM($U$20:U42)</f>
        <v>17</v>
      </c>
      <c r="X42">
        <f>SUM($V$20:V42)</f>
        <v>6</v>
      </c>
      <c r="Y42">
        <f t="shared" si="10"/>
        <v>144</v>
      </c>
      <c r="Z42">
        <f t="shared" si="11"/>
        <v>33</v>
      </c>
      <c r="AB42">
        <f t="shared" si="12"/>
        <v>0.04</v>
      </c>
      <c r="AC42">
        <f t="shared" si="13"/>
        <v>0.34</v>
      </c>
      <c r="AD42">
        <f t="shared" si="22"/>
        <v>0</v>
      </c>
      <c r="AE42">
        <f t="shared" si="23"/>
        <v>0.33</v>
      </c>
      <c r="AF42">
        <f t="shared" si="14"/>
        <v>0</v>
      </c>
      <c r="AR42" s="26">
        <f t="shared" si="15"/>
        <v>144</v>
      </c>
      <c r="AS42" s="26">
        <f t="shared" si="16"/>
        <v>33</v>
      </c>
      <c r="AT42" s="26">
        <f t="shared" si="17"/>
        <v>-161700</v>
      </c>
      <c r="AU42" s="26">
        <f t="shared" si="18"/>
        <v>576000</v>
      </c>
      <c r="AV42" s="26">
        <f t="shared" si="19"/>
        <v>414300</v>
      </c>
      <c r="AW42" s="26">
        <f t="shared" si="20"/>
        <v>2071.5</v>
      </c>
      <c r="AX42" s="26" t="str">
        <f t="shared" si="21"/>
        <v/>
      </c>
    </row>
    <row r="43" spans="1:50" x14ac:dyDescent="0.25">
      <c r="A43" s="1"/>
      <c r="B43" s="12">
        <v>345</v>
      </c>
      <c r="C43" s="153">
        <v>29.498426335775402</v>
      </c>
      <c r="D43" s="153">
        <v>1.8099107284095899</v>
      </c>
      <c r="E43" s="153">
        <v>0.51081573034459604</v>
      </c>
      <c r="F43" s="154">
        <v>36931.510721649312</v>
      </c>
      <c r="G43" s="154">
        <v>-3147.7087016145233</v>
      </c>
      <c r="H43" s="154">
        <v>-8909.45785221392</v>
      </c>
      <c r="I43" s="10">
        <v>0</v>
      </c>
      <c r="J43" s="1">
        <v>145</v>
      </c>
      <c r="K43" s="12">
        <f t="shared" si="0"/>
        <v>345</v>
      </c>
      <c r="L43" s="11">
        <f t="shared" si="1"/>
        <v>-0.65551256520635903</v>
      </c>
      <c r="M43" s="11">
        <f t="shared" si="2"/>
        <v>-1.021076805902716</v>
      </c>
      <c r="N43" s="11">
        <f t="shared" si="3"/>
        <v>-0.52204488144186834</v>
      </c>
      <c r="O43" s="11">
        <f t="shared" si="4"/>
        <v>-0.26492752776493605</v>
      </c>
      <c r="P43" s="11">
        <f t="shared" si="5"/>
        <v>-4.2759245417192566E-2</v>
      </c>
      <c r="Q43" s="11">
        <f t="shared" si="6"/>
        <v>-0.36535611995931611</v>
      </c>
      <c r="R43" s="10">
        <v>0</v>
      </c>
      <c r="S43" s="1">
        <v>145</v>
      </c>
      <c r="T43" s="1">
        <f t="shared" si="7"/>
        <v>0.49655013391036029</v>
      </c>
      <c r="U43">
        <f t="shared" si="8"/>
        <v>0</v>
      </c>
      <c r="V43">
        <f t="shared" si="9"/>
        <v>1</v>
      </c>
      <c r="W43">
        <f>SUM($U$20:U43)</f>
        <v>17</v>
      </c>
      <c r="X43">
        <f>SUM($V$20:V43)</f>
        <v>7</v>
      </c>
      <c r="Y43">
        <f t="shared" si="10"/>
        <v>143</v>
      </c>
      <c r="Z43">
        <f t="shared" si="11"/>
        <v>33</v>
      </c>
      <c r="AB43">
        <f t="shared" si="12"/>
        <v>4.6666666666666669E-2</v>
      </c>
      <c r="AC43">
        <f t="shared" si="13"/>
        <v>0.34</v>
      </c>
      <c r="AD43">
        <f t="shared" si="22"/>
        <v>6.666666666666668E-3</v>
      </c>
      <c r="AE43">
        <f t="shared" si="23"/>
        <v>0.34</v>
      </c>
      <c r="AF43">
        <f t="shared" si="14"/>
        <v>2.2666666666666673E-3</v>
      </c>
      <c r="AR43" s="26">
        <f t="shared" si="15"/>
        <v>143</v>
      </c>
      <c r="AS43" s="26">
        <f t="shared" si="16"/>
        <v>33</v>
      </c>
      <c r="AT43" s="26">
        <f t="shared" si="17"/>
        <v>-161700</v>
      </c>
      <c r="AU43" s="26">
        <f t="shared" si="18"/>
        <v>572000</v>
      </c>
      <c r="AV43" s="26">
        <f t="shared" si="19"/>
        <v>410300</v>
      </c>
      <c r="AW43" s="26">
        <f t="shared" si="20"/>
        <v>2051.5</v>
      </c>
      <c r="AX43" s="26" t="str">
        <f t="shared" si="21"/>
        <v/>
      </c>
    </row>
    <row r="44" spans="1:50" x14ac:dyDescent="0.25">
      <c r="A44" s="1"/>
      <c r="B44" s="12">
        <v>253</v>
      </c>
      <c r="C44" s="153">
        <v>41.474449783441763</v>
      </c>
      <c r="D44" s="153">
        <v>18.074075819301704</v>
      </c>
      <c r="E44" s="153">
        <v>2.2453254273072591</v>
      </c>
      <c r="F44" s="154">
        <v>72444.307541153263</v>
      </c>
      <c r="G44" s="154">
        <v>-13028.622225520625</v>
      </c>
      <c r="H44" s="154">
        <v>-9879.6940586149994</v>
      </c>
      <c r="I44" s="10">
        <v>1</v>
      </c>
      <c r="J44" s="1">
        <v>53</v>
      </c>
      <c r="K44" s="12">
        <f t="shared" si="0"/>
        <v>253</v>
      </c>
      <c r="L44" s="11">
        <f t="shared" si="1"/>
        <v>0.79314694236425121</v>
      </c>
      <c r="M44" s="11">
        <f t="shared" si="2"/>
        <v>1.3227915286279894</v>
      </c>
      <c r="N44" s="11">
        <f t="shared" si="3"/>
        <v>2.3841112388659211</v>
      </c>
      <c r="O44" s="11">
        <f t="shared" si="4"/>
        <v>0.70167037103833052</v>
      </c>
      <c r="P44" s="11">
        <f t="shared" si="5"/>
        <v>-2.396220645790347</v>
      </c>
      <c r="Q44" s="11">
        <f t="shared" si="6"/>
        <v>-0.49811692080079201</v>
      </c>
      <c r="R44" s="10">
        <v>1</v>
      </c>
      <c r="S44" s="1">
        <v>53</v>
      </c>
      <c r="T44" s="1">
        <f t="shared" si="7"/>
        <v>0.48657549963218238</v>
      </c>
      <c r="U44">
        <f t="shared" si="8"/>
        <v>1</v>
      </c>
      <c r="V44">
        <f t="shared" si="9"/>
        <v>0</v>
      </c>
      <c r="W44">
        <f>SUM($U$20:U44)</f>
        <v>18</v>
      </c>
      <c r="X44">
        <f>SUM($V$20:V44)</f>
        <v>7</v>
      </c>
      <c r="Y44">
        <f t="shared" si="10"/>
        <v>143</v>
      </c>
      <c r="Z44">
        <f t="shared" si="11"/>
        <v>32</v>
      </c>
      <c r="AB44">
        <f t="shared" si="12"/>
        <v>4.6666666666666669E-2</v>
      </c>
      <c r="AC44">
        <f t="shared" si="13"/>
        <v>0.36</v>
      </c>
      <c r="AD44">
        <f t="shared" si="22"/>
        <v>0</v>
      </c>
      <c r="AE44">
        <f t="shared" si="23"/>
        <v>0.35</v>
      </c>
      <c r="AF44">
        <f t="shared" si="14"/>
        <v>0</v>
      </c>
      <c r="AR44" s="26">
        <f t="shared" si="15"/>
        <v>143</v>
      </c>
      <c r="AS44" s="26">
        <f t="shared" si="16"/>
        <v>32</v>
      </c>
      <c r="AT44" s="26">
        <f t="shared" si="17"/>
        <v>-156800</v>
      </c>
      <c r="AU44" s="26">
        <f t="shared" si="18"/>
        <v>572000</v>
      </c>
      <c r="AV44" s="26">
        <f t="shared" si="19"/>
        <v>415200</v>
      </c>
      <c r="AW44" s="26">
        <f t="shared" si="20"/>
        <v>2076</v>
      </c>
      <c r="AX44" s="26" t="str">
        <f t="shared" si="21"/>
        <v/>
      </c>
    </row>
    <row r="45" spans="1:50" x14ac:dyDescent="0.25">
      <c r="A45" s="1"/>
      <c r="B45" s="12">
        <v>201</v>
      </c>
      <c r="C45" s="153">
        <v>25.923831915545904</v>
      </c>
      <c r="D45" s="153">
        <v>0.34994294467971854</v>
      </c>
      <c r="E45" s="153">
        <v>0.23969431516044912</v>
      </c>
      <c r="F45" s="154">
        <v>12180.599689044318</v>
      </c>
      <c r="G45" s="154">
        <v>-2057.2811821821711</v>
      </c>
      <c r="H45" s="154">
        <v>-3696.3128375267497</v>
      </c>
      <c r="I45" s="10">
        <v>1</v>
      </c>
      <c r="J45" s="1">
        <v>1</v>
      </c>
      <c r="K45" s="12">
        <f t="shared" si="0"/>
        <v>201</v>
      </c>
      <c r="L45" s="11">
        <f t="shared" si="1"/>
        <v>-1.0879073592883104</v>
      </c>
      <c r="M45" s="11">
        <f t="shared" si="2"/>
        <v>-1.2314763092646017</v>
      </c>
      <c r="N45" s="11">
        <f t="shared" si="3"/>
        <v>-0.97630648716460555</v>
      </c>
      <c r="O45" s="11">
        <f t="shared" si="4"/>
        <v>-0.93860520849446949</v>
      </c>
      <c r="P45" s="11">
        <f t="shared" si="5"/>
        <v>0.21696158613140626</v>
      </c>
      <c r="Q45" s="11">
        <f t="shared" si="6"/>
        <v>0.34797667723637354</v>
      </c>
      <c r="R45" s="10">
        <v>1</v>
      </c>
      <c r="S45" s="1">
        <v>1</v>
      </c>
      <c r="T45" s="1">
        <f t="shared" si="7"/>
        <v>0.48572502302783993</v>
      </c>
      <c r="U45">
        <f t="shared" si="8"/>
        <v>1</v>
      </c>
      <c r="V45">
        <f t="shared" si="9"/>
        <v>0</v>
      </c>
      <c r="W45">
        <f>SUM($U$20:U45)</f>
        <v>19</v>
      </c>
      <c r="X45">
        <f>SUM($V$20:V45)</f>
        <v>7</v>
      </c>
      <c r="Y45">
        <f t="shared" si="10"/>
        <v>143</v>
      </c>
      <c r="Z45">
        <f t="shared" si="11"/>
        <v>31</v>
      </c>
      <c r="AB45">
        <f t="shared" si="12"/>
        <v>4.6666666666666669E-2</v>
      </c>
      <c r="AC45">
        <f t="shared" si="13"/>
        <v>0.38</v>
      </c>
      <c r="AD45">
        <f t="shared" si="22"/>
        <v>0</v>
      </c>
      <c r="AE45">
        <f t="shared" si="23"/>
        <v>0.37</v>
      </c>
      <c r="AF45">
        <f t="shared" si="14"/>
        <v>0</v>
      </c>
      <c r="AR45" s="26">
        <f t="shared" si="15"/>
        <v>143</v>
      </c>
      <c r="AS45" s="26">
        <f t="shared" si="16"/>
        <v>31</v>
      </c>
      <c r="AT45" s="26">
        <f t="shared" si="17"/>
        <v>-151900</v>
      </c>
      <c r="AU45" s="26">
        <f t="shared" si="18"/>
        <v>572000</v>
      </c>
      <c r="AV45" s="26">
        <f t="shared" si="19"/>
        <v>420100</v>
      </c>
      <c r="AW45" s="26">
        <f t="shared" si="20"/>
        <v>2100.5</v>
      </c>
      <c r="AX45" s="26" t="str">
        <f t="shared" si="21"/>
        <v/>
      </c>
    </row>
    <row r="46" spans="1:50" x14ac:dyDescent="0.25">
      <c r="A46" s="1"/>
      <c r="B46" s="12">
        <v>250</v>
      </c>
      <c r="C46" s="153">
        <v>33.115750641504057</v>
      </c>
      <c r="D46" s="153">
        <v>0.8374774144427144</v>
      </c>
      <c r="E46" s="153">
        <v>0.32521523378791634</v>
      </c>
      <c r="F46" s="154">
        <v>28569.911688046985</v>
      </c>
      <c r="G46" s="154">
        <v>-3394.9385476408152</v>
      </c>
      <c r="H46" s="154">
        <v>-3841.6111421911828</v>
      </c>
      <c r="I46" s="10">
        <v>1</v>
      </c>
      <c r="J46" s="1">
        <v>50</v>
      </c>
      <c r="K46" s="12">
        <f t="shared" si="0"/>
        <v>250</v>
      </c>
      <c r="L46" s="11">
        <f t="shared" si="1"/>
        <v>-0.21794902248624282</v>
      </c>
      <c r="M46" s="11">
        <f t="shared" si="2"/>
        <v>-1.1612165326770152</v>
      </c>
      <c r="N46" s="11">
        <f t="shared" si="3"/>
        <v>-0.83301692152033335</v>
      </c>
      <c r="O46" s="11">
        <f t="shared" si="4"/>
        <v>-0.4925160248803353</v>
      </c>
      <c r="P46" s="11">
        <f t="shared" si="5"/>
        <v>-0.10164508610746328</v>
      </c>
      <c r="Q46" s="11">
        <f t="shared" si="6"/>
        <v>0.32809500392744656</v>
      </c>
      <c r="R46" s="10">
        <v>1</v>
      </c>
      <c r="S46" s="1">
        <v>50</v>
      </c>
      <c r="T46" s="1">
        <f t="shared" si="7"/>
        <v>0.48097671522239954</v>
      </c>
      <c r="U46">
        <f t="shared" si="8"/>
        <v>1</v>
      </c>
      <c r="V46">
        <f t="shared" si="9"/>
        <v>0</v>
      </c>
      <c r="W46">
        <f>SUM($U$20:U46)</f>
        <v>20</v>
      </c>
      <c r="X46">
        <f>SUM($V$20:V46)</f>
        <v>7</v>
      </c>
      <c r="Y46">
        <f t="shared" si="10"/>
        <v>143</v>
      </c>
      <c r="Z46">
        <f t="shared" si="11"/>
        <v>30</v>
      </c>
      <c r="AB46">
        <f t="shared" si="12"/>
        <v>4.6666666666666669E-2</v>
      </c>
      <c r="AC46">
        <f t="shared" si="13"/>
        <v>0.4</v>
      </c>
      <c r="AD46">
        <f t="shared" si="22"/>
        <v>0</v>
      </c>
      <c r="AE46">
        <f t="shared" si="23"/>
        <v>0.39</v>
      </c>
      <c r="AF46">
        <f t="shared" si="14"/>
        <v>0</v>
      </c>
      <c r="AR46" s="26">
        <f t="shared" si="15"/>
        <v>143</v>
      </c>
      <c r="AS46" s="26">
        <f t="shared" si="16"/>
        <v>30</v>
      </c>
      <c r="AT46" s="26">
        <f t="shared" si="17"/>
        <v>-147000</v>
      </c>
      <c r="AU46" s="26">
        <f t="shared" si="18"/>
        <v>572000</v>
      </c>
      <c r="AV46" s="26">
        <f t="shared" si="19"/>
        <v>425000</v>
      </c>
      <c r="AW46" s="26">
        <f t="shared" si="20"/>
        <v>2125</v>
      </c>
      <c r="AX46" s="26" t="str">
        <f t="shared" si="21"/>
        <v/>
      </c>
    </row>
    <row r="47" spans="1:50" x14ac:dyDescent="0.25">
      <c r="A47" s="1"/>
      <c r="B47" s="12">
        <v>292</v>
      </c>
      <c r="C47" s="153">
        <v>39.682571255794919</v>
      </c>
      <c r="D47" s="153">
        <v>20.884906783913291</v>
      </c>
      <c r="E47" s="153">
        <v>1.3031854717141773</v>
      </c>
      <c r="F47" s="154">
        <v>75202.166409383557</v>
      </c>
      <c r="G47" s="154">
        <v>-13973.701973779895</v>
      </c>
      <c r="H47" s="154">
        <v>-17536.548645179748</v>
      </c>
      <c r="I47" s="10">
        <v>0</v>
      </c>
      <c r="J47" s="1">
        <v>92</v>
      </c>
      <c r="K47" s="12">
        <f t="shared" si="0"/>
        <v>292</v>
      </c>
      <c r="L47" s="11">
        <f t="shared" si="1"/>
        <v>0.57639537396338547</v>
      </c>
      <c r="M47" s="11">
        <f t="shared" si="2"/>
        <v>1.7278672060361631</v>
      </c>
      <c r="N47" s="11">
        <f t="shared" si="3"/>
        <v>0.80556382403859317</v>
      </c>
      <c r="O47" s="11">
        <f t="shared" si="4"/>
        <v>0.77673459649982124</v>
      </c>
      <c r="P47" s="11">
        <f t="shared" si="5"/>
        <v>-2.6213221713144059</v>
      </c>
      <c r="Q47" s="11">
        <f t="shared" si="6"/>
        <v>-1.5458310136501032</v>
      </c>
      <c r="R47" s="10">
        <v>0</v>
      </c>
      <c r="S47" s="1">
        <v>92</v>
      </c>
      <c r="T47" s="1">
        <f t="shared" si="7"/>
        <v>0.47856241732054938</v>
      </c>
      <c r="U47">
        <f t="shared" si="8"/>
        <v>0</v>
      </c>
      <c r="V47">
        <f t="shared" si="9"/>
        <v>1</v>
      </c>
      <c r="W47">
        <f>SUM($U$20:U47)</f>
        <v>20</v>
      </c>
      <c r="X47">
        <f>SUM($V$20:V47)</f>
        <v>8</v>
      </c>
      <c r="Y47">
        <f t="shared" si="10"/>
        <v>142</v>
      </c>
      <c r="Z47">
        <f t="shared" si="11"/>
        <v>30</v>
      </c>
      <c r="AB47">
        <f t="shared" si="12"/>
        <v>5.3333333333333337E-2</v>
      </c>
      <c r="AC47">
        <f t="shared" si="13"/>
        <v>0.4</v>
      </c>
      <c r="AD47">
        <f t="shared" si="22"/>
        <v>6.666666666666668E-3</v>
      </c>
      <c r="AE47">
        <f t="shared" si="23"/>
        <v>0.4</v>
      </c>
      <c r="AF47">
        <f t="shared" si="14"/>
        <v>2.6666666666666674E-3</v>
      </c>
      <c r="AR47" s="26">
        <f t="shared" si="15"/>
        <v>142</v>
      </c>
      <c r="AS47" s="26">
        <f t="shared" si="16"/>
        <v>30</v>
      </c>
      <c r="AT47" s="26">
        <f t="shared" si="17"/>
        <v>-147000</v>
      </c>
      <c r="AU47" s="26">
        <f t="shared" si="18"/>
        <v>568000</v>
      </c>
      <c r="AV47" s="26">
        <f t="shared" si="19"/>
        <v>421000</v>
      </c>
      <c r="AW47" s="26">
        <f t="shared" si="20"/>
        <v>2105</v>
      </c>
      <c r="AX47" s="26" t="str">
        <f t="shared" si="21"/>
        <v/>
      </c>
    </row>
    <row r="48" spans="1:50" x14ac:dyDescent="0.25">
      <c r="A48" s="1"/>
      <c r="B48" s="12">
        <v>290</v>
      </c>
      <c r="C48" s="153">
        <v>27.850834301334032</v>
      </c>
      <c r="D48" s="153">
        <v>5.7243647697738087</v>
      </c>
      <c r="E48" s="153">
        <v>0.48744705272022087</v>
      </c>
      <c r="F48" s="154">
        <v>59483.965917379144</v>
      </c>
      <c r="G48" s="154">
        <v>-4055.2247510784669</v>
      </c>
      <c r="H48" s="154">
        <v>-18060.960562998669</v>
      </c>
      <c r="I48" s="10">
        <v>0</v>
      </c>
      <c r="J48" s="1">
        <v>90</v>
      </c>
      <c r="K48" s="12">
        <f t="shared" si="0"/>
        <v>290</v>
      </c>
      <c r="L48" s="11">
        <f t="shared" si="1"/>
        <v>-0.8548107609489688</v>
      </c>
      <c r="M48" s="11">
        <f t="shared" si="2"/>
        <v>-0.45695532636440916</v>
      </c>
      <c r="N48" s="11">
        <f t="shared" si="3"/>
        <v>-0.56119890036750564</v>
      </c>
      <c r="O48" s="11">
        <f t="shared" si="4"/>
        <v>0.34891192610412597</v>
      </c>
      <c r="P48" s="11">
        <f t="shared" si="5"/>
        <v>-0.25891375253489113</v>
      </c>
      <c r="Q48" s="11">
        <f t="shared" si="6"/>
        <v>-1.6175881236415994</v>
      </c>
      <c r="R48" s="10">
        <v>0</v>
      </c>
      <c r="S48" s="1">
        <v>90</v>
      </c>
      <c r="T48" s="1">
        <f t="shared" si="7"/>
        <v>0.47672772947634712</v>
      </c>
      <c r="U48">
        <f t="shared" si="8"/>
        <v>0</v>
      </c>
      <c r="V48">
        <f t="shared" si="9"/>
        <v>1</v>
      </c>
      <c r="W48">
        <f>SUM($U$20:U48)</f>
        <v>20</v>
      </c>
      <c r="X48">
        <f>SUM($V$20:V48)</f>
        <v>9</v>
      </c>
      <c r="Y48">
        <f t="shared" si="10"/>
        <v>141</v>
      </c>
      <c r="Z48">
        <f t="shared" si="11"/>
        <v>30</v>
      </c>
      <c r="AB48">
        <f t="shared" si="12"/>
        <v>0.06</v>
      </c>
      <c r="AC48">
        <f t="shared" si="13"/>
        <v>0.4</v>
      </c>
      <c r="AD48">
        <f t="shared" si="22"/>
        <v>6.666666666666661E-3</v>
      </c>
      <c r="AE48">
        <f t="shared" si="23"/>
        <v>0.4</v>
      </c>
      <c r="AF48">
        <f t="shared" si="14"/>
        <v>2.6666666666666644E-3</v>
      </c>
      <c r="AR48" s="26">
        <f t="shared" si="15"/>
        <v>141</v>
      </c>
      <c r="AS48" s="26">
        <f t="shared" si="16"/>
        <v>30</v>
      </c>
      <c r="AT48" s="26">
        <f t="shared" si="17"/>
        <v>-147000</v>
      </c>
      <c r="AU48" s="26">
        <f t="shared" si="18"/>
        <v>564000</v>
      </c>
      <c r="AV48" s="26">
        <f t="shared" si="19"/>
        <v>417000</v>
      </c>
      <c r="AW48" s="26">
        <f t="shared" si="20"/>
        <v>2085</v>
      </c>
      <c r="AX48" s="26" t="str">
        <f t="shared" si="21"/>
        <v/>
      </c>
    </row>
    <row r="49" spans="1:50" x14ac:dyDescent="0.25">
      <c r="A49" s="1"/>
      <c r="B49" s="12">
        <v>370</v>
      </c>
      <c r="C49" s="153">
        <v>28.937343343624512</v>
      </c>
      <c r="D49" s="153">
        <v>1.0991974798506323</v>
      </c>
      <c r="E49" s="153">
        <v>0.74434668634714041</v>
      </c>
      <c r="F49" s="154">
        <v>16519.987163592334</v>
      </c>
      <c r="G49" s="154">
        <v>-2138.5309166982638</v>
      </c>
      <c r="H49" s="154">
        <v>-3522.6739739349377</v>
      </c>
      <c r="I49" s="10">
        <v>1</v>
      </c>
      <c r="J49" s="1">
        <v>170</v>
      </c>
      <c r="K49" s="12">
        <f t="shared" si="0"/>
        <v>370</v>
      </c>
      <c r="L49" s="11">
        <f t="shared" si="1"/>
        <v>-0.72338302443412028</v>
      </c>
      <c r="M49" s="11">
        <f t="shared" si="2"/>
        <v>-1.1234994183712554</v>
      </c>
      <c r="N49" s="11">
        <f t="shared" si="3"/>
        <v>-0.13076576766316195</v>
      </c>
      <c r="O49" s="11">
        <f t="shared" si="4"/>
        <v>-0.82049446558931771</v>
      </c>
      <c r="P49" s="11">
        <f t="shared" si="5"/>
        <v>0.19760931536094023</v>
      </c>
      <c r="Q49" s="11">
        <f t="shared" si="6"/>
        <v>0.37173628797401204</v>
      </c>
      <c r="R49" s="10">
        <v>1</v>
      </c>
      <c r="S49" s="1">
        <v>170</v>
      </c>
      <c r="T49" s="1">
        <f t="shared" si="7"/>
        <v>0.47649794551276525</v>
      </c>
      <c r="U49">
        <f t="shared" si="8"/>
        <v>1</v>
      </c>
      <c r="V49">
        <f t="shared" si="9"/>
        <v>0</v>
      </c>
      <c r="W49">
        <f>SUM($U$20:U49)</f>
        <v>21</v>
      </c>
      <c r="X49">
        <f>SUM($V$20:V49)</f>
        <v>9</v>
      </c>
      <c r="Y49">
        <f t="shared" si="10"/>
        <v>141</v>
      </c>
      <c r="Z49">
        <f t="shared" si="11"/>
        <v>29</v>
      </c>
      <c r="AB49">
        <f t="shared" si="12"/>
        <v>0.06</v>
      </c>
      <c r="AC49">
        <f t="shared" si="13"/>
        <v>0.42</v>
      </c>
      <c r="AD49">
        <f t="shared" si="22"/>
        <v>0</v>
      </c>
      <c r="AE49">
        <f t="shared" si="23"/>
        <v>0.41000000000000003</v>
      </c>
      <c r="AF49">
        <f t="shared" si="14"/>
        <v>0</v>
      </c>
      <c r="AR49" s="26">
        <f t="shared" si="15"/>
        <v>141</v>
      </c>
      <c r="AS49" s="26">
        <f t="shared" si="16"/>
        <v>29</v>
      </c>
      <c r="AT49" s="26">
        <f t="shared" si="17"/>
        <v>-142100</v>
      </c>
      <c r="AU49" s="26">
        <f t="shared" si="18"/>
        <v>564000</v>
      </c>
      <c r="AV49" s="26">
        <f t="shared" si="19"/>
        <v>421900</v>
      </c>
      <c r="AW49" s="26">
        <f t="shared" si="20"/>
        <v>2109.5</v>
      </c>
      <c r="AX49" s="26" t="str">
        <f t="shared" si="21"/>
        <v/>
      </c>
    </row>
    <row r="50" spans="1:50" x14ac:dyDescent="0.25">
      <c r="A50" s="1"/>
      <c r="B50" s="12">
        <v>248</v>
      </c>
      <c r="C50" s="153">
        <v>33.147467638354641</v>
      </c>
      <c r="D50" s="153">
        <v>2.6198340899099906</v>
      </c>
      <c r="E50" s="153">
        <v>0.8686404744727706</v>
      </c>
      <c r="F50" s="154">
        <v>26732.987769326541</v>
      </c>
      <c r="G50" s="154">
        <v>-3684.7369138547124</v>
      </c>
      <c r="H50" s="154">
        <v>-3300.9014128563849</v>
      </c>
      <c r="I50" s="10">
        <v>0</v>
      </c>
      <c r="J50" s="1">
        <v>48</v>
      </c>
      <c r="K50" s="12">
        <f t="shared" si="0"/>
        <v>248</v>
      </c>
      <c r="L50" s="11">
        <f t="shared" si="1"/>
        <v>-0.21411242937668787</v>
      </c>
      <c r="M50" s="11">
        <f t="shared" si="2"/>
        <v>-0.90435678309130663</v>
      </c>
      <c r="N50" s="11">
        <f t="shared" si="3"/>
        <v>7.7487408268961624E-2</v>
      </c>
      <c r="O50" s="11">
        <f t="shared" si="4"/>
        <v>-0.54251396813220232</v>
      </c>
      <c r="P50" s="11">
        <f t="shared" si="5"/>
        <v>-0.17067000643750099</v>
      </c>
      <c r="Q50" s="11">
        <f t="shared" si="6"/>
        <v>0.40208220025723462</v>
      </c>
      <c r="R50" s="10">
        <v>0</v>
      </c>
      <c r="S50" s="1">
        <v>48</v>
      </c>
      <c r="T50" s="1">
        <f t="shared" si="7"/>
        <v>0.4737591077142731</v>
      </c>
      <c r="U50">
        <f t="shared" si="8"/>
        <v>0</v>
      </c>
      <c r="V50">
        <f t="shared" si="9"/>
        <v>1</v>
      </c>
      <c r="W50">
        <f>SUM($U$20:U50)</f>
        <v>21</v>
      </c>
      <c r="X50">
        <f>SUM($V$20:V50)</f>
        <v>10</v>
      </c>
      <c r="Y50">
        <f t="shared" si="10"/>
        <v>140</v>
      </c>
      <c r="Z50">
        <f t="shared" si="11"/>
        <v>29</v>
      </c>
      <c r="AB50">
        <f t="shared" si="12"/>
        <v>6.6666666666666666E-2</v>
      </c>
      <c r="AC50">
        <f t="shared" si="13"/>
        <v>0.42</v>
      </c>
      <c r="AD50">
        <f t="shared" si="22"/>
        <v>6.666666666666668E-3</v>
      </c>
      <c r="AE50">
        <f t="shared" si="23"/>
        <v>0.42</v>
      </c>
      <c r="AF50">
        <f t="shared" si="14"/>
        <v>2.8000000000000004E-3</v>
      </c>
      <c r="AR50" s="26">
        <f t="shared" si="15"/>
        <v>140</v>
      </c>
      <c r="AS50" s="26">
        <f t="shared" si="16"/>
        <v>29</v>
      </c>
      <c r="AT50" s="26">
        <f t="shared" si="17"/>
        <v>-142100</v>
      </c>
      <c r="AU50" s="26">
        <f t="shared" si="18"/>
        <v>560000</v>
      </c>
      <c r="AV50" s="26">
        <f t="shared" si="19"/>
        <v>417900</v>
      </c>
      <c r="AW50" s="26">
        <f t="shared" si="20"/>
        <v>2089.5</v>
      </c>
      <c r="AX50" s="26" t="str">
        <f t="shared" si="21"/>
        <v/>
      </c>
    </row>
    <row r="51" spans="1:50" x14ac:dyDescent="0.25">
      <c r="A51" s="1"/>
      <c r="B51" s="12">
        <v>317</v>
      </c>
      <c r="C51" s="153">
        <v>36.182162915578346</v>
      </c>
      <c r="D51" s="153">
        <v>5.3433983796013198</v>
      </c>
      <c r="E51" s="153">
        <v>1.8300267147100053</v>
      </c>
      <c r="F51" s="154">
        <v>30212.541764667501</v>
      </c>
      <c r="G51" s="154">
        <v>-3693.6169667464337</v>
      </c>
      <c r="H51" s="154">
        <v>-6360.6876177084505</v>
      </c>
      <c r="I51" s="10">
        <v>0</v>
      </c>
      <c r="J51" s="1">
        <v>117</v>
      </c>
      <c r="K51" s="12">
        <f t="shared" si="0"/>
        <v>317</v>
      </c>
      <c r="L51" s="11">
        <f t="shared" si="1"/>
        <v>0.15297437411369746</v>
      </c>
      <c r="M51" s="11">
        <f t="shared" si="2"/>
        <v>-0.51185731816390256</v>
      </c>
      <c r="N51" s="11">
        <f t="shared" si="3"/>
        <v>1.6882818079414799</v>
      </c>
      <c r="O51" s="11">
        <f t="shared" si="4"/>
        <v>-0.44780642938881865</v>
      </c>
      <c r="P51" s="11">
        <f t="shared" si="5"/>
        <v>-0.1727850802779283</v>
      </c>
      <c r="Q51" s="11">
        <f t="shared" si="6"/>
        <v>-1.6599007761852712E-2</v>
      </c>
      <c r="R51" s="10">
        <v>0</v>
      </c>
      <c r="S51" s="1">
        <v>117</v>
      </c>
      <c r="T51" s="1">
        <f t="shared" si="7"/>
        <v>0.46771278319048032</v>
      </c>
      <c r="U51">
        <f t="shared" si="8"/>
        <v>0</v>
      </c>
      <c r="V51">
        <f t="shared" si="9"/>
        <v>1</v>
      </c>
      <c r="W51">
        <f>SUM($U$20:U51)</f>
        <v>21</v>
      </c>
      <c r="X51">
        <f>SUM($V$20:V51)</f>
        <v>11</v>
      </c>
      <c r="Y51">
        <f t="shared" si="10"/>
        <v>139</v>
      </c>
      <c r="Z51">
        <f t="shared" si="11"/>
        <v>29</v>
      </c>
      <c r="AB51">
        <f t="shared" si="12"/>
        <v>7.3333333333333334E-2</v>
      </c>
      <c r="AC51">
        <f t="shared" si="13"/>
        <v>0.42</v>
      </c>
      <c r="AD51">
        <f t="shared" si="22"/>
        <v>6.666666666666668E-3</v>
      </c>
      <c r="AE51">
        <f t="shared" si="23"/>
        <v>0.42</v>
      </c>
      <c r="AF51">
        <f t="shared" si="14"/>
        <v>2.8000000000000004E-3</v>
      </c>
      <c r="AR51" s="26">
        <f t="shared" si="15"/>
        <v>139</v>
      </c>
      <c r="AS51" s="26">
        <f t="shared" si="16"/>
        <v>29</v>
      </c>
      <c r="AT51" s="26">
        <f t="shared" si="17"/>
        <v>-142100</v>
      </c>
      <c r="AU51" s="26">
        <f t="shared" si="18"/>
        <v>556000</v>
      </c>
      <c r="AV51" s="26">
        <f t="shared" si="19"/>
        <v>413900</v>
      </c>
      <c r="AW51" s="26">
        <f t="shared" si="20"/>
        <v>2069.5</v>
      </c>
      <c r="AX51" s="26" t="str">
        <f t="shared" si="21"/>
        <v/>
      </c>
    </row>
    <row r="52" spans="1:50" x14ac:dyDescent="0.25">
      <c r="A52" s="1"/>
      <c r="B52" s="12">
        <v>255</v>
      </c>
      <c r="C52" s="153">
        <v>34.993070915459342</v>
      </c>
      <c r="D52" s="153">
        <v>0.69182627630258009</v>
      </c>
      <c r="E52" s="153">
        <v>0.70648044051071779</v>
      </c>
      <c r="F52" s="154">
        <v>31936.800512966893</v>
      </c>
      <c r="G52" s="154">
        <v>-2755.8266796186563</v>
      </c>
      <c r="H52" s="154">
        <v>-4145.8859743351868</v>
      </c>
      <c r="I52" s="10">
        <v>1</v>
      </c>
      <c r="J52" s="1">
        <v>55</v>
      </c>
      <c r="K52" s="12">
        <f t="shared" ref="K52:K83" si="24">B52</f>
        <v>255</v>
      </c>
      <c r="L52" s="11">
        <f t="shared" ref="L52:L83" si="25">(C52-C$221)/C$223</f>
        <v>9.1378628646976261E-3</v>
      </c>
      <c r="M52" s="11">
        <f t="shared" ref="M52:M83" si="26">(D52-D$221)/D$223</f>
        <v>-1.1822066719597377</v>
      </c>
      <c r="N52" s="11">
        <f t="shared" ref="N52:N83" si="27">(E52-E$221)/E$223</f>
        <v>-0.19421033778191163</v>
      </c>
      <c r="O52" s="11">
        <f t="shared" ref="O52:O83" si="28">(F52-F$221)/F$223</f>
        <v>-0.40087504035825955</v>
      </c>
      <c r="P52" s="11">
        <f t="shared" ref="P52:P83" si="29">(G52-G$221)/G$223</f>
        <v>5.0580222642726561E-2</v>
      </c>
      <c r="Q52" s="11">
        <f t="shared" ref="Q52:Q83" si="30">(H52-H$221)/H$223</f>
        <v>0.28646001842099483</v>
      </c>
      <c r="R52" s="10">
        <v>1</v>
      </c>
      <c r="S52" s="1">
        <v>55</v>
      </c>
      <c r="T52" s="1">
        <f t="shared" ref="T52:T83" si="31">$L$243*Q52 + $M$243*P52 + $N$243*O52 + $O$243*N52 + $P$243*M52 + $Q$243*L52 + $R$243</f>
        <v>0.4674529236926046</v>
      </c>
      <c r="U52">
        <f t="shared" si="8"/>
        <v>1</v>
      </c>
      <c r="V52">
        <f t="shared" si="9"/>
        <v>0</v>
      </c>
      <c r="W52">
        <f>SUM($U$20:U52)</f>
        <v>22</v>
      </c>
      <c r="X52">
        <f>SUM($V$20:V52)</f>
        <v>11</v>
      </c>
      <c r="Y52">
        <f t="shared" si="10"/>
        <v>139</v>
      </c>
      <c r="Z52">
        <f t="shared" si="11"/>
        <v>28</v>
      </c>
      <c r="AB52">
        <f t="shared" si="12"/>
        <v>7.3333333333333334E-2</v>
      </c>
      <c r="AC52">
        <f t="shared" si="13"/>
        <v>0.44</v>
      </c>
      <c r="AD52">
        <f t="shared" si="22"/>
        <v>0</v>
      </c>
      <c r="AE52">
        <f t="shared" si="23"/>
        <v>0.43</v>
      </c>
      <c r="AF52">
        <f t="shared" si="14"/>
        <v>0</v>
      </c>
      <c r="AR52" s="26">
        <f t="shared" si="15"/>
        <v>139</v>
      </c>
      <c r="AS52" s="26">
        <f t="shared" si="16"/>
        <v>28</v>
      </c>
      <c r="AT52" s="26">
        <f t="shared" si="17"/>
        <v>-137200</v>
      </c>
      <c r="AU52" s="26">
        <f t="shared" si="18"/>
        <v>556000</v>
      </c>
      <c r="AV52" s="26">
        <f t="shared" si="19"/>
        <v>418800</v>
      </c>
      <c r="AW52" s="26">
        <f t="shared" si="20"/>
        <v>2094</v>
      </c>
      <c r="AX52" s="26" t="str">
        <f t="shared" si="21"/>
        <v/>
      </c>
    </row>
    <row r="53" spans="1:50" x14ac:dyDescent="0.25">
      <c r="A53" s="1"/>
      <c r="B53" s="12">
        <v>311</v>
      </c>
      <c r="C53" s="153">
        <v>45.325131845069258</v>
      </c>
      <c r="D53" s="153">
        <v>1.4858308180917232</v>
      </c>
      <c r="E53" s="153">
        <v>1.1995961810400637</v>
      </c>
      <c r="F53" s="154">
        <v>19030.13478775632</v>
      </c>
      <c r="G53" s="154">
        <v>-2925.0634625577304</v>
      </c>
      <c r="H53" s="154">
        <v>-2597.3577869788533</v>
      </c>
      <c r="I53" s="10">
        <v>1</v>
      </c>
      <c r="J53" s="1">
        <v>111</v>
      </c>
      <c r="K53" s="12">
        <f t="shared" si="24"/>
        <v>311</v>
      </c>
      <c r="L53" s="11">
        <f t="shared" si="25"/>
        <v>1.2589382130297457</v>
      </c>
      <c r="M53" s="11">
        <f t="shared" si="26"/>
        <v>-1.0677807489214064</v>
      </c>
      <c r="N53" s="11">
        <f t="shared" si="27"/>
        <v>0.63200085600325329</v>
      </c>
      <c r="O53" s="11">
        <f t="shared" si="28"/>
        <v>-0.75217251867156965</v>
      </c>
      <c r="P53" s="11">
        <f t="shared" si="29"/>
        <v>1.0270970344666881E-2</v>
      </c>
      <c r="Q53" s="11">
        <f t="shared" si="30"/>
        <v>0.49835052603419044</v>
      </c>
      <c r="R53" s="10">
        <v>1</v>
      </c>
      <c r="S53" s="1">
        <v>111</v>
      </c>
      <c r="T53" s="1">
        <f t="shared" si="31"/>
        <v>0.4652628229974593</v>
      </c>
      <c r="U53">
        <f t="shared" si="8"/>
        <v>1</v>
      </c>
      <c r="V53">
        <f t="shared" si="9"/>
        <v>0</v>
      </c>
      <c r="W53">
        <f>SUM($U$20:U53)</f>
        <v>23</v>
      </c>
      <c r="X53">
        <f>SUM($V$20:V53)</f>
        <v>11</v>
      </c>
      <c r="Y53">
        <f t="shared" si="10"/>
        <v>139</v>
      </c>
      <c r="Z53">
        <f t="shared" si="11"/>
        <v>27</v>
      </c>
      <c r="AB53">
        <f t="shared" si="12"/>
        <v>7.3333333333333334E-2</v>
      </c>
      <c r="AC53">
        <f t="shared" si="13"/>
        <v>0.46</v>
      </c>
      <c r="AD53">
        <f t="shared" si="22"/>
        <v>0</v>
      </c>
      <c r="AE53">
        <f t="shared" si="23"/>
        <v>0.45</v>
      </c>
      <c r="AF53">
        <f t="shared" si="14"/>
        <v>0</v>
      </c>
      <c r="AR53" s="26">
        <f t="shared" si="15"/>
        <v>139</v>
      </c>
      <c r="AS53" s="26">
        <f t="shared" si="16"/>
        <v>27</v>
      </c>
      <c r="AT53" s="26">
        <f t="shared" si="17"/>
        <v>-132300</v>
      </c>
      <c r="AU53" s="26">
        <f t="shared" si="18"/>
        <v>556000</v>
      </c>
      <c r="AV53" s="26">
        <f t="shared" si="19"/>
        <v>423700</v>
      </c>
      <c r="AW53" s="26">
        <f t="shared" si="20"/>
        <v>2118.5</v>
      </c>
      <c r="AX53" s="26" t="str">
        <f t="shared" si="21"/>
        <v/>
      </c>
    </row>
    <row r="54" spans="1:50" x14ac:dyDescent="0.25">
      <c r="A54" s="1"/>
      <c r="B54" s="12">
        <v>320</v>
      </c>
      <c r="C54" s="153">
        <v>22.780048652296575</v>
      </c>
      <c r="D54" s="153">
        <v>0.17449340025691179</v>
      </c>
      <c r="E54" s="153">
        <v>1.4193278395328712</v>
      </c>
      <c r="F54" s="154">
        <v>24003.809181522767</v>
      </c>
      <c r="G54" s="154">
        <v>-734.68876151225675</v>
      </c>
      <c r="H54" s="154">
        <v>-2054.8676632171605</v>
      </c>
      <c r="I54" s="10">
        <v>0</v>
      </c>
      <c r="J54" s="1">
        <v>120</v>
      </c>
      <c r="K54" s="12">
        <f t="shared" si="24"/>
        <v>320</v>
      </c>
      <c r="L54" s="11">
        <f t="shared" si="25"/>
        <v>-1.4681898072936155</v>
      </c>
      <c r="M54" s="11">
        <f t="shared" si="26"/>
        <v>-1.2567607692526979</v>
      </c>
      <c r="N54" s="11">
        <f t="shared" si="27"/>
        <v>1.0001593651614753</v>
      </c>
      <c r="O54" s="11">
        <f t="shared" si="28"/>
        <v>-0.61679756516450279</v>
      </c>
      <c r="P54" s="11">
        <f t="shared" si="29"/>
        <v>0.53198005106806145</v>
      </c>
      <c r="Q54" s="11">
        <f t="shared" si="30"/>
        <v>0.57258133993706928</v>
      </c>
      <c r="R54" s="10">
        <v>0</v>
      </c>
      <c r="S54" s="1">
        <v>120</v>
      </c>
      <c r="T54" s="1">
        <f t="shared" si="31"/>
        <v>0.46066141229467816</v>
      </c>
      <c r="U54">
        <f t="shared" si="8"/>
        <v>0</v>
      </c>
      <c r="V54">
        <f t="shared" si="9"/>
        <v>1</v>
      </c>
      <c r="W54">
        <f>SUM($U$20:U54)</f>
        <v>23</v>
      </c>
      <c r="X54">
        <f>SUM($V$20:V54)</f>
        <v>12</v>
      </c>
      <c r="Y54">
        <f t="shared" si="10"/>
        <v>138</v>
      </c>
      <c r="Z54">
        <f t="shared" si="11"/>
        <v>27</v>
      </c>
      <c r="AB54">
        <f t="shared" si="12"/>
        <v>0.08</v>
      </c>
      <c r="AC54">
        <f t="shared" si="13"/>
        <v>0.46</v>
      </c>
      <c r="AD54">
        <f t="shared" si="22"/>
        <v>6.666666666666668E-3</v>
      </c>
      <c r="AE54">
        <f t="shared" si="23"/>
        <v>0.46</v>
      </c>
      <c r="AF54">
        <f t="shared" si="14"/>
        <v>3.0666666666666672E-3</v>
      </c>
      <c r="AR54" s="26">
        <f t="shared" si="15"/>
        <v>138</v>
      </c>
      <c r="AS54" s="26">
        <f t="shared" si="16"/>
        <v>27</v>
      </c>
      <c r="AT54" s="26">
        <f t="shared" si="17"/>
        <v>-132300</v>
      </c>
      <c r="AU54" s="26">
        <f t="shared" si="18"/>
        <v>552000</v>
      </c>
      <c r="AV54" s="26">
        <f t="shared" si="19"/>
        <v>419700</v>
      </c>
      <c r="AW54" s="26">
        <f t="shared" si="20"/>
        <v>2098.5</v>
      </c>
      <c r="AX54" s="26" t="str">
        <f t="shared" si="21"/>
        <v/>
      </c>
    </row>
    <row r="55" spans="1:50" x14ac:dyDescent="0.25">
      <c r="A55" s="1"/>
      <c r="B55" s="12">
        <v>273</v>
      </c>
      <c r="C55" s="153">
        <v>25.467030904893317</v>
      </c>
      <c r="D55" s="153">
        <v>3.0805006854329946</v>
      </c>
      <c r="E55" s="153">
        <v>0.2456617184693887</v>
      </c>
      <c r="F55" s="154">
        <v>16515.125364158517</v>
      </c>
      <c r="G55" s="154">
        <v>-2573.0430426295293</v>
      </c>
      <c r="H55" s="154">
        <v>-6718.5448976390744</v>
      </c>
      <c r="I55" s="10">
        <v>1</v>
      </c>
      <c r="J55" s="1">
        <v>73</v>
      </c>
      <c r="K55" s="12">
        <f t="shared" si="24"/>
        <v>273</v>
      </c>
      <c r="L55" s="11">
        <f t="shared" si="25"/>
        <v>-1.1431635242450249</v>
      </c>
      <c r="M55" s="11">
        <f t="shared" si="26"/>
        <v>-0.83796900111858885</v>
      </c>
      <c r="N55" s="11">
        <f t="shared" si="27"/>
        <v>-0.96630815410311399</v>
      </c>
      <c r="O55" s="11">
        <f t="shared" si="28"/>
        <v>-0.82062679549678785</v>
      </c>
      <c r="P55" s="11">
        <f t="shared" si="29"/>
        <v>9.4116099485789306E-2</v>
      </c>
      <c r="Q55" s="11">
        <f t="shared" si="30"/>
        <v>-6.5565866303206974E-2</v>
      </c>
      <c r="R55" s="10">
        <v>1</v>
      </c>
      <c r="S55" s="1">
        <v>73</v>
      </c>
      <c r="T55" s="1">
        <f t="shared" si="31"/>
        <v>0.45756407729325982</v>
      </c>
      <c r="U55">
        <f t="shared" si="8"/>
        <v>1</v>
      </c>
      <c r="V55">
        <f t="shared" si="9"/>
        <v>0</v>
      </c>
      <c r="W55">
        <f>SUM($U$20:U55)</f>
        <v>24</v>
      </c>
      <c r="X55">
        <f>SUM($V$20:V55)</f>
        <v>12</v>
      </c>
      <c r="Y55">
        <f t="shared" si="10"/>
        <v>138</v>
      </c>
      <c r="Z55">
        <f t="shared" si="11"/>
        <v>26</v>
      </c>
      <c r="AB55">
        <f t="shared" si="12"/>
        <v>0.08</v>
      </c>
      <c r="AC55">
        <f t="shared" si="13"/>
        <v>0.48</v>
      </c>
      <c r="AD55">
        <f t="shared" si="22"/>
        <v>0</v>
      </c>
      <c r="AE55">
        <f t="shared" si="23"/>
        <v>0.47</v>
      </c>
      <c r="AF55">
        <f t="shared" si="14"/>
        <v>0</v>
      </c>
      <c r="AR55" s="26">
        <f t="shared" si="15"/>
        <v>138</v>
      </c>
      <c r="AS55" s="26">
        <f t="shared" si="16"/>
        <v>26</v>
      </c>
      <c r="AT55" s="26">
        <f t="shared" si="17"/>
        <v>-127400</v>
      </c>
      <c r="AU55" s="26">
        <f t="shared" si="18"/>
        <v>552000</v>
      </c>
      <c r="AV55" s="26">
        <f t="shared" si="19"/>
        <v>424600</v>
      </c>
      <c r="AW55" s="26">
        <f t="shared" si="20"/>
        <v>2123</v>
      </c>
      <c r="AX55" s="26" t="str">
        <f t="shared" si="21"/>
        <v/>
      </c>
    </row>
    <row r="56" spans="1:50" x14ac:dyDescent="0.25">
      <c r="A56" s="1"/>
      <c r="B56" s="12">
        <v>291</v>
      </c>
      <c r="C56" s="153">
        <v>17.013479400149357</v>
      </c>
      <c r="D56" s="153">
        <v>0.67059538342707259</v>
      </c>
      <c r="E56" s="153">
        <v>0.72489663719649666</v>
      </c>
      <c r="F56" s="154">
        <v>18195.422814578211</v>
      </c>
      <c r="G56" s="154">
        <v>-1001.4246787205354</v>
      </c>
      <c r="H56" s="154">
        <v>-2136.1915732733005</v>
      </c>
      <c r="I56" s="10">
        <v>1</v>
      </c>
      <c r="J56" s="1">
        <v>91</v>
      </c>
      <c r="K56" s="12">
        <f t="shared" si="24"/>
        <v>291</v>
      </c>
      <c r="L56" s="11">
        <f t="shared" si="25"/>
        <v>-2.1657331454218678</v>
      </c>
      <c r="M56" s="11">
        <f t="shared" si="26"/>
        <v>-1.1852663074987659</v>
      </c>
      <c r="N56" s="11">
        <f t="shared" si="27"/>
        <v>-0.16335415819128213</v>
      </c>
      <c r="O56" s="11">
        <f t="shared" si="28"/>
        <v>-0.77489195818743373</v>
      </c>
      <c r="P56" s="11">
        <f t="shared" si="29"/>
        <v>0.46844820416706245</v>
      </c>
      <c r="Q56" s="11">
        <f t="shared" si="30"/>
        <v>0.5614535059566601</v>
      </c>
      <c r="R56" s="10">
        <v>1</v>
      </c>
      <c r="S56" s="1">
        <v>91</v>
      </c>
      <c r="T56" s="1">
        <f t="shared" si="31"/>
        <v>0.45146234977266581</v>
      </c>
      <c r="U56">
        <f t="shared" si="8"/>
        <v>1</v>
      </c>
      <c r="V56">
        <f t="shared" si="9"/>
        <v>0</v>
      </c>
      <c r="W56">
        <f>SUM($U$20:U56)</f>
        <v>25</v>
      </c>
      <c r="X56">
        <f>SUM($V$20:V56)</f>
        <v>12</v>
      </c>
      <c r="Y56">
        <f t="shared" si="10"/>
        <v>138</v>
      </c>
      <c r="Z56">
        <f t="shared" si="11"/>
        <v>25</v>
      </c>
      <c r="AB56">
        <f t="shared" si="12"/>
        <v>0.08</v>
      </c>
      <c r="AC56">
        <f t="shared" si="13"/>
        <v>0.5</v>
      </c>
      <c r="AD56">
        <f t="shared" si="22"/>
        <v>0</v>
      </c>
      <c r="AE56">
        <f t="shared" si="23"/>
        <v>0.49</v>
      </c>
      <c r="AF56">
        <f t="shared" si="14"/>
        <v>0</v>
      </c>
      <c r="AR56" s="26">
        <f t="shared" si="15"/>
        <v>138</v>
      </c>
      <c r="AS56" s="26">
        <f t="shared" si="16"/>
        <v>25</v>
      </c>
      <c r="AT56" s="26">
        <f t="shared" si="17"/>
        <v>-122500</v>
      </c>
      <c r="AU56" s="26">
        <f t="shared" si="18"/>
        <v>552000</v>
      </c>
      <c r="AV56" s="26">
        <f t="shared" si="19"/>
        <v>429500</v>
      </c>
      <c r="AW56" s="26">
        <f t="shared" si="20"/>
        <v>2147.5</v>
      </c>
      <c r="AX56" s="26" t="str">
        <f t="shared" si="21"/>
        <v/>
      </c>
    </row>
    <row r="57" spans="1:50" x14ac:dyDescent="0.25">
      <c r="A57" s="1"/>
      <c r="B57" s="12">
        <v>334</v>
      </c>
      <c r="C57" s="153">
        <v>18.91565850351143</v>
      </c>
      <c r="D57" s="153">
        <v>0.2564300150310504</v>
      </c>
      <c r="E57" s="153">
        <v>0.10129923673975706</v>
      </c>
      <c r="F57" s="154">
        <v>35812.135570827297</v>
      </c>
      <c r="G57" s="154">
        <v>-1544.6898434411692</v>
      </c>
      <c r="H57" s="154">
        <v>-6056.7341939513599</v>
      </c>
      <c r="I57" s="10">
        <v>1</v>
      </c>
      <c r="J57" s="1">
        <v>134</v>
      </c>
      <c r="K57" s="12">
        <f t="shared" si="24"/>
        <v>334</v>
      </c>
      <c r="L57" s="11">
        <f t="shared" si="25"/>
        <v>-1.9356392536363967</v>
      </c>
      <c r="M57" s="11">
        <f t="shared" si="26"/>
        <v>-1.2449526846855234</v>
      </c>
      <c r="N57" s="11">
        <f t="shared" si="27"/>
        <v>-1.2081862540388224</v>
      </c>
      <c r="O57" s="11">
        <f t="shared" si="28"/>
        <v>-0.29539501457698331</v>
      </c>
      <c r="P57" s="11">
        <f t="shared" si="29"/>
        <v>0.33905190976128569</v>
      </c>
      <c r="Q57" s="11">
        <f t="shared" si="30"/>
        <v>2.4991998315092787E-2</v>
      </c>
      <c r="R57" s="10">
        <v>1</v>
      </c>
      <c r="S57" s="1">
        <v>134</v>
      </c>
      <c r="T57" s="1">
        <f t="shared" si="31"/>
        <v>0.44772903538808306</v>
      </c>
      <c r="U57">
        <f t="shared" si="8"/>
        <v>1</v>
      </c>
      <c r="V57">
        <f t="shared" si="9"/>
        <v>0</v>
      </c>
      <c r="W57">
        <f>SUM($U$20:U57)</f>
        <v>26</v>
      </c>
      <c r="X57">
        <f>SUM($V$20:V57)</f>
        <v>12</v>
      </c>
      <c r="Y57">
        <f t="shared" si="10"/>
        <v>138</v>
      </c>
      <c r="Z57">
        <f t="shared" si="11"/>
        <v>24</v>
      </c>
      <c r="AB57">
        <f t="shared" si="12"/>
        <v>0.08</v>
      </c>
      <c r="AC57">
        <f t="shared" si="13"/>
        <v>0.52</v>
      </c>
      <c r="AD57">
        <f t="shared" si="22"/>
        <v>0</v>
      </c>
      <c r="AE57">
        <f t="shared" si="23"/>
        <v>0.51</v>
      </c>
      <c r="AF57">
        <f t="shared" si="14"/>
        <v>0</v>
      </c>
      <c r="AR57" s="26">
        <f t="shared" si="15"/>
        <v>138</v>
      </c>
      <c r="AS57" s="26">
        <f t="shared" si="16"/>
        <v>24</v>
      </c>
      <c r="AT57" s="26">
        <f t="shared" si="17"/>
        <v>-117600</v>
      </c>
      <c r="AU57" s="26">
        <f t="shared" si="18"/>
        <v>552000</v>
      </c>
      <c r="AV57" s="26">
        <f t="shared" si="19"/>
        <v>434400</v>
      </c>
      <c r="AW57" s="26">
        <f t="shared" si="20"/>
        <v>2172</v>
      </c>
      <c r="AX57" s="26" t="str">
        <f t="shared" si="21"/>
        <v/>
      </c>
    </row>
    <row r="58" spans="1:50" x14ac:dyDescent="0.25">
      <c r="A58" s="1"/>
      <c r="B58" s="12">
        <v>342</v>
      </c>
      <c r="C58" s="153">
        <v>23.4687834981533</v>
      </c>
      <c r="D58" s="153">
        <v>4.7753890754441163E-2</v>
      </c>
      <c r="E58" s="153">
        <v>0.80625600712338164</v>
      </c>
      <c r="F58" s="154">
        <v>16045.671084920335</v>
      </c>
      <c r="G58" s="154">
        <v>-373.20895145130453</v>
      </c>
      <c r="H58" s="154">
        <v>-2354.5482694906505</v>
      </c>
      <c r="I58" s="10">
        <v>0</v>
      </c>
      <c r="J58" s="1">
        <v>142</v>
      </c>
      <c r="K58" s="12">
        <f t="shared" si="24"/>
        <v>342</v>
      </c>
      <c r="L58" s="11">
        <f t="shared" si="25"/>
        <v>-1.3848781565603379</v>
      </c>
      <c r="M58" s="11">
        <f t="shared" si="26"/>
        <v>-1.2750255077988621</v>
      </c>
      <c r="N58" s="11">
        <f t="shared" si="27"/>
        <v>-2.7037231701079908E-2</v>
      </c>
      <c r="O58" s="11">
        <f t="shared" si="28"/>
        <v>-0.83340454212716897</v>
      </c>
      <c r="P58" s="11">
        <f t="shared" si="29"/>
        <v>0.61807824208394258</v>
      </c>
      <c r="Q58" s="11">
        <f t="shared" si="30"/>
        <v>0.53157499836473598</v>
      </c>
      <c r="R58" s="10">
        <v>0</v>
      </c>
      <c r="S58" s="1">
        <v>142</v>
      </c>
      <c r="T58" s="1">
        <f t="shared" si="31"/>
        <v>0.43408195971429431</v>
      </c>
      <c r="U58">
        <f t="shared" si="8"/>
        <v>0</v>
      </c>
      <c r="V58">
        <f t="shared" si="9"/>
        <v>1</v>
      </c>
      <c r="W58">
        <f>SUM($U$20:U58)</f>
        <v>26</v>
      </c>
      <c r="X58">
        <f>SUM($V$20:V58)</f>
        <v>13</v>
      </c>
      <c r="Y58">
        <f t="shared" si="10"/>
        <v>137</v>
      </c>
      <c r="Z58">
        <f t="shared" si="11"/>
        <v>24</v>
      </c>
      <c r="AB58">
        <f t="shared" si="12"/>
        <v>8.666666666666667E-2</v>
      </c>
      <c r="AC58">
        <f t="shared" si="13"/>
        <v>0.52</v>
      </c>
      <c r="AD58">
        <f t="shared" si="22"/>
        <v>6.666666666666668E-3</v>
      </c>
      <c r="AE58">
        <f t="shared" si="23"/>
        <v>0.52</v>
      </c>
      <c r="AF58">
        <f t="shared" si="14"/>
        <v>3.4666666666666674E-3</v>
      </c>
      <c r="AR58" s="26">
        <f t="shared" si="15"/>
        <v>137</v>
      </c>
      <c r="AS58" s="26">
        <f t="shared" si="16"/>
        <v>24</v>
      </c>
      <c r="AT58" s="26">
        <f t="shared" si="17"/>
        <v>-117600</v>
      </c>
      <c r="AU58" s="26">
        <f t="shared" si="18"/>
        <v>548000</v>
      </c>
      <c r="AV58" s="26">
        <f t="shared" si="19"/>
        <v>430400</v>
      </c>
      <c r="AW58" s="26">
        <f t="shared" si="20"/>
        <v>2152</v>
      </c>
      <c r="AX58" s="26" t="str">
        <f t="shared" si="21"/>
        <v/>
      </c>
    </row>
    <row r="59" spans="1:50" x14ac:dyDescent="0.25">
      <c r="A59" s="1"/>
      <c r="B59" s="12">
        <v>337</v>
      </c>
      <c r="C59" s="153">
        <v>31.925731750513879</v>
      </c>
      <c r="D59" s="153">
        <v>6.3474722763656146</v>
      </c>
      <c r="E59" s="153">
        <v>0.69704401223190993</v>
      </c>
      <c r="F59" s="154">
        <v>30535.223240840631</v>
      </c>
      <c r="G59" s="154">
        <v>-5066.6862860129349</v>
      </c>
      <c r="H59" s="154">
        <v>-4061.8865756703653</v>
      </c>
      <c r="I59" s="10">
        <v>1</v>
      </c>
      <c r="J59" s="1">
        <v>137</v>
      </c>
      <c r="K59" s="12">
        <f t="shared" si="24"/>
        <v>337</v>
      </c>
      <c r="L59" s="11">
        <f t="shared" si="25"/>
        <v>-0.36189765352850078</v>
      </c>
      <c r="M59" s="11">
        <f t="shared" si="26"/>
        <v>-0.36715779015231165</v>
      </c>
      <c r="N59" s="11">
        <f t="shared" si="27"/>
        <v>-0.21002099242646349</v>
      </c>
      <c r="O59" s="11">
        <f t="shared" si="28"/>
        <v>-0.43902358870079988</v>
      </c>
      <c r="P59" s="11">
        <f t="shared" si="29"/>
        <v>-0.499826262766984</v>
      </c>
      <c r="Q59" s="11">
        <f t="shared" si="30"/>
        <v>0.29795394883028131</v>
      </c>
      <c r="R59" s="10">
        <v>1</v>
      </c>
      <c r="S59" s="1">
        <v>137</v>
      </c>
      <c r="T59" s="1">
        <f t="shared" si="31"/>
        <v>0.42777165634165715</v>
      </c>
      <c r="U59">
        <f t="shared" si="8"/>
        <v>1</v>
      </c>
      <c r="V59">
        <f t="shared" si="9"/>
        <v>0</v>
      </c>
      <c r="W59">
        <f>SUM($U$20:U59)</f>
        <v>27</v>
      </c>
      <c r="X59">
        <f>SUM($V$20:V59)</f>
        <v>13</v>
      </c>
      <c r="Y59">
        <f t="shared" si="10"/>
        <v>137</v>
      </c>
      <c r="Z59">
        <f t="shared" si="11"/>
        <v>23</v>
      </c>
      <c r="AB59">
        <f t="shared" si="12"/>
        <v>8.666666666666667E-2</v>
      </c>
      <c r="AC59">
        <f t="shared" si="13"/>
        <v>0.54</v>
      </c>
      <c r="AD59">
        <f t="shared" si="22"/>
        <v>0</v>
      </c>
      <c r="AE59">
        <f t="shared" si="23"/>
        <v>0.53</v>
      </c>
      <c r="AF59">
        <f t="shared" si="14"/>
        <v>0</v>
      </c>
      <c r="AR59" s="26">
        <f t="shared" si="15"/>
        <v>137</v>
      </c>
      <c r="AS59" s="26">
        <f t="shared" si="16"/>
        <v>23</v>
      </c>
      <c r="AT59" s="26">
        <f t="shared" si="17"/>
        <v>-112700</v>
      </c>
      <c r="AU59" s="26">
        <f t="shared" si="18"/>
        <v>548000</v>
      </c>
      <c r="AV59" s="26">
        <f t="shared" si="19"/>
        <v>435300</v>
      </c>
      <c r="AW59" s="26">
        <f t="shared" si="20"/>
        <v>2176.5</v>
      </c>
      <c r="AX59" s="26">
        <f t="shared" si="21"/>
        <v>0.42777165634165715</v>
      </c>
    </row>
    <row r="60" spans="1:50" x14ac:dyDescent="0.25">
      <c r="A60" s="1"/>
      <c r="B60" s="12">
        <v>225</v>
      </c>
      <c r="C60" s="153">
        <v>16.668825485246735</v>
      </c>
      <c r="D60" s="153">
        <v>2.3889836004140998E-2</v>
      </c>
      <c r="E60" s="153">
        <v>0.66248434452666816</v>
      </c>
      <c r="F60" s="154">
        <v>19835.610638171685</v>
      </c>
      <c r="G60" s="154">
        <v>-168.06531254964924</v>
      </c>
      <c r="H60" s="154">
        <v>-2317.2246041838607</v>
      </c>
      <c r="I60" s="10">
        <v>0</v>
      </c>
      <c r="J60" s="1">
        <v>25</v>
      </c>
      <c r="K60" s="12">
        <f t="shared" si="24"/>
        <v>225</v>
      </c>
      <c r="L60" s="11">
        <f t="shared" si="25"/>
        <v>-2.2074236258076927</v>
      </c>
      <c r="M60" s="11">
        <f t="shared" si="26"/>
        <v>-1.2784646146912324</v>
      </c>
      <c r="N60" s="11">
        <f t="shared" si="27"/>
        <v>-0.26792541924706131</v>
      </c>
      <c r="O60" s="11">
        <f t="shared" si="28"/>
        <v>-0.73024883666743456</v>
      </c>
      <c r="P60" s="11">
        <f t="shared" si="29"/>
        <v>0.66693988170046625</v>
      </c>
      <c r="Q60" s="11">
        <f t="shared" si="30"/>
        <v>0.53668212554034278</v>
      </c>
      <c r="R60" s="10">
        <v>0</v>
      </c>
      <c r="S60" s="1">
        <v>25</v>
      </c>
      <c r="T60" s="1">
        <f t="shared" si="31"/>
        <v>0.42760236290169523</v>
      </c>
      <c r="U60">
        <f t="shared" si="8"/>
        <v>0</v>
      </c>
      <c r="V60">
        <f t="shared" si="9"/>
        <v>1</v>
      </c>
      <c r="W60">
        <f>SUM($U$20:U60)</f>
        <v>27</v>
      </c>
      <c r="X60">
        <f>SUM($V$20:V60)</f>
        <v>14</v>
      </c>
      <c r="Y60">
        <f t="shared" si="10"/>
        <v>136</v>
      </c>
      <c r="Z60">
        <f t="shared" si="11"/>
        <v>23</v>
      </c>
      <c r="AB60">
        <f t="shared" si="12"/>
        <v>9.3333333333333338E-2</v>
      </c>
      <c r="AC60">
        <f t="shared" si="13"/>
        <v>0.54</v>
      </c>
      <c r="AD60">
        <f t="shared" si="22"/>
        <v>6.666666666666668E-3</v>
      </c>
      <c r="AE60">
        <f t="shared" si="23"/>
        <v>0.54</v>
      </c>
      <c r="AF60">
        <f t="shared" si="14"/>
        <v>3.6000000000000008E-3</v>
      </c>
      <c r="AR60" s="26">
        <f t="shared" si="15"/>
        <v>136</v>
      </c>
      <c r="AS60" s="26">
        <f t="shared" si="16"/>
        <v>23</v>
      </c>
      <c r="AT60" s="26">
        <f t="shared" si="17"/>
        <v>-112700</v>
      </c>
      <c r="AU60" s="26">
        <f t="shared" si="18"/>
        <v>544000</v>
      </c>
      <c r="AV60" s="26">
        <f t="shared" si="19"/>
        <v>431300</v>
      </c>
      <c r="AW60" s="26">
        <f t="shared" si="20"/>
        <v>2156.5</v>
      </c>
      <c r="AX60" s="26" t="str">
        <f t="shared" si="21"/>
        <v/>
      </c>
    </row>
    <row r="61" spans="1:50" x14ac:dyDescent="0.25">
      <c r="A61" s="1"/>
      <c r="B61" s="12">
        <v>343</v>
      </c>
      <c r="C61" s="153">
        <v>37.306575585973761</v>
      </c>
      <c r="D61" s="153">
        <v>4.4898381795446101</v>
      </c>
      <c r="E61" s="153">
        <v>0.73479564353237692</v>
      </c>
      <c r="F61" s="154">
        <v>31273.449018110583</v>
      </c>
      <c r="G61" s="154">
        <v>-2728.2031874190675</v>
      </c>
      <c r="H61" s="154">
        <v>-10611.591957425639</v>
      </c>
      <c r="I61" s="10">
        <v>0</v>
      </c>
      <c r="J61" s="1">
        <v>143</v>
      </c>
      <c r="K61" s="12">
        <f t="shared" si="24"/>
        <v>343</v>
      </c>
      <c r="L61" s="11">
        <f t="shared" si="25"/>
        <v>0.28898705916890094</v>
      </c>
      <c r="M61" s="11">
        <f t="shared" si="26"/>
        <v>-0.63486595176717098</v>
      </c>
      <c r="N61" s="11">
        <f t="shared" si="27"/>
        <v>-0.1467684579796544</v>
      </c>
      <c r="O61" s="11">
        <f t="shared" si="28"/>
        <v>-0.41893033925107909</v>
      </c>
      <c r="P61" s="11">
        <f t="shared" si="29"/>
        <v>5.7159657072342052E-2</v>
      </c>
      <c r="Q61" s="11">
        <f t="shared" si="30"/>
        <v>-0.59826506054164874</v>
      </c>
      <c r="R61" s="10">
        <v>0</v>
      </c>
      <c r="S61" s="1">
        <v>143</v>
      </c>
      <c r="T61" s="1">
        <f t="shared" si="31"/>
        <v>0.42646519983350384</v>
      </c>
      <c r="U61">
        <f t="shared" si="8"/>
        <v>0</v>
      </c>
      <c r="V61">
        <f t="shared" si="9"/>
        <v>1</v>
      </c>
      <c r="W61">
        <f>SUM($U$20:U61)</f>
        <v>27</v>
      </c>
      <c r="X61">
        <f>SUM($V$20:V61)</f>
        <v>15</v>
      </c>
      <c r="Y61">
        <f t="shared" si="10"/>
        <v>135</v>
      </c>
      <c r="Z61">
        <f t="shared" si="11"/>
        <v>23</v>
      </c>
      <c r="AB61">
        <f t="shared" si="12"/>
        <v>0.1</v>
      </c>
      <c r="AC61">
        <f t="shared" si="13"/>
        <v>0.54</v>
      </c>
      <c r="AD61">
        <f t="shared" si="22"/>
        <v>6.666666666666668E-3</v>
      </c>
      <c r="AE61">
        <f t="shared" si="23"/>
        <v>0.54</v>
      </c>
      <c r="AF61">
        <f t="shared" si="14"/>
        <v>3.6000000000000008E-3</v>
      </c>
      <c r="AR61" s="26">
        <f t="shared" si="15"/>
        <v>135</v>
      </c>
      <c r="AS61" s="26">
        <f t="shared" si="16"/>
        <v>23</v>
      </c>
      <c r="AT61" s="26">
        <f t="shared" si="17"/>
        <v>-112700</v>
      </c>
      <c r="AU61" s="26">
        <f t="shared" si="18"/>
        <v>540000</v>
      </c>
      <c r="AV61" s="26">
        <f t="shared" si="19"/>
        <v>427300</v>
      </c>
      <c r="AW61" s="26">
        <f t="shared" si="20"/>
        <v>2136.5</v>
      </c>
      <c r="AX61" s="26" t="str">
        <f t="shared" si="21"/>
        <v/>
      </c>
    </row>
    <row r="62" spans="1:50" x14ac:dyDescent="0.25">
      <c r="A62" s="1"/>
      <c r="B62" s="12">
        <v>302</v>
      </c>
      <c r="C62" s="153">
        <v>26.638243299310624</v>
      </c>
      <c r="D62" s="153">
        <v>2.6174452622449094</v>
      </c>
      <c r="E62" s="153">
        <v>2.3005609249708425</v>
      </c>
      <c r="F62" s="154">
        <v>24191.978666367981</v>
      </c>
      <c r="G62" s="154">
        <v>-757.59096304343598</v>
      </c>
      <c r="H62" s="154">
        <v>-1264.9306911100712</v>
      </c>
      <c r="I62" s="10">
        <v>0</v>
      </c>
      <c r="J62" s="1">
        <v>102</v>
      </c>
      <c r="K62" s="12">
        <f t="shared" si="24"/>
        <v>302</v>
      </c>
      <c r="L62" s="11">
        <f t="shared" si="25"/>
        <v>-1.0014897893887538</v>
      </c>
      <c r="M62" s="11">
        <f t="shared" si="26"/>
        <v>-0.90470104284823516</v>
      </c>
      <c r="N62" s="11">
        <f t="shared" si="27"/>
        <v>2.4766578414443701</v>
      </c>
      <c r="O62" s="11">
        <f t="shared" si="28"/>
        <v>-0.61167591198706617</v>
      </c>
      <c r="P62" s="11">
        <f t="shared" si="29"/>
        <v>0.52652514579469867</v>
      </c>
      <c r="Q62" s="11">
        <f t="shared" si="30"/>
        <v>0.68067116831013585</v>
      </c>
      <c r="R62" s="10">
        <v>0</v>
      </c>
      <c r="S62" s="1">
        <v>102</v>
      </c>
      <c r="T62" s="1">
        <f t="shared" si="31"/>
        <v>0.42436290091232809</v>
      </c>
      <c r="U62">
        <f t="shared" si="8"/>
        <v>0</v>
      </c>
      <c r="V62">
        <f t="shared" si="9"/>
        <v>1</v>
      </c>
      <c r="W62">
        <f>SUM($U$20:U62)</f>
        <v>27</v>
      </c>
      <c r="X62">
        <f>SUM($V$20:V62)</f>
        <v>16</v>
      </c>
      <c r="Y62">
        <f t="shared" si="10"/>
        <v>134</v>
      </c>
      <c r="Z62">
        <f t="shared" si="11"/>
        <v>23</v>
      </c>
      <c r="AB62">
        <f t="shared" si="12"/>
        <v>0.10666666666666667</v>
      </c>
      <c r="AC62">
        <f t="shared" si="13"/>
        <v>0.54</v>
      </c>
      <c r="AD62">
        <f t="shared" si="22"/>
        <v>6.666666666666668E-3</v>
      </c>
      <c r="AE62">
        <f t="shared" si="23"/>
        <v>0.54</v>
      </c>
      <c r="AF62">
        <f t="shared" si="14"/>
        <v>3.6000000000000008E-3</v>
      </c>
      <c r="AR62" s="26">
        <f t="shared" si="15"/>
        <v>134</v>
      </c>
      <c r="AS62" s="26">
        <f t="shared" si="16"/>
        <v>23</v>
      </c>
      <c r="AT62" s="26">
        <f t="shared" si="17"/>
        <v>-112700</v>
      </c>
      <c r="AU62" s="26">
        <f t="shared" si="18"/>
        <v>536000</v>
      </c>
      <c r="AV62" s="26">
        <f t="shared" si="19"/>
        <v>423300</v>
      </c>
      <c r="AW62" s="26">
        <f t="shared" si="20"/>
        <v>2116.5</v>
      </c>
      <c r="AX62" s="26" t="str">
        <f t="shared" si="21"/>
        <v/>
      </c>
    </row>
    <row r="63" spans="1:50" x14ac:dyDescent="0.25">
      <c r="A63" s="1"/>
      <c r="B63" s="12">
        <v>252</v>
      </c>
      <c r="C63" s="153">
        <v>25.545400192920113</v>
      </c>
      <c r="D63" s="153">
        <v>2.1179043952976855</v>
      </c>
      <c r="E63" s="153">
        <v>0.95591193983107914</v>
      </c>
      <c r="F63" s="154">
        <v>12669.885576895998</v>
      </c>
      <c r="G63" s="154">
        <v>-1331.449385399794</v>
      </c>
      <c r="H63" s="154">
        <v>-1439.3316779302243</v>
      </c>
      <c r="I63" s="10">
        <v>1</v>
      </c>
      <c r="J63" s="1">
        <v>52</v>
      </c>
      <c r="K63" s="12">
        <f t="shared" si="24"/>
        <v>252</v>
      </c>
      <c r="L63" s="11">
        <f t="shared" si="25"/>
        <v>-1.1336837153002888</v>
      </c>
      <c r="M63" s="11">
        <f t="shared" si="26"/>
        <v>-0.97669109049582647</v>
      </c>
      <c r="N63" s="11">
        <f t="shared" si="27"/>
        <v>0.22370999994625512</v>
      </c>
      <c r="O63" s="11">
        <f t="shared" si="28"/>
        <v>-0.92528767922423816</v>
      </c>
      <c r="P63" s="11">
        <f t="shared" si="29"/>
        <v>0.38984207058842713</v>
      </c>
      <c r="Q63" s="11">
        <f t="shared" si="30"/>
        <v>0.65680727359559876</v>
      </c>
      <c r="R63" s="10">
        <v>1</v>
      </c>
      <c r="S63" s="1">
        <v>52</v>
      </c>
      <c r="T63" s="1">
        <f t="shared" si="31"/>
        <v>0.42148399033919537</v>
      </c>
      <c r="U63">
        <f t="shared" si="8"/>
        <v>1</v>
      </c>
      <c r="V63">
        <f t="shared" si="9"/>
        <v>0</v>
      </c>
      <c r="W63">
        <f>SUM($U$20:U63)</f>
        <v>28</v>
      </c>
      <c r="X63">
        <f>SUM($V$20:V63)</f>
        <v>16</v>
      </c>
      <c r="Y63">
        <f t="shared" si="10"/>
        <v>134</v>
      </c>
      <c r="Z63">
        <f t="shared" si="11"/>
        <v>22</v>
      </c>
      <c r="AB63">
        <f t="shared" si="12"/>
        <v>0.10666666666666667</v>
      </c>
      <c r="AC63">
        <f t="shared" si="13"/>
        <v>0.56000000000000005</v>
      </c>
      <c r="AD63">
        <f t="shared" si="22"/>
        <v>0</v>
      </c>
      <c r="AE63">
        <f t="shared" si="23"/>
        <v>0.55000000000000004</v>
      </c>
      <c r="AF63">
        <f t="shared" si="14"/>
        <v>0</v>
      </c>
      <c r="AR63" s="26">
        <f t="shared" si="15"/>
        <v>134</v>
      </c>
      <c r="AS63" s="26">
        <f t="shared" si="16"/>
        <v>22</v>
      </c>
      <c r="AT63" s="26">
        <f t="shared" si="17"/>
        <v>-107800</v>
      </c>
      <c r="AU63" s="26">
        <f t="shared" si="18"/>
        <v>536000</v>
      </c>
      <c r="AV63" s="26">
        <f t="shared" si="19"/>
        <v>428200</v>
      </c>
      <c r="AW63" s="26">
        <f t="shared" si="20"/>
        <v>2141</v>
      </c>
      <c r="AX63" s="26" t="str">
        <f t="shared" si="21"/>
        <v/>
      </c>
    </row>
    <row r="64" spans="1:50" x14ac:dyDescent="0.25">
      <c r="A64" s="1"/>
      <c r="B64" s="12">
        <v>312</v>
      </c>
      <c r="C64" s="153">
        <v>25.781182931680245</v>
      </c>
      <c r="D64" s="153">
        <v>1.2229908362221487</v>
      </c>
      <c r="E64" s="153">
        <v>2.0129757312619123</v>
      </c>
      <c r="F64" s="154">
        <v>19359.096520611318</v>
      </c>
      <c r="G64" s="154">
        <v>-267.87888741737822</v>
      </c>
      <c r="H64" s="154">
        <v>501.32844456607859</v>
      </c>
      <c r="I64" s="10">
        <v>0</v>
      </c>
      <c r="J64" s="1">
        <v>112</v>
      </c>
      <c r="K64" s="12">
        <f t="shared" si="24"/>
        <v>312</v>
      </c>
      <c r="L64" s="11">
        <f t="shared" si="25"/>
        <v>-1.1051626533869989</v>
      </c>
      <c r="M64" s="11">
        <f t="shared" si="26"/>
        <v>-1.1056592571085688</v>
      </c>
      <c r="N64" s="11">
        <f t="shared" si="27"/>
        <v>1.9948113160137892</v>
      </c>
      <c r="O64" s="11">
        <f t="shared" si="28"/>
        <v>-0.74321874008351752</v>
      </c>
      <c r="P64" s="11">
        <f t="shared" si="29"/>
        <v>0.64316602768219999</v>
      </c>
      <c r="Q64" s="11">
        <f t="shared" si="30"/>
        <v>0.92235456025006146</v>
      </c>
      <c r="R64" s="10">
        <v>0</v>
      </c>
      <c r="S64" s="1">
        <v>112</v>
      </c>
      <c r="T64" s="1">
        <f t="shared" si="31"/>
        <v>0.4199757146190316</v>
      </c>
      <c r="U64">
        <f t="shared" si="8"/>
        <v>0</v>
      </c>
      <c r="V64">
        <f t="shared" si="9"/>
        <v>1</v>
      </c>
      <c r="W64">
        <f>SUM($U$20:U64)</f>
        <v>28</v>
      </c>
      <c r="X64">
        <f>SUM($V$20:V64)</f>
        <v>17</v>
      </c>
      <c r="Y64">
        <f t="shared" si="10"/>
        <v>133</v>
      </c>
      <c r="Z64">
        <f t="shared" si="11"/>
        <v>22</v>
      </c>
      <c r="AB64">
        <f t="shared" si="12"/>
        <v>0.11333333333333333</v>
      </c>
      <c r="AC64">
        <f t="shared" si="13"/>
        <v>0.56000000000000005</v>
      </c>
      <c r="AD64">
        <f t="shared" si="22"/>
        <v>6.6666666666666541E-3</v>
      </c>
      <c r="AE64">
        <f t="shared" si="23"/>
        <v>0.56000000000000005</v>
      </c>
      <c r="AF64">
        <f t="shared" si="14"/>
        <v>3.7333333333333268E-3</v>
      </c>
      <c r="AR64" s="26">
        <f t="shared" si="15"/>
        <v>133</v>
      </c>
      <c r="AS64" s="26">
        <f t="shared" si="16"/>
        <v>22</v>
      </c>
      <c r="AT64" s="26">
        <f t="shared" si="17"/>
        <v>-107800</v>
      </c>
      <c r="AU64" s="26">
        <f t="shared" si="18"/>
        <v>532000</v>
      </c>
      <c r="AV64" s="26">
        <f t="shared" si="19"/>
        <v>424200</v>
      </c>
      <c r="AW64" s="26">
        <f t="shared" si="20"/>
        <v>2121</v>
      </c>
      <c r="AX64" s="26" t="str">
        <f t="shared" si="21"/>
        <v/>
      </c>
    </row>
    <row r="65" spans="1:50" x14ac:dyDescent="0.25">
      <c r="A65" s="1"/>
      <c r="B65" s="12">
        <v>366</v>
      </c>
      <c r="C65" s="153">
        <v>30.575827705984114</v>
      </c>
      <c r="D65" s="153">
        <v>3.7478983746216095</v>
      </c>
      <c r="E65" s="153">
        <v>0.84569096707080382</v>
      </c>
      <c r="F65" s="154">
        <v>52641.851997111167</v>
      </c>
      <c r="G65" s="154">
        <v>-4372.7533177639425</v>
      </c>
      <c r="H65" s="154">
        <v>-2764.2716542665139</v>
      </c>
      <c r="I65" s="10">
        <v>0</v>
      </c>
      <c r="J65" s="1">
        <v>166</v>
      </c>
      <c r="K65" s="12">
        <f t="shared" si="24"/>
        <v>366</v>
      </c>
      <c r="L65" s="11">
        <f t="shared" si="25"/>
        <v>-0.5251865229066851</v>
      </c>
      <c r="M65" s="11">
        <f t="shared" si="26"/>
        <v>-0.74178869911807865</v>
      </c>
      <c r="N65" s="11">
        <f t="shared" si="27"/>
        <v>3.9035705455731214E-2</v>
      </c>
      <c r="O65" s="11">
        <f t="shared" si="28"/>
        <v>0.16268122813016708</v>
      </c>
      <c r="P65" s="11">
        <f t="shared" si="29"/>
        <v>-0.33454352334525872</v>
      </c>
      <c r="Q65" s="11">
        <f t="shared" si="30"/>
        <v>0.47551111997362411</v>
      </c>
      <c r="R65" s="10">
        <v>0</v>
      </c>
      <c r="S65" s="1">
        <v>166</v>
      </c>
      <c r="T65" s="1">
        <f t="shared" si="31"/>
        <v>0.41536233934681521</v>
      </c>
      <c r="U65">
        <f t="shared" si="8"/>
        <v>0</v>
      </c>
      <c r="V65">
        <f t="shared" si="9"/>
        <v>1</v>
      </c>
      <c r="W65">
        <f>SUM($U$20:U65)</f>
        <v>28</v>
      </c>
      <c r="X65">
        <f>SUM($V$20:V65)</f>
        <v>18</v>
      </c>
      <c r="Y65">
        <f t="shared" si="10"/>
        <v>132</v>
      </c>
      <c r="Z65">
        <f t="shared" si="11"/>
        <v>22</v>
      </c>
      <c r="AB65">
        <f t="shared" si="12"/>
        <v>0.12</v>
      </c>
      <c r="AC65">
        <f t="shared" si="13"/>
        <v>0.56000000000000005</v>
      </c>
      <c r="AD65">
        <f t="shared" si="22"/>
        <v>6.666666666666668E-3</v>
      </c>
      <c r="AE65">
        <f t="shared" si="23"/>
        <v>0.56000000000000005</v>
      </c>
      <c r="AF65">
        <f t="shared" si="14"/>
        <v>3.7333333333333346E-3</v>
      </c>
      <c r="AR65" s="26">
        <f t="shared" si="15"/>
        <v>132</v>
      </c>
      <c r="AS65" s="26">
        <f t="shared" si="16"/>
        <v>22</v>
      </c>
      <c r="AT65" s="26">
        <f t="shared" si="17"/>
        <v>-107800</v>
      </c>
      <c r="AU65" s="26">
        <f t="shared" si="18"/>
        <v>528000</v>
      </c>
      <c r="AV65" s="26">
        <f t="shared" si="19"/>
        <v>420200</v>
      </c>
      <c r="AW65" s="26">
        <f t="shared" si="20"/>
        <v>2101</v>
      </c>
      <c r="AX65" s="26" t="str">
        <f t="shared" si="21"/>
        <v/>
      </c>
    </row>
    <row r="66" spans="1:50" x14ac:dyDescent="0.25">
      <c r="A66" s="1"/>
      <c r="B66" s="12">
        <v>289</v>
      </c>
      <c r="C66" s="153">
        <v>37.799145698531674</v>
      </c>
      <c r="D66" s="153">
        <v>0.14163727118369263</v>
      </c>
      <c r="E66" s="153">
        <v>1.2141851054753612</v>
      </c>
      <c r="F66" s="154">
        <v>26062.034865529535</v>
      </c>
      <c r="G66" s="154">
        <v>-472.04220646818084</v>
      </c>
      <c r="H66" s="154">
        <v>-3531.8364580568186</v>
      </c>
      <c r="I66" s="10">
        <v>0</v>
      </c>
      <c r="J66" s="1">
        <v>89</v>
      </c>
      <c r="K66" s="12">
        <f t="shared" si="24"/>
        <v>289</v>
      </c>
      <c r="L66" s="11">
        <f t="shared" si="25"/>
        <v>0.34856997329898248</v>
      </c>
      <c r="M66" s="11">
        <f t="shared" si="26"/>
        <v>-1.26149574581618</v>
      </c>
      <c r="N66" s="11">
        <f t="shared" si="27"/>
        <v>0.65644447376485537</v>
      </c>
      <c r="O66" s="11">
        <f t="shared" si="28"/>
        <v>-0.56077616444139167</v>
      </c>
      <c r="P66" s="11">
        <f t="shared" si="29"/>
        <v>0.5945378831694863</v>
      </c>
      <c r="Q66" s="11">
        <f t="shared" si="30"/>
        <v>0.37048255334558555</v>
      </c>
      <c r="R66" s="10">
        <v>0</v>
      </c>
      <c r="S66" s="1">
        <v>89</v>
      </c>
      <c r="T66" s="1">
        <f t="shared" si="31"/>
        <v>0.40773921051328654</v>
      </c>
      <c r="U66">
        <f t="shared" si="8"/>
        <v>0</v>
      </c>
      <c r="V66">
        <f t="shared" si="9"/>
        <v>1</v>
      </c>
      <c r="W66">
        <f>SUM($U$20:U66)</f>
        <v>28</v>
      </c>
      <c r="X66">
        <f>SUM($V$20:V66)</f>
        <v>19</v>
      </c>
      <c r="Y66">
        <f t="shared" si="10"/>
        <v>131</v>
      </c>
      <c r="Z66">
        <f t="shared" si="11"/>
        <v>22</v>
      </c>
      <c r="AB66">
        <f t="shared" si="12"/>
        <v>0.12666666666666668</v>
      </c>
      <c r="AC66">
        <f t="shared" si="13"/>
        <v>0.56000000000000005</v>
      </c>
      <c r="AD66">
        <f t="shared" si="22"/>
        <v>6.6666666666666818E-3</v>
      </c>
      <c r="AE66">
        <f t="shared" si="23"/>
        <v>0.56000000000000005</v>
      </c>
      <c r="AF66">
        <f t="shared" si="14"/>
        <v>3.733333333333342E-3</v>
      </c>
      <c r="AR66" s="26">
        <f t="shared" si="15"/>
        <v>131</v>
      </c>
      <c r="AS66" s="26">
        <f t="shared" si="16"/>
        <v>22</v>
      </c>
      <c r="AT66" s="26">
        <f t="shared" si="17"/>
        <v>-107800</v>
      </c>
      <c r="AU66" s="26">
        <f t="shared" si="18"/>
        <v>524000</v>
      </c>
      <c r="AV66" s="26">
        <f t="shared" si="19"/>
        <v>416200</v>
      </c>
      <c r="AW66" s="26">
        <f t="shared" si="20"/>
        <v>2081</v>
      </c>
      <c r="AX66" s="26" t="str">
        <f t="shared" si="21"/>
        <v/>
      </c>
    </row>
    <row r="67" spans="1:50" x14ac:dyDescent="0.25">
      <c r="A67" s="1"/>
      <c r="B67" s="12">
        <v>254</v>
      </c>
      <c r="C67" s="153">
        <v>28.862757974787922</v>
      </c>
      <c r="D67" s="153">
        <v>0.65998771361380615</v>
      </c>
      <c r="E67" s="153">
        <v>1.0299135585023971</v>
      </c>
      <c r="F67" s="154">
        <v>17438.369970978078</v>
      </c>
      <c r="G67" s="154">
        <v>-672.66888516974348</v>
      </c>
      <c r="H67" s="154">
        <v>-609.10737169104175</v>
      </c>
      <c r="I67" s="10">
        <v>1</v>
      </c>
      <c r="J67" s="1">
        <v>54</v>
      </c>
      <c r="K67" s="12">
        <f t="shared" si="24"/>
        <v>254</v>
      </c>
      <c r="L67" s="11">
        <f t="shared" si="25"/>
        <v>-0.73240511796649743</v>
      </c>
      <c r="M67" s="11">
        <f t="shared" si="26"/>
        <v>-1.1867950045600368</v>
      </c>
      <c r="N67" s="11">
        <f t="shared" si="27"/>
        <v>0.34769907731545657</v>
      </c>
      <c r="O67" s="11">
        <f t="shared" si="28"/>
        <v>-0.7954976483454399</v>
      </c>
      <c r="P67" s="11">
        <f t="shared" si="29"/>
        <v>0.54675210475266045</v>
      </c>
      <c r="Q67" s="11">
        <f t="shared" si="30"/>
        <v>0.77040975827633329</v>
      </c>
      <c r="R67" s="10">
        <v>1</v>
      </c>
      <c r="S67" s="1">
        <v>54</v>
      </c>
      <c r="T67" s="1">
        <f t="shared" si="31"/>
        <v>0.40709996621940658</v>
      </c>
      <c r="U67">
        <f t="shared" si="8"/>
        <v>1</v>
      </c>
      <c r="V67">
        <f t="shared" si="9"/>
        <v>0</v>
      </c>
      <c r="W67">
        <f>SUM($U$20:U67)</f>
        <v>29</v>
      </c>
      <c r="X67">
        <f>SUM($V$20:V67)</f>
        <v>19</v>
      </c>
      <c r="Y67">
        <f t="shared" si="10"/>
        <v>131</v>
      </c>
      <c r="Z67">
        <f t="shared" si="11"/>
        <v>21</v>
      </c>
      <c r="AB67">
        <f t="shared" si="12"/>
        <v>0.12666666666666668</v>
      </c>
      <c r="AC67">
        <f t="shared" si="13"/>
        <v>0.57999999999999996</v>
      </c>
      <c r="AD67">
        <f t="shared" si="22"/>
        <v>0</v>
      </c>
      <c r="AE67">
        <f t="shared" si="23"/>
        <v>0.57000000000000006</v>
      </c>
      <c r="AF67">
        <f t="shared" si="14"/>
        <v>0</v>
      </c>
      <c r="AR67" s="26">
        <f t="shared" si="15"/>
        <v>131</v>
      </c>
      <c r="AS67" s="26">
        <f t="shared" si="16"/>
        <v>21</v>
      </c>
      <c r="AT67" s="26">
        <f t="shared" si="17"/>
        <v>-102900</v>
      </c>
      <c r="AU67" s="26">
        <f t="shared" si="18"/>
        <v>524000</v>
      </c>
      <c r="AV67" s="26">
        <f t="shared" si="19"/>
        <v>421100</v>
      </c>
      <c r="AW67" s="26">
        <f t="shared" si="20"/>
        <v>2105.5</v>
      </c>
      <c r="AX67" s="26" t="str">
        <f t="shared" si="21"/>
        <v/>
      </c>
    </row>
    <row r="68" spans="1:50" x14ac:dyDescent="0.25">
      <c r="A68" s="1"/>
      <c r="B68" s="12">
        <v>239</v>
      </c>
      <c r="C68" s="153">
        <v>27.041006776595307</v>
      </c>
      <c r="D68" s="153">
        <v>2.2376216194636571</v>
      </c>
      <c r="E68" s="153">
        <v>0.15652090962716897</v>
      </c>
      <c r="F68" s="154">
        <v>10966.296524988698</v>
      </c>
      <c r="G68" s="154">
        <v>-1662.3950572939705</v>
      </c>
      <c r="H68" s="154">
        <v>-2910.2197172513725</v>
      </c>
      <c r="I68" s="10">
        <v>1</v>
      </c>
      <c r="J68" s="1">
        <v>39</v>
      </c>
      <c r="K68" s="12">
        <f t="shared" si="24"/>
        <v>239</v>
      </c>
      <c r="L68" s="11">
        <f t="shared" si="25"/>
        <v>-0.95277018365147959</v>
      </c>
      <c r="M68" s="11">
        <f t="shared" si="26"/>
        <v>-0.95943835054561089</v>
      </c>
      <c r="N68" s="11">
        <f t="shared" si="27"/>
        <v>-1.1156628147542733</v>
      </c>
      <c r="O68" s="11">
        <f t="shared" si="28"/>
        <v>-0.97165647429175228</v>
      </c>
      <c r="P68" s="11">
        <f t="shared" si="29"/>
        <v>0.31101657914585018</v>
      </c>
      <c r="Q68" s="11">
        <f t="shared" si="30"/>
        <v>0.45554053796967631</v>
      </c>
      <c r="R68" s="10">
        <v>1</v>
      </c>
      <c r="S68" s="1">
        <v>39</v>
      </c>
      <c r="T68" s="1">
        <f t="shared" si="31"/>
        <v>0.40442455785470005</v>
      </c>
      <c r="U68">
        <f t="shared" si="8"/>
        <v>1</v>
      </c>
      <c r="V68">
        <f t="shared" si="9"/>
        <v>0</v>
      </c>
      <c r="W68">
        <f>SUM($U$20:U68)</f>
        <v>30</v>
      </c>
      <c r="X68">
        <f>SUM($V$20:V68)</f>
        <v>19</v>
      </c>
      <c r="Y68">
        <f t="shared" si="10"/>
        <v>131</v>
      </c>
      <c r="Z68">
        <f t="shared" si="11"/>
        <v>20</v>
      </c>
      <c r="AB68">
        <f t="shared" si="12"/>
        <v>0.12666666666666668</v>
      </c>
      <c r="AC68">
        <f t="shared" si="13"/>
        <v>0.6</v>
      </c>
      <c r="AD68">
        <f t="shared" si="22"/>
        <v>0</v>
      </c>
      <c r="AE68">
        <f t="shared" si="23"/>
        <v>0.59</v>
      </c>
      <c r="AF68">
        <f t="shared" si="14"/>
        <v>0</v>
      </c>
      <c r="AR68" s="26">
        <f t="shared" si="15"/>
        <v>131</v>
      </c>
      <c r="AS68" s="26">
        <f t="shared" si="16"/>
        <v>20</v>
      </c>
      <c r="AT68" s="26">
        <f t="shared" si="17"/>
        <v>-98000</v>
      </c>
      <c r="AU68" s="26">
        <f t="shared" si="18"/>
        <v>524000</v>
      </c>
      <c r="AV68" s="26">
        <f t="shared" si="19"/>
        <v>426000</v>
      </c>
      <c r="AW68" s="26">
        <f t="shared" si="20"/>
        <v>2130</v>
      </c>
      <c r="AX68" s="26" t="str">
        <f t="shared" si="21"/>
        <v/>
      </c>
    </row>
    <row r="69" spans="1:50" x14ac:dyDescent="0.25">
      <c r="A69" s="1"/>
      <c r="B69" s="12">
        <v>362</v>
      </c>
      <c r="C69" s="153">
        <v>34.46405258857807</v>
      </c>
      <c r="D69" s="153">
        <v>2.7557009921612803</v>
      </c>
      <c r="E69" s="153">
        <v>0.5147507717594787</v>
      </c>
      <c r="F69" s="154">
        <v>38271.299909766269</v>
      </c>
      <c r="G69" s="154">
        <v>-2166.9507840432043</v>
      </c>
      <c r="H69" s="154">
        <v>-8003.1124699370175</v>
      </c>
      <c r="I69" s="10">
        <v>0</v>
      </c>
      <c r="J69" s="1">
        <v>162</v>
      </c>
      <c r="K69" s="12">
        <f t="shared" si="24"/>
        <v>362</v>
      </c>
      <c r="L69" s="11">
        <f t="shared" si="25"/>
        <v>-5.4853948128707218E-2</v>
      </c>
      <c r="M69" s="11">
        <f t="shared" si="26"/>
        <v>-0.88477667380700598</v>
      </c>
      <c r="N69" s="11">
        <f t="shared" si="27"/>
        <v>-0.5154517533022267</v>
      </c>
      <c r="O69" s="11">
        <f t="shared" si="28"/>
        <v>-0.228460745926961</v>
      </c>
      <c r="P69" s="11">
        <f t="shared" si="29"/>
        <v>0.19084019825064272</v>
      </c>
      <c r="Q69" s="11">
        <f t="shared" si="30"/>
        <v>-0.24133772320582084</v>
      </c>
      <c r="R69" s="10">
        <v>0</v>
      </c>
      <c r="S69" s="1">
        <v>162</v>
      </c>
      <c r="T69" s="1">
        <f t="shared" si="31"/>
        <v>0.40171063682347263</v>
      </c>
      <c r="U69">
        <f t="shared" si="8"/>
        <v>0</v>
      </c>
      <c r="V69">
        <f t="shared" si="9"/>
        <v>1</v>
      </c>
      <c r="W69">
        <f>SUM($U$20:U69)</f>
        <v>30</v>
      </c>
      <c r="X69">
        <f>SUM($V$20:V69)</f>
        <v>20</v>
      </c>
      <c r="Y69">
        <f t="shared" si="10"/>
        <v>130</v>
      </c>
      <c r="Z69">
        <f t="shared" si="11"/>
        <v>20</v>
      </c>
      <c r="AB69">
        <f t="shared" si="12"/>
        <v>0.13333333333333333</v>
      </c>
      <c r="AC69">
        <f t="shared" si="13"/>
        <v>0.6</v>
      </c>
      <c r="AD69">
        <f t="shared" si="22"/>
        <v>6.6666666666666541E-3</v>
      </c>
      <c r="AE69">
        <f t="shared" si="23"/>
        <v>0.6</v>
      </c>
      <c r="AF69">
        <f t="shared" si="14"/>
        <v>3.9999999999999923E-3</v>
      </c>
      <c r="AR69" s="26">
        <f t="shared" si="15"/>
        <v>130</v>
      </c>
      <c r="AS69" s="26">
        <f t="shared" si="16"/>
        <v>20</v>
      </c>
      <c r="AT69" s="26">
        <f t="shared" si="17"/>
        <v>-98000</v>
      </c>
      <c r="AU69" s="26">
        <f t="shared" si="18"/>
        <v>520000</v>
      </c>
      <c r="AV69" s="26">
        <f t="shared" si="19"/>
        <v>422000</v>
      </c>
      <c r="AW69" s="26">
        <f t="shared" si="20"/>
        <v>2110</v>
      </c>
      <c r="AX69" s="26" t="str">
        <f t="shared" si="21"/>
        <v/>
      </c>
    </row>
    <row r="70" spans="1:50" x14ac:dyDescent="0.25">
      <c r="A70" s="1"/>
      <c r="B70" s="12">
        <v>348</v>
      </c>
      <c r="C70" s="153">
        <v>37.317160541319232</v>
      </c>
      <c r="D70" s="153">
        <v>14.802571549734889</v>
      </c>
      <c r="E70" s="153">
        <v>0.20670383746660265</v>
      </c>
      <c r="F70" s="154">
        <v>90365.347763861326</v>
      </c>
      <c r="G70" s="154">
        <v>-4704.422633688655</v>
      </c>
      <c r="H70" s="154">
        <v>-42455.92540809932</v>
      </c>
      <c r="I70" s="10">
        <v>1</v>
      </c>
      <c r="J70" s="1">
        <v>148</v>
      </c>
      <c r="K70" s="12">
        <f t="shared" si="24"/>
        <v>348</v>
      </c>
      <c r="L70" s="11">
        <f t="shared" si="25"/>
        <v>0.29026745046618219</v>
      </c>
      <c r="M70" s="11">
        <f t="shared" si="26"/>
        <v>0.85132710233452369</v>
      </c>
      <c r="N70" s="11">
        <f t="shared" si="27"/>
        <v>-1.031581749580111</v>
      </c>
      <c r="O70" s="11">
        <f t="shared" si="28"/>
        <v>1.1894505904246222</v>
      </c>
      <c r="P70" s="11">
        <f t="shared" si="29"/>
        <v>-0.41354137418450038</v>
      </c>
      <c r="Q70" s="11">
        <f t="shared" si="30"/>
        <v>-4.9556361659307893</v>
      </c>
      <c r="R70" s="10">
        <v>1</v>
      </c>
      <c r="S70" s="1">
        <v>148</v>
      </c>
      <c r="T70" s="1">
        <f t="shared" si="31"/>
        <v>0.39828055200659218</v>
      </c>
      <c r="U70">
        <f t="shared" si="8"/>
        <v>1</v>
      </c>
      <c r="V70">
        <f t="shared" si="9"/>
        <v>0</v>
      </c>
      <c r="W70">
        <f>SUM($U$20:U70)</f>
        <v>31</v>
      </c>
      <c r="X70">
        <f>SUM($V$20:V70)</f>
        <v>20</v>
      </c>
      <c r="Y70">
        <f t="shared" si="10"/>
        <v>130</v>
      </c>
      <c r="Z70">
        <f t="shared" si="11"/>
        <v>19</v>
      </c>
      <c r="AB70">
        <f t="shared" si="12"/>
        <v>0.13333333333333333</v>
      </c>
      <c r="AC70">
        <f t="shared" si="13"/>
        <v>0.62</v>
      </c>
      <c r="AD70">
        <f t="shared" si="22"/>
        <v>0</v>
      </c>
      <c r="AE70">
        <f t="shared" si="23"/>
        <v>0.61</v>
      </c>
      <c r="AF70">
        <f t="shared" si="14"/>
        <v>0</v>
      </c>
      <c r="AR70" s="26">
        <f t="shared" si="15"/>
        <v>130</v>
      </c>
      <c r="AS70" s="26">
        <f t="shared" si="16"/>
        <v>19</v>
      </c>
      <c r="AT70" s="26">
        <f t="shared" si="17"/>
        <v>-93100</v>
      </c>
      <c r="AU70" s="26">
        <f t="shared" si="18"/>
        <v>520000</v>
      </c>
      <c r="AV70" s="26">
        <f t="shared" si="19"/>
        <v>426900</v>
      </c>
      <c r="AW70" s="26">
        <f t="shared" si="20"/>
        <v>2134.5</v>
      </c>
      <c r="AX70" s="26" t="str">
        <f t="shared" si="21"/>
        <v/>
      </c>
    </row>
    <row r="71" spans="1:50" x14ac:dyDescent="0.25">
      <c r="A71" s="1"/>
      <c r="B71" s="12">
        <v>251</v>
      </c>
      <c r="C71" s="153">
        <v>19.97815107427655</v>
      </c>
      <c r="D71" s="153">
        <v>1.4671784111609008</v>
      </c>
      <c r="E71" s="153">
        <v>0.67711552153869525</v>
      </c>
      <c r="F71" s="154">
        <v>15303.783949722001</v>
      </c>
      <c r="G71" s="154">
        <v>-139.99616735403669</v>
      </c>
      <c r="H71" s="154">
        <v>-2862.2669331813358</v>
      </c>
      <c r="I71" s="10">
        <v>0</v>
      </c>
      <c r="J71" s="1">
        <v>51</v>
      </c>
      <c r="K71" s="12">
        <f t="shared" si="24"/>
        <v>251</v>
      </c>
      <c r="L71" s="11">
        <f t="shared" si="25"/>
        <v>-1.8071166291535634</v>
      </c>
      <c r="M71" s="11">
        <f t="shared" si="26"/>
        <v>-1.0704687925881802</v>
      </c>
      <c r="N71" s="11">
        <f t="shared" si="27"/>
        <v>-0.24341100765555063</v>
      </c>
      <c r="O71" s="11">
        <f t="shared" si="28"/>
        <v>-0.85359744750932254</v>
      </c>
      <c r="P71" s="11">
        <f t="shared" si="29"/>
        <v>0.67362546290705383</v>
      </c>
      <c r="Q71" s="11">
        <f t="shared" si="30"/>
        <v>0.46210208450207274</v>
      </c>
      <c r="R71" s="10">
        <v>0</v>
      </c>
      <c r="S71" s="1">
        <v>51</v>
      </c>
      <c r="T71" s="1">
        <f t="shared" si="31"/>
        <v>0.39495285600136398</v>
      </c>
      <c r="U71">
        <f t="shared" si="8"/>
        <v>0</v>
      </c>
      <c r="V71">
        <f t="shared" si="9"/>
        <v>1</v>
      </c>
      <c r="W71">
        <f>SUM($U$20:U71)</f>
        <v>31</v>
      </c>
      <c r="X71">
        <f>SUM($V$20:V71)</f>
        <v>21</v>
      </c>
      <c r="Y71">
        <f t="shared" si="10"/>
        <v>129</v>
      </c>
      <c r="Z71">
        <f t="shared" si="11"/>
        <v>19</v>
      </c>
      <c r="AB71">
        <f t="shared" si="12"/>
        <v>0.14000000000000001</v>
      </c>
      <c r="AC71">
        <f t="shared" si="13"/>
        <v>0.62</v>
      </c>
      <c r="AD71">
        <f t="shared" si="22"/>
        <v>6.6666666666666818E-3</v>
      </c>
      <c r="AE71">
        <f t="shared" si="23"/>
        <v>0.62</v>
      </c>
      <c r="AF71">
        <f t="shared" si="14"/>
        <v>4.133333333333343E-3</v>
      </c>
      <c r="AR71" s="26">
        <f t="shared" si="15"/>
        <v>129</v>
      </c>
      <c r="AS71" s="26">
        <f t="shared" si="16"/>
        <v>19</v>
      </c>
      <c r="AT71" s="26">
        <f t="shared" si="17"/>
        <v>-93100</v>
      </c>
      <c r="AU71" s="26">
        <f t="shared" si="18"/>
        <v>516000</v>
      </c>
      <c r="AV71" s="26">
        <f t="shared" si="19"/>
        <v>422900</v>
      </c>
      <c r="AW71" s="26">
        <f t="shared" si="20"/>
        <v>2114.5</v>
      </c>
      <c r="AX71" s="26" t="str">
        <f t="shared" si="21"/>
        <v/>
      </c>
    </row>
    <row r="72" spans="1:50" x14ac:dyDescent="0.25">
      <c r="A72" s="1"/>
      <c r="B72" s="12">
        <v>230</v>
      </c>
      <c r="C72" s="153">
        <v>24.032384850659604</v>
      </c>
      <c r="D72" s="153">
        <v>2.3008727528893029</v>
      </c>
      <c r="E72" s="153">
        <v>0.52578965129498889</v>
      </c>
      <c r="F72" s="154">
        <v>26688.048153952706</v>
      </c>
      <c r="G72" s="154">
        <v>-1800.357146913937</v>
      </c>
      <c r="H72" s="154">
        <v>-1898.4399081926495</v>
      </c>
      <c r="I72" s="10">
        <v>1</v>
      </c>
      <c r="J72" s="1">
        <v>30</v>
      </c>
      <c r="K72" s="12">
        <f t="shared" si="24"/>
        <v>230</v>
      </c>
      <c r="L72" s="11">
        <f t="shared" si="25"/>
        <v>-1.3167030681133454</v>
      </c>
      <c r="M72" s="11">
        <f t="shared" si="26"/>
        <v>-0.95032307607987343</v>
      </c>
      <c r="N72" s="11">
        <f t="shared" si="27"/>
        <v>-0.49695620532135315</v>
      </c>
      <c r="O72" s="11">
        <f t="shared" si="28"/>
        <v>-0.54373714799083628</v>
      </c>
      <c r="P72" s="11">
        <f t="shared" si="29"/>
        <v>0.27815641375225025</v>
      </c>
      <c r="Q72" s="11">
        <f t="shared" si="30"/>
        <v>0.59398589471855034</v>
      </c>
      <c r="R72" s="10">
        <v>1</v>
      </c>
      <c r="S72" s="1">
        <v>30</v>
      </c>
      <c r="T72" s="1">
        <f t="shared" si="31"/>
        <v>0.39107626344475876</v>
      </c>
      <c r="U72">
        <f t="shared" si="8"/>
        <v>1</v>
      </c>
      <c r="V72">
        <f t="shared" si="9"/>
        <v>0</v>
      </c>
      <c r="W72">
        <f>SUM($U$20:U72)</f>
        <v>32</v>
      </c>
      <c r="X72">
        <f>SUM($V$20:V72)</f>
        <v>21</v>
      </c>
      <c r="Y72">
        <f t="shared" si="10"/>
        <v>129</v>
      </c>
      <c r="Z72">
        <f t="shared" si="11"/>
        <v>18</v>
      </c>
      <c r="AB72">
        <f t="shared" si="12"/>
        <v>0.14000000000000001</v>
      </c>
      <c r="AC72">
        <f t="shared" si="13"/>
        <v>0.64</v>
      </c>
      <c r="AD72">
        <f t="shared" si="22"/>
        <v>0</v>
      </c>
      <c r="AE72">
        <f t="shared" si="23"/>
        <v>0.63</v>
      </c>
      <c r="AF72">
        <f t="shared" si="14"/>
        <v>0</v>
      </c>
      <c r="AR72" s="26">
        <f t="shared" si="15"/>
        <v>129</v>
      </c>
      <c r="AS72" s="26">
        <f t="shared" si="16"/>
        <v>18</v>
      </c>
      <c r="AT72" s="26">
        <f t="shared" si="17"/>
        <v>-88200</v>
      </c>
      <c r="AU72" s="26">
        <f t="shared" si="18"/>
        <v>516000</v>
      </c>
      <c r="AV72" s="26">
        <f t="shared" si="19"/>
        <v>427800</v>
      </c>
      <c r="AW72" s="26">
        <f t="shared" si="20"/>
        <v>2139</v>
      </c>
      <c r="AX72" s="26" t="str">
        <f t="shared" si="21"/>
        <v/>
      </c>
    </row>
    <row r="73" spans="1:50" x14ac:dyDescent="0.25">
      <c r="A73" s="1"/>
      <c r="B73" s="12">
        <v>361</v>
      </c>
      <c r="C73" s="153">
        <v>35.882538059756541</v>
      </c>
      <c r="D73" s="153">
        <v>11.04731910248095</v>
      </c>
      <c r="E73" s="153">
        <v>0.65185274994410836</v>
      </c>
      <c r="F73" s="154">
        <v>89665.716023206245</v>
      </c>
      <c r="G73" s="154">
        <v>-5493.4388499441084</v>
      </c>
      <c r="H73" s="154">
        <v>-25329.289730016138</v>
      </c>
      <c r="I73" s="10">
        <v>0</v>
      </c>
      <c r="J73" s="1">
        <v>161</v>
      </c>
      <c r="K73" s="12">
        <f t="shared" si="24"/>
        <v>361</v>
      </c>
      <c r="L73" s="11">
        <f t="shared" si="25"/>
        <v>0.11673075802631334</v>
      </c>
      <c r="M73" s="11">
        <f t="shared" si="26"/>
        <v>0.31014855120087598</v>
      </c>
      <c r="N73" s="11">
        <f t="shared" si="27"/>
        <v>-0.28573856478256443</v>
      </c>
      <c r="O73" s="11">
        <f t="shared" si="28"/>
        <v>1.1704078049777191</v>
      </c>
      <c r="P73" s="11">
        <f t="shared" si="29"/>
        <v>-0.60147128620457979</v>
      </c>
      <c r="Q73" s="11">
        <f t="shared" si="30"/>
        <v>-2.6121389295448405</v>
      </c>
      <c r="R73" s="10">
        <v>0</v>
      </c>
      <c r="S73" s="1">
        <v>161</v>
      </c>
      <c r="T73" s="1">
        <f t="shared" si="31"/>
        <v>0.38936174470204477</v>
      </c>
      <c r="U73">
        <f t="shared" si="8"/>
        <v>0</v>
      </c>
      <c r="V73">
        <f t="shared" si="9"/>
        <v>1</v>
      </c>
      <c r="W73">
        <f>SUM($U$20:U73)</f>
        <v>32</v>
      </c>
      <c r="X73">
        <f>SUM($V$20:V73)</f>
        <v>22</v>
      </c>
      <c r="Y73">
        <f t="shared" si="10"/>
        <v>128</v>
      </c>
      <c r="Z73">
        <f t="shared" si="11"/>
        <v>18</v>
      </c>
      <c r="AB73">
        <f t="shared" si="12"/>
        <v>0.14666666666666667</v>
      </c>
      <c r="AC73">
        <f t="shared" si="13"/>
        <v>0.64</v>
      </c>
      <c r="AD73">
        <f t="shared" si="22"/>
        <v>6.6666666666666541E-3</v>
      </c>
      <c r="AE73">
        <f t="shared" si="23"/>
        <v>0.64</v>
      </c>
      <c r="AF73">
        <f t="shared" si="14"/>
        <v>4.2666666666666591E-3</v>
      </c>
      <c r="AR73" s="26">
        <f t="shared" si="15"/>
        <v>128</v>
      </c>
      <c r="AS73" s="26">
        <f t="shared" si="16"/>
        <v>18</v>
      </c>
      <c r="AT73" s="26">
        <f t="shared" si="17"/>
        <v>-88200</v>
      </c>
      <c r="AU73" s="26">
        <f t="shared" si="18"/>
        <v>512000</v>
      </c>
      <c r="AV73" s="26">
        <f t="shared" si="19"/>
        <v>423800</v>
      </c>
      <c r="AW73" s="26">
        <f t="shared" si="20"/>
        <v>2119</v>
      </c>
      <c r="AX73" s="26" t="str">
        <f t="shared" si="21"/>
        <v/>
      </c>
    </row>
    <row r="74" spans="1:50" x14ac:dyDescent="0.25">
      <c r="A74" s="1"/>
      <c r="B74" s="12">
        <v>249</v>
      </c>
      <c r="C74" s="153">
        <v>22.736360650615335</v>
      </c>
      <c r="D74" s="153">
        <v>2.9511972132087081</v>
      </c>
      <c r="E74" s="153">
        <v>0.1525081757573257</v>
      </c>
      <c r="F74" s="154">
        <v>34396.18660650972</v>
      </c>
      <c r="G74" s="154">
        <v>-666.25937669418522</v>
      </c>
      <c r="H74" s="154">
        <v>-11682.597378619203</v>
      </c>
      <c r="I74" s="10">
        <v>0</v>
      </c>
      <c r="J74" s="1">
        <v>49</v>
      </c>
      <c r="K74" s="12">
        <f t="shared" si="24"/>
        <v>249</v>
      </c>
      <c r="L74" s="11">
        <f t="shared" si="25"/>
        <v>-1.4734744528421864</v>
      </c>
      <c r="M74" s="11">
        <f t="shared" si="26"/>
        <v>-0.85660323856008502</v>
      </c>
      <c r="N74" s="11">
        <f t="shared" si="27"/>
        <v>-1.1223861159358304</v>
      </c>
      <c r="O74" s="11">
        <f t="shared" si="28"/>
        <v>-0.33393473592527073</v>
      </c>
      <c r="P74" s="11">
        <f t="shared" si="29"/>
        <v>0.54827873796892079</v>
      </c>
      <c r="Q74" s="11">
        <f t="shared" si="30"/>
        <v>-0.74481446416640051</v>
      </c>
      <c r="R74" s="10">
        <v>0</v>
      </c>
      <c r="S74" s="1">
        <v>49</v>
      </c>
      <c r="T74" s="1">
        <f t="shared" si="31"/>
        <v>0.38894389454197309</v>
      </c>
      <c r="U74">
        <f t="shared" si="8"/>
        <v>0</v>
      </c>
      <c r="V74">
        <f t="shared" si="9"/>
        <v>1</v>
      </c>
      <c r="W74">
        <f>SUM($U$20:U74)</f>
        <v>32</v>
      </c>
      <c r="X74">
        <f>SUM($V$20:V74)</f>
        <v>23</v>
      </c>
      <c r="Y74">
        <f t="shared" si="10"/>
        <v>127</v>
      </c>
      <c r="Z74">
        <f t="shared" si="11"/>
        <v>18</v>
      </c>
      <c r="AB74">
        <f t="shared" si="12"/>
        <v>0.15333333333333332</v>
      </c>
      <c r="AC74">
        <f t="shared" si="13"/>
        <v>0.64</v>
      </c>
      <c r="AD74">
        <f t="shared" si="22"/>
        <v>6.6666666666666541E-3</v>
      </c>
      <c r="AE74">
        <f t="shared" si="23"/>
        <v>0.64</v>
      </c>
      <c r="AF74">
        <f t="shared" si="14"/>
        <v>4.2666666666666591E-3</v>
      </c>
      <c r="AR74" s="26">
        <f t="shared" si="15"/>
        <v>127</v>
      </c>
      <c r="AS74" s="26">
        <f t="shared" si="16"/>
        <v>18</v>
      </c>
      <c r="AT74" s="26">
        <f t="shared" si="17"/>
        <v>-88200</v>
      </c>
      <c r="AU74" s="26">
        <f t="shared" si="18"/>
        <v>508000</v>
      </c>
      <c r="AV74" s="26">
        <f t="shared" si="19"/>
        <v>419800</v>
      </c>
      <c r="AW74" s="26">
        <f t="shared" si="20"/>
        <v>2099</v>
      </c>
      <c r="AX74" s="26" t="str">
        <f t="shared" si="21"/>
        <v/>
      </c>
    </row>
    <row r="75" spans="1:50" x14ac:dyDescent="0.25">
      <c r="A75" s="1"/>
      <c r="B75" s="12">
        <v>215</v>
      </c>
      <c r="C75" s="153">
        <v>42.004124945652819</v>
      </c>
      <c r="D75" s="153">
        <v>4.6019858344397138</v>
      </c>
      <c r="E75" s="153">
        <v>0.53000472386213371</v>
      </c>
      <c r="F75" s="154">
        <v>37702.349853405169</v>
      </c>
      <c r="G75" s="154">
        <v>-3196.3325366273184</v>
      </c>
      <c r="H75" s="154">
        <v>-8647.0512979997275</v>
      </c>
      <c r="I75" s="10">
        <v>1</v>
      </c>
      <c r="J75" s="1">
        <v>15</v>
      </c>
      <c r="K75" s="12">
        <f t="shared" si="24"/>
        <v>215</v>
      </c>
      <c r="L75" s="11">
        <f t="shared" si="25"/>
        <v>0.85721820633714962</v>
      </c>
      <c r="M75" s="11">
        <f t="shared" si="26"/>
        <v>-0.61870408082995876</v>
      </c>
      <c r="N75" s="11">
        <f t="shared" si="27"/>
        <v>-0.48989388738793371</v>
      </c>
      <c r="O75" s="11">
        <f t="shared" si="28"/>
        <v>-0.24394659830287424</v>
      </c>
      <c r="P75" s="11">
        <f t="shared" si="29"/>
        <v>-5.4340595518462154E-2</v>
      </c>
      <c r="Q75" s="11">
        <f t="shared" si="30"/>
        <v>-0.32945011680906139</v>
      </c>
      <c r="R75" s="10">
        <v>1</v>
      </c>
      <c r="S75" s="1">
        <v>15</v>
      </c>
      <c r="T75" s="1">
        <f t="shared" si="31"/>
        <v>0.38549714659194034</v>
      </c>
      <c r="U75">
        <f t="shared" si="8"/>
        <v>1</v>
      </c>
      <c r="V75">
        <f t="shared" si="9"/>
        <v>0</v>
      </c>
      <c r="W75">
        <f>SUM($U$20:U75)</f>
        <v>33</v>
      </c>
      <c r="X75">
        <f>SUM($V$20:V75)</f>
        <v>23</v>
      </c>
      <c r="Y75">
        <f t="shared" si="10"/>
        <v>127</v>
      </c>
      <c r="Z75">
        <f t="shared" si="11"/>
        <v>17</v>
      </c>
      <c r="AB75">
        <f t="shared" si="12"/>
        <v>0.15333333333333332</v>
      </c>
      <c r="AC75">
        <f t="shared" si="13"/>
        <v>0.66</v>
      </c>
      <c r="AD75">
        <f t="shared" si="22"/>
        <v>0</v>
      </c>
      <c r="AE75">
        <f t="shared" si="23"/>
        <v>0.65</v>
      </c>
      <c r="AF75">
        <f t="shared" si="14"/>
        <v>0</v>
      </c>
      <c r="AR75" s="26">
        <f t="shared" si="15"/>
        <v>127</v>
      </c>
      <c r="AS75" s="26">
        <f t="shared" si="16"/>
        <v>17</v>
      </c>
      <c r="AT75" s="26">
        <f t="shared" si="17"/>
        <v>-83300</v>
      </c>
      <c r="AU75" s="26">
        <f t="shared" si="18"/>
        <v>508000</v>
      </c>
      <c r="AV75" s="26">
        <f t="shared" si="19"/>
        <v>424700</v>
      </c>
      <c r="AW75" s="26">
        <f t="shared" si="20"/>
        <v>2123.5</v>
      </c>
      <c r="AX75" s="26" t="str">
        <f t="shared" si="21"/>
        <v/>
      </c>
    </row>
    <row r="76" spans="1:50" x14ac:dyDescent="0.25">
      <c r="A76" s="1"/>
      <c r="B76" s="12">
        <v>369</v>
      </c>
      <c r="C76" s="153">
        <v>41.899170356491148</v>
      </c>
      <c r="D76" s="153">
        <v>2.525774908141202</v>
      </c>
      <c r="E76" s="153">
        <v>0.57038285232537189</v>
      </c>
      <c r="F76" s="154">
        <v>27757.449348083028</v>
      </c>
      <c r="G76" s="154">
        <v>-2935.7393197236497</v>
      </c>
      <c r="H76" s="154">
        <v>-1667.3028542937309</v>
      </c>
      <c r="I76" s="10">
        <v>0</v>
      </c>
      <c r="J76" s="1">
        <v>169</v>
      </c>
      <c r="K76" s="12">
        <f t="shared" si="24"/>
        <v>369</v>
      </c>
      <c r="L76" s="11">
        <f t="shared" si="25"/>
        <v>0.84452255121283959</v>
      </c>
      <c r="M76" s="11">
        <f t="shared" si="26"/>
        <v>-0.91791188023202563</v>
      </c>
      <c r="N76" s="11">
        <f t="shared" si="27"/>
        <v>-0.42224067947246374</v>
      </c>
      <c r="O76" s="11">
        <f t="shared" si="28"/>
        <v>-0.5146298672413695</v>
      </c>
      <c r="P76" s="11">
        <f t="shared" si="29"/>
        <v>7.7281672227592054E-3</v>
      </c>
      <c r="Q76" s="11">
        <f t="shared" si="30"/>
        <v>0.62561318318429826</v>
      </c>
      <c r="R76" s="10">
        <v>0</v>
      </c>
      <c r="S76" s="1">
        <v>169</v>
      </c>
      <c r="T76" s="1">
        <f t="shared" si="31"/>
        <v>0.38373506967928173</v>
      </c>
      <c r="U76">
        <f t="shared" si="8"/>
        <v>0</v>
      </c>
      <c r="V76">
        <f t="shared" si="9"/>
        <v>1</v>
      </c>
      <c r="W76">
        <f>SUM($U$20:U76)</f>
        <v>33</v>
      </c>
      <c r="X76">
        <f>SUM($V$20:V76)</f>
        <v>24</v>
      </c>
      <c r="Y76">
        <f t="shared" si="10"/>
        <v>126</v>
      </c>
      <c r="Z76">
        <f t="shared" si="11"/>
        <v>17</v>
      </c>
      <c r="AB76">
        <f t="shared" si="12"/>
        <v>0.16</v>
      </c>
      <c r="AC76">
        <f t="shared" si="13"/>
        <v>0.66</v>
      </c>
      <c r="AD76">
        <f t="shared" si="22"/>
        <v>6.6666666666666818E-3</v>
      </c>
      <c r="AE76">
        <f t="shared" si="23"/>
        <v>0.66</v>
      </c>
      <c r="AF76">
        <f t="shared" si="14"/>
        <v>4.4000000000000098E-3</v>
      </c>
      <c r="AR76" s="26">
        <f t="shared" si="15"/>
        <v>126</v>
      </c>
      <c r="AS76" s="26">
        <f t="shared" si="16"/>
        <v>17</v>
      </c>
      <c r="AT76" s="26">
        <f t="shared" si="17"/>
        <v>-83300</v>
      </c>
      <c r="AU76" s="26">
        <f t="shared" si="18"/>
        <v>504000</v>
      </c>
      <c r="AV76" s="26">
        <f t="shared" si="19"/>
        <v>420700</v>
      </c>
      <c r="AW76" s="26">
        <f t="shared" si="20"/>
        <v>2103.5</v>
      </c>
      <c r="AX76" s="26" t="str">
        <f t="shared" si="21"/>
        <v/>
      </c>
    </row>
    <row r="77" spans="1:50" x14ac:dyDescent="0.25">
      <c r="A77" s="1"/>
      <c r="B77" s="12">
        <v>219</v>
      </c>
      <c r="C77" s="153">
        <v>30.217270653938773</v>
      </c>
      <c r="D77" s="153">
        <v>1.3528014247198716</v>
      </c>
      <c r="E77" s="153">
        <v>0.36882110341811986</v>
      </c>
      <c r="F77" s="154">
        <v>25276.836763355153</v>
      </c>
      <c r="G77" s="154">
        <v>-1108.8749132759046</v>
      </c>
      <c r="H77" s="154">
        <v>-3672.6795644201034</v>
      </c>
      <c r="I77" s="10">
        <v>0</v>
      </c>
      <c r="J77" s="1">
        <v>19</v>
      </c>
      <c r="K77" s="12">
        <f t="shared" si="24"/>
        <v>219</v>
      </c>
      <c r="L77" s="11">
        <f t="shared" si="25"/>
        <v>-0.56855877286275791</v>
      </c>
      <c r="M77" s="11">
        <f t="shared" si="26"/>
        <v>-1.0869519379091965</v>
      </c>
      <c r="N77" s="11">
        <f t="shared" si="27"/>
        <v>-0.75995566096406719</v>
      </c>
      <c r="O77" s="11">
        <f t="shared" si="28"/>
        <v>-0.58214792064419341</v>
      </c>
      <c r="P77" s="11">
        <f t="shared" si="29"/>
        <v>0.44285543090016971</v>
      </c>
      <c r="Q77" s="11">
        <f t="shared" si="30"/>
        <v>0.3512105003440289</v>
      </c>
      <c r="R77" s="10">
        <v>0</v>
      </c>
      <c r="S77" s="1">
        <v>19</v>
      </c>
      <c r="T77" s="1">
        <f t="shared" si="31"/>
        <v>0.38170977543196649</v>
      </c>
      <c r="U77">
        <f t="shared" si="8"/>
        <v>0</v>
      </c>
      <c r="V77">
        <f t="shared" si="9"/>
        <v>1</v>
      </c>
      <c r="W77">
        <f>SUM($U$20:U77)</f>
        <v>33</v>
      </c>
      <c r="X77">
        <f>SUM($V$20:V77)</f>
        <v>25</v>
      </c>
      <c r="Y77">
        <f t="shared" si="10"/>
        <v>125</v>
      </c>
      <c r="Z77">
        <f t="shared" si="11"/>
        <v>17</v>
      </c>
      <c r="AB77">
        <f t="shared" si="12"/>
        <v>0.16666666666666666</v>
      </c>
      <c r="AC77">
        <f t="shared" si="13"/>
        <v>0.66</v>
      </c>
      <c r="AD77">
        <f t="shared" si="22"/>
        <v>6.6666666666666541E-3</v>
      </c>
      <c r="AE77">
        <f t="shared" si="23"/>
        <v>0.66</v>
      </c>
      <c r="AF77">
        <f t="shared" si="14"/>
        <v>4.3999999999999916E-3</v>
      </c>
      <c r="AR77" s="26">
        <f t="shared" si="15"/>
        <v>125</v>
      </c>
      <c r="AS77" s="26">
        <f t="shared" si="16"/>
        <v>17</v>
      </c>
      <c r="AT77" s="26">
        <f t="shared" si="17"/>
        <v>-83300</v>
      </c>
      <c r="AU77" s="26">
        <f t="shared" si="18"/>
        <v>500000</v>
      </c>
      <c r="AV77" s="26">
        <f t="shared" si="19"/>
        <v>416700</v>
      </c>
      <c r="AW77" s="26">
        <f t="shared" si="20"/>
        <v>2083.5</v>
      </c>
      <c r="AX77" s="26" t="str">
        <f t="shared" si="21"/>
        <v/>
      </c>
    </row>
    <row r="78" spans="1:50" x14ac:dyDescent="0.25">
      <c r="A78" s="1"/>
      <c r="B78" s="12">
        <v>387</v>
      </c>
      <c r="C78" s="153">
        <v>37.262917806776173</v>
      </c>
      <c r="D78" s="153">
        <v>10.724150016064403</v>
      </c>
      <c r="E78" s="153">
        <v>1.5709459594753019</v>
      </c>
      <c r="F78" s="154">
        <v>31600.881451403744</v>
      </c>
      <c r="G78" s="154">
        <v>-2302.4166184104488</v>
      </c>
      <c r="H78" s="154">
        <v>-20103.026610166784</v>
      </c>
      <c r="I78" s="10">
        <v>0</v>
      </c>
      <c r="J78" s="1">
        <v>187</v>
      </c>
      <c r="K78" s="12">
        <f t="shared" si="24"/>
        <v>387</v>
      </c>
      <c r="L78" s="11">
        <f t="shared" si="25"/>
        <v>0.28370606943216758</v>
      </c>
      <c r="M78" s="11">
        <f t="shared" si="26"/>
        <v>0.26357586922686305</v>
      </c>
      <c r="N78" s="11">
        <f t="shared" si="27"/>
        <v>1.2541942246908542</v>
      </c>
      <c r="O78" s="11">
        <f t="shared" si="28"/>
        <v>-0.41001818559475572</v>
      </c>
      <c r="P78" s="11">
        <f t="shared" si="29"/>
        <v>0.15857459735439883</v>
      </c>
      <c r="Q78" s="11">
        <f t="shared" si="30"/>
        <v>-1.897011136310697</v>
      </c>
      <c r="R78" s="10">
        <v>0</v>
      </c>
      <c r="S78" s="1">
        <v>187</v>
      </c>
      <c r="T78" s="1">
        <f t="shared" si="31"/>
        <v>0.38098195272522239</v>
      </c>
      <c r="U78">
        <f t="shared" si="8"/>
        <v>0</v>
      </c>
      <c r="V78">
        <f t="shared" si="9"/>
        <v>1</v>
      </c>
      <c r="W78">
        <f>SUM($U$20:U78)</f>
        <v>33</v>
      </c>
      <c r="X78">
        <f>SUM($V$20:V78)</f>
        <v>26</v>
      </c>
      <c r="Y78">
        <f t="shared" si="10"/>
        <v>124</v>
      </c>
      <c r="Z78">
        <f t="shared" si="11"/>
        <v>17</v>
      </c>
      <c r="AB78">
        <f t="shared" si="12"/>
        <v>0.17333333333333334</v>
      </c>
      <c r="AC78">
        <f t="shared" si="13"/>
        <v>0.66</v>
      </c>
      <c r="AD78">
        <f t="shared" si="22"/>
        <v>6.6666666666666818E-3</v>
      </c>
      <c r="AE78">
        <f t="shared" si="23"/>
        <v>0.66</v>
      </c>
      <c r="AF78">
        <f t="shared" si="14"/>
        <v>4.4000000000000098E-3</v>
      </c>
      <c r="AR78" s="26">
        <f t="shared" si="15"/>
        <v>124</v>
      </c>
      <c r="AS78" s="26">
        <f t="shared" si="16"/>
        <v>17</v>
      </c>
      <c r="AT78" s="26">
        <f t="shared" si="17"/>
        <v>-83300</v>
      </c>
      <c r="AU78" s="26">
        <f t="shared" si="18"/>
        <v>496000</v>
      </c>
      <c r="AV78" s="26">
        <f t="shared" si="19"/>
        <v>412700</v>
      </c>
      <c r="AW78" s="26">
        <f t="shared" si="20"/>
        <v>2063.5</v>
      </c>
      <c r="AX78" s="26" t="str">
        <f t="shared" si="21"/>
        <v/>
      </c>
    </row>
    <row r="79" spans="1:50" x14ac:dyDescent="0.25">
      <c r="A79" s="1"/>
      <c r="B79" s="12">
        <v>294</v>
      </c>
      <c r="C79" s="153">
        <v>26.084490058807255</v>
      </c>
      <c r="D79" s="153">
        <v>2.3802020611798795</v>
      </c>
      <c r="E79" s="153">
        <v>0.95212372891453956</v>
      </c>
      <c r="F79" s="154">
        <v>22707.291274419535</v>
      </c>
      <c r="G79" s="154">
        <v>-1540.8467847589486</v>
      </c>
      <c r="H79" s="154">
        <v>361.04631332880922</v>
      </c>
      <c r="I79" s="10">
        <v>0</v>
      </c>
      <c r="J79" s="1">
        <v>94</v>
      </c>
      <c r="K79" s="12">
        <f t="shared" si="24"/>
        <v>294</v>
      </c>
      <c r="L79" s="11">
        <f t="shared" si="25"/>
        <v>-1.0684736175524798</v>
      </c>
      <c r="M79" s="11">
        <f t="shared" si="26"/>
        <v>-0.93889073678281165</v>
      </c>
      <c r="N79" s="11">
        <f t="shared" si="27"/>
        <v>0.21736288504721674</v>
      </c>
      <c r="O79" s="11">
        <f t="shared" si="28"/>
        <v>-0.65208657636619216</v>
      </c>
      <c r="P79" s="11">
        <f t="shared" si="29"/>
        <v>0.33996725936394062</v>
      </c>
      <c r="Q79" s="11">
        <f t="shared" si="30"/>
        <v>0.90315926742967578</v>
      </c>
      <c r="R79" s="10">
        <v>0</v>
      </c>
      <c r="S79" s="1">
        <v>94</v>
      </c>
      <c r="T79" s="1">
        <f t="shared" si="31"/>
        <v>0.38081410108914054</v>
      </c>
      <c r="U79">
        <f t="shared" si="8"/>
        <v>0</v>
      </c>
      <c r="V79">
        <f t="shared" si="9"/>
        <v>1</v>
      </c>
      <c r="W79">
        <f>SUM($U$20:U79)</f>
        <v>33</v>
      </c>
      <c r="X79">
        <f>SUM($V$20:V79)</f>
        <v>27</v>
      </c>
      <c r="Y79">
        <f t="shared" si="10"/>
        <v>123</v>
      </c>
      <c r="Z79">
        <f t="shared" si="11"/>
        <v>17</v>
      </c>
      <c r="AB79">
        <f t="shared" si="12"/>
        <v>0.18</v>
      </c>
      <c r="AC79">
        <f t="shared" si="13"/>
        <v>0.66</v>
      </c>
      <c r="AD79">
        <f t="shared" si="22"/>
        <v>6.6666666666666541E-3</v>
      </c>
      <c r="AE79">
        <f t="shared" si="23"/>
        <v>0.66</v>
      </c>
      <c r="AF79">
        <f t="shared" si="14"/>
        <v>4.3999999999999916E-3</v>
      </c>
      <c r="AR79" s="26">
        <f t="shared" si="15"/>
        <v>123</v>
      </c>
      <c r="AS79" s="26">
        <f t="shared" si="16"/>
        <v>17</v>
      </c>
      <c r="AT79" s="26">
        <f t="shared" si="17"/>
        <v>-83300</v>
      </c>
      <c r="AU79" s="26">
        <f t="shared" si="18"/>
        <v>492000</v>
      </c>
      <c r="AV79" s="26">
        <f t="shared" si="19"/>
        <v>408700</v>
      </c>
      <c r="AW79" s="26">
        <f t="shared" si="20"/>
        <v>2043.5</v>
      </c>
      <c r="AX79" s="26" t="str">
        <f t="shared" si="21"/>
        <v/>
      </c>
    </row>
    <row r="80" spans="1:50" x14ac:dyDescent="0.25">
      <c r="A80" s="1"/>
      <c r="B80" s="12">
        <v>386</v>
      </c>
      <c r="C80" s="153">
        <v>32.750849766304135</v>
      </c>
      <c r="D80" s="153">
        <v>0.61877946846222598</v>
      </c>
      <c r="E80" s="153">
        <v>0.95258972965889355</v>
      </c>
      <c r="F80" s="154">
        <v>25930.887213385649</v>
      </c>
      <c r="G80" s="154">
        <v>-297.60971789103098</v>
      </c>
      <c r="H80" s="154">
        <v>-2750.9080130749753</v>
      </c>
      <c r="I80" s="10">
        <v>0</v>
      </c>
      <c r="J80" s="1">
        <v>186</v>
      </c>
      <c r="K80" s="12">
        <f t="shared" si="24"/>
        <v>386</v>
      </c>
      <c r="L80" s="11">
        <f t="shared" si="25"/>
        <v>-0.26208864232660056</v>
      </c>
      <c r="M80" s="11">
        <f t="shared" si="26"/>
        <v>-1.1927336248576417</v>
      </c>
      <c r="N80" s="11">
        <f t="shared" si="27"/>
        <v>0.21814366529747642</v>
      </c>
      <c r="O80" s="11">
        <f t="shared" si="28"/>
        <v>-0.56434578036433802</v>
      </c>
      <c r="P80" s="11">
        <f t="shared" si="29"/>
        <v>0.63608466200163905</v>
      </c>
      <c r="Q80" s="11">
        <f t="shared" si="30"/>
        <v>0.47733971356252736</v>
      </c>
      <c r="R80" s="10">
        <v>0</v>
      </c>
      <c r="S80" s="1">
        <v>186</v>
      </c>
      <c r="T80" s="1">
        <f t="shared" si="31"/>
        <v>0.37921425847078871</v>
      </c>
      <c r="U80">
        <f t="shared" si="8"/>
        <v>0</v>
      </c>
      <c r="V80">
        <f t="shared" si="9"/>
        <v>1</v>
      </c>
      <c r="W80">
        <f>SUM($U$20:U80)</f>
        <v>33</v>
      </c>
      <c r="X80">
        <f>SUM($V$20:V80)</f>
        <v>28</v>
      </c>
      <c r="Y80">
        <f t="shared" si="10"/>
        <v>122</v>
      </c>
      <c r="Z80">
        <f t="shared" si="11"/>
        <v>17</v>
      </c>
      <c r="AB80">
        <f t="shared" si="12"/>
        <v>0.18666666666666668</v>
      </c>
      <c r="AC80">
        <f t="shared" si="13"/>
        <v>0.66</v>
      </c>
      <c r="AD80">
        <f t="shared" si="22"/>
        <v>6.6666666666666818E-3</v>
      </c>
      <c r="AE80">
        <f t="shared" si="23"/>
        <v>0.66</v>
      </c>
      <c r="AF80">
        <f t="shared" si="14"/>
        <v>4.4000000000000098E-3</v>
      </c>
      <c r="AR80" s="26">
        <f t="shared" si="15"/>
        <v>122</v>
      </c>
      <c r="AS80" s="26">
        <f t="shared" si="16"/>
        <v>17</v>
      </c>
      <c r="AT80" s="26">
        <f t="shared" si="17"/>
        <v>-83300</v>
      </c>
      <c r="AU80" s="26">
        <f t="shared" si="18"/>
        <v>488000</v>
      </c>
      <c r="AV80" s="26">
        <f t="shared" si="19"/>
        <v>404700</v>
      </c>
      <c r="AW80" s="26">
        <f t="shared" si="20"/>
        <v>2023.5</v>
      </c>
      <c r="AX80" s="26" t="str">
        <f t="shared" si="21"/>
        <v/>
      </c>
    </row>
    <row r="81" spans="1:50" x14ac:dyDescent="0.25">
      <c r="A81" s="1"/>
      <c r="B81" s="12">
        <v>267</v>
      </c>
      <c r="C81" s="153">
        <v>33.830473997409136</v>
      </c>
      <c r="D81" s="153">
        <v>9.6912116588423505</v>
      </c>
      <c r="E81" s="153">
        <v>0.25890187519163316</v>
      </c>
      <c r="F81" s="154">
        <v>58631.734999771921</v>
      </c>
      <c r="G81" s="154">
        <v>-6352.8679742804379</v>
      </c>
      <c r="H81" s="154">
        <v>-11290.730655194071</v>
      </c>
      <c r="I81" s="10">
        <v>1</v>
      </c>
      <c r="J81" s="1">
        <v>67</v>
      </c>
      <c r="K81" s="12">
        <f t="shared" si="24"/>
        <v>267</v>
      </c>
      <c r="L81" s="11">
        <f t="shared" si="25"/>
        <v>-0.13149371540211874</v>
      </c>
      <c r="M81" s="11">
        <f t="shared" si="26"/>
        <v>0.11471661371114476</v>
      </c>
      <c r="N81" s="11">
        <f t="shared" si="27"/>
        <v>-0.94412438507630203</v>
      </c>
      <c r="O81" s="11">
        <f t="shared" si="28"/>
        <v>0.32571565073214787</v>
      </c>
      <c r="P81" s="11">
        <f t="shared" si="29"/>
        <v>-0.80617232579858578</v>
      </c>
      <c r="Q81" s="11">
        <f t="shared" si="30"/>
        <v>-0.69119397496818602</v>
      </c>
      <c r="R81" s="10">
        <v>1</v>
      </c>
      <c r="S81" s="1">
        <v>67</v>
      </c>
      <c r="T81" s="1">
        <f t="shared" si="31"/>
        <v>0.37565673252380527</v>
      </c>
      <c r="U81">
        <f t="shared" si="8"/>
        <v>1</v>
      </c>
      <c r="V81">
        <f t="shared" si="9"/>
        <v>0</v>
      </c>
      <c r="W81">
        <f>SUM($U$20:U81)</f>
        <v>34</v>
      </c>
      <c r="X81">
        <f>SUM($V$20:V81)</f>
        <v>28</v>
      </c>
      <c r="Y81">
        <f t="shared" si="10"/>
        <v>122</v>
      </c>
      <c r="Z81">
        <f t="shared" si="11"/>
        <v>16</v>
      </c>
      <c r="AB81">
        <f t="shared" si="12"/>
        <v>0.18666666666666668</v>
      </c>
      <c r="AC81">
        <f t="shared" si="13"/>
        <v>0.68</v>
      </c>
      <c r="AD81">
        <f t="shared" si="22"/>
        <v>0</v>
      </c>
      <c r="AE81">
        <f t="shared" si="23"/>
        <v>0.67</v>
      </c>
      <c r="AF81">
        <f t="shared" si="14"/>
        <v>0</v>
      </c>
      <c r="AR81" s="26">
        <f t="shared" si="15"/>
        <v>122</v>
      </c>
      <c r="AS81" s="26">
        <f t="shared" si="16"/>
        <v>16</v>
      </c>
      <c r="AT81" s="26">
        <f t="shared" si="17"/>
        <v>-78400</v>
      </c>
      <c r="AU81" s="26">
        <f t="shared" si="18"/>
        <v>488000</v>
      </c>
      <c r="AV81" s="26">
        <f t="shared" si="19"/>
        <v>409600</v>
      </c>
      <c r="AW81" s="26">
        <f t="shared" si="20"/>
        <v>2048</v>
      </c>
      <c r="AX81" s="26" t="str">
        <f t="shared" si="21"/>
        <v/>
      </c>
    </row>
    <row r="82" spans="1:50" x14ac:dyDescent="0.25">
      <c r="A82" s="1"/>
      <c r="B82" s="12">
        <v>212</v>
      </c>
      <c r="C82" s="153">
        <v>32.453739639870115</v>
      </c>
      <c r="D82" s="153">
        <v>1.1360688560426004</v>
      </c>
      <c r="E82" s="153">
        <v>0.82841935701205249</v>
      </c>
      <c r="F82" s="154">
        <v>20581.3421409232</v>
      </c>
      <c r="G82" s="154">
        <v>-119.68472545590643</v>
      </c>
      <c r="H82" s="154">
        <v>-3642.3010021394693</v>
      </c>
      <c r="I82" s="10">
        <v>0</v>
      </c>
      <c r="J82" s="1">
        <v>12</v>
      </c>
      <c r="K82" s="12">
        <f t="shared" si="24"/>
        <v>212</v>
      </c>
      <c r="L82" s="11">
        <f t="shared" si="25"/>
        <v>-0.29802806840863783</v>
      </c>
      <c r="M82" s="11">
        <f t="shared" si="26"/>
        <v>-1.1181857947930418</v>
      </c>
      <c r="N82" s="11">
        <f t="shared" si="27"/>
        <v>1.0097270941524959E-2</v>
      </c>
      <c r="O82" s="11">
        <f t="shared" si="28"/>
        <v>-0.70995129414228109</v>
      </c>
      <c r="P82" s="11">
        <f t="shared" si="29"/>
        <v>0.67846329438665509</v>
      </c>
      <c r="Q82" s="11">
        <f t="shared" si="30"/>
        <v>0.35536730487284524</v>
      </c>
      <c r="R82" s="10">
        <v>0</v>
      </c>
      <c r="S82" s="1">
        <v>12</v>
      </c>
      <c r="T82" s="1">
        <f t="shared" si="31"/>
        <v>0.37271996316961392</v>
      </c>
      <c r="U82">
        <f t="shared" si="8"/>
        <v>0</v>
      </c>
      <c r="V82">
        <f t="shared" si="9"/>
        <v>1</v>
      </c>
      <c r="W82">
        <f>SUM($U$20:U82)</f>
        <v>34</v>
      </c>
      <c r="X82">
        <f>SUM($V$20:V82)</f>
        <v>29</v>
      </c>
      <c r="Y82">
        <f t="shared" si="10"/>
        <v>121</v>
      </c>
      <c r="Z82">
        <f t="shared" si="11"/>
        <v>16</v>
      </c>
      <c r="AB82">
        <f t="shared" si="12"/>
        <v>0.19333333333333333</v>
      </c>
      <c r="AC82">
        <f t="shared" si="13"/>
        <v>0.68</v>
      </c>
      <c r="AD82">
        <f t="shared" si="22"/>
        <v>6.6666666666666541E-3</v>
      </c>
      <c r="AE82">
        <f t="shared" si="23"/>
        <v>0.68</v>
      </c>
      <c r="AF82">
        <f t="shared" si="14"/>
        <v>4.533333333333325E-3</v>
      </c>
      <c r="AR82" s="26">
        <f t="shared" si="15"/>
        <v>121</v>
      </c>
      <c r="AS82" s="26">
        <f t="shared" si="16"/>
        <v>16</v>
      </c>
      <c r="AT82" s="26">
        <f t="shared" si="17"/>
        <v>-78400</v>
      </c>
      <c r="AU82" s="26">
        <f t="shared" si="18"/>
        <v>484000</v>
      </c>
      <c r="AV82" s="26">
        <f t="shared" si="19"/>
        <v>405600</v>
      </c>
      <c r="AW82" s="26">
        <f t="shared" si="20"/>
        <v>2028</v>
      </c>
      <c r="AX82" s="26" t="str">
        <f t="shared" si="21"/>
        <v/>
      </c>
    </row>
    <row r="83" spans="1:50" x14ac:dyDescent="0.25">
      <c r="A83" s="1"/>
      <c r="B83" s="12">
        <v>303</v>
      </c>
      <c r="C83" s="153">
        <v>23.355108120345825</v>
      </c>
      <c r="D83" s="153">
        <v>1.4968535491960875</v>
      </c>
      <c r="E83" s="153">
        <v>0.51166679562429118</v>
      </c>
      <c r="F83" s="154">
        <v>45733.145693648847</v>
      </c>
      <c r="G83" s="154">
        <v>-1897.0031371334585</v>
      </c>
      <c r="H83" s="154">
        <v>-1582.6221260934392</v>
      </c>
      <c r="I83" s="10">
        <v>0</v>
      </c>
      <c r="J83" s="1">
        <v>103</v>
      </c>
      <c r="K83" s="12">
        <f t="shared" si="24"/>
        <v>303</v>
      </c>
      <c r="L83" s="11">
        <f t="shared" si="25"/>
        <v>-1.39862870719654</v>
      </c>
      <c r="M83" s="11">
        <f t="shared" si="26"/>
        <v>-1.0661922363693521</v>
      </c>
      <c r="N83" s="11">
        <f t="shared" si="27"/>
        <v>-0.52061892886535721</v>
      </c>
      <c r="O83" s="11">
        <f t="shared" si="28"/>
        <v>-2.5362001196901181E-2</v>
      </c>
      <c r="P83" s="11">
        <f t="shared" si="29"/>
        <v>0.2551370231936565</v>
      </c>
      <c r="Q83" s="11">
        <f t="shared" si="30"/>
        <v>0.63720034228796785</v>
      </c>
      <c r="R83" s="10">
        <v>0</v>
      </c>
      <c r="S83" s="1">
        <v>103</v>
      </c>
      <c r="T83" s="1">
        <f t="shared" si="31"/>
        <v>0.37164610904439943</v>
      </c>
      <c r="U83">
        <f t="shared" si="8"/>
        <v>0</v>
      </c>
      <c r="V83">
        <f t="shared" si="9"/>
        <v>1</v>
      </c>
      <c r="W83">
        <f>SUM($U$20:U83)</f>
        <v>34</v>
      </c>
      <c r="X83">
        <f>SUM($V$20:V83)</f>
        <v>30</v>
      </c>
      <c r="Y83">
        <f t="shared" si="10"/>
        <v>120</v>
      </c>
      <c r="Z83">
        <f t="shared" si="11"/>
        <v>16</v>
      </c>
      <c r="AB83">
        <f t="shared" si="12"/>
        <v>0.2</v>
      </c>
      <c r="AC83">
        <f t="shared" si="13"/>
        <v>0.68</v>
      </c>
      <c r="AD83">
        <f t="shared" si="22"/>
        <v>6.6666666666666818E-3</v>
      </c>
      <c r="AE83">
        <f t="shared" si="23"/>
        <v>0.68</v>
      </c>
      <c r="AF83">
        <f t="shared" si="14"/>
        <v>4.5333333333333441E-3</v>
      </c>
      <c r="AR83" s="26">
        <f t="shared" si="15"/>
        <v>120</v>
      </c>
      <c r="AS83" s="26">
        <f t="shared" si="16"/>
        <v>16</v>
      </c>
      <c r="AT83" s="26">
        <f t="shared" si="17"/>
        <v>-78400</v>
      </c>
      <c r="AU83" s="26">
        <f t="shared" si="18"/>
        <v>480000</v>
      </c>
      <c r="AV83" s="26">
        <f t="shared" si="19"/>
        <v>401600</v>
      </c>
      <c r="AW83" s="26">
        <f t="shared" si="20"/>
        <v>2008</v>
      </c>
      <c r="AX83" s="26" t="str">
        <f t="shared" si="21"/>
        <v/>
      </c>
    </row>
    <row r="84" spans="1:50" x14ac:dyDescent="0.25">
      <c r="A84" s="1"/>
      <c r="B84" s="12">
        <v>232</v>
      </c>
      <c r="C84" s="153">
        <v>34.362712693120933</v>
      </c>
      <c r="D84" s="153">
        <v>6.5783505367221569</v>
      </c>
      <c r="E84" s="153">
        <v>3.0721688387761708</v>
      </c>
      <c r="F84" s="154">
        <v>31822.489782610672</v>
      </c>
      <c r="G84" s="154">
        <v>-240.66252814524461</v>
      </c>
      <c r="H84" s="154">
        <v>-8407.3553719452575</v>
      </c>
      <c r="I84" s="10">
        <v>0</v>
      </c>
      <c r="J84" s="1">
        <v>32</v>
      </c>
      <c r="K84" s="12">
        <f t="shared" ref="K84:K115" si="32">B84</f>
        <v>232</v>
      </c>
      <c r="L84" s="11">
        <f t="shared" ref="L84:L115" si="33">(C84-C$221)/C$223</f>
        <v>-6.7112357916540438E-2</v>
      </c>
      <c r="M84" s="11">
        <f t="shared" ref="M84:M115" si="34">(D84-D$221)/D$223</f>
        <v>-0.33388536328274693</v>
      </c>
      <c r="N84" s="11">
        <f t="shared" ref="N84:N115" si="35">(E84-E$221)/E$223</f>
        <v>3.7694802829158807</v>
      </c>
      <c r="O84" s="11">
        <f t="shared" ref="O84:O115" si="36">(F84-F$221)/F$223</f>
        <v>-0.40398638392082303</v>
      </c>
      <c r="P84" s="11">
        <f t="shared" ref="P84:P115" si="37">(G84-G$221)/G$223</f>
        <v>0.64964849014386239</v>
      </c>
      <c r="Q84" s="11">
        <f t="shared" ref="Q84:Q115" si="38">(H84-H$221)/H$223</f>
        <v>-0.29665168804348319</v>
      </c>
      <c r="R84" s="10">
        <v>0</v>
      </c>
      <c r="S84" s="1">
        <v>32</v>
      </c>
      <c r="T84" s="1">
        <f t="shared" ref="T84:T115" si="39">$L$243*Q84 + $M$243*P84 + $N$243*O84 + $O$243*N84 + $P$243*M84 + $Q$243*L84 + $R$243</f>
        <v>0.37063745964217498</v>
      </c>
      <c r="U84">
        <f t="shared" si="8"/>
        <v>0</v>
      </c>
      <c r="V84">
        <f t="shared" si="9"/>
        <v>1</v>
      </c>
      <c r="W84">
        <f>SUM($U$20:U84)</f>
        <v>34</v>
      </c>
      <c r="X84">
        <f>SUM($V$20:V84)</f>
        <v>31</v>
      </c>
      <c r="Y84">
        <f t="shared" si="10"/>
        <v>119</v>
      </c>
      <c r="Z84">
        <f t="shared" si="11"/>
        <v>16</v>
      </c>
      <c r="AB84">
        <f t="shared" si="12"/>
        <v>0.20666666666666667</v>
      </c>
      <c r="AC84">
        <f t="shared" si="13"/>
        <v>0.68</v>
      </c>
      <c r="AD84">
        <f t="shared" si="22"/>
        <v>6.6666666666666541E-3</v>
      </c>
      <c r="AE84">
        <f t="shared" si="23"/>
        <v>0.68</v>
      </c>
      <c r="AF84">
        <f t="shared" si="14"/>
        <v>4.533333333333325E-3</v>
      </c>
      <c r="AR84" s="26">
        <f t="shared" si="15"/>
        <v>119</v>
      </c>
      <c r="AS84" s="26">
        <f t="shared" si="16"/>
        <v>16</v>
      </c>
      <c r="AT84" s="26">
        <f t="shared" si="17"/>
        <v>-78400</v>
      </c>
      <c r="AU84" s="26">
        <f t="shared" si="18"/>
        <v>476000</v>
      </c>
      <c r="AV84" s="26">
        <f t="shared" si="19"/>
        <v>397600</v>
      </c>
      <c r="AW84" s="26">
        <f t="shared" si="20"/>
        <v>1988</v>
      </c>
      <c r="AX84" s="26" t="str">
        <f t="shared" si="21"/>
        <v/>
      </c>
    </row>
    <row r="85" spans="1:50" x14ac:dyDescent="0.25">
      <c r="A85" s="1"/>
      <c r="B85" s="12">
        <v>280</v>
      </c>
      <c r="C85" s="153">
        <v>36.410613767441482</v>
      </c>
      <c r="D85" s="153">
        <v>0.86794781788496067</v>
      </c>
      <c r="E85" s="153">
        <v>0.69611892829258204</v>
      </c>
      <c r="F85" s="154">
        <v>24452.658642407121</v>
      </c>
      <c r="G85" s="154">
        <v>-737.81662576675012</v>
      </c>
      <c r="H85" s="154">
        <v>-2564.8604193719307</v>
      </c>
      <c r="I85" s="10">
        <v>0</v>
      </c>
      <c r="J85" s="1">
        <v>80</v>
      </c>
      <c r="K85" s="12">
        <f t="shared" si="32"/>
        <v>280</v>
      </c>
      <c r="L85" s="11">
        <f t="shared" si="33"/>
        <v>0.1806085466760956</v>
      </c>
      <c r="M85" s="11">
        <f t="shared" si="34"/>
        <v>-1.1568253688287922</v>
      </c>
      <c r="N85" s="11">
        <f t="shared" si="35"/>
        <v>-0.21157096263232855</v>
      </c>
      <c r="O85" s="11">
        <f t="shared" si="36"/>
        <v>-0.60458064662736533</v>
      </c>
      <c r="P85" s="11">
        <f t="shared" si="37"/>
        <v>0.53123504831393897</v>
      </c>
      <c r="Q85" s="11">
        <f t="shared" si="38"/>
        <v>0.50279725407863052</v>
      </c>
      <c r="R85" s="10">
        <v>0</v>
      </c>
      <c r="S85" s="1">
        <v>80</v>
      </c>
      <c r="T85" s="1">
        <f t="shared" si="39"/>
        <v>0.3695088689424646</v>
      </c>
      <c r="U85">
        <f t="shared" ref="U85:U148" si="40">R85</f>
        <v>0</v>
      </c>
      <c r="V85">
        <f t="shared" ref="V85:V148" si="41">IF(R85=0, 1, 0)</f>
        <v>1</v>
      </c>
      <c r="W85">
        <f>SUM($U$20:U85)</f>
        <v>34</v>
      </c>
      <c r="X85">
        <f>SUM($V$20:V85)</f>
        <v>32</v>
      </c>
      <c r="Y85">
        <f t="shared" ref="Y85:Y148" si="42">$V$223-X85</f>
        <v>118</v>
      </c>
      <c r="Z85">
        <f t="shared" ref="Z85:Z148" si="43">$U$223-W85</f>
        <v>16</v>
      </c>
      <c r="AB85">
        <f t="shared" ref="AB85:AB148" si="44">X85/$V$223</f>
        <v>0.21333333333333335</v>
      </c>
      <c r="AC85">
        <f t="shared" ref="AC85:AC148" si="45">W85/$U$223</f>
        <v>0.68</v>
      </c>
      <c r="AD85">
        <f t="shared" si="22"/>
        <v>6.6666666666666818E-3</v>
      </c>
      <c r="AE85">
        <f t="shared" si="23"/>
        <v>0.68</v>
      </c>
      <c r="AF85">
        <f t="shared" ref="AF85:AF148" si="46">AD85*AE85</f>
        <v>4.5333333333333441E-3</v>
      </c>
      <c r="AR85" s="26">
        <f t="shared" ref="AR85:AR148" si="47">Y85</f>
        <v>118</v>
      </c>
      <c r="AS85" s="26">
        <f t="shared" ref="AS85:AS148" si="48">Z85</f>
        <v>16</v>
      </c>
      <c r="AT85" s="26">
        <f t="shared" ref="AT85:AT148" si="49">$AP$7*AS85</f>
        <v>-78400</v>
      </c>
      <c r="AU85" s="26">
        <f t="shared" ref="AU85:AU148" si="50">$AP$11*AR85</f>
        <v>472000</v>
      </c>
      <c r="AV85" s="26">
        <f t="shared" ref="AV85:AV148" si="51">AT85+AU85</f>
        <v>393600</v>
      </c>
      <c r="AW85" s="26">
        <f t="shared" ref="AW85:AW148" si="52">AV85/200</f>
        <v>1968</v>
      </c>
      <c r="AX85" s="26" t="str">
        <f t="shared" ref="AX85:AX148" si="53">IF(AW85=$AW$14, T85, "")</f>
        <v/>
      </c>
    </row>
    <row r="86" spans="1:50" x14ac:dyDescent="0.25">
      <c r="A86" s="1"/>
      <c r="B86" s="12">
        <v>259</v>
      </c>
      <c r="C86" s="153">
        <v>35.723142570050811</v>
      </c>
      <c r="D86" s="153">
        <v>2.5100313413123434</v>
      </c>
      <c r="E86" s="153">
        <v>1.1332623824285208</v>
      </c>
      <c r="F86" s="154">
        <v>30095.113368053964</v>
      </c>
      <c r="G86" s="154">
        <v>-623.67244488697486</v>
      </c>
      <c r="H86" s="154">
        <v>-5566.4863098477526</v>
      </c>
      <c r="I86" s="10">
        <v>0</v>
      </c>
      <c r="J86" s="1">
        <v>59</v>
      </c>
      <c r="K86" s="12">
        <f t="shared" si="32"/>
        <v>259</v>
      </c>
      <c r="L86" s="11">
        <f t="shared" si="33"/>
        <v>9.7449751051408476E-2</v>
      </c>
      <c r="M86" s="11">
        <f t="shared" si="34"/>
        <v>-0.92018072388655747</v>
      </c>
      <c r="N86" s="11">
        <f t="shared" si="35"/>
        <v>0.52085914537703171</v>
      </c>
      <c r="O86" s="11">
        <f t="shared" si="36"/>
        <v>-0.45100263052170558</v>
      </c>
      <c r="P86" s="11">
        <f t="shared" si="37"/>
        <v>0.55842220293560652</v>
      </c>
      <c r="Q86" s="11">
        <f t="shared" si="38"/>
        <v>9.2074324531157159E-2</v>
      </c>
      <c r="R86" s="10">
        <v>0</v>
      </c>
      <c r="S86" s="1">
        <v>59</v>
      </c>
      <c r="T86" s="1">
        <f t="shared" si="39"/>
        <v>0.36354517848919915</v>
      </c>
      <c r="U86">
        <f t="shared" si="40"/>
        <v>0</v>
      </c>
      <c r="V86">
        <f t="shared" si="41"/>
        <v>1</v>
      </c>
      <c r="W86">
        <f>SUM($U$20:U86)</f>
        <v>34</v>
      </c>
      <c r="X86">
        <f>SUM($V$20:V86)</f>
        <v>33</v>
      </c>
      <c r="Y86">
        <f t="shared" si="42"/>
        <v>117</v>
      </c>
      <c r="Z86">
        <f t="shared" si="43"/>
        <v>16</v>
      </c>
      <c r="AB86">
        <f t="shared" si="44"/>
        <v>0.22</v>
      </c>
      <c r="AC86">
        <f t="shared" si="45"/>
        <v>0.68</v>
      </c>
      <c r="AD86">
        <f t="shared" ref="AD86:AD149" si="54">AB86-AB85</f>
        <v>6.6666666666666541E-3</v>
      </c>
      <c r="AE86">
        <f t="shared" ref="AE86:AE149" si="55">(AC86+AC85)/2</f>
        <v>0.68</v>
      </c>
      <c r="AF86">
        <f t="shared" si="46"/>
        <v>4.533333333333325E-3</v>
      </c>
      <c r="AR86" s="26">
        <f t="shared" si="47"/>
        <v>117</v>
      </c>
      <c r="AS86" s="26">
        <f t="shared" si="48"/>
        <v>16</v>
      </c>
      <c r="AT86" s="26">
        <f t="shared" si="49"/>
        <v>-78400</v>
      </c>
      <c r="AU86" s="26">
        <f t="shared" si="50"/>
        <v>468000</v>
      </c>
      <c r="AV86" s="26">
        <f t="shared" si="51"/>
        <v>389600</v>
      </c>
      <c r="AW86" s="26">
        <f t="shared" si="52"/>
        <v>1948</v>
      </c>
      <c r="AX86" s="26" t="str">
        <f t="shared" si="53"/>
        <v/>
      </c>
    </row>
    <row r="87" spans="1:50" x14ac:dyDescent="0.25">
      <c r="A87" s="1"/>
      <c r="B87" s="12">
        <v>258</v>
      </c>
      <c r="C87" s="153">
        <v>20.927546608205574</v>
      </c>
      <c r="D87" s="153">
        <v>3.0507830124343776</v>
      </c>
      <c r="E87" s="153">
        <v>1.2081748413531794</v>
      </c>
      <c r="F87" s="154">
        <v>22988.597925252074</v>
      </c>
      <c r="G87" s="154">
        <v>-658.75536392103413</v>
      </c>
      <c r="H87" s="154">
        <v>-531.75694444740475</v>
      </c>
      <c r="I87" s="10">
        <v>1</v>
      </c>
      <c r="J87" s="1">
        <v>58</v>
      </c>
      <c r="K87" s="12">
        <f t="shared" si="32"/>
        <v>258</v>
      </c>
      <c r="L87" s="11">
        <f t="shared" si="33"/>
        <v>-1.692274597265311</v>
      </c>
      <c r="M87" s="11">
        <f t="shared" si="34"/>
        <v>-0.84225168715430809</v>
      </c>
      <c r="N87" s="11">
        <f t="shared" si="35"/>
        <v>0.64637432777839521</v>
      </c>
      <c r="O87" s="11">
        <f t="shared" si="36"/>
        <v>-0.64442988801815471</v>
      </c>
      <c r="P87" s="11">
        <f t="shared" si="37"/>
        <v>0.55006606303423888</v>
      </c>
      <c r="Q87" s="11">
        <f t="shared" si="38"/>
        <v>0.78099388675818726</v>
      </c>
      <c r="R87" s="10">
        <v>1</v>
      </c>
      <c r="S87" s="1">
        <v>58</v>
      </c>
      <c r="T87" s="1">
        <f t="shared" si="39"/>
        <v>0.36014056510578596</v>
      </c>
      <c r="U87">
        <f t="shared" si="40"/>
        <v>1</v>
      </c>
      <c r="V87">
        <f t="shared" si="41"/>
        <v>0</v>
      </c>
      <c r="W87">
        <f>SUM($U$20:U87)</f>
        <v>35</v>
      </c>
      <c r="X87">
        <f>SUM($V$20:V87)</f>
        <v>33</v>
      </c>
      <c r="Y87">
        <f t="shared" si="42"/>
        <v>117</v>
      </c>
      <c r="Z87">
        <f t="shared" si="43"/>
        <v>15</v>
      </c>
      <c r="AB87">
        <f t="shared" si="44"/>
        <v>0.22</v>
      </c>
      <c r="AC87">
        <f t="shared" si="45"/>
        <v>0.7</v>
      </c>
      <c r="AD87">
        <f t="shared" si="54"/>
        <v>0</v>
      </c>
      <c r="AE87">
        <f t="shared" si="55"/>
        <v>0.69</v>
      </c>
      <c r="AF87">
        <f t="shared" si="46"/>
        <v>0</v>
      </c>
      <c r="AR87" s="26">
        <f t="shared" si="47"/>
        <v>117</v>
      </c>
      <c r="AS87" s="26">
        <f t="shared" si="48"/>
        <v>15</v>
      </c>
      <c r="AT87" s="26">
        <f t="shared" si="49"/>
        <v>-73500</v>
      </c>
      <c r="AU87" s="26">
        <f t="shared" si="50"/>
        <v>468000</v>
      </c>
      <c r="AV87" s="26">
        <f t="shared" si="51"/>
        <v>394500</v>
      </c>
      <c r="AW87" s="26">
        <f t="shared" si="52"/>
        <v>1972.5</v>
      </c>
      <c r="AX87" s="26" t="str">
        <f t="shared" si="53"/>
        <v/>
      </c>
    </row>
    <row r="88" spans="1:50" x14ac:dyDescent="0.25">
      <c r="A88" s="1"/>
      <c r="B88" s="12">
        <v>372</v>
      </c>
      <c r="C88" s="153">
        <v>29.177083044809741</v>
      </c>
      <c r="D88" s="153">
        <v>2.1432491215262104</v>
      </c>
      <c r="E88" s="153">
        <v>1.9492747909276522</v>
      </c>
      <c r="F88" s="154">
        <v>42565.987240488401</v>
      </c>
      <c r="G88" s="154">
        <v>-947.65418855263488</v>
      </c>
      <c r="H88" s="154">
        <v>750.35173264575928</v>
      </c>
      <c r="I88" s="10">
        <v>1</v>
      </c>
      <c r="J88" s="1">
        <v>172</v>
      </c>
      <c r="K88" s="12">
        <f t="shared" si="32"/>
        <v>372</v>
      </c>
      <c r="L88" s="11">
        <f t="shared" si="33"/>
        <v>-0.69438331522498431</v>
      </c>
      <c r="M88" s="11">
        <f t="shared" si="34"/>
        <v>-0.97303860044039436</v>
      </c>
      <c r="N88" s="11">
        <f t="shared" si="35"/>
        <v>1.8880809368490332</v>
      </c>
      <c r="O88" s="11">
        <f t="shared" si="36"/>
        <v>-0.11156666487240643</v>
      </c>
      <c r="P88" s="11">
        <f t="shared" si="37"/>
        <v>0.48125539783221577</v>
      </c>
      <c r="Q88" s="11">
        <f t="shared" si="38"/>
        <v>0.95642928446208431</v>
      </c>
      <c r="R88" s="10">
        <v>1</v>
      </c>
      <c r="S88" s="1">
        <v>172</v>
      </c>
      <c r="T88" s="1">
        <f t="shared" si="39"/>
        <v>0.35722253651035119</v>
      </c>
      <c r="U88">
        <f t="shared" si="40"/>
        <v>1</v>
      </c>
      <c r="V88">
        <f t="shared" si="41"/>
        <v>0</v>
      </c>
      <c r="W88">
        <f>SUM($U$20:U88)</f>
        <v>36</v>
      </c>
      <c r="X88">
        <f>SUM($V$20:V88)</f>
        <v>33</v>
      </c>
      <c r="Y88">
        <f t="shared" si="42"/>
        <v>117</v>
      </c>
      <c r="Z88">
        <f t="shared" si="43"/>
        <v>14</v>
      </c>
      <c r="AB88">
        <f t="shared" si="44"/>
        <v>0.22</v>
      </c>
      <c r="AC88">
        <f t="shared" si="45"/>
        <v>0.72</v>
      </c>
      <c r="AD88">
        <f t="shared" si="54"/>
        <v>0</v>
      </c>
      <c r="AE88">
        <f t="shared" si="55"/>
        <v>0.71</v>
      </c>
      <c r="AF88">
        <f t="shared" si="46"/>
        <v>0</v>
      </c>
      <c r="AR88" s="26">
        <f t="shared" si="47"/>
        <v>117</v>
      </c>
      <c r="AS88" s="26">
        <f t="shared" si="48"/>
        <v>14</v>
      </c>
      <c r="AT88" s="26">
        <f t="shared" si="49"/>
        <v>-68600</v>
      </c>
      <c r="AU88" s="26">
        <f t="shared" si="50"/>
        <v>468000</v>
      </c>
      <c r="AV88" s="26">
        <f t="shared" si="51"/>
        <v>399400</v>
      </c>
      <c r="AW88" s="26">
        <f t="shared" si="52"/>
        <v>1997</v>
      </c>
      <c r="AX88" s="26" t="str">
        <f t="shared" si="53"/>
        <v/>
      </c>
    </row>
    <row r="89" spans="1:50" x14ac:dyDescent="0.25">
      <c r="A89" s="1"/>
      <c r="B89" s="12">
        <v>347</v>
      </c>
      <c r="C89" s="153">
        <v>38.15048602183164</v>
      </c>
      <c r="D89" s="153">
        <v>6.6116049812678988</v>
      </c>
      <c r="E89" s="153">
        <v>1.7093497721326136</v>
      </c>
      <c r="F89" s="154">
        <v>65964.220454675349</v>
      </c>
      <c r="G89" s="154">
        <v>-1931.7151648211502</v>
      </c>
      <c r="H89" s="154">
        <v>-15638.373868210205</v>
      </c>
      <c r="I89" s="10">
        <v>1</v>
      </c>
      <c r="J89" s="1">
        <v>147</v>
      </c>
      <c r="K89" s="12">
        <f t="shared" si="32"/>
        <v>347</v>
      </c>
      <c r="L89" s="11">
        <f t="shared" si="33"/>
        <v>0.39106926381603674</v>
      </c>
      <c r="M89" s="11">
        <f t="shared" si="34"/>
        <v>-0.32909298450906982</v>
      </c>
      <c r="N89" s="11">
        <f t="shared" si="35"/>
        <v>1.4860886257036132</v>
      </c>
      <c r="O89" s="11">
        <f t="shared" si="36"/>
        <v>0.52529342743439322</v>
      </c>
      <c r="P89" s="11">
        <f t="shared" si="37"/>
        <v>0.24686922314723209</v>
      </c>
      <c r="Q89" s="11">
        <f t="shared" si="38"/>
        <v>-1.2860971448612564</v>
      </c>
      <c r="R89" s="10">
        <v>1</v>
      </c>
      <c r="S89" s="1">
        <v>147</v>
      </c>
      <c r="T89" s="1">
        <f t="shared" si="39"/>
        <v>0.35680439785965379</v>
      </c>
      <c r="U89">
        <f t="shared" si="40"/>
        <v>1</v>
      </c>
      <c r="V89">
        <f t="shared" si="41"/>
        <v>0</v>
      </c>
      <c r="W89">
        <f>SUM($U$20:U89)</f>
        <v>37</v>
      </c>
      <c r="X89">
        <f>SUM($V$20:V89)</f>
        <v>33</v>
      </c>
      <c r="Y89">
        <f t="shared" si="42"/>
        <v>117</v>
      </c>
      <c r="Z89">
        <f t="shared" si="43"/>
        <v>13</v>
      </c>
      <c r="AB89">
        <f t="shared" si="44"/>
        <v>0.22</v>
      </c>
      <c r="AC89">
        <f t="shared" si="45"/>
        <v>0.74</v>
      </c>
      <c r="AD89">
        <f t="shared" si="54"/>
        <v>0</v>
      </c>
      <c r="AE89">
        <f t="shared" si="55"/>
        <v>0.73</v>
      </c>
      <c r="AF89">
        <f t="shared" si="46"/>
        <v>0</v>
      </c>
      <c r="AR89" s="26">
        <f t="shared" si="47"/>
        <v>117</v>
      </c>
      <c r="AS89" s="26">
        <f t="shared" si="48"/>
        <v>13</v>
      </c>
      <c r="AT89" s="26">
        <f t="shared" si="49"/>
        <v>-63700</v>
      </c>
      <c r="AU89" s="26">
        <f t="shared" si="50"/>
        <v>468000</v>
      </c>
      <c r="AV89" s="26">
        <f t="shared" si="51"/>
        <v>404300</v>
      </c>
      <c r="AW89" s="26">
        <f t="shared" si="52"/>
        <v>2021.5</v>
      </c>
      <c r="AX89" s="26" t="str">
        <f t="shared" si="53"/>
        <v/>
      </c>
    </row>
    <row r="90" spans="1:50" x14ac:dyDescent="0.25">
      <c r="A90" s="1"/>
      <c r="B90" s="12">
        <v>271</v>
      </c>
      <c r="C90" s="153">
        <v>23.640546759937092</v>
      </c>
      <c r="D90" s="153">
        <v>3.6670218321569976</v>
      </c>
      <c r="E90" s="153">
        <v>0.79057681513569333</v>
      </c>
      <c r="F90" s="154">
        <v>19566.64786347219</v>
      </c>
      <c r="G90" s="154">
        <v>-681.12913268146485</v>
      </c>
      <c r="H90" s="154">
        <v>-3837.8678745270618</v>
      </c>
      <c r="I90" s="10">
        <v>1</v>
      </c>
      <c r="J90" s="1">
        <v>71</v>
      </c>
      <c r="K90" s="12">
        <f t="shared" si="32"/>
        <v>271</v>
      </c>
      <c r="L90" s="11">
        <f t="shared" si="33"/>
        <v>-1.3641011028645291</v>
      </c>
      <c r="M90" s="11">
        <f t="shared" si="34"/>
        <v>-0.75344401408996653</v>
      </c>
      <c r="N90" s="11">
        <f t="shared" si="35"/>
        <v>-5.3307583395448131E-2</v>
      </c>
      <c r="O90" s="11">
        <f t="shared" si="36"/>
        <v>-0.73756954571218214</v>
      </c>
      <c r="P90" s="11">
        <f t="shared" si="37"/>
        <v>0.54473702123753143</v>
      </c>
      <c r="Q90" s="11">
        <f t="shared" si="38"/>
        <v>0.32860720828508033</v>
      </c>
      <c r="R90" s="10">
        <v>1</v>
      </c>
      <c r="S90" s="1">
        <v>71</v>
      </c>
      <c r="T90" s="1">
        <f t="shared" si="39"/>
        <v>0.35595083012587858</v>
      </c>
      <c r="U90">
        <f t="shared" si="40"/>
        <v>1</v>
      </c>
      <c r="V90">
        <f t="shared" si="41"/>
        <v>0</v>
      </c>
      <c r="W90">
        <f>SUM($U$20:U90)</f>
        <v>38</v>
      </c>
      <c r="X90">
        <f>SUM($V$20:V90)</f>
        <v>33</v>
      </c>
      <c r="Y90">
        <f t="shared" si="42"/>
        <v>117</v>
      </c>
      <c r="Z90">
        <f t="shared" si="43"/>
        <v>12</v>
      </c>
      <c r="AB90">
        <f t="shared" si="44"/>
        <v>0.22</v>
      </c>
      <c r="AC90">
        <f t="shared" si="45"/>
        <v>0.76</v>
      </c>
      <c r="AD90">
        <f t="shared" si="54"/>
        <v>0</v>
      </c>
      <c r="AE90">
        <f t="shared" si="55"/>
        <v>0.75</v>
      </c>
      <c r="AF90">
        <f t="shared" si="46"/>
        <v>0</v>
      </c>
      <c r="AR90" s="26">
        <f t="shared" si="47"/>
        <v>117</v>
      </c>
      <c r="AS90" s="26">
        <f t="shared" si="48"/>
        <v>12</v>
      </c>
      <c r="AT90" s="26">
        <f t="shared" si="49"/>
        <v>-58800</v>
      </c>
      <c r="AU90" s="26">
        <f t="shared" si="50"/>
        <v>468000</v>
      </c>
      <c r="AV90" s="26">
        <f t="shared" si="51"/>
        <v>409200</v>
      </c>
      <c r="AW90" s="26">
        <f t="shared" si="52"/>
        <v>2046</v>
      </c>
      <c r="AX90" s="26" t="str">
        <f t="shared" si="53"/>
        <v/>
      </c>
    </row>
    <row r="91" spans="1:50" x14ac:dyDescent="0.25">
      <c r="A91" s="1"/>
      <c r="B91" s="12">
        <v>223</v>
      </c>
      <c r="C91" s="153">
        <v>26.469083575355416</v>
      </c>
      <c r="D91" s="153">
        <v>2.2740119029313828</v>
      </c>
      <c r="E91" s="153">
        <v>0.71757963655593837</v>
      </c>
      <c r="F91" s="154">
        <v>19708.016495230255</v>
      </c>
      <c r="G91" s="154">
        <v>-576.94177218539619</v>
      </c>
      <c r="H91" s="154">
        <v>-1626.7323289535475</v>
      </c>
      <c r="I91" s="10">
        <v>1</v>
      </c>
      <c r="J91" s="1">
        <v>23</v>
      </c>
      <c r="K91" s="12">
        <f t="shared" si="32"/>
        <v>223</v>
      </c>
      <c r="L91" s="11">
        <f t="shared" si="33"/>
        <v>-1.0219519105157362</v>
      </c>
      <c r="M91" s="11">
        <f t="shared" si="34"/>
        <v>-0.95419405840839189</v>
      </c>
      <c r="N91" s="11">
        <f t="shared" si="35"/>
        <v>-0.17561373000635525</v>
      </c>
      <c r="O91" s="11">
        <f t="shared" si="36"/>
        <v>-0.73372173211674629</v>
      </c>
      <c r="P91" s="11">
        <f t="shared" si="37"/>
        <v>0.56955263476769902</v>
      </c>
      <c r="Q91" s="11">
        <f t="shared" si="38"/>
        <v>0.63116458953172916</v>
      </c>
      <c r="R91" s="10">
        <v>1</v>
      </c>
      <c r="S91" s="1">
        <v>23</v>
      </c>
      <c r="T91" s="1">
        <f t="shared" si="39"/>
        <v>0.35424066677069044</v>
      </c>
      <c r="U91">
        <f t="shared" si="40"/>
        <v>1</v>
      </c>
      <c r="V91">
        <f t="shared" si="41"/>
        <v>0</v>
      </c>
      <c r="W91">
        <f>SUM($U$20:U91)</f>
        <v>39</v>
      </c>
      <c r="X91">
        <f>SUM($V$20:V91)</f>
        <v>33</v>
      </c>
      <c r="Y91">
        <f t="shared" si="42"/>
        <v>117</v>
      </c>
      <c r="Z91">
        <f t="shared" si="43"/>
        <v>11</v>
      </c>
      <c r="AB91">
        <f t="shared" si="44"/>
        <v>0.22</v>
      </c>
      <c r="AC91">
        <f t="shared" si="45"/>
        <v>0.78</v>
      </c>
      <c r="AD91">
        <f t="shared" si="54"/>
        <v>0</v>
      </c>
      <c r="AE91">
        <f t="shared" si="55"/>
        <v>0.77</v>
      </c>
      <c r="AF91">
        <f t="shared" si="46"/>
        <v>0</v>
      </c>
      <c r="AR91" s="26">
        <f t="shared" si="47"/>
        <v>117</v>
      </c>
      <c r="AS91" s="26">
        <f t="shared" si="48"/>
        <v>11</v>
      </c>
      <c r="AT91" s="26">
        <f t="shared" si="49"/>
        <v>-53900</v>
      </c>
      <c r="AU91" s="26">
        <f t="shared" si="50"/>
        <v>468000</v>
      </c>
      <c r="AV91" s="26">
        <f t="shared" si="51"/>
        <v>414100</v>
      </c>
      <c r="AW91" s="26">
        <f t="shared" si="52"/>
        <v>2070.5</v>
      </c>
      <c r="AX91" s="26" t="str">
        <f t="shared" si="53"/>
        <v/>
      </c>
    </row>
    <row r="92" spans="1:50" x14ac:dyDescent="0.25">
      <c r="A92" s="1"/>
      <c r="B92" s="12">
        <v>367</v>
      </c>
      <c r="C92" s="153">
        <v>30.881325517114771</v>
      </c>
      <c r="D92" s="153">
        <v>0.26205407405508807</v>
      </c>
      <c r="E92" s="153">
        <v>0.16589843755973971</v>
      </c>
      <c r="F92" s="154">
        <v>22259.737263727475</v>
      </c>
      <c r="G92" s="154">
        <v>-808.79310332248258</v>
      </c>
      <c r="H92" s="154">
        <v>137.64081575129239</v>
      </c>
      <c r="I92" s="10">
        <v>1</v>
      </c>
      <c r="J92" s="1">
        <v>167</v>
      </c>
      <c r="K92" s="12">
        <f t="shared" si="32"/>
        <v>367</v>
      </c>
      <c r="L92" s="11">
        <f t="shared" si="33"/>
        <v>-0.48823249467098767</v>
      </c>
      <c r="M92" s="11">
        <f t="shared" si="34"/>
        <v>-1.2441421878795511</v>
      </c>
      <c r="N92" s="11">
        <f t="shared" si="35"/>
        <v>-1.0999508471346513</v>
      </c>
      <c r="O92" s="11">
        <f t="shared" si="36"/>
        <v>-0.66426823495350817</v>
      </c>
      <c r="P92" s="11">
        <f t="shared" si="37"/>
        <v>0.51432968831278847</v>
      </c>
      <c r="Q92" s="11">
        <f t="shared" si="38"/>
        <v>0.87258991475544789</v>
      </c>
      <c r="R92" s="10">
        <v>1</v>
      </c>
      <c r="S92" s="1">
        <v>167</v>
      </c>
      <c r="T92" s="1">
        <f t="shared" si="39"/>
        <v>0.35293607619192435</v>
      </c>
      <c r="U92">
        <f t="shared" si="40"/>
        <v>1</v>
      </c>
      <c r="V92">
        <f t="shared" si="41"/>
        <v>0</v>
      </c>
      <c r="W92">
        <f>SUM($U$20:U92)</f>
        <v>40</v>
      </c>
      <c r="X92">
        <f>SUM($V$20:V92)</f>
        <v>33</v>
      </c>
      <c r="Y92">
        <f t="shared" si="42"/>
        <v>117</v>
      </c>
      <c r="Z92">
        <f t="shared" si="43"/>
        <v>10</v>
      </c>
      <c r="AB92">
        <f t="shared" si="44"/>
        <v>0.22</v>
      </c>
      <c r="AC92">
        <f t="shared" si="45"/>
        <v>0.8</v>
      </c>
      <c r="AD92">
        <f t="shared" si="54"/>
        <v>0</v>
      </c>
      <c r="AE92">
        <f t="shared" si="55"/>
        <v>0.79</v>
      </c>
      <c r="AF92">
        <f t="shared" si="46"/>
        <v>0</v>
      </c>
      <c r="AR92" s="26">
        <f t="shared" si="47"/>
        <v>117</v>
      </c>
      <c r="AS92" s="26">
        <f t="shared" si="48"/>
        <v>10</v>
      </c>
      <c r="AT92" s="26">
        <f t="shared" si="49"/>
        <v>-49000</v>
      </c>
      <c r="AU92" s="26">
        <f t="shared" si="50"/>
        <v>468000</v>
      </c>
      <c r="AV92" s="26">
        <f t="shared" si="51"/>
        <v>419000</v>
      </c>
      <c r="AW92" s="26">
        <f t="shared" si="52"/>
        <v>2095</v>
      </c>
      <c r="AX92" s="26" t="str">
        <f t="shared" si="53"/>
        <v/>
      </c>
    </row>
    <row r="93" spans="1:50" x14ac:dyDescent="0.25">
      <c r="A93" s="1"/>
      <c r="B93" s="12">
        <v>378</v>
      </c>
      <c r="C93" s="153">
        <v>23.214070543697488</v>
      </c>
      <c r="D93" s="153">
        <v>1.0192640693573345</v>
      </c>
      <c r="E93" s="153">
        <v>0.15089488647937366</v>
      </c>
      <c r="F93" s="154">
        <v>15093.643104372291</v>
      </c>
      <c r="G93" s="154">
        <v>-176.48061868464657</v>
      </c>
      <c r="H93" s="154">
        <v>-555.85446275898357</v>
      </c>
      <c r="I93" s="10">
        <v>0</v>
      </c>
      <c r="J93" s="1">
        <v>178</v>
      </c>
      <c r="K93" s="12">
        <f t="shared" si="32"/>
        <v>378</v>
      </c>
      <c r="L93" s="11">
        <f t="shared" si="33"/>
        <v>-1.41568908013495</v>
      </c>
      <c r="M93" s="11">
        <f t="shared" si="34"/>
        <v>-1.1350188163040273</v>
      </c>
      <c r="N93" s="11">
        <f t="shared" si="35"/>
        <v>-1.1250891682837978</v>
      </c>
      <c r="O93" s="11">
        <f t="shared" si="36"/>
        <v>-0.85931712373195712</v>
      </c>
      <c r="P93" s="11">
        <f t="shared" si="37"/>
        <v>0.66493550243805055</v>
      </c>
      <c r="Q93" s="11">
        <f t="shared" si="38"/>
        <v>0.77769653936151129</v>
      </c>
      <c r="R93" s="10">
        <v>0</v>
      </c>
      <c r="S93" s="1">
        <v>178</v>
      </c>
      <c r="T93" s="1">
        <f t="shared" si="39"/>
        <v>0.34815535929460373</v>
      </c>
      <c r="U93">
        <f t="shared" si="40"/>
        <v>0</v>
      </c>
      <c r="V93">
        <f t="shared" si="41"/>
        <v>1</v>
      </c>
      <c r="W93">
        <f>SUM($U$20:U93)</f>
        <v>40</v>
      </c>
      <c r="X93">
        <f>SUM($V$20:V93)</f>
        <v>34</v>
      </c>
      <c r="Y93">
        <f t="shared" si="42"/>
        <v>116</v>
      </c>
      <c r="Z93">
        <f t="shared" si="43"/>
        <v>10</v>
      </c>
      <c r="AB93">
        <f t="shared" si="44"/>
        <v>0.22666666666666666</v>
      </c>
      <c r="AC93">
        <f t="shared" si="45"/>
        <v>0.8</v>
      </c>
      <c r="AD93">
        <f t="shared" si="54"/>
        <v>6.6666666666666541E-3</v>
      </c>
      <c r="AE93">
        <f t="shared" si="55"/>
        <v>0.8</v>
      </c>
      <c r="AF93">
        <f t="shared" si="46"/>
        <v>5.3333333333333236E-3</v>
      </c>
      <c r="AR93" s="26">
        <f t="shared" si="47"/>
        <v>116</v>
      </c>
      <c r="AS93" s="26">
        <f t="shared" si="48"/>
        <v>10</v>
      </c>
      <c r="AT93" s="26">
        <f t="shared" si="49"/>
        <v>-49000</v>
      </c>
      <c r="AU93" s="26">
        <f t="shared" si="50"/>
        <v>464000</v>
      </c>
      <c r="AV93" s="26">
        <f t="shared" si="51"/>
        <v>415000</v>
      </c>
      <c r="AW93" s="26">
        <f t="shared" si="52"/>
        <v>2075</v>
      </c>
      <c r="AX93" s="26" t="str">
        <f t="shared" si="53"/>
        <v/>
      </c>
    </row>
    <row r="94" spans="1:50" x14ac:dyDescent="0.25">
      <c r="A94" s="1"/>
      <c r="B94" s="12">
        <v>376</v>
      </c>
      <c r="C94" s="153">
        <v>23.483270445874108</v>
      </c>
      <c r="D94" s="153">
        <v>4.3984289792851561</v>
      </c>
      <c r="E94" s="153">
        <v>1.4882026656662559</v>
      </c>
      <c r="F94" s="154">
        <v>22892.728408039067</v>
      </c>
      <c r="G94" s="154">
        <v>-791.33244734488892</v>
      </c>
      <c r="H94" s="154">
        <v>-1472.0877242111537</v>
      </c>
      <c r="I94" s="10">
        <v>0</v>
      </c>
      <c r="J94" s="1">
        <v>176</v>
      </c>
      <c r="K94" s="12">
        <f t="shared" si="32"/>
        <v>376</v>
      </c>
      <c r="L94" s="11">
        <f t="shared" si="33"/>
        <v>-1.3831257673267048</v>
      </c>
      <c r="M94" s="11">
        <f t="shared" si="34"/>
        <v>-0.64803915363616149</v>
      </c>
      <c r="N94" s="11">
        <f t="shared" si="35"/>
        <v>1.1155585456060568</v>
      </c>
      <c r="O94" s="11">
        <f t="shared" si="36"/>
        <v>-0.64703929313959208</v>
      </c>
      <c r="P94" s="11">
        <f t="shared" si="37"/>
        <v>0.51848851226859394</v>
      </c>
      <c r="Q94" s="11">
        <f t="shared" si="38"/>
        <v>0.65232514964684662</v>
      </c>
      <c r="R94" s="10">
        <v>0</v>
      </c>
      <c r="S94" s="1">
        <v>176</v>
      </c>
      <c r="T94" s="1">
        <f t="shared" si="39"/>
        <v>0.34760752567753284</v>
      </c>
      <c r="U94">
        <f t="shared" si="40"/>
        <v>0</v>
      </c>
      <c r="V94">
        <f t="shared" si="41"/>
        <v>1</v>
      </c>
      <c r="W94">
        <f>SUM($U$20:U94)</f>
        <v>40</v>
      </c>
      <c r="X94">
        <f>SUM($V$20:V94)</f>
        <v>35</v>
      </c>
      <c r="Y94">
        <f t="shared" si="42"/>
        <v>115</v>
      </c>
      <c r="Z94">
        <f t="shared" si="43"/>
        <v>10</v>
      </c>
      <c r="AB94">
        <f t="shared" si="44"/>
        <v>0.23333333333333334</v>
      </c>
      <c r="AC94">
        <f t="shared" si="45"/>
        <v>0.8</v>
      </c>
      <c r="AD94">
        <f t="shared" si="54"/>
        <v>6.6666666666666818E-3</v>
      </c>
      <c r="AE94">
        <f t="shared" si="55"/>
        <v>0.8</v>
      </c>
      <c r="AF94">
        <f t="shared" si="46"/>
        <v>5.3333333333333462E-3</v>
      </c>
      <c r="AR94" s="26">
        <f t="shared" si="47"/>
        <v>115</v>
      </c>
      <c r="AS94" s="26">
        <f t="shared" si="48"/>
        <v>10</v>
      </c>
      <c r="AT94" s="26">
        <f t="shared" si="49"/>
        <v>-49000</v>
      </c>
      <c r="AU94" s="26">
        <f t="shared" si="50"/>
        <v>460000</v>
      </c>
      <c r="AV94" s="26">
        <f t="shared" si="51"/>
        <v>411000</v>
      </c>
      <c r="AW94" s="26">
        <f t="shared" si="52"/>
        <v>2055</v>
      </c>
      <c r="AX94" s="26" t="str">
        <f t="shared" si="53"/>
        <v/>
      </c>
    </row>
    <row r="95" spans="1:50" x14ac:dyDescent="0.25">
      <c r="A95" s="1"/>
      <c r="B95" s="12">
        <v>245</v>
      </c>
      <c r="C95" s="153">
        <v>47.292004885309915</v>
      </c>
      <c r="D95" s="153">
        <v>6.7451456339634905</v>
      </c>
      <c r="E95" s="153">
        <v>1.2896895863769224</v>
      </c>
      <c r="F95" s="154">
        <v>32693.395608427709</v>
      </c>
      <c r="G95" s="154">
        <v>-3879.8439834883038</v>
      </c>
      <c r="H95" s="154">
        <v>-3486.5978493066918</v>
      </c>
      <c r="I95" s="10">
        <v>0</v>
      </c>
      <c r="J95" s="1">
        <v>45</v>
      </c>
      <c r="K95" s="12">
        <f t="shared" si="32"/>
        <v>245</v>
      </c>
      <c r="L95" s="11">
        <f t="shared" si="33"/>
        <v>1.496857697938917</v>
      </c>
      <c r="M95" s="11">
        <f t="shared" si="34"/>
        <v>-0.30984811669836121</v>
      </c>
      <c r="N95" s="11">
        <f t="shared" si="35"/>
        <v>0.78295158391072517</v>
      </c>
      <c r="O95" s="11">
        <f t="shared" si="36"/>
        <v>-0.3802818093256749</v>
      </c>
      <c r="P95" s="11">
        <f t="shared" si="37"/>
        <v>-0.21714111016810564</v>
      </c>
      <c r="Q95" s="11">
        <f t="shared" si="38"/>
        <v>0.37667270981160622</v>
      </c>
      <c r="R95" s="10">
        <v>0</v>
      </c>
      <c r="S95" s="1">
        <v>45</v>
      </c>
      <c r="T95" s="170">
        <f t="shared" si="39"/>
        <v>0.34326703613289156</v>
      </c>
      <c r="U95" s="56">
        <f t="shared" si="40"/>
        <v>0</v>
      </c>
      <c r="V95" s="56">
        <f t="shared" si="41"/>
        <v>1</v>
      </c>
      <c r="W95" s="56">
        <f>SUM($U$20:U95)</f>
        <v>40</v>
      </c>
      <c r="X95" s="56">
        <f>SUM($V$20:V95)</f>
        <v>36</v>
      </c>
      <c r="Y95" s="56">
        <f t="shared" si="42"/>
        <v>114</v>
      </c>
      <c r="Z95" s="56">
        <f t="shared" si="43"/>
        <v>10</v>
      </c>
      <c r="AA95" s="56"/>
      <c r="AB95" s="56">
        <f t="shared" si="44"/>
        <v>0.24</v>
      </c>
      <c r="AC95" s="56">
        <f t="shared" si="45"/>
        <v>0.8</v>
      </c>
      <c r="AD95" s="56">
        <f t="shared" si="54"/>
        <v>6.6666666666666541E-3</v>
      </c>
      <c r="AE95" s="56">
        <f t="shared" si="55"/>
        <v>0.8</v>
      </c>
      <c r="AF95" s="56">
        <f t="shared" si="46"/>
        <v>5.3333333333333236E-3</v>
      </c>
      <c r="AG95" s="56"/>
      <c r="AH95" s="56"/>
      <c r="AI95" s="56"/>
      <c r="AJ95" s="56"/>
      <c r="AK95" s="56"/>
      <c r="AL95" s="56"/>
      <c r="AM95" s="56"/>
      <c r="AN95" s="56"/>
      <c r="AO95" s="56"/>
      <c r="AP95" s="56"/>
      <c r="AQ95" s="56"/>
      <c r="AR95" s="56">
        <f t="shared" si="47"/>
        <v>114</v>
      </c>
      <c r="AS95" s="56">
        <f t="shared" si="48"/>
        <v>10</v>
      </c>
      <c r="AT95" s="56">
        <f t="shared" si="49"/>
        <v>-49000</v>
      </c>
      <c r="AU95" s="56">
        <f t="shared" si="50"/>
        <v>456000</v>
      </c>
      <c r="AV95" s="56">
        <f>AT95+AU95</f>
        <v>407000</v>
      </c>
      <c r="AW95" s="190">
        <f t="shared" si="52"/>
        <v>2035</v>
      </c>
      <c r="AX95" s="26" t="str">
        <f t="shared" si="53"/>
        <v/>
      </c>
    </row>
    <row r="96" spans="1:50" x14ac:dyDescent="0.25">
      <c r="A96" s="1"/>
      <c r="B96" s="12">
        <v>359</v>
      </c>
      <c r="C96" s="153">
        <v>39.06310592592969</v>
      </c>
      <c r="D96" s="153">
        <v>5.5235400467532783</v>
      </c>
      <c r="E96" s="153">
        <v>1.3835864144939445</v>
      </c>
      <c r="F96" s="154">
        <v>24031.966696169271</v>
      </c>
      <c r="G96" s="154">
        <v>-1828.4390878828008</v>
      </c>
      <c r="H96" s="154">
        <v>-3337.7135756204552</v>
      </c>
      <c r="I96" s="10">
        <v>0</v>
      </c>
      <c r="J96" s="1">
        <v>159</v>
      </c>
      <c r="K96" s="12">
        <f t="shared" si="32"/>
        <v>359</v>
      </c>
      <c r="L96" s="11">
        <f t="shared" si="33"/>
        <v>0.50146279357548607</v>
      </c>
      <c r="M96" s="11">
        <f t="shared" si="34"/>
        <v>-0.48589666497282719</v>
      </c>
      <c r="N96" s="11">
        <f t="shared" si="35"/>
        <v>0.94027491406426433</v>
      </c>
      <c r="O96" s="11">
        <f t="shared" si="36"/>
        <v>-0.61603116553027615</v>
      </c>
      <c r="P96" s="11">
        <f t="shared" si="37"/>
        <v>0.27146778481547434</v>
      </c>
      <c r="Q96" s="11">
        <f t="shared" si="38"/>
        <v>0.39704506375684268</v>
      </c>
      <c r="R96" s="10">
        <v>0</v>
      </c>
      <c r="S96" s="1">
        <v>159</v>
      </c>
      <c r="T96" s="1">
        <f t="shared" si="39"/>
        <v>0.33110578886286846</v>
      </c>
      <c r="U96">
        <f t="shared" si="40"/>
        <v>0</v>
      </c>
      <c r="V96">
        <f t="shared" si="41"/>
        <v>1</v>
      </c>
      <c r="W96">
        <f>SUM($U$20:U96)</f>
        <v>40</v>
      </c>
      <c r="X96">
        <f>SUM($V$20:V96)</f>
        <v>37</v>
      </c>
      <c r="Y96">
        <f t="shared" si="42"/>
        <v>113</v>
      </c>
      <c r="Z96">
        <f t="shared" si="43"/>
        <v>10</v>
      </c>
      <c r="AB96">
        <f t="shared" si="44"/>
        <v>0.24666666666666667</v>
      </c>
      <c r="AC96">
        <f t="shared" si="45"/>
        <v>0.8</v>
      </c>
      <c r="AD96">
        <f t="shared" si="54"/>
        <v>6.6666666666666818E-3</v>
      </c>
      <c r="AE96">
        <f t="shared" si="55"/>
        <v>0.8</v>
      </c>
      <c r="AF96">
        <f t="shared" si="46"/>
        <v>5.3333333333333462E-3</v>
      </c>
      <c r="AR96" s="26">
        <f t="shared" si="47"/>
        <v>113</v>
      </c>
      <c r="AS96" s="26">
        <f t="shared" si="48"/>
        <v>10</v>
      </c>
      <c r="AT96" s="26">
        <f t="shared" si="49"/>
        <v>-49000</v>
      </c>
      <c r="AU96" s="26">
        <f t="shared" si="50"/>
        <v>452000</v>
      </c>
      <c r="AV96" s="26">
        <f t="shared" si="51"/>
        <v>403000</v>
      </c>
      <c r="AW96" s="26">
        <f t="shared" si="52"/>
        <v>2015</v>
      </c>
      <c r="AX96" s="26" t="str">
        <f t="shared" si="53"/>
        <v/>
      </c>
    </row>
    <row r="97" spans="1:50" x14ac:dyDescent="0.25">
      <c r="A97" s="1"/>
      <c r="B97" s="12">
        <v>392</v>
      </c>
      <c r="C97" s="153">
        <v>25.596365600956059</v>
      </c>
      <c r="D97" s="153">
        <v>3.318904593444993</v>
      </c>
      <c r="E97" s="153">
        <v>0.46823525081831813</v>
      </c>
      <c r="F97" s="154">
        <v>34757.186478561096</v>
      </c>
      <c r="G97" s="154">
        <v>-838.06292015678753</v>
      </c>
      <c r="H97" s="154">
        <v>-5385.3515341081247</v>
      </c>
      <c r="I97" s="10">
        <v>0</v>
      </c>
      <c r="J97" s="1">
        <v>192</v>
      </c>
      <c r="K97" s="12">
        <f t="shared" si="32"/>
        <v>392</v>
      </c>
      <c r="L97" s="11">
        <f t="shared" si="33"/>
        <v>-1.1275187705478737</v>
      </c>
      <c r="M97" s="11">
        <f t="shared" si="34"/>
        <v>-0.80361203488669708</v>
      </c>
      <c r="N97" s="11">
        <f t="shared" si="35"/>
        <v>-0.59338810967381572</v>
      </c>
      <c r="O97" s="11">
        <f t="shared" si="36"/>
        <v>-0.32410893370623889</v>
      </c>
      <c r="P97" s="11">
        <f t="shared" si="37"/>
        <v>0.50735812804673963</v>
      </c>
      <c r="Q97" s="11">
        <f t="shared" si="38"/>
        <v>0.11685962704695842</v>
      </c>
      <c r="R97" s="10">
        <v>0</v>
      </c>
      <c r="S97" s="1">
        <v>192</v>
      </c>
      <c r="T97" s="1">
        <f t="shared" si="39"/>
        <v>0.33073212942357066</v>
      </c>
      <c r="U97">
        <f t="shared" si="40"/>
        <v>0</v>
      </c>
      <c r="V97">
        <f t="shared" si="41"/>
        <v>1</v>
      </c>
      <c r="W97">
        <f>SUM($U$20:U97)</f>
        <v>40</v>
      </c>
      <c r="X97">
        <f>SUM($V$20:V97)</f>
        <v>38</v>
      </c>
      <c r="Y97">
        <f t="shared" si="42"/>
        <v>112</v>
      </c>
      <c r="Z97">
        <f t="shared" si="43"/>
        <v>10</v>
      </c>
      <c r="AB97">
        <f t="shared" si="44"/>
        <v>0.25333333333333335</v>
      </c>
      <c r="AC97">
        <f t="shared" si="45"/>
        <v>0.8</v>
      </c>
      <c r="AD97">
        <f t="shared" si="54"/>
        <v>6.6666666666666818E-3</v>
      </c>
      <c r="AE97">
        <f t="shared" si="55"/>
        <v>0.8</v>
      </c>
      <c r="AF97">
        <f t="shared" si="46"/>
        <v>5.3333333333333462E-3</v>
      </c>
      <c r="AR97" s="26">
        <f t="shared" si="47"/>
        <v>112</v>
      </c>
      <c r="AS97" s="26">
        <f t="shared" si="48"/>
        <v>10</v>
      </c>
      <c r="AT97" s="26">
        <f t="shared" si="49"/>
        <v>-49000</v>
      </c>
      <c r="AU97" s="26">
        <f t="shared" si="50"/>
        <v>448000</v>
      </c>
      <c r="AV97" s="26">
        <f t="shared" si="51"/>
        <v>399000</v>
      </c>
      <c r="AW97" s="26">
        <f t="shared" si="52"/>
        <v>1995</v>
      </c>
      <c r="AX97" s="26" t="str">
        <f t="shared" si="53"/>
        <v/>
      </c>
    </row>
    <row r="98" spans="1:50" x14ac:dyDescent="0.25">
      <c r="A98" s="1"/>
      <c r="B98" s="12">
        <v>285</v>
      </c>
      <c r="C98" s="153">
        <v>34.692144133768089</v>
      </c>
      <c r="D98" s="153">
        <v>5.5134392913652324</v>
      </c>
      <c r="E98" s="153">
        <v>0.5990209603215132</v>
      </c>
      <c r="F98" s="154">
        <v>29259.044494154496</v>
      </c>
      <c r="G98" s="154">
        <v>-2330.2908689519504</v>
      </c>
      <c r="H98" s="154">
        <v>-5088.5912202472973</v>
      </c>
      <c r="I98" s="10">
        <v>0</v>
      </c>
      <c r="J98" s="1">
        <v>85</v>
      </c>
      <c r="K98" s="12">
        <f t="shared" si="32"/>
        <v>285</v>
      </c>
      <c r="L98" s="11">
        <f t="shared" si="33"/>
        <v>-2.7263238492915835E-2</v>
      </c>
      <c r="M98" s="11">
        <f t="shared" si="34"/>
        <v>-0.48735230936505847</v>
      </c>
      <c r="N98" s="11">
        <f t="shared" si="35"/>
        <v>-0.37425777515502939</v>
      </c>
      <c r="O98" s="11">
        <f t="shared" si="36"/>
        <v>-0.4737590025662245</v>
      </c>
      <c r="P98" s="11">
        <f t="shared" si="37"/>
        <v>0.15193543665786624</v>
      </c>
      <c r="Q98" s="11">
        <f t="shared" si="38"/>
        <v>0.15746637483291423</v>
      </c>
      <c r="R98" s="10">
        <v>0</v>
      </c>
      <c r="S98" s="1">
        <v>85</v>
      </c>
      <c r="T98" s="1">
        <f t="shared" si="39"/>
        <v>0.32923310128336503</v>
      </c>
      <c r="U98">
        <f t="shared" si="40"/>
        <v>0</v>
      </c>
      <c r="V98">
        <f t="shared" si="41"/>
        <v>1</v>
      </c>
      <c r="W98">
        <f>SUM($U$20:U98)</f>
        <v>40</v>
      </c>
      <c r="X98">
        <f>SUM($V$20:V98)</f>
        <v>39</v>
      </c>
      <c r="Y98">
        <f t="shared" si="42"/>
        <v>111</v>
      </c>
      <c r="Z98">
        <f t="shared" si="43"/>
        <v>10</v>
      </c>
      <c r="AB98">
        <f t="shared" si="44"/>
        <v>0.26</v>
      </c>
      <c r="AC98">
        <f t="shared" si="45"/>
        <v>0.8</v>
      </c>
      <c r="AD98">
        <f t="shared" si="54"/>
        <v>6.6666666666666541E-3</v>
      </c>
      <c r="AE98">
        <f t="shared" si="55"/>
        <v>0.8</v>
      </c>
      <c r="AF98">
        <f t="shared" si="46"/>
        <v>5.3333333333333236E-3</v>
      </c>
      <c r="AR98" s="26">
        <f t="shared" si="47"/>
        <v>111</v>
      </c>
      <c r="AS98" s="26">
        <f t="shared" si="48"/>
        <v>10</v>
      </c>
      <c r="AT98" s="26">
        <f t="shared" si="49"/>
        <v>-49000</v>
      </c>
      <c r="AU98" s="26">
        <f t="shared" si="50"/>
        <v>444000</v>
      </c>
      <c r="AV98" s="26">
        <f t="shared" si="51"/>
        <v>395000</v>
      </c>
      <c r="AW98" s="26">
        <f t="shared" si="52"/>
        <v>1975</v>
      </c>
      <c r="AX98" s="26" t="str">
        <f t="shared" si="53"/>
        <v/>
      </c>
    </row>
    <row r="99" spans="1:50" x14ac:dyDescent="0.25">
      <c r="A99" s="1"/>
      <c r="B99" s="12">
        <v>207</v>
      </c>
      <c r="C99" s="153">
        <v>36.128017393985274</v>
      </c>
      <c r="D99" s="153">
        <v>0.20003672220703747</v>
      </c>
      <c r="E99" s="153">
        <v>0.94744592698574537</v>
      </c>
      <c r="F99" s="154">
        <v>30115.220710984031</v>
      </c>
      <c r="G99" s="154">
        <v>-245.08071925222333</v>
      </c>
      <c r="H99" s="154">
        <v>1215.0259095615631</v>
      </c>
      <c r="I99" s="10">
        <v>1</v>
      </c>
      <c r="J99" s="1">
        <v>7</v>
      </c>
      <c r="K99" s="12">
        <f t="shared" si="32"/>
        <v>207</v>
      </c>
      <c r="L99" s="11">
        <f t="shared" si="33"/>
        <v>0.14642475228046228</v>
      </c>
      <c r="M99" s="11">
        <f t="shared" si="34"/>
        <v>-1.2530796590854658</v>
      </c>
      <c r="N99" s="11">
        <f t="shared" si="35"/>
        <v>0.20952526803720042</v>
      </c>
      <c r="O99" s="11">
        <f t="shared" si="36"/>
        <v>-0.45045534286296379</v>
      </c>
      <c r="P99" s="11">
        <f t="shared" si="37"/>
        <v>0.64859615402083204</v>
      </c>
      <c r="Q99" s="11">
        <f t="shared" si="38"/>
        <v>1.0200122712138628</v>
      </c>
      <c r="R99" s="10">
        <v>1</v>
      </c>
      <c r="S99" s="1">
        <v>7</v>
      </c>
      <c r="T99" s="1">
        <f t="shared" si="39"/>
        <v>0.32857067518529132</v>
      </c>
      <c r="U99">
        <f t="shared" si="40"/>
        <v>1</v>
      </c>
      <c r="V99">
        <f t="shared" si="41"/>
        <v>0</v>
      </c>
      <c r="W99">
        <f>SUM($U$20:U99)</f>
        <v>41</v>
      </c>
      <c r="X99">
        <f>SUM($V$20:V99)</f>
        <v>39</v>
      </c>
      <c r="Y99">
        <f t="shared" si="42"/>
        <v>111</v>
      </c>
      <c r="Z99">
        <f t="shared" si="43"/>
        <v>9</v>
      </c>
      <c r="AB99">
        <f t="shared" si="44"/>
        <v>0.26</v>
      </c>
      <c r="AC99">
        <f t="shared" si="45"/>
        <v>0.82</v>
      </c>
      <c r="AD99">
        <f t="shared" si="54"/>
        <v>0</v>
      </c>
      <c r="AE99">
        <f t="shared" si="55"/>
        <v>0.81</v>
      </c>
      <c r="AF99">
        <f t="shared" si="46"/>
        <v>0</v>
      </c>
      <c r="AR99" s="26">
        <f t="shared" si="47"/>
        <v>111</v>
      </c>
      <c r="AS99" s="26">
        <f t="shared" si="48"/>
        <v>9</v>
      </c>
      <c r="AT99" s="26">
        <f t="shared" si="49"/>
        <v>-44100</v>
      </c>
      <c r="AU99" s="26">
        <f t="shared" si="50"/>
        <v>444000</v>
      </c>
      <c r="AV99" s="26">
        <f t="shared" si="51"/>
        <v>399900</v>
      </c>
      <c r="AW99" s="26">
        <f t="shared" si="52"/>
        <v>1999.5</v>
      </c>
      <c r="AX99" s="26" t="str">
        <f t="shared" si="53"/>
        <v/>
      </c>
    </row>
    <row r="100" spans="1:50" x14ac:dyDescent="0.25">
      <c r="A100" s="1"/>
      <c r="B100" s="12">
        <v>315</v>
      </c>
      <c r="C100" s="153">
        <v>30.425186466473317</v>
      </c>
      <c r="D100" s="153">
        <v>2.4041871980360292</v>
      </c>
      <c r="E100" s="153">
        <v>0.13486276724828253</v>
      </c>
      <c r="F100" s="154">
        <v>23164.139988243598</v>
      </c>
      <c r="G100" s="154">
        <v>-826.58051281153189</v>
      </c>
      <c r="H100" s="154">
        <v>-3203.8090594831624</v>
      </c>
      <c r="I100" s="10">
        <v>0</v>
      </c>
      <c r="J100" s="1">
        <v>115</v>
      </c>
      <c r="K100" s="12">
        <f t="shared" si="32"/>
        <v>315</v>
      </c>
      <c r="L100" s="11">
        <f t="shared" si="33"/>
        <v>-0.54340858674975989</v>
      </c>
      <c r="M100" s="11">
        <f t="shared" si="34"/>
        <v>-0.93543418045407667</v>
      </c>
      <c r="N100" s="11">
        <f t="shared" si="35"/>
        <v>-1.1519508465474175</v>
      </c>
      <c r="O100" s="11">
        <f t="shared" si="36"/>
        <v>-0.63965193177602608</v>
      </c>
      <c r="P100" s="11">
        <f t="shared" si="37"/>
        <v>0.5100930373650977</v>
      </c>
      <c r="Q100" s="11">
        <f t="shared" si="38"/>
        <v>0.41536768528074869</v>
      </c>
      <c r="R100" s="10">
        <v>0</v>
      </c>
      <c r="S100" s="1">
        <v>115</v>
      </c>
      <c r="T100" s="1">
        <f t="shared" si="39"/>
        <v>0.3275901508202797</v>
      </c>
      <c r="U100">
        <f t="shared" si="40"/>
        <v>0</v>
      </c>
      <c r="V100">
        <f t="shared" si="41"/>
        <v>1</v>
      </c>
      <c r="W100">
        <f>SUM($U$20:U100)</f>
        <v>41</v>
      </c>
      <c r="X100">
        <f>SUM($V$20:V100)</f>
        <v>40</v>
      </c>
      <c r="Y100">
        <f t="shared" si="42"/>
        <v>110</v>
      </c>
      <c r="Z100">
        <f t="shared" si="43"/>
        <v>9</v>
      </c>
      <c r="AB100">
        <f t="shared" si="44"/>
        <v>0.26666666666666666</v>
      </c>
      <c r="AC100">
        <f t="shared" si="45"/>
        <v>0.82</v>
      </c>
      <c r="AD100">
        <f t="shared" si="54"/>
        <v>6.6666666666666541E-3</v>
      </c>
      <c r="AE100">
        <f t="shared" si="55"/>
        <v>0.82</v>
      </c>
      <c r="AF100">
        <f t="shared" si="46"/>
        <v>5.4666666666666561E-3</v>
      </c>
      <c r="AR100" s="26">
        <f t="shared" si="47"/>
        <v>110</v>
      </c>
      <c r="AS100" s="26">
        <f t="shared" si="48"/>
        <v>9</v>
      </c>
      <c r="AT100" s="26">
        <f t="shared" si="49"/>
        <v>-44100</v>
      </c>
      <c r="AU100" s="26">
        <f t="shared" si="50"/>
        <v>440000</v>
      </c>
      <c r="AV100" s="26">
        <f t="shared" si="51"/>
        <v>395900</v>
      </c>
      <c r="AW100" s="26">
        <f t="shared" si="52"/>
        <v>1979.5</v>
      </c>
      <c r="AX100" s="26" t="str">
        <f t="shared" si="53"/>
        <v/>
      </c>
    </row>
    <row r="101" spans="1:50" x14ac:dyDescent="0.25">
      <c r="A101" s="1"/>
      <c r="B101" s="12">
        <v>287</v>
      </c>
      <c r="C101" s="153">
        <v>25.620189034207968</v>
      </c>
      <c r="D101" s="153">
        <v>2.7689367892717378</v>
      </c>
      <c r="E101" s="153">
        <v>9.2396942224498749E-2</v>
      </c>
      <c r="F101" s="154">
        <v>38752.839826693678</v>
      </c>
      <c r="G101" s="154">
        <v>-1646.8269039383952</v>
      </c>
      <c r="H101" s="154">
        <v>-2679.3778435592585</v>
      </c>
      <c r="I101" s="10">
        <v>0</v>
      </c>
      <c r="J101" s="1">
        <v>87</v>
      </c>
      <c r="K101" s="12">
        <f t="shared" si="32"/>
        <v>287</v>
      </c>
      <c r="L101" s="11">
        <f t="shared" si="33"/>
        <v>-1.1246370090655116</v>
      </c>
      <c r="M101" s="11">
        <f t="shared" si="34"/>
        <v>-0.88286923093759928</v>
      </c>
      <c r="N101" s="11">
        <f t="shared" si="35"/>
        <v>-1.2231019721438319</v>
      </c>
      <c r="O101" s="11">
        <f t="shared" si="36"/>
        <v>-0.21535404880429729</v>
      </c>
      <c r="P101" s="11">
        <f t="shared" si="37"/>
        <v>0.3147246419589485</v>
      </c>
      <c r="Q101" s="11">
        <f t="shared" si="38"/>
        <v>0.4871274358991925</v>
      </c>
      <c r="R101" s="10">
        <v>0</v>
      </c>
      <c r="S101" s="1">
        <v>87</v>
      </c>
      <c r="T101" s="1">
        <f t="shared" si="39"/>
        <v>0.32433899942767008</v>
      </c>
      <c r="U101">
        <f t="shared" si="40"/>
        <v>0</v>
      </c>
      <c r="V101">
        <f t="shared" si="41"/>
        <v>1</v>
      </c>
      <c r="W101">
        <f>SUM($U$20:U101)</f>
        <v>41</v>
      </c>
      <c r="X101">
        <f>SUM($V$20:V101)</f>
        <v>41</v>
      </c>
      <c r="Y101">
        <f t="shared" si="42"/>
        <v>109</v>
      </c>
      <c r="Z101">
        <f t="shared" si="43"/>
        <v>9</v>
      </c>
      <c r="AB101">
        <f t="shared" si="44"/>
        <v>0.27333333333333332</v>
      </c>
      <c r="AC101">
        <f t="shared" si="45"/>
        <v>0.82</v>
      </c>
      <c r="AD101">
        <f t="shared" si="54"/>
        <v>6.6666666666666541E-3</v>
      </c>
      <c r="AE101">
        <f t="shared" si="55"/>
        <v>0.82</v>
      </c>
      <c r="AF101">
        <f t="shared" si="46"/>
        <v>5.4666666666666561E-3</v>
      </c>
      <c r="AR101" s="26">
        <f t="shared" si="47"/>
        <v>109</v>
      </c>
      <c r="AS101" s="26">
        <f t="shared" si="48"/>
        <v>9</v>
      </c>
      <c r="AT101" s="26">
        <f t="shared" si="49"/>
        <v>-44100</v>
      </c>
      <c r="AU101" s="26">
        <f t="shared" si="50"/>
        <v>436000</v>
      </c>
      <c r="AV101" s="26">
        <f t="shared" si="51"/>
        <v>391900</v>
      </c>
      <c r="AW101" s="26">
        <f t="shared" si="52"/>
        <v>1959.5</v>
      </c>
      <c r="AX101" s="26" t="str">
        <f t="shared" si="53"/>
        <v/>
      </c>
    </row>
    <row r="102" spans="1:50" x14ac:dyDescent="0.25">
      <c r="A102" s="1"/>
      <c r="B102" s="12">
        <v>206</v>
      </c>
      <c r="C102" s="153">
        <v>30.672990066530048</v>
      </c>
      <c r="D102" s="153">
        <v>7.8105199703549912</v>
      </c>
      <c r="E102" s="153">
        <v>2.4667517469900591</v>
      </c>
      <c r="F102" s="154">
        <v>16574.84386036811</v>
      </c>
      <c r="G102" s="154">
        <v>-832.81975287636988</v>
      </c>
      <c r="H102" s="154">
        <v>-3200.1448422761805</v>
      </c>
      <c r="I102" s="10">
        <v>0</v>
      </c>
      <c r="J102" s="1">
        <v>6</v>
      </c>
      <c r="K102" s="12">
        <f t="shared" si="32"/>
        <v>206</v>
      </c>
      <c r="L102" s="11">
        <f t="shared" si="33"/>
        <v>-0.51343344159401472</v>
      </c>
      <c r="M102" s="11">
        <f t="shared" si="34"/>
        <v>-0.15631443344227638</v>
      </c>
      <c r="N102" s="11">
        <f t="shared" si="35"/>
        <v>2.7551091383128044</v>
      </c>
      <c r="O102" s="11">
        <f t="shared" si="36"/>
        <v>-0.81900135965040077</v>
      </c>
      <c r="P102" s="11">
        <f t="shared" si="37"/>
        <v>0.50860695911689402</v>
      </c>
      <c r="Q102" s="11">
        <f t="shared" si="38"/>
        <v>0.41586907288888636</v>
      </c>
      <c r="R102" s="10">
        <v>0</v>
      </c>
      <c r="S102" s="1">
        <v>6</v>
      </c>
      <c r="T102" s="1">
        <f t="shared" si="39"/>
        <v>0.32257000472994157</v>
      </c>
      <c r="U102">
        <f t="shared" si="40"/>
        <v>0</v>
      </c>
      <c r="V102">
        <f t="shared" si="41"/>
        <v>1</v>
      </c>
      <c r="W102">
        <f>SUM($U$20:U102)</f>
        <v>41</v>
      </c>
      <c r="X102">
        <f>SUM($V$20:V102)</f>
        <v>42</v>
      </c>
      <c r="Y102">
        <f t="shared" si="42"/>
        <v>108</v>
      </c>
      <c r="Z102">
        <f t="shared" si="43"/>
        <v>9</v>
      </c>
      <c r="AB102">
        <f t="shared" si="44"/>
        <v>0.28000000000000003</v>
      </c>
      <c r="AC102">
        <f t="shared" si="45"/>
        <v>0.82</v>
      </c>
      <c r="AD102">
        <f t="shared" si="54"/>
        <v>6.6666666666667096E-3</v>
      </c>
      <c r="AE102">
        <f t="shared" si="55"/>
        <v>0.82</v>
      </c>
      <c r="AF102">
        <f t="shared" si="46"/>
        <v>5.4666666666667012E-3</v>
      </c>
      <c r="AR102" s="26">
        <f t="shared" si="47"/>
        <v>108</v>
      </c>
      <c r="AS102" s="26">
        <f t="shared" si="48"/>
        <v>9</v>
      </c>
      <c r="AT102" s="26">
        <f t="shared" si="49"/>
        <v>-44100</v>
      </c>
      <c r="AU102" s="26">
        <f t="shared" si="50"/>
        <v>432000</v>
      </c>
      <c r="AV102" s="26">
        <f t="shared" si="51"/>
        <v>387900</v>
      </c>
      <c r="AW102" s="26">
        <f t="shared" si="52"/>
        <v>1939.5</v>
      </c>
      <c r="AX102" s="26" t="str">
        <f t="shared" si="53"/>
        <v/>
      </c>
    </row>
    <row r="103" spans="1:50" x14ac:dyDescent="0.25">
      <c r="A103" s="1"/>
      <c r="B103" s="12">
        <v>236</v>
      </c>
      <c r="C103" s="153">
        <v>39.80960945718985</v>
      </c>
      <c r="D103" s="153">
        <v>3.4813853845845495</v>
      </c>
      <c r="E103" s="153">
        <v>0.48429379236130182</v>
      </c>
      <c r="F103" s="154">
        <v>23456.299287001319</v>
      </c>
      <c r="G103" s="154">
        <v>-1415.2954892539101</v>
      </c>
      <c r="H103" s="154">
        <v>-3745.898743329305</v>
      </c>
      <c r="I103" s="10">
        <v>0</v>
      </c>
      <c r="J103" s="1">
        <v>36</v>
      </c>
      <c r="K103" s="12">
        <f t="shared" si="32"/>
        <v>236</v>
      </c>
      <c r="L103" s="11">
        <f t="shared" si="33"/>
        <v>0.59176233605056294</v>
      </c>
      <c r="M103" s="11">
        <f t="shared" si="34"/>
        <v>-0.78019653343345807</v>
      </c>
      <c r="N103" s="11">
        <f t="shared" si="35"/>
        <v>-0.566482161053245</v>
      </c>
      <c r="O103" s="11">
        <f t="shared" si="36"/>
        <v>-0.63169985281895691</v>
      </c>
      <c r="P103" s="11">
        <f t="shared" si="37"/>
        <v>0.36987138989023866</v>
      </c>
      <c r="Q103" s="11">
        <f t="shared" si="38"/>
        <v>0.34119166496681913</v>
      </c>
      <c r="R103" s="10">
        <v>0</v>
      </c>
      <c r="S103" s="1">
        <v>36</v>
      </c>
      <c r="T103" s="1">
        <f t="shared" si="39"/>
        <v>0.32256761472435946</v>
      </c>
      <c r="U103">
        <f t="shared" si="40"/>
        <v>0</v>
      </c>
      <c r="V103">
        <f t="shared" si="41"/>
        <v>1</v>
      </c>
      <c r="W103">
        <f>SUM($U$20:U103)</f>
        <v>41</v>
      </c>
      <c r="X103">
        <f>SUM($V$20:V103)</f>
        <v>43</v>
      </c>
      <c r="Y103">
        <f t="shared" si="42"/>
        <v>107</v>
      </c>
      <c r="Z103">
        <f t="shared" si="43"/>
        <v>9</v>
      </c>
      <c r="AB103">
        <f t="shared" si="44"/>
        <v>0.28666666666666668</v>
      </c>
      <c r="AC103">
        <f t="shared" si="45"/>
        <v>0.82</v>
      </c>
      <c r="AD103">
        <f t="shared" si="54"/>
        <v>6.6666666666666541E-3</v>
      </c>
      <c r="AE103">
        <f t="shared" si="55"/>
        <v>0.82</v>
      </c>
      <c r="AF103">
        <f t="shared" si="46"/>
        <v>5.4666666666666561E-3</v>
      </c>
      <c r="AR103" s="26">
        <f t="shared" si="47"/>
        <v>107</v>
      </c>
      <c r="AS103" s="26">
        <f t="shared" si="48"/>
        <v>9</v>
      </c>
      <c r="AT103" s="26">
        <f t="shared" si="49"/>
        <v>-44100</v>
      </c>
      <c r="AU103" s="26">
        <f t="shared" si="50"/>
        <v>428000</v>
      </c>
      <c r="AV103" s="26">
        <f t="shared" si="51"/>
        <v>383900</v>
      </c>
      <c r="AW103" s="26">
        <f t="shared" si="52"/>
        <v>1919.5</v>
      </c>
      <c r="AX103" s="26" t="str">
        <f t="shared" si="53"/>
        <v/>
      </c>
    </row>
    <row r="104" spans="1:50" x14ac:dyDescent="0.25">
      <c r="A104" s="1"/>
      <c r="B104" s="12">
        <v>274</v>
      </c>
      <c r="C104" s="153">
        <v>29.878411010636551</v>
      </c>
      <c r="D104" s="153">
        <v>2.4294948045681046</v>
      </c>
      <c r="E104" s="153">
        <v>0.89853704434611903</v>
      </c>
      <c r="F104" s="154">
        <v>16495.244389727293</v>
      </c>
      <c r="G104" s="154">
        <v>-265.9587123438921</v>
      </c>
      <c r="H104" s="154">
        <v>1126.9432282970124</v>
      </c>
      <c r="I104" s="10">
        <v>0</v>
      </c>
      <c r="J104" s="1">
        <v>74</v>
      </c>
      <c r="K104" s="12">
        <f t="shared" si="32"/>
        <v>274</v>
      </c>
      <c r="L104" s="11">
        <f t="shared" si="33"/>
        <v>-0.60954835894255166</v>
      </c>
      <c r="M104" s="11">
        <f t="shared" si="34"/>
        <v>-0.93178703980825817</v>
      </c>
      <c r="N104" s="11">
        <f t="shared" si="35"/>
        <v>0.12757885466778293</v>
      </c>
      <c r="O104" s="11">
        <f t="shared" si="36"/>
        <v>-0.82116792179019282</v>
      </c>
      <c r="P104" s="11">
        <f t="shared" si="37"/>
        <v>0.64362337992058105</v>
      </c>
      <c r="Q104" s="11">
        <f t="shared" si="38"/>
        <v>1.0079596110185451</v>
      </c>
      <c r="R104" s="10">
        <v>0</v>
      </c>
      <c r="S104" s="1">
        <v>74</v>
      </c>
      <c r="T104" s="1">
        <f t="shared" si="39"/>
        <v>0.31581506210762134</v>
      </c>
      <c r="U104">
        <f t="shared" si="40"/>
        <v>0</v>
      </c>
      <c r="V104">
        <f t="shared" si="41"/>
        <v>1</v>
      </c>
      <c r="W104">
        <f>SUM($U$20:U104)</f>
        <v>41</v>
      </c>
      <c r="X104">
        <f>SUM($V$20:V104)</f>
        <v>44</v>
      </c>
      <c r="Y104">
        <f t="shared" si="42"/>
        <v>106</v>
      </c>
      <c r="Z104">
        <f t="shared" si="43"/>
        <v>9</v>
      </c>
      <c r="AB104">
        <f t="shared" si="44"/>
        <v>0.29333333333333333</v>
      </c>
      <c r="AC104">
        <f t="shared" si="45"/>
        <v>0.82</v>
      </c>
      <c r="AD104">
        <f t="shared" si="54"/>
        <v>6.6666666666666541E-3</v>
      </c>
      <c r="AE104">
        <f t="shared" si="55"/>
        <v>0.82</v>
      </c>
      <c r="AF104">
        <f t="shared" si="46"/>
        <v>5.4666666666666561E-3</v>
      </c>
      <c r="AR104" s="26">
        <f t="shared" si="47"/>
        <v>106</v>
      </c>
      <c r="AS104" s="26">
        <f t="shared" si="48"/>
        <v>9</v>
      </c>
      <c r="AT104" s="26">
        <f t="shared" si="49"/>
        <v>-44100</v>
      </c>
      <c r="AU104" s="26">
        <f t="shared" si="50"/>
        <v>424000</v>
      </c>
      <c r="AV104" s="26">
        <f t="shared" si="51"/>
        <v>379900</v>
      </c>
      <c r="AW104" s="26">
        <f t="shared" si="52"/>
        <v>1899.5</v>
      </c>
      <c r="AX104" s="26" t="str">
        <f t="shared" si="53"/>
        <v/>
      </c>
    </row>
    <row r="105" spans="1:50" x14ac:dyDescent="0.25">
      <c r="A105" s="1"/>
      <c r="B105" s="12">
        <v>389</v>
      </c>
      <c r="C105" s="153">
        <v>56.211611034577942</v>
      </c>
      <c r="D105" s="153">
        <v>12.494008857466325</v>
      </c>
      <c r="E105" s="153">
        <v>0.45365260316310196</v>
      </c>
      <c r="F105" s="154">
        <v>233588.69231033727</v>
      </c>
      <c r="G105" s="154">
        <v>-14613.558159912194</v>
      </c>
      <c r="H105" s="154">
        <v>-20247.997641966947</v>
      </c>
      <c r="I105" s="10">
        <v>0</v>
      </c>
      <c r="J105" s="1">
        <v>189</v>
      </c>
      <c r="K105" s="12">
        <f t="shared" si="32"/>
        <v>389</v>
      </c>
      <c r="L105" s="11">
        <f t="shared" si="33"/>
        <v>2.5758028343097279</v>
      </c>
      <c r="M105" s="11">
        <f t="shared" si="34"/>
        <v>0.51863452558999912</v>
      </c>
      <c r="N105" s="11">
        <f t="shared" si="35"/>
        <v>-0.61782121074422769</v>
      </c>
      <c r="O105" s="11">
        <f t="shared" si="36"/>
        <v>5.0877463118747492</v>
      </c>
      <c r="P105" s="11">
        <f t="shared" si="37"/>
        <v>-2.7737247636667215</v>
      </c>
      <c r="Q105" s="11">
        <f t="shared" si="38"/>
        <v>-1.9168480277332467</v>
      </c>
      <c r="R105" s="10">
        <v>0</v>
      </c>
      <c r="S105" s="1">
        <v>189</v>
      </c>
      <c r="T105" s="1">
        <f t="shared" si="39"/>
        <v>0.3093821599926761</v>
      </c>
      <c r="U105">
        <f t="shared" si="40"/>
        <v>0</v>
      </c>
      <c r="V105">
        <f t="shared" si="41"/>
        <v>1</v>
      </c>
      <c r="W105">
        <f>SUM($U$20:U105)</f>
        <v>41</v>
      </c>
      <c r="X105">
        <f>SUM($V$20:V105)</f>
        <v>45</v>
      </c>
      <c r="Y105">
        <f t="shared" si="42"/>
        <v>105</v>
      </c>
      <c r="Z105">
        <f t="shared" si="43"/>
        <v>9</v>
      </c>
      <c r="AB105">
        <f t="shared" si="44"/>
        <v>0.3</v>
      </c>
      <c r="AC105">
        <f t="shared" si="45"/>
        <v>0.82</v>
      </c>
      <c r="AD105">
        <f t="shared" si="54"/>
        <v>6.6666666666666541E-3</v>
      </c>
      <c r="AE105">
        <f t="shared" si="55"/>
        <v>0.82</v>
      </c>
      <c r="AF105">
        <f t="shared" si="46"/>
        <v>5.4666666666666561E-3</v>
      </c>
      <c r="AR105" s="26">
        <f t="shared" si="47"/>
        <v>105</v>
      </c>
      <c r="AS105" s="26">
        <f t="shared" si="48"/>
        <v>9</v>
      </c>
      <c r="AT105" s="26">
        <f t="shared" si="49"/>
        <v>-44100</v>
      </c>
      <c r="AU105" s="26">
        <f t="shared" si="50"/>
        <v>420000</v>
      </c>
      <c r="AV105" s="26">
        <f t="shared" si="51"/>
        <v>375900</v>
      </c>
      <c r="AW105" s="26">
        <f t="shared" si="52"/>
        <v>1879.5</v>
      </c>
      <c r="AX105" s="26" t="str">
        <f t="shared" si="53"/>
        <v/>
      </c>
    </row>
    <row r="106" spans="1:50" x14ac:dyDescent="0.25">
      <c r="A106" s="1"/>
      <c r="B106" s="12">
        <v>397</v>
      </c>
      <c r="C106" s="153">
        <v>23.781739007137684</v>
      </c>
      <c r="D106" s="153">
        <v>2.9747878200452389</v>
      </c>
      <c r="E106" s="153">
        <v>0.69810378015888752</v>
      </c>
      <c r="F106" s="154">
        <v>17317.674094332964</v>
      </c>
      <c r="G106" s="154">
        <v>-122.44159227459069</v>
      </c>
      <c r="H106" s="154">
        <v>104.1565046370726</v>
      </c>
      <c r="I106" s="10">
        <v>0</v>
      </c>
      <c r="J106" s="1">
        <v>197</v>
      </c>
      <c r="K106" s="12">
        <f t="shared" si="32"/>
        <v>397</v>
      </c>
      <c r="L106" s="11">
        <f t="shared" si="33"/>
        <v>-1.3470220204632455</v>
      </c>
      <c r="M106" s="11">
        <f t="shared" si="34"/>
        <v>-0.85320353891073308</v>
      </c>
      <c r="N106" s="11">
        <f t="shared" si="35"/>
        <v>-0.20824536035448082</v>
      </c>
      <c r="O106" s="11">
        <f t="shared" si="36"/>
        <v>-0.7987827847246538</v>
      </c>
      <c r="P106" s="11">
        <f t="shared" si="37"/>
        <v>0.67780665675613183</v>
      </c>
      <c r="Q106" s="11">
        <f t="shared" si="38"/>
        <v>0.86800813979196922</v>
      </c>
      <c r="R106" s="10">
        <v>0</v>
      </c>
      <c r="S106" s="1">
        <v>197</v>
      </c>
      <c r="T106" s="1">
        <f t="shared" si="39"/>
        <v>0.3092806174696669</v>
      </c>
      <c r="U106">
        <f t="shared" si="40"/>
        <v>0</v>
      </c>
      <c r="V106">
        <f t="shared" si="41"/>
        <v>1</v>
      </c>
      <c r="W106">
        <f>SUM($U$20:U106)</f>
        <v>41</v>
      </c>
      <c r="X106">
        <f>SUM($V$20:V106)</f>
        <v>46</v>
      </c>
      <c r="Y106">
        <f t="shared" si="42"/>
        <v>104</v>
      </c>
      <c r="Z106">
        <f t="shared" si="43"/>
        <v>9</v>
      </c>
      <c r="AB106">
        <f t="shared" si="44"/>
        <v>0.30666666666666664</v>
      </c>
      <c r="AC106">
        <f t="shared" si="45"/>
        <v>0.82</v>
      </c>
      <c r="AD106">
        <f t="shared" si="54"/>
        <v>6.6666666666666541E-3</v>
      </c>
      <c r="AE106">
        <f t="shared" si="55"/>
        <v>0.82</v>
      </c>
      <c r="AF106">
        <f t="shared" si="46"/>
        <v>5.4666666666666561E-3</v>
      </c>
      <c r="AR106" s="26">
        <f t="shared" si="47"/>
        <v>104</v>
      </c>
      <c r="AS106" s="26">
        <f t="shared" si="48"/>
        <v>9</v>
      </c>
      <c r="AT106" s="26">
        <f t="shared" si="49"/>
        <v>-44100</v>
      </c>
      <c r="AU106" s="26">
        <f t="shared" si="50"/>
        <v>416000</v>
      </c>
      <c r="AV106" s="26">
        <f t="shared" si="51"/>
        <v>371900</v>
      </c>
      <c r="AW106" s="26">
        <f t="shared" si="52"/>
        <v>1859.5</v>
      </c>
      <c r="AX106" s="26" t="str">
        <f t="shared" si="53"/>
        <v/>
      </c>
    </row>
    <row r="107" spans="1:50" x14ac:dyDescent="0.25">
      <c r="A107" s="1"/>
      <c r="B107" s="12">
        <v>269</v>
      </c>
      <c r="C107" s="153">
        <v>32.380587712214265</v>
      </c>
      <c r="D107" s="153">
        <v>1.677614245403197</v>
      </c>
      <c r="E107" s="153">
        <v>0.12558021806308434</v>
      </c>
      <c r="F107" s="154">
        <v>38102.150197940638</v>
      </c>
      <c r="G107" s="154">
        <v>-1225.8436306215681</v>
      </c>
      <c r="H107" s="154">
        <v>-1648.5087143097494</v>
      </c>
      <c r="I107" s="10">
        <v>0</v>
      </c>
      <c r="J107" s="1">
        <v>69</v>
      </c>
      <c r="K107" s="12">
        <f t="shared" si="32"/>
        <v>269</v>
      </c>
      <c r="L107" s="11">
        <f t="shared" si="33"/>
        <v>-0.30687676814263959</v>
      </c>
      <c r="M107" s="11">
        <f t="shared" si="34"/>
        <v>-1.0401423733976076</v>
      </c>
      <c r="N107" s="11">
        <f t="shared" si="35"/>
        <v>-1.1675036780904531</v>
      </c>
      <c r="O107" s="11">
        <f t="shared" si="36"/>
        <v>-0.23306471324794759</v>
      </c>
      <c r="P107" s="11">
        <f t="shared" si="37"/>
        <v>0.41499552091733716</v>
      </c>
      <c r="Q107" s="11">
        <f t="shared" si="38"/>
        <v>0.62818485084516129</v>
      </c>
      <c r="R107" s="10">
        <v>0</v>
      </c>
      <c r="S107" s="1">
        <v>69</v>
      </c>
      <c r="T107" s="1">
        <f t="shared" si="39"/>
        <v>0.30918034430940966</v>
      </c>
      <c r="U107">
        <f t="shared" si="40"/>
        <v>0</v>
      </c>
      <c r="V107">
        <f t="shared" si="41"/>
        <v>1</v>
      </c>
      <c r="W107">
        <f>SUM($U$20:U107)</f>
        <v>41</v>
      </c>
      <c r="X107">
        <f>SUM($V$20:V107)</f>
        <v>47</v>
      </c>
      <c r="Y107">
        <f t="shared" si="42"/>
        <v>103</v>
      </c>
      <c r="Z107">
        <f t="shared" si="43"/>
        <v>9</v>
      </c>
      <c r="AB107">
        <f t="shared" si="44"/>
        <v>0.31333333333333335</v>
      </c>
      <c r="AC107">
        <f t="shared" si="45"/>
        <v>0.82</v>
      </c>
      <c r="AD107">
        <f t="shared" si="54"/>
        <v>6.6666666666667096E-3</v>
      </c>
      <c r="AE107">
        <f t="shared" si="55"/>
        <v>0.82</v>
      </c>
      <c r="AF107">
        <f t="shared" si="46"/>
        <v>5.4666666666667012E-3</v>
      </c>
      <c r="AR107" s="26">
        <f t="shared" si="47"/>
        <v>103</v>
      </c>
      <c r="AS107" s="26">
        <f t="shared" si="48"/>
        <v>9</v>
      </c>
      <c r="AT107" s="26">
        <f t="shared" si="49"/>
        <v>-44100</v>
      </c>
      <c r="AU107" s="26">
        <f t="shared" si="50"/>
        <v>412000</v>
      </c>
      <c r="AV107" s="26">
        <f t="shared" si="51"/>
        <v>367900</v>
      </c>
      <c r="AW107" s="26">
        <f t="shared" si="52"/>
        <v>1839.5</v>
      </c>
      <c r="AX107" s="26" t="str">
        <f t="shared" si="53"/>
        <v/>
      </c>
    </row>
    <row r="108" spans="1:50" x14ac:dyDescent="0.25">
      <c r="A108" s="1"/>
      <c r="B108" s="12">
        <v>261</v>
      </c>
      <c r="C108" s="153">
        <v>31.487017834388624</v>
      </c>
      <c r="D108" s="153">
        <v>13.874103712921642</v>
      </c>
      <c r="E108" s="153">
        <v>0.25384989277219366</v>
      </c>
      <c r="F108" s="154">
        <v>53945.833028985879</v>
      </c>
      <c r="G108" s="154">
        <v>-5357.1446517086579</v>
      </c>
      <c r="H108" s="154">
        <v>-18443.585368182114</v>
      </c>
      <c r="I108" s="10">
        <v>1</v>
      </c>
      <c r="J108" s="1">
        <v>61</v>
      </c>
      <c r="K108" s="12">
        <f t="shared" si="32"/>
        <v>261</v>
      </c>
      <c r="L108" s="11">
        <f t="shared" si="33"/>
        <v>-0.41496594355612498</v>
      </c>
      <c r="M108" s="11">
        <f t="shared" si="34"/>
        <v>0.71752334725855837</v>
      </c>
      <c r="N108" s="11">
        <f t="shared" si="35"/>
        <v>-0.95258893828903479</v>
      </c>
      <c r="O108" s="11">
        <f t="shared" si="36"/>
        <v>0.19817337288845246</v>
      </c>
      <c r="P108" s="11">
        <f t="shared" si="37"/>
        <v>-0.56900838347135807</v>
      </c>
      <c r="Q108" s="11">
        <f t="shared" si="38"/>
        <v>-1.6699440089639916</v>
      </c>
      <c r="R108" s="10">
        <v>1</v>
      </c>
      <c r="S108" s="1">
        <v>61</v>
      </c>
      <c r="T108" s="1">
        <f t="shared" si="39"/>
        <v>0.30851365827922017</v>
      </c>
      <c r="U108">
        <f t="shared" si="40"/>
        <v>1</v>
      </c>
      <c r="V108">
        <f t="shared" si="41"/>
        <v>0</v>
      </c>
      <c r="W108">
        <f>SUM($U$20:U108)</f>
        <v>42</v>
      </c>
      <c r="X108">
        <f>SUM($V$20:V108)</f>
        <v>47</v>
      </c>
      <c r="Y108">
        <f t="shared" si="42"/>
        <v>103</v>
      </c>
      <c r="Z108">
        <f t="shared" si="43"/>
        <v>8</v>
      </c>
      <c r="AB108">
        <f t="shared" si="44"/>
        <v>0.31333333333333335</v>
      </c>
      <c r="AC108">
        <f t="shared" si="45"/>
        <v>0.84</v>
      </c>
      <c r="AD108">
        <f t="shared" si="54"/>
        <v>0</v>
      </c>
      <c r="AE108">
        <f t="shared" si="55"/>
        <v>0.83</v>
      </c>
      <c r="AF108">
        <f t="shared" si="46"/>
        <v>0</v>
      </c>
      <c r="AR108" s="26">
        <f t="shared" si="47"/>
        <v>103</v>
      </c>
      <c r="AS108" s="26">
        <f t="shared" si="48"/>
        <v>8</v>
      </c>
      <c r="AT108" s="26">
        <f t="shared" si="49"/>
        <v>-39200</v>
      </c>
      <c r="AU108" s="26">
        <f t="shared" si="50"/>
        <v>412000</v>
      </c>
      <c r="AV108" s="26">
        <f t="shared" si="51"/>
        <v>372800</v>
      </c>
      <c r="AW108" s="26">
        <f t="shared" si="52"/>
        <v>1864</v>
      </c>
      <c r="AX108" s="26" t="str">
        <f t="shared" si="53"/>
        <v/>
      </c>
    </row>
    <row r="109" spans="1:50" x14ac:dyDescent="0.25">
      <c r="A109" s="1"/>
      <c r="B109" s="12">
        <v>327</v>
      </c>
      <c r="C109" s="153">
        <v>19.993206638525031</v>
      </c>
      <c r="D109" s="153">
        <v>5.8217824751343068</v>
      </c>
      <c r="E109" s="153">
        <v>0.77235548527797315</v>
      </c>
      <c r="F109" s="154">
        <v>31315.754007393618</v>
      </c>
      <c r="G109" s="154">
        <v>-1257.5400675690541</v>
      </c>
      <c r="H109" s="154">
        <v>-2934.7375106651471</v>
      </c>
      <c r="I109" s="10">
        <v>0</v>
      </c>
      <c r="J109" s="1">
        <v>127</v>
      </c>
      <c r="K109" s="12">
        <f t="shared" si="32"/>
        <v>327</v>
      </c>
      <c r="L109" s="11">
        <f t="shared" si="33"/>
        <v>-1.8052954581792655</v>
      </c>
      <c r="M109" s="11">
        <f t="shared" si="34"/>
        <v>-0.4429162242315256</v>
      </c>
      <c r="N109" s="11">
        <f t="shared" si="35"/>
        <v>-8.3837265287045215E-2</v>
      </c>
      <c r="O109" s="11">
        <f t="shared" si="36"/>
        <v>-0.41777886943140502</v>
      </c>
      <c r="P109" s="11">
        <f t="shared" si="37"/>
        <v>0.40744598203059457</v>
      </c>
      <c r="Q109" s="11">
        <f t="shared" si="38"/>
        <v>0.45218568286634797</v>
      </c>
      <c r="R109" s="10">
        <v>0</v>
      </c>
      <c r="S109" s="1">
        <v>127</v>
      </c>
      <c r="T109" s="1">
        <f t="shared" si="39"/>
        <v>0.29657123408150948</v>
      </c>
      <c r="U109">
        <f t="shared" si="40"/>
        <v>0</v>
      </c>
      <c r="V109">
        <f t="shared" si="41"/>
        <v>1</v>
      </c>
      <c r="W109">
        <f>SUM($U$20:U109)</f>
        <v>42</v>
      </c>
      <c r="X109">
        <f>SUM($V$20:V109)</f>
        <v>48</v>
      </c>
      <c r="Y109">
        <f t="shared" si="42"/>
        <v>102</v>
      </c>
      <c r="Z109">
        <f t="shared" si="43"/>
        <v>8</v>
      </c>
      <c r="AB109">
        <f t="shared" si="44"/>
        <v>0.32</v>
      </c>
      <c r="AC109">
        <f t="shared" si="45"/>
        <v>0.84</v>
      </c>
      <c r="AD109">
        <f t="shared" si="54"/>
        <v>6.6666666666666541E-3</v>
      </c>
      <c r="AE109">
        <f t="shared" si="55"/>
        <v>0.84</v>
      </c>
      <c r="AF109">
        <f t="shared" si="46"/>
        <v>5.5999999999999895E-3</v>
      </c>
      <c r="AR109" s="26">
        <f t="shared" si="47"/>
        <v>102</v>
      </c>
      <c r="AS109" s="26">
        <f t="shared" si="48"/>
        <v>8</v>
      </c>
      <c r="AT109" s="26">
        <f t="shared" si="49"/>
        <v>-39200</v>
      </c>
      <c r="AU109" s="26">
        <f t="shared" si="50"/>
        <v>408000</v>
      </c>
      <c r="AV109" s="26">
        <f t="shared" si="51"/>
        <v>368800</v>
      </c>
      <c r="AW109" s="26">
        <f t="shared" si="52"/>
        <v>1844</v>
      </c>
      <c r="AX109" s="26" t="str">
        <f t="shared" si="53"/>
        <v/>
      </c>
    </row>
    <row r="110" spans="1:50" x14ac:dyDescent="0.25">
      <c r="A110" s="1"/>
      <c r="B110" s="12">
        <v>257</v>
      </c>
      <c r="C110" s="153">
        <v>39.733773474871953</v>
      </c>
      <c r="D110" s="153">
        <v>9.6152485022570744</v>
      </c>
      <c r="E110" s="153">
        <v>0.22591740080201733</v>
      </c>
      <c r="F110" s="154">
        <v>37849.149636688679</v>
      </c>
      <c r="G110" s="154">
        <v>-5312.3587230322892</v>
      </c>
      <c r="H110" s="154">
        <v>-4687.3120225127868</v>
      </c>
      <c r="I110" s="10">
        <v>0</v>
      </c>
      <c r="J110" s="1">
        <v>57</v>
      </c>
      <c r="K110" s="12">
        <f t="shared" si="32"/>
        <v>257</v>
      </c>
      <c r="L110" s="11">
        <f t="shared" si="33"/>
        <v>0.58258896416457306</v>
      </c>
      <c r="M110" s="11">
        <f t="shared" si="34"/>
        <v>0.10376937871222482</v>
      </c>
      <c r="N110" s="11">
        <f t="shared" si="35"/>
        <v>-0.99938958900705954</v>
      </c>
      <c r="O110" s="11">
        <f t="shared" si="36"/>
        <v>-0.23995095800487651</v>
      </c>
      <c r="P110" s="11">
        <f t="shared" si="37"/>
        <v>-0.55834115577376842</v>
      </c>
      <c r="Q110" s="11">
        <f t="shared" si="38"/>
        <v>0.2123748056879837</v>
      </c>
      <c r="R110" s="10">
        <v>0</v>
      </c>
      <c r="S110" s="1">
        <v>57</v>
      </c>
      <c r="T110" s="1">
        <f t="shared" si="39"/>
        <v>0.29324228122170415</v>
      </c>
      <c r="U110">
        <f t="shared" si="40"/>
        <v>0</v>
      </c>
      <c r="V110">
        <f t="shared" si="41"/>
        <v>1</v>
      </c>
      <c r="W110">
        <f>SUM($U$20:U110)</f>
        <v>42</v>
      </c>
      <c r="X110">
        <f>SUM($V$20:V110)</f>
        <v>49</v>
      </c>
      <c r="Y110">
        <f t="shared" si="42"/>
        <v>101</v>
      </c>
      <c r="Z110">
        <f t="shared" si="43"/>
        <v>8</v>
      </c>
      <c r="AB110">
        <f t="shared" si="44"/>
        <v>0.32666666666666666</v>
      </c>
      <c r="AC110">
        <f t="shared" si="45"/>
        <v>0.84</v>
      </c>
      <c r="AD110">
        <f t="shared" si="54"/>
        <v>6.6666666666666541E-3</v>
      </c>
      <c r="AE110">
        <f t="shared" si="55"/>
        <v>0.84</v>
      </c>
      <c r="AF110">
        <f t="shared" si="46"/>
        <v>5.5999999999999895E-3</v>
      </c>
      <c r="AR110" s="26">
        <f t="shared" si="47"/>
        <v>101</v>
      </c>
      <c r="AS110" s="26">
        <f t="shared" si="48"/>
        <v>8</v>
      </c>
      <c r="AT110" s="26">
        <f t="shared" si="49"/>
        <v>-39200</v>
      </c>
      <c r="AU110" s="26">
        <f t="shared" si="50"/>
        <v>404000</v>
      </c>
      <c r="AV110" s="26">
        <f t="shared" si="51"/>
        <v>364800</v>
      </c>
      <c r="AW110" s="26">
        <f t="shared" si="52"/>
        <v>1824</v>
      </c>
      <c r="AX110" s="26" t="str">
        <f t="shared" si="53"/>
        <v/>
      </c>
    </row>
    <row r="111" spans="1:50" x14ac:dyDescent="0.25">
      <c r="A111" s="1"/>
      <c r="B111" s="12">
        <v>275</v>
      </c>
      <c r="C111" s="153">
        <v>23.681441383921474</v>
      </c>
      <c r="D111" s="153">
        <v>3.3202051940343136</v>
      </c>
      <c r="E111" s="153">
        <v>0.58215808448724371</v>
      </c>
      <c r="F111" s="154">
        <v>35399.142574070553</v>
      </c>
      <c r="G111" s="154">
        <v>-334.37517857166893</v>
      </c>
      <c r="H111" s="154">
        <v>-2881.3579340504357</v>
      </c>
      <c r="I111" s="10">
        <v>0</v>
      </c>
      <c r="J111" s="1">
        <v>75</v>
      </c>
      <c r="K111" s="12">
        <f t="shared" si="32"/>
        <v>275</v>
      </c>
      <c r="L111" s="11">
        <f t="shared" si="33"/>
        <v>-1.3591543535447419</v>
      </c>
      <c r="M111" s="11">
        <f t="shared" si="34"/>
        <v>-0.80342460217680112</v>
      </c>
      <c r="N111" s="11">
        <f t="shared" si="35"/>
        <v>-0.40251137898184475</v>
      </c>
      <c r="O111" s="11">
        <f t="shared" si="36"/>
        <v>-0.306635981175995</v>
      </c>
      <c r="P111" s="11">
        <f t="shared" si="37"/>
        <v>0.62732777000278939</v>
      </c>
      <c r="Q111" s="11">
        <f t="shared" si="38"/>
        <v>0.45948979633190801</v>
      </c>
      <c r="R111" s="10">
        <v>0</v>
      </c>
      <c r="S111" s="1">
        <v>75</v>
      </c>
      <c r="T111" s="1">
        <f t="shared" si="39"/>
        <v>0.29276092251523828</v>
      </c>
      <c r="U111">
        <f t="shared" si="40"/>
        <v>0</v>
      </c>
      <c r="V111">
        <f t="shared" si="41"/>
        <v>1</v>
      </c>
      <c r="W111">
        <f>SUM($U$20:U111)</f>
        <v>42</v>
      </c>
      <c r="X111">
        <f>SUM($V$20:V111)</f>
        <v>50</v>
      </c>
      <c r="Y111">
        <f t="shared" si="42"/>
        <v>100</v>
      </c>
      <c r="Z111">
        <f t="shared" si="43"/>
        <v>8</v>
      </c>
      <c r="AB111">
        <f t="shared" si="44"/>
        <v>0.33333333333333331</v>
      </c>
      <c r="AC111">
        <f t="shared" si="45"/>
        <v>0.84</v>
      </c>
      <c r="AD111">
        <f t="shared" si="54"/>
        <v>6.6666666666666541E-3</v>
      </c>
      <c r="AE111">
        <f t="shared" si="55"/>
        <v>0.84</v>
      </c>
      <c r="AF111">
        <f t="shared" si="46"/>
        <v>5.5999999999999895E-3</v>
      </c>
      <c r="AR111" s="26">
        <f t="shared" si="47"/>
        <v>100</v>
      </c>
      <c r="AS111" s="26">
        <f t="shared" si="48"/>
        <v>8</v>
      </c>
      <c r="AT111" s="26">
        <f t="shared" si="49"/>
        <v>-39200</v>
      </c>
      <c r="AU111" s="26">
        <f t="shared" si="50"/>
        <v>400000</v>
      </c>
      <c r="AV111" s="26">
        <f t="shared" si="51"/>
        <v>360800</v>
      </c>
      <c r="AW111" s="26">
        <f t="shared" si="52"/>
        <v>1804</v>
      </c>
      <c r="AX111" s="26" t="str">
        <f t="shared" si="53"/>
        <v/>
      </c>
    </row>
    <row r="112" spans="1:50" x14ac:dyDescent="0.25">
      <c r="A112" s="1"/>
      <c r="B112" s="12">
        <v>353</v>
      </c>
      <c r="C112" s="153">
        <v>26.757543904706051</v>
      </c>
      <c r="D112" s="153">
        <v>3.1284296582164401</v>
      </c>
      <c r="E112" s="153">
        <v>0.44954054932403908</v>
      </c>
      <c r="F112" s="154">
        <v>22083.486446877629</v>
      </c>
      <c r="G112" s="154">
        <v>-588.47791003762291</v>
      </c>
      <c r="H112" s="154">
        <v>445.77262347636474</v>
      </c>
      <c r="I112" s="10">
        <v>0</v>
      </c>
      <c r="J112" s="1">
        <v>153</v>
      </c>
      <c r="K112" s="12">
        <f t="shared" si="32"/>
        <v>353</v>
      </c>
      <c r="L112" s="11">
        <f t="shared" si="33"/>
        <v>-0.98705879257079976</v>
      </c>
      <c r="M112" s="11">
        <f t="shared" si="34"/>
        <v>-0.8310618404382899</v>
      </c>
      <c r="N112" s="11">
        <f t="shared" si="35"/>
        <v>-0.62471092168234132</v>
      </c>
      <c r="O112" s="11">
        <f t="shared" si="36"/>
        <v>-0.66906548226960405</v>
      </c>
      <c r="P112" s="11">
        <f t="shared" si="37"/>
        <v>0.56680492777897662</v>
      </c>
      <c r="Q112" s="11">
        <f t="shared" si="38"/>
        <v>0.91475266367001651</v>
      </c>
      <c r="R112" s="10">
        <v>0</v>
      </c>
      <c r="S112" s="1">
        <v>153</v>
      </c>
      <c r="T112" s="1">
        <f t="shared" si="39"/>
        <v>0.28983373778162153</v>
      </c>
      <c r="U112">
        <f t="shared" si="40"/>
        <v>0</v>
      </c>
      <c r="V112">
        <f t="shared" si="41"/>
        <v>1</v>
      </c>
      <c r="W112">
        <f>SUM($U$20:U112)</f>
        <v>42</v>
      </c>
      <c r="X112">
        <f>SUM($V$20:V112)</f>
        <v>51</v>
      </c>
      <c r="Y112">
        <f t="shared" si="42"/>
        <v>99</v>
      </c>
      <c r="Z112">
        <f t="shared" si="43"/>
        <v>8</v>
      </c>
      <c r="AB112">
        <f t="shared" si="44"/>
        <v>0.34</v>
      </c>
      <c r="AC112">
        <f t="shared" si="45"/>
        <v>0.84</v>
      </c>
      <c r="AD112">
        <f t="shared" si="54"/>
        <v>6.6666666666667096E-3</v>
      </c>
      <c r="AE112">
        <f t="shared" si="55"/>
        <v>0.84</v>
      </c>
      <c r="AF112">
        <f t="shared" si="46"/>
        <v>5.6000000000000355E-3</v>
      </c>
      <c r="AR112" s="26">
        <f t="shared" si="47"/>
        <v>99</v>
      </c>
      <c r="AS112" s="26">
        <f t="shared" si="48"/>
        <v>8</v>
      </c>
      <c r="AT112" s="26">
        <f t="shared" si="49"/>
        <v>-39200</v>
      </c>
      <c r="AU112" s="26">
        <f t="shared" si="50"/>
        <v>396000</v>
      </c>
      <c r="AV112" s="26">
        <f t="shared" si="51"/>
        <v>356800</v>
      </c>
      <c r="AW112" s="26">
        <f t="shared" si="52"/>
        <v>1784</v>
      </c>
      <c r="AX112" s="26" t="str">
        <f t="shared" si="53"/>
        <v/>
      </c>
    </row>
    <row r="113" spans="1:50" x14ac:dyDescent="0.25">
      <c r="A113" s="1"/>
      <c r="B113" s="12">
        <v>398</v>
      </c>
      <c r="C113" s="153">
        <v>32.836250108882908</v>
      </c>
      <c r="D113" s="153">
        <v>3.9738117390068077</v>
      </c>
      <c r="E113" s="153">
        <v>0.74918195435305901</v>
      </c>
      <c r="F113" s="154">
        <v>29402.889007848848</v>
      </c>
      <c r="G113" s="154">
        <v>-441.76527706804916</v>
      </c>
      <c r="H113" s="154">
        <v>-3908.3679858516634</v>
      </c>
      <c r="I113" s="10">
        <v>0</v>
      </c>
      <c r="J113" s="1">
        <v>198</v>
      </c>
      <c r="K113" s="12">
        <f t="shared" si="32"/>
        <v>398</v>
      </c>
      <c r="L113" s="11">
        <f t="shared" si="33"/>
        <v>-0.25175833370895728</v>
      </c>
      <c r="M113" s="11">
        <f t="shared" si="34"/>
        <v>-0.70923177546595173</v>
      </c>
      <c r="N113" s="11">
        <f t="shared" si="35"/>
        <v>-0.12266431759151598</v>
      </c>
      <c r="O113" s="11">
        <f t="shared" si="36"/>
        <v>-0.46984379967758644</v>
      </c>
      <c r="P113" s="11">
        <f t="shared" si="37"/>
        <v>0.60174932009711812</v>
      </c>
      <c r="Q113" s="11">
        <f t="shared" si="38"/>
        <v>0.3189604323998706</v>
      </c>
      <c r="R113" s="10">
        <v>0</v>
      </c>
      <c r="S113" s="1">
        <v>198</v>
      </c>
      <c r="T113" s="1">
        <f t="shared" si="39"/>
        <v>0.28779681724463746</v>
      </c>
      <c r="U113">
        <f t="shared" si="40"/>
        <v>0</v>
      </c>
      <c r="V113">
        <f t="shared" si="41"/>
        <v>1</v>
      </c>
      <c r="W113">
        <f>SUM($U$20:U113)</f>
        <v>42</v>
      </c>
      <c r="X113">
        <f>SUM($V$20:V113)</f>
        <v>52</v>
      </c>
      <c r="Y113">
        <f t="shared" si="42"/>
        <v>98</v>
      </c>
      <c r="Z113">
        <f t="shared" si="43"/>
        <v>8</v>
      </c>
      <c r="AB113">
        <f t="shared" si="44"/>
        <v>0.34666666666666668</v>
      </c>
      <c r="AC113">
        <f t="shared" si="45"/>
        <v>0.84</v>
      </c>
      <c r="AD113">
        <f t="shared" si="54"/>
        <v>6.6666666666666541E-3</v>
      </c>
      <c r="AE113">
        <f t="shared" si="55"/>
        <v>0.84</v>
      </c>
      <c r="AF113">
        <f t="shared" si="46"/>
        <v>5.5999999999999895E-3</v>
      </c>
      <c r="AR113" s="26">
        <f t="shared" si="47"/>
        <v>98</v>
      </c>
      <c r="AS113" s="26">
        <f t="shared" si="48"/>
        <v>8</v>
      </c>
      <c r="AT113" s="26">
        <f t="shared" si="49"/>
        <v>-39200</v>
      </c>
      <c r="AU113" s="26">
        <f t="shared" si="50"/>
        <v>392000</v>
      </c>
      <c r="AV113" s="26">
        <f t="shared" si="51"/>
        <v>352800</v>
      </c>
      <c r="AW113" s="26">
        <f t="shared" si="52"/>
        <v>1764</v>
      </c>
      <c r="AX113" s="26" t="str">
        <f t="shared" si="53"/>
        <v/>
      </c>
    </row>
    <row r="114" spans="1:50" x14ac:dyDescent="0.25">
      <c r="A114" s="1"/>
      <c r="B114" s="12">
        <v>256</v>
      </c>
      <c r="C114" s="153">
        <v>30.334947975892256</v>
      </c>
      <c r="D114" s="153">
        <v>5.4983941152555875</v>
      </c>
      <c r="E114" s="153">
        <v>1.3933046803516005</v>
      </c>
      <c r="F114" s="154">
        <v>23034.272959528153</v>
      </c>
      <c r="G114" s="154">
        <v>-482.58136405681756</v>
      </c>
      <c r="H114" s="154">
        <v>-1782.0750680992912</v>
      </c>
      <c r="I114" s="10">
        <v>0</v>
      </c>
      <c r="J114" s="1">
        <v>56</v>
      </c>
      <c r="K114" s="12">
        <f t="shared" si="32"/>
        <v>256</v>
      </c>
      <c r="L114" s="11">
        <f t="shared" si="33"/>
        <v>-0.55432413379259315</v>
      </c>
      <c r="M114" s="11">
        <f t="shared" si="34"/>
        <v>-0.48952050623675541</v>
      </c>
      <c r="N114" s="11">
        <f t="shared" si="35"/>
        <v>0.95655778515484502</v>
      </c>
      <c r="O114" s="11">
        <f t="shared" si="36"/>
        <v>-0.64318669130843298</v>
      </c>
      <c r="P114" s="11">
        <f t="shared" si="37"/>
        <v>0.59202763950453607</v>
      </c>
      <c r="Q114" s="11">
        <f t="shared" si="38"/>
        <v>0.60990850125360097</v>
      </c>
      <c r="R114" s="10">
        <v>0</v>
      </c>
      <c r="S114" s="1">
        <v>56</v>
      </c>
      <c r="T114" s="1">
        <f t="shared" si="39"/>
        <v>0.2830299811931053</v>
      </c>
      <c r="U114">
        <f t="shared" si="40"/>
        <v>0</v>
      </c>
      <c r="V114">
        <f t="shared" si="41"/>
        <v>1</v>
      </c>
      <c r="W114">
        <f>SUM($U$20:U114)</f>
        <v>42</v>
      </c>
      <c r="X114">
        <f>SUM($V$20:V114)</f>
        <v>53</v>
      </c>
      <c r="Y114">
        <f t="shared" si="42"/>
        <v>97</v>
      </c>
      <c r="Z114">
        <f t="shared" si="43"/>
        <v>8</v>
      </c>
      <c r="AB114">
        <f t="shared" si="44"/>
        <v>0.35333333333333333</v>
      </c>
      <c r="AC114">
        <f t="shared" si="45"/>
        <v>0.84</v>
      </c>
      <c r="AD114">
        <f t="shared" si="54"/>
        <v>6.6666666666666541E-3</v>
      </c>
      <c r="AE114">
        <f t="shared" si="55"/>
        <v>0.84</v>
      </c>
      <c r="AF114">
        <f t="shared" si="46"/>
        <v>5.5999999999999895E-3</v>
      </c>
      <c r="AR114" s="26">
        <f t="shared" si="47"/>
        <v>97</v>
      </c>
      <c r="AS114" s="26">
        <f t="shared" si="48"/>
        <v>8</v>
      </c>
      <c r="AT114" s="26">
        <f t="shared" si="49"/>
        <v>-39200</v>
      </c>
      <c r="AU114" s="26">
        <f t="shared" si="50"/>
        <v>388000</v>
      </c>
      <c r="AV114" s="26">
        <f t="shared" si="51"/>
        <v>348800</v>
      </c>
      <c r="AW114" s="26">
        <f t="shared" si="52"/>
        <v>1744</v>
      </c>
      <c r="AX114" s="26" t="str">
        <f t="shared" si="53"/>
        <v/>
      </c>
    </row>
    <row r="115" spans="1:50" x14ac:dyDescent="0.25">
      <c r="A115" s="1"/>
      <c r="B115" s="12">
        <v>356</v>
      </c>
      <c r="C115" s="153">
        <v>37.215676417891366</v>
      </c>
      <c r="D115" s="153">
        <v>2.8221810041540287</v>
      </c>
      <c r="E115" s="153">
        <v>0.47334951572573497</v>
      </c>
      <c r="F115" s="154">
        <v>28101.317754540465</v>
      </c>
      <c r="G115" s="154">
        <v>-546.96605188954095</v>
      </c>
      <c r="H115" s="154">
        <v>-2218.5350205821096</v>
      </c>
      <c r="I115" s="10">
        <v>0</v>
      </c>
      <c r="J115" s="1">
        <v>156</v>
      </c>
      <c r="K115" s="12">
        <f t="shared" si="32"/>
        <v>356</v>
      </c>
      <c r="L115" s="11">
        <f t="shared" si="33"/>
        <v>0.27799159438476351</v>
      </c>
      <c r="M115" s="11">
        <f t="shared" si="34"/>
        <v>-0.87519607780848874</v>
      </c>
      <c r="N115" s="11">
        <f t="shared" si="35"/>
        <v>-0.58481920268667609</v>
      </c>
      <c r="O115" s="11">
        <f t="shared" si="36"/>
        <v>-0.50527035436391454</v>
      </c>
      <c r="P115" s="11">
        <f t="shared" si="37"/>
        <v>0.5766923289360566</v>
      </c>
      <c r="Q115" s="11">
        <f t="shared" si="38"/>
        <v>0.55018616514146246</v>
      </c>
      <c r="R115" s="10">
        <v>0</v>
      </c>
      <c r="S115" s="1">
        <v>156</v>
      </c>
      <c r="T115" s="1">
        <f t="shared" si="39"/>
        <v>0.28221115654718454</v>
      </c>
      <c r="U115">
        <f t="shared" si="40"/>
        <v>0</v>
      </c>
      <c r="V115">
        <f t="shared" si="41"/>
        <v>1</v>
      </c>
      <c r="W115">
        <f>SUM($U$20:U115)</f>
        <v>42</v>
      </c>
      <c r="X115">
        <f>SUM($V$20:V115)</f>
        <v>54</v>
      </c>
      <c r="Y115">
        <f t="shared" si="42"/>
        <v>96</v>
      </c>
      <c r="Z115">
        <f t="shared" si="43"/>
        <v>8</v>
      </c>
      <c r="AB115">
        <f t="shared" si="44"/>
        <v>0.36</v>
      </c>
      <c r="AC115">
        <f t="shared" si="45"/>
        <v>0.84</v>
      </c>
      <c r="AD115">
        <f t="shared" si="54"/>
        <v>6.6666666666666541E-3</v>
      </c>
      <c r="AE115">
        <f t="shared" si="55"/>
        <v>0.84</v>
      </c>
      <c r="AF115">
        <f t="shared" si="46"/>
        <v>5.5999999999999895E-3</v>
      </c>
      <c r="AR115" s="26">
        <f t="shared" si="47"/>
        <v>96</v>
      </c>
      <c r="AS115" s="26">
        <f t="shared" si="48"/>
        <v>8</v>
      </c>
      <c r="AT115" s="26">
        <f t="shared" si="49"/>
        <v>-39200</v>
      </c>
      <c r="AU115" s="26">
        <f t="shared" si="50"/>
        <v>384000</v>
      </c>
      <c r="AV115" s="26">
        <f t="shared" si="51"/>
        <v>344800</v>
      </c>
      <c r="AW115" s="26">
        <f t="shared" si="52"/>
        <v>1724</v>
      </c>
      <c r="AX115" s="26" t="str">
        <f t="shared" si="53"/>
        <v/>
      </c>
    </row>
    <row r="116" spans="1:50" x14ac:dyDescent="0.25">
      <c r="A116" s="1"/>
      <c r="B116" s="12">
        <v>400</v>
      </c>
      <c r="C116" s="14">
        <v>41.33334201303505</v>
      </c>
      <c r="D116" s="14">
        <v>6.5645177008507698</v>
      </c>
      <c r="E116" s="14">
        <v>1.4069205485972041</v>
      </c>
      <c r="F116" s="13">
        <v>53666.250198363043</v>
      </c>
      <c r="G116" s="13">
        <v>-1227.5111165463902</v>
      </c>
      <c r="H116" s="13">
        <v>-10750.936638874882</v>
      </c>
      <c r="I116" s="10">
        <v>0</v>
      </c>
      <c r="J116" s="1">
        <v>200</v>
      </c>
      <c r="K116" s="12">
        <f t="shared" ref="K116:K147" si="56">B116</f>
        <v>400</v>
      </c>
      <c r="L116" s="11">
        <f t="shared" ref="L116:L147" si="57">(C116-C$221)/C$223</f>
        <v>0.77607807855607225</v>
      </c>
      <c r="M116" s="11">
        <f t="shared" ref="M116:M147" si="58">(D116-D$221)/D$223</f>
        <v>-0.33587884685811109</v>
      </c>
      <c r="N116" s="11">
        <f t="shared" ref="N116:N147" si="59">(E116-E$221)/E$223</f>
        <v>0.97937105561655347</v>
      </c>
      <c r="O116" s="11">
        <f t="shared" ref="O116:O147" si="60">(F116-F$221)/F$223</f>
        <v>0.19056360399317127</v>
      </c>
      <c r="P116" s="11">
        <f t="shared" ref="P116:P147" si="61">(G116-G$221)/G$223</f>
        <v>0.41459835483039187</v>
      </c>
      <c r="Q116" s="11">
        <f t="shared" ref="Q116:Q147" si="62">(H116-H$221)/H$223</f>
        <v>-0.61733207884106123</v>
      </c>
      <c r="R116" s="10">
        <v>0</v>
      </c>
      <c r="S116" s="1">
        <v>200</v>
      </c>
      <c r="T116" s="1">
        <f t="shared" ref="T116:T147" si="63">$L$243*Q116 + $M$243*P116 + $N$243*O116 + $O$243*N116 + $P$243*M116 + $Q$243*L116 + $R$243</f>
        <v>0.27969591577539921</v>
      </c>
      <c r="U116">
        <f t="shared" si="40"/>
        <v>0</v>
      </c>
      <c r="V116">
        <f t="shared" si="41"/>
        <v>1</v>
      </c>
      <c r="W116">
        <f>SUM($U$20:U116)</f>
        <v>42</v>
      </c>
      <c r="X116">
        <f>SUM($V$20:V116)</f>
        <v>55</v>
      </c>
      <c r="Y116">
        <f t="shared" si="42"/>
        <v>95</v>
      </c>
      <c r="Z116">
        <f t="shared" si="43"/>
        <v>8</v>
      </c>
      <c r="AB116">
        <f t="shared" si="44"/>
        <v>0.36666666666666664</v>
      </c>
      <c r="AC116">
        <f t="shared" si="45"/>
        <v>0.84</v>
      </c>
      <c r="AD116">
        <f t="shared" si="54"/>
        <v>6.6666666666666541E-3</v>
      </c>
      <c r="AE116">
        <f t="shared" si="55"/>
        <v>0.84</v>
      </c>
      <c r="AF116">
        <f t="shared" si="46"/>
        <v>5.5999999999999895E-3</v>
      </c>
      <c r="AR116" s="26">
        <f t="shared" si="47"/>
        <v>95</v>
      </c>
      <c r="AS116" s="26">
        <f t="shared" si="48"/>
        <v>8</v>
      </c>
      <c r="AT116" s="26">
        <f t="shared" si="49"/>
        <v>-39200</v>
      </c>
      <c r="AU116" s="26">
        <f t="shared" si="50"/>
        <v>380000</v>
      </c>
      <c r="AV116" s="26">
        <f t="shared" si="51"/>
        <v>340800</v>
      </c>
      <c r="AW116" s="26">
        <f t="shared" si="52"/>
        <v>1704</v>
      </c>
      <c r="AX116" s="26" t="str">
        <f t="shared" si="53"/>
        <v/>
      </c>
    </row>
    <row r="117" spans="1:50" x14ac:dyDescent="0.25">
      <c r="A117" s="1"/>
      <c r="B117" s="12">
        <v>321</v>
      </c>
      <c r="C117" s="153">
        <v>31.153637812367997</v>
      </c>
      <c r="D117" s="153">
        <v>11.090193462077394</v>
      </c>
      <c r="E117" s="153">
        <v>3.5414599019940388E-2</v>
      </c>
      <c r="F117" s="154">
        <v>47486.178051233619</v>
      </c>
      <c r="G117" s="154">
        <v>-5785.7277384532945</v>
      </c>
      <c r="H117" s="154">
        <v>-5960.1739486310435</v>
      </c>
      <c r="I117" s="10">
        <v>0</v>
      </c>
      <c r="J117" s="1">
        <v>121</v>
      </c>
      <c r="K117" s="12">
        <f t="shared" si="56"/>
        <v>321</v>
      </c>
      <c r="L117" s="11">
        <f t="shared" si="57"/>
        <v>-0.45529269647580045</v>
      </c>
      <c r="M117" s="11">
        <f t="shared" si="58"/>
        <v>0.3163272792978789</v>
      </c>
      <c r="N117" s="11">
        <f t="shared" si="59"/>
        <v>-1.3185753994434262</v>
      </c>
      <c r="O117" s="11">
        <f t="shared" si="60"/>
        <v>2.2352556515572629E-2</v>
      </c>
      <c r="P117" s="11">
        <f t="shared" si="61"/>
        <v>-0.67108940554142493</v>
      </c>
      <c r="Q117" s="11">
        <f t="shared" si="62"/>
        <v>3.8204673139634694E-2</v>
      </c>
      <c r="R117" s="10">
        <v>0</v>
      </c>
      <c r="S117" s="1">
        <v>121</v>
      </c>
      <c r="T117" s="1">
        <f t="shared" si="63"/>
        <v>0.27892828982104995</v>
      </c>
      <c r="U117">
        <f t="shared" si="40"/>
        <v>0</v>
      </c>
      <c r="V117">
        <f t="shared" si="41"/>
        <v>1</v>
      </c>
      <c r="W117">
        <f>SUM($U$20:U117)</f>
        <v>42</v>
      </c>
      <c r="X117">
        <f>SUM($V$20:V117)</f>
        <v>56</v>
      </c>
      <c r="Y117">
        <f t="shared" si="42"/>
        <v>94</v>
      </c>
      <c r="Z117">
        <f t="shared" si="43"/>
        <v>8</v>
      </c>
      <c r="AB117">
        <f t="shared" si="44"/>
        <v>0.37333333333333335</v>
      </c>
      <c r="AC117">
        <f t="shared" si="45"/>
        <v>0.84</v>
      </c>
      <c r="AD117">
        <f t="shared" si="54"/>
        <v>6.6666666666667096E-3</v>
      </c>
      <c r="AE117">
        <f t="shared" si="55"/>
        <v>0.84</v>
      </c>
      <c r="AF117">
        <f t="shared" si="46"/>
        <v>5.6000000000000355E-3</v>
      </c>
      <c r="AR117" s="26">
        <f t="shared" si="47"/>
        <v>94</v>
      </c>
      <c r="AS117" s="26">
        <f t="shared" si="48"/>
        <v>8</v>
      </c>
      <c r="AT117" s="26">
        <f t="shared" si="49"/>
        <v>-39200</v>
      </c>
      <c r="AU117" s="26">
        <f t="shared" si="50"/>
        <v>376000</v>
      </c>
      <c r="AV117" s="26">
        <f t="shared" si="51"/>
        <v>336800</v>
      </c>
      <c r="AW117" s="26">
        <f t="shared" si="52"/>
        <v>1684</v>
      </c>
      <c r="AX117" s="26" t="str">
        <f t="shared" si="53"/>
        <v/>
      </c>
    </row>
    <row r="118" spans="1:50" x14ac:dyDescent="0.25">
      <c r="A118" s="1"/>
      <c r="B118" s="12">
        <v>293</v>
      </c>
      <c r="C118" s="153">
        <v>34.752827111124581</v>
      </c>
      <c r="D118" s="153">
        <v>8.690012187785527</v>
      </c>
      <c r="E118" s="153">
        <v>1.7803065286063755</v>
      </c>
      <c r="F118" s="154">
        <v>45687.945311392745</v>
      </c>
      <c r="G118" s="154">
        <v>-2364.2557872586622</v>
      </c>
      <c r="H118" s="154">
        <v>-5004.3073667063063</v>
      </c>
      <c r="I118" s="10">
        <v>0</v>
      </c>
      <c r="J118" s="1">
        <v>93</v>
      </c>
      <c r="K118" s="12">
        <f t="shared" si="56"/>
        <v>293</v>
      </c>
      <c r="L118" s="11">
        <f t="shared" si="57"/>
        <v>-1.9922824332963197E-2</v>
      </c>
      <c r="M118" s="11">
        <f t="shared" si="58"/>
        <v>-2.9568673830182142E-2</v>
      </c>
      <c r="N118" s="11">
        <f t="shared" si="59"/>
        <v>1.604976062576704</v>
      </c>
      <c r="O118" s="11">
        <f t="shared" si="60"/>
        <v>-2.6592278686334434E-2</v>
      </c>
      <c r="P118" s="11">
        <f t="shared" si="61"/>
        <v>0.1438455850456366</v>
      </c>
      <c r="Q118" s="11">
        <f t="shared" si="62"/>
        <v>0.1689992281940699</v>
      </c>
      <c r="R118" s="10">
        <v>0</v>
      </c>
      <c r="S118" s="1">
        <v>93</v>
      </c>
      <c r="T118" s="1">
        <f t="shared" si="63"/>
        <v>0.27065792146934869</v>
      </c>
      <c r="U118">
        <f t="shared" si="40"/>
        <v>0</v>
      </c>
      <c r="V118">
        <f t="shared" si="41"/>
        <v>1</v>
      </c>
      <c r="W118">
        <f>SUM($U$20:U118)</f>
        <v>42</v>
      </c>
      <c r="X118">
        <f>SUM($V$20:V118)</f>
        <v>57</v>
      </c>
      <c r="Y118">
        <f t="shared" si="42"/>
        <v>93</v>
      </c>
      <c r="Z118">
        <f t="shared" si="43"/>
        <v>8</v>
      </c>
      <c r="AB118">
        <f t="shared" si="44"/>
        <v>0.38</v>
      </c>
      <c r="AC118">
        <f t="shared" si="45"/>
        <v>0.84</v>
      </c>
      <c r="AD118">
        <f t="shared" si="54"/>
        <v>6.6666666666666541E-3</v>
      </c>
      <c r="AE118">
        <f t="shared" si="55"/>
        <v>0.84</v>
      </c>
      <c r="AF118">
        <f t="shared" si="46"/>
        <v>5.5999999999999895E-3</v>
      </c>
      <c r="AR118" s="26">
        <f t="shared" si="47"/>
        <v>93</v>
      </c>
      <c r="AS118" s="26">
        <f t="shared" si="48"/>
        <v>8</v>
      </c>
      <c r="AT118" s="26">
        <f t="shared" si="49"/>
        <v>-39200</v>
      </c>
      <c r="AU118" s="26">
        <f t="shared" si="50"/>
        <v>372000</v>
      </c>
      <c r="AV118" s="26">
        <f t="shared" si="51"/>
        <v>332800</v>
      </c>
      <c r="AW118" s="26">
        <f t="shared" si="52"/>
        <v>1664</v>
      </c>
      <c r="AX118" s="26" t="str">
        <f t="shared" si="53"/>
        <v/>
      </c>
    </row>
    <row r="119" spans="1:50" x14ac:dyDescent="0.25">
      <c r="A119" s="1"/>
      <c r="B119" s="12">
        <v>341</v>
      </c>
      <c r="C119" s="153">
        <v>23.551043286094185</v>
      </c>
      <c r="D119" s="153">
        <v>6.2021202646915778</v>
      </c>
      <c r="E119" s="153">
        <v>7.2933411193430622E-2</v>
      </c>
      <c r="F119" s="154">
        <v>19433.287136661562</v>
      </c>
      <c r="G119" s="154">
        <v>-1545.1936542955714</v>
      </c>
      <c r="H119" s="154">
        <v>-2135.0807116607775</v>
      </c>
      <c r="I119" s="10">
        <v>0</v>
      </c>
      <c r="J119" s="1">
        <v>141</v>
      </c>
      <c r="K119" s="12">
        <f t="shared" si="56"/>
        <v>341</v>
      </c>
      <c r="L119" s="11">
        <f t="shared" si="57"/>
        <v>-1.3749277398454705</v>
      </c>
      <c r="M119" s="11">
        <f t="shared" si="58"/>
        <v>-0.38810482159347032</v>
      </c>
      <c r="N119" s="11">
        <f t="shared" si="59"/>
        <v>-1.2557129514469685</v>
      </c>
      <c r="O119" s="11">
        <f t="shared" si="60"/>
        <v>-0.74119939776166177</v>
      </c>
      <c r="P119" s="11">
        <f t="shared" si="61"/>
        <v>0.33893191079600216</v>
      </c>
      <c r="Q119" s="11">
        <f t="shared" si="62"/>
        <v>0.56160550902182049</v>
      </c>
      <c r="R119" s="10">
        <v>0</v>
      </c>
      <c r="S119" s="1">
        <v>141</v>
      </c>
      <c r="T119" s="1">
        <f t="shared" si="63"/>
        <v>0.27023211727719487</v>
      </c>
      <c r="U119">
        <f t="shared" si="40"/>
        <v>0</v>
      </c>
      <c r="V119">
        <f t="shared" si="41"/>
        <v>1</v>
      </c>
      <c r="W119">
        <f>SUM($U$20:U119)</f>
        <v>42</v>
      </c>
      <c r="X119">
        <f>SUM($V$20:V119)</f>
        <v>58</v>
      </c>
      <c r="Y119">
        <f t="shared" si="42"/>
        <v>92</v>
      </c>
      <c r="Z119">
        <f t="shared" si="43"/>
        <v>8</v>
      </c>
      <c r="AB119">
        <f t="shared" si="44"/>
        <v>0.38666666666666666</v>
      </c>
      <c r="AC119">
        <f t="shared" si="45"/>
        <v>0.84</v>
      </c>
      <c r="AD119">
        <f t="shared" si="54"/>
        <v>6.6666666666666541E-3</v>
      </c>
      <c r="AE119">
        <f t="shared" si="55"/>
        <v>0.84</v>
      </c>
      <c r="AF119">
        <f t="shared" si="46"/>
        <v>5.5999999999999895E-3</v>
      </c>
      <c r="AR119" s="26">
        <f t="shared" si="47"/>
        <v>92</v>
      </c>
      <c r="AS119" s="26">
        <f t="shared" si="48"/>
        <v>8</v>
      </c>
      <c r="AT119" s="26">
        <f t="shared" si="49"/>
        <v>-39200</v>
      </c>
      <c r="AU119" s="26">
        <f t="shared" si="50"/>
        <v>368000</v>
      </c>
      <c r="AV119" s="26">
        <f t="shared" si="51"/>
        <v>328800</v>
      </c>
      <c r="AW119" s="26">
        <f t="shared" si="52"/>
        <v>1644</v>
      </c>
      <c r="AX119" s="26" t="str">
        <f t="shared" si="53"/>
        <v/>
      </c>
    </row>
    <row r="120" spans="1:50" x14ac:dyDescent="0.25">
      <c r="A120" s="1"/>
      <c r="B120" s="12">
        <v>301</v>
      </c>
      <c r="C120" s="153">
        <v>47.491248185820687</v>
      </c>
      <c r="D120" s="153">
        <v>1.5618465687200853</v>
      </c>
      <c r="E120" s="153">
        <v>0.15896837464603694</v>
      </c>
      <c r="F120" s="154">
        <v>31968.803823720878</v>
      </c>
      <c r="G120" s="154">
        <v>-943.97703860183867</v>
      </c>
      <c r="H120" s="154">
        <v>-986.7515793874461</v>
      </c>
      <c r="I120" s="10">
        <v>0</v>
      </c>
      <c r="J120" s="1">
        <v>101</v>
      </c>
      <c r="K120" s="12">
        <f t="shared" si="56"/>
        <v>301</v>
      </c>
      <c r="L120" s="11">
        <f t="shared" si="57"/>
        <v>1.5209588282403046</v>
      </c>
      <c r="M120" s="11">
        <f t="shared" si="58"/>
        <v>-1.056825934467194</v>
      </c>
      <c r="N120" s="11">
        <f t="shared" si="59"/>
        <v>-1.1115621081071569</v>
      </c>
      <c r="O120" s="11">
        <f t="shared" si="60"/>
        <v>-0.40000396469821575</v>
      </c>
      <c r="P120" s="11">
        <f t="shared" si="61"/>
        <v>0.48213123086644338</v>
      </c>
      <c r="Q120" s="11">
        <f t="shared" si="62"/>
        <v>0.71873538546263327</v>
      </c>
      <c r="R120" s="10">
        <v>0</v>
      </c>
      <c r="S120" s="1">
        <v>101</v>
      </c>
      <c r="T120" s="1">
        <f t="shared" si="63"/>
        <v>0.26708348684967442</v>
      </c>
      <c r="U120">
        <f t="shared" si="40"/>
        <v>0</v>
      </c>
      <c r="V120">
        <f t="shared" si="41"/>
        <v>1</v>
      </c>
      <c r="W120">
        <f>SUM($U$20:U120)</f>
        <v>42</v>
      </c>
      <c r="X120">
        <f>SUM($V$20:V120)</f>
        <v>59</v>
      </c>
      <c r="Y120">
        <f t="shared" si="42"/>
        <v>91</v>
      </c>
      <c r="Z120">
        <f t="shared" si="43"/>
        <v>8</v>
      </c>
      <c r="AB120">
        <f t="shared" si="44"/>
        <v>0.39333333333333331</v>
      </c>
      <c r="AC120">
        <f t="shared" si="45"/>
        <v>0.84</v>
      </c>
      <c r="AD120">
        <f t="shared" si="54"/>
        <v>6.6666666666666541E-3</v>
      </c>
      <c r="AE120">
        <f t="shared" si="55"/>
        <v>0.84</v>
      </c>
      <c r="AF120">
        <f t="shared" si="46"/>
        <v>5.5999999999999895E-3</v>
      </c>
      <c r="AR120" s="26">
        <f t="shared" si="47"/>
        <v>91</v>
      </c>
      <c r="AS120" s="26">
        <f t="shared" si="48"/>
        <v>8</v>
      </c>
      <c r="AT120" s="26">
        <f t="shared" si="49"/>
        <v>-39200</v>
      </c>
      <c r="AU120" s="26">
        <f t="shared" si="50"/>
        <v>364000</v>
      </c>
      <c r="AV120" s="26">
        <f t="shared" si="51"/>
        <v>324800</v>
      </c>
      <c r="AW120" s="26">
        <f t="shared" si="52"/>
        <v>1624</v>
      </c>
      <c r="AX120" s="26" t="str">
        <f t="shared" si="53"/>
        <v/>
      </c>
    </row>
    <row r="121" spans="1:50" x14ac:dyDescent="0.25">
      <c r="A121" s="1"/>
      <c r="B121" s="12">
        <v>279</v>
      </c>
      <c r="C121" s="153">
        <v>32.190072818035098</v>
      </c>
      <c r="D121" s="153">
        <v>3.4551143817064021</v>
      </c>
      <c r="E121" s="153">
        <v>1.5630640428650138</v>
      </c>
      <c r="F121" s="154">
        <v>54010.326865681775</v>
      </c>
      <c r="G121" s="154">
        <v>-393.85901682598956</v>
      </c>
      <c r="H121" s="154">
        <v>-1573.4316045496219</v>
      </c>
      <c r="I121" s="10">
        <v>1</v>
      </c>
      <c r="J121" s="1">
        <v>79</v>
      </c>
      <c r="K121" s="12">
        <f t="shared" si="56"/>
        <v>279</v>
      </c>
      <c r="L121" s="11">
        <f t="shared" si="57"/>
        <v>-0.3299220814716009</v>
      </c>
      <c r="M121" s="11">
        <f t="shared" si="58"/>
        <v>-0.78398251146665809</v>
      </c>
      <c r="N121" s="11">
        <f t="shared" si="59"/>
        <v>1.2409881410138035</v>
      </c>
      <c r="O121" s="11">
        <f t="shared" si="60"/>
        <v>0.19992878537688191</v>
      </c>
      <c r="P121" s="11">
        <f t="shared" si="61"/>
        <v>0.61315975639363451</v>
      </c>
      <c r="Q121" s="11">
        <f t="shared" si="62"/>
        <v>0.63845791337453228</v>
      </c>
      <c r="R121" s="10">
        <v>1</v>
      </c>
      <c r="S121" s="1">
        <v>79</v>
      </c>
      <c r="T121" s="1">
        <f t="shared" si="63"/>
        <v>0.26574363185061556</v>
      </c>
      <c r="U121">
        <f t="shared" si="40"/>
        <v>1</v>
      </c>
      <c r="V121">
        <f t="shared" si="41"/>
        <v>0</v>
      </c>
      <c r="W121">
        <f>SUM($U$20:U121)</f>
        <v>43</v>
      </c>
      <c r="X121">
        <f>SUM($V$20:V121)</f>
        <v>59</v>
      </c>
      <c r="Y121">
        <f t="shared" si="42"/>
        <v>91</v>
      </c>
      <c r="Z121">
        <f t="shared" si="43"/>
        <v>7</v>
      </c>
      <c r="AB121">
        <f t="shared" si="44"/>
        <v>0.39333333333333331</v>
      </c>
      <c r="AC121">
        <f t="shared" si="45"/>
        <v>0.86</v>
      </c>
      <c r="AD121">
        <f t="shared" si="54"/>
        <v>0</v>
      </c>
      <c r="AE121">
        <f t="shared" si="55"/>
        <v>0.85</v>
      </c>
      <c r="AF121">
        <f t="shared" si="46"/>
        <v>0</v>
      </c>
      <c r="AR121" s="26">
        <f t="shared" si="47"/>
        <v>91</v>
      </c>
      <c r="AS121" s="26">
        <f t="shared" si="48"/>
        <v>7</v>
      </c>
      <c r="AT121" s="26">
        <f t="shared" si="49"/>
        <v>-34300</v>
      </c>
      <c r="AU121" s="26">
        <f t="shared" si="50"/>
        <v>364000</v>
      </c>
      <c r="AV121" s="26">
        <f t="shared" si="51"/>
        <v>329700</v>
      </c>
      <c r="AW121" s="26">
        <f t="shared" si="52"/>
        <v>1648.5</v>
      </c>
      <c r="AX121" s="26" t="str">
        <f t="shared" si="53"/>
        <v/>
      </c>
    </row>
    <row r="122" spans="1:50" x14ac:dyDescent="0.25">
      <c r="A122" s="1"/>
      <c r="B122" s="12">
        <v>304</v>
      </c>
      <c r="C122" s="153">
        <v>43.926280205000971</v>
      </c>
      <c r="D122" s="153">
        <v>6.9775162490258174</v>
      </c>
      <c r="E122" s="153">
        <v>0.44889832549914355</v>
      </c>
      <c r="F122" s="154">
        <v>29016.881689286362</v>
      </c>
      <c r="G122" s="154">
        <v>-2067.9113940558859</v>
      </c>
      <c r="H122" s="154">
        <v>-7051.0851646908732</v>
      </c>
      <c r="I122" s="10">
        <v>0</v>
      </c>
      <c r="J122" s="1">
        <v>104</v>
      </c>
      <c r="K122" s="12">
        <f t="shared" si="56"/>
        <v>304</v>
      </c>
      <c r="L122" s="11">
        <f t="shared" si="57"/>
        <v>1.0897284801897069</v>
      </c>
      <c r="M122" s="11">
        <f t="shared" si="58"/>
        <v>-0.27636062296743419</v>
      </c>
      <c r="N122" s="11">
        <f t="shared" si="59"/>
        <v>-0.62578696219257657</v>
      </c>
      <c r="O122" s="11">
        <f t="shared" si="60"/>
        <v>-0.48035026203653708</v>
      </c>
      <c r="P122" s="11">
        <f t="shared" si="61"/>
        <v>0.2144296549226119</v>
      </c>
      <c r="Q122" s="11">
        <f t="shared" si="62"/>
        <v>-0.1110685097570062</v>
      </c>
      <c r="R122" s="10">
        <v>0</v>
      </c>
      <c r="S122" s="1">
        <v>104</v>
      </c>
      <c r="T122" s="1">
        <f t="shared" si="63"/>
        <v>0.26507511320134614</v>
      </c>
      <c r="U122">
        <f t="shared" si="40"/>
        <v>0</v>
      </c>
      <c r="V122">
        <f t="shared" si="41"/>
        <v>1</v>
      </c>
      <c r="W122">
        <f>SUM($U$20:U122)</f>
        <v>43</v>
      </c>
      <c r="X122">
        <f>SUM($V$20:V122)</f>
        <v>60</v>
      </c>
      <c r="Y122">
        <f t="shared" si="42"/>
        <v>90</v>
      </c>
      <c r="Z122">
        <f t="shared" si="43"/>
        <v>7</v>
      </c>
      <c r="AB122">
        <f t="shared" si="44"/>
        <v>0.4</v>
      </c>
      <c r="AC122">
        <f t="shared" si="45"/>
        <v>0.86</v>
      </c>
      <c r="AD122">
        <f t="shared" si="54"/>
        <v>6.6666666666667096E-3</v>
      </c>
      <c r="AE122">
        <f t="shared" si="55"/>
        <v>0.86</v>
      </c>
      <c r="AF122">
        <f t="shared" si="46"/>
        <v>5.7333333333333698E-3</v>
      </c>
      <c r="AR122" s="26">
        <f t="shared" si="47"/>
        <v>90</v>
      </c>
      <c r="AS122" s="26">
        <f t="shared" si="48"/>
        <v>7</v>
      </c>
      <c r="AT122" s="26">
        <f t="shared" si="49"/>
        <v>-34300</v>
      </c>
      <c r="AU122" s="26">
        <f t="shared" si="50"/>
        <v>360000</v>
      </c>
      <c r="AV122" s="26">
        <f t="shared" si="51"/>
        <v>325700</v>
      </c>
      <c r="AW122" s="26">
        <f t="shared" si="52"/>
        <v>1628.5</v>
      </c>
      <c r="AX122" s="26" t="str">
        <f t="shared" si="53"/>
        <v/>
      </c>
    </row>
    <row r="123" spans="1:50" x14ac:dyDescent="0.25">
      <c r="A123" s="1"/>
      <c r="B123" s="12">
        <v>300</v>
      </c>
      <c r="C123" s="153">
        <v>32.178508338951595</v>
      </c>
      <c r="D123" s="153">
        <v>5.4502119561979008</v>
      </c>
      <c r="E123" s="153">
        <v>2.0078647309409514</v>
      </c>
      <c r="F123" s="154">
        <v>55883.155792086887</v>
      </c>
      <c r="G123" s="154">
        <v>-884.02611140944828</v>
      </c>
      <c r="H123" s="154">
        <v>-2477.2900007045973</v>
      </c>
      <c r="I123" s="10">
        <v>0</v>
      </c>
      <c r="J123" s="1">
        <v>100</v>
      </c>
      <c r="K123" s="12">
        <f t="shared" si="56"/>
        <v>300</v>
      </c>
      <c r="L123" s="11">
        <f t="shared" si="57"/>
        <v>-0.33132095920824084</v>
      </c>
      <c r="M123" s="11">
        <f t="shared" si="58"/>
        <v>-0.49646415420598783</v>
      </c>
      <c r="N123" s="11">
        <f t="shared" si="59"/>
        <v>1.986247878813256</v>
      </c>
      <c r="O123" s="11">
        <f t="shared" si="60"/>
        <v>0.25090400183989336</v>
      </c>
      <c r="P123" s="11">
        <f t="shared" si="61"/>
        <v>0.49641049692038774</v>
      </c>
      <c r="Q123" s="11">
        <f t="shared" si="62"/>
        <v>0.51477981959782804</v>
      </c>
      <c r="R123" s="10">
        <v>0</v>
      </c>
      <c r="S123" s="1">
        <v>100</v>
      </c>
      <c r="T123" s="1">
        <f t="shared" si="63"/>
        <v>0.26278135954112297</v>
      </c>
      <c r="U123">
        <f t="shared" si="40"/>
        <v>0</v>
      </c>
      <c r="V123">
        <f t="shared" si="41"/>
        <v>1</v>
      </c>
      <c r="W123">
        <f>SUM($U$20:U123)</f>
        <v>43</v>
      </c>
      <c r="X123">
        <f>SUM($V$20:V123)</f>
        <v>61</v>
      </c>
      <c r="Y123">
        <f t="shared" si="42"/>
        <v>89</v>
      </c>
      <c r="Z123">
        <f t="shared" si="43"/>
        <v>7</v>
      </c>
      <c r="AB123">
        <f t="shared" si="44"/>
        <v>0.40666666666666668</v>
      </c>
      <c r="AC123">
        <f t="shared" si="45"/>
        <v>0.86</v>
      </c>
      <c r="AD123">
        <f t="shared" si="54"/>
        <v>6.6666666666666541E-3</v>
      </c>
      <c r="AE123">
        <f t="shared" si="55"/>
        <v>0.86</v>
      </c>
      <c r="AF123">
        <f t="shared" si="46"/>
        <v>5.7333333333333221E-3</v>
      </c>
      <c r="AR123" s="26">
        <f t="shared" si="47"/>
        <v>89</v>
      </c>
      <c r="AS123" s="26">
        <f t="shared" si="48"/>
        <v>7</v>
      </c>
      <c r="AT123" s="26">
        <f t="shared" si="49"/>
        <v>-34300</v>
      </c>
      <c r="AU123" s="26">
        <f t="shared" si="50"/>
        <v>356000</v>
      </c>
      <c r="AV123" s="26">
        <f t="shared" si="51"/>
        <v>321700</v>
      </c>
      <c r="AW123" s="26">
        <f t="shared" si="52"/>
        <v>1608.5</v>
      </c>
      <c r="AX123" s="26" t="str">
        <f t="shared" si="53"/>
        <v/>
      </c>
    </row>
    <row r="124" spans="1:50" x14ac:dyDescent="0.25">
      <c r="A124" s="1"/>
      <c r="B124" s="12">
        <v>316</v>
      </c>
      <c r="C124" s="153">
        <v>25.50488507938563</v>
      </c>
      <c r="D124" s="153">
        <v>6.4387431610594392</v>
      </c>
      <c r="E124" s="153">
        <v>1.052156324449524</v>
      </c>
      <c r="F124" s="154">
        <v>25686.041532085204</v>
      </c>
      <c r="G124" s="154">
        <v>-665.06293249923738</v>
      </c>
      <c r="H124" s="154">
        <v>-2279.2908895334999</v>
      </c>
      <c r="I124" s="10">
        <v>0</v>
      </c>
      <c r="J124" s="1">
        <v>116</v>
      </c>
      <c r="K124" s="12">
        <f t="shared" si="56"/>
        <v>316</v>
      </c>
      <c r="L124" s="11">
        <f t="shared" si="57"/>
        <v>-1.1385845577776361</v>
      </c>
      <c r="M124" s="11">
        <f t="shared" si="58"/>
        <v>-0.3540045212754323</v>
      </c>
      <c r="N124" s="11">
        <f t="shared" si="59"/>
        <v>0.38496664088285015</v>
      </c>
      <c r="O124" s="11">
        <f t="shared" si="60"/>
        <v>-0.57101006316580094</v>
      </c>
      <c r="P124" s="11">
        <f t="shared" si="61"/>
        <v>0.54856371012495653</v>
      </c>
      <c r="Q124" s="11">
        <f t="shared" si="62"/>
        <v>0.54187272789330432</v>
      </c>
      <c r="R124" s="10">
        <v>0</v>
      </c>
      <c r="S124" s="1">
        <v>116</v>
      </c>
      <c r="T124" s="1">
        <f t="shared" si="63"/>
        <v>0.25967235321371024</v>
      </c>
      <c r="U124">
        <f t="shared" si="40"/>
        <v>0</v>
      </c>
      <c r="V124">
        <f t="shared" si="41"/>
        <v>1</v>
      </c>
      <c r="W124">
        <f>SUM($U$20:U124)</f>
        <v>43</v>
      </c>
      <c r="X124">
        <f>SUM($V$20:V124)</f>
        <v>62</v>
      </c>
      <c r="Y124">
        <f t="shared" si="42"/>
        <v>88</v>
      </c>
      <c r="Z124">
        <f t="shared" si="43"/>
        <v>7</v>
      </c>
      <c r="AB124">
        <f t="shared" si="44"/>
        <v>0.41333333333333333</v>
      </c>
      <c r="AC124">
        <f t="shared" si="45"/>
        <v>0.86</v>
      </c>
      <c r="AD124">
        <f t="shared" si="54"/>
        <v>6.6666666666666541E-3</v>
      </c>
      <c r="AE124">
        <f t="shared" si="55"/>
        <v>0.86</v>
      </c>
      <c r="AF124">
        <f t="shared" si="46"/>
        <v>5.7333333333333221E-3</v>
      </c>
      <c r="AR124" s="26">
        <f t="shared" si="47"/>
        <v>88</v>
      </c>
      <c r="AS124" s="26">
        <f t="shared" si="48"/>
        <v>7</v>
      </c>
      <c r="AT124" s="26">
        <f t="shared" si="49"/>
        <v>-34300</v>
      </c>
      <c r="AU124" s="26">
        <f t="shared" si="50"/>
        <v>352000</v>
      </c>
      <c r="AV124" s="26">
        <f t="shared" si="51"/>
        <v>317700</v>
      </c>
      <c r="AW124" s="26">
        <f t="shared" si="52"/>
        <v>1588.5</v>
      </c>
      <c r="AX124" s="26" t="str">
        <f t="shared" si="53"/>
        <v/>
      </c>
    </row>
    <row r="125" spans="1:50" x14ac:dyDescent="0.25">
      <c r="A125" s="1"/>
      <c r="B125" s="12">
        <v>333</v>
      </c>
      <c r="C125" s="153">
        <v>28.149110266710959</v>
      </c>
      <c r="D125" s="153">
        <v>9.8600152343115255</v>
      </c>
      <c r="E125" s="153">
        <v>0.23780957282667098</v>
      </c>
      <c r="F125" s="154">
        <v>38970.418793951401</v>
      </c>
      <c r="G125" s="154">
        <v>-4145.2425090144379</v>
      </c>
      <c r="H125" s="154">
        <v>-4004.4703893491228</v>
      </c>
      <c r="I125" s="10">
        <v>0</v>
      </c>
      <c r="J125" s="1">
        <v>133</v>
      </c>
      <c r="K125" s="12">
        <f t="shared" si="56"/>
        <v>333</v>
      </c>
      <c r="L125" s="11">
        <f t="shared" si="57"/>
        <v>-0.81873031112258787</v>
      </c>
      <c r="M125" s="11">
        <f t="shared" si="58"/>
        <v>0.13904330697124503</v>
      </c>
      <c r="N125" s="11">
        <f t="shared" si="59"/>
        <v>-0.97946435677934707</v>
      </c>
      <c r="O125" s="11">
        <f t="shared" si="60"/>
        <v>-0.20943191956046384</v>
      </c>
      <c r="P125" s="11">
        <f t="shared" si="61"/>
        <v>-0.28035441367800096</v>
      </c>
      <c r="Q125" s="11">
        <f t="shared" si="62"/>
        <v>0.30581040566726775</v>
      </c>
      <c r="R125" s="10">
        <v>0</v>
      </c>
      <c r="S125" s="1">
        <v>133</v>
      </c>
      <c r="T125" s="1">
        <f t="shared" si="63"/>
        <v>0.25791771873212871</v>
      </c>
      <c r="U125">
        <f t="shared" si="40"/>
        <v>0</v>
      </c>
      <c r="V125">
        <f t="shared" si="41"/>
        <v>1</v>
      </c>
      <c r="W125">
        <f>SUM($U$20:U125)</f>
        <v>43</v>
      </c>
      <c r="X125">
        <f>SUM($V$20:V125)</f>
        <v>63</v>
      </c>
      <c r="Y125">
        <f t="shared" si="42"/>
        <v>87</v>
      </c>
      <c r="Z125">
        <f t="shared" si="43"/>
        <v>7</v>
      </c>
      <c r="AB125">
        <f t="shared" si="44"/>
        <v>0.42</v>
      </c>
      <c r="AC125">
        <f t="shared" si="45"/>
        <v>0.86</v>
      </c>
      <c r="AD125">
        <f t="shared" si="54"/>
        <v>6.6666666666666541E-3</v>
      </c>
      <c r="AE125">
        <f t="shared" si="55"/>
        <v>0.86</v>
      </c>
      <c r="AF125">
        <f t="shared" si="46"/>
        <v>5.7333333333333221E-3</v>
      </c>
      <c r="AR125" s="26">
        <f t="shared" si="47"/>
        <v>87</v>
      </c>
      <c r="AS125" s="26">
        <f t="shared" si="48"/>
        <v>7</v>
      </c>
      <c r="AT125" s="26">
        <f t="shared" si="49"/>
        <v>-34300</v>
      </c>
      <c r="AU125" s="26">
        <f t="shared" si="50"/>
        <v>348000</v>
      </c>
      <c r="AV125" s="26">
        <f t="shared" si="51"/>
        <v>313700</v>
      </c>
      <c r="AW125" s="26">
        <f t="shared" si="52"/>
        <v>1568.5</v>
      </c>
      <c r="AX125" s="26" t="str">
        <f t="shared" si="53"/>
        <v/>
      </c>
    </row>
    <row r="126" spans="1:50" x14ac:dyDescent="0.25">
      <c r="A126" s="1"/>
      <c r="B126" s="12">
        <v>276</v>
      </c>
      <c r="C126" s="153">
        <v>28.006758649933708</v>
      </c>
      <c r="D126" s="153">
        <v>7.1696235031519224</v>
      </c>
      <c r="E126" s="153">
        <v>0.54731314730515823</v>
      </c>
      <c r="F126" s="154">
        <v>21383.393989760545</v>
      </c>
      <c r="G126" s="154">
        <v>-1387.768556901573</v>
      </c>
      <c r="H126" s="154">
        <v>-3139.100533716376</v>
      </c>
      <c r="I126" s="10">
        <v>0</v>
      </c>
      <c r="J126" s="1">
        <v>76</v>
      </c>
      <c r="K126" s="12">
        <f t="shared" si="56"/>
        <v>276</v>
      </c>
      <c r="L126" s="11">
        <f t="shared" si="57"/>
        <v>-0.83594963471222206</v>
      </c>
      <c r="M126" s="11">
        <f t="shared" si="58"/>
        <v>-0.2486755799748509</v>
      </c>
      <c r="N126" s="11">
        <f t="shared" si="59"/>
        <v>-0.46089377236412743</v>
      </c>
      <c r="O126" s="11">
        <f t="shared" si="60"/>
        <v>-0.68812080763462102</v>
      </c>
      <c r="P126" s="11">
        <f t="shared" si="61"/>
        <v>0.37642782544704922</v>
      </c>
      <c r="Q126" s="11">
        <f t="shared" si="62"/>
        <v>0.42422197833371122</v>
      </c>
      <c r="R126" s="10">
        <v>0</v>
      </c>
      <c r="S126" s="1">
        <v>76</v>
      </c>
      <c r="T126" s="1">
        <f t="shared" si="63"/>
        <v>0.25635990103159756</v>
      </c>
      <c r="U126">
        <f t="shared" si="40"/>
        <v>0</v>
      </c>
      <c r="V126">
        <f t="shared" si="41"/>
        <v>1</v>
      </c>
      <c r="W126">
        <f>SUM($U$20:U126)</f>
        <v>43</v>
      </c>
      <c r="X126">
        <f>SUM($V$20:V126)</f>
        <v>64</v>
      </c>
      <c r="Y126">
        <f t="shared" si="42"/>
        <v>86</v>
      </c>
      <c r="Z126">
        <f t="shared" si="43"/>
        <v>7</v>
      </c>
      <c r="AB126">
        <f t="shared" si="44"/>
        <v>0.42666666666666669</v>
      </c>
      <c r="AC126">
        <f t="shared" si="45"/>
        <v>0.86</v>
      </c>
      <c r="AD126">
        <f t="shared" si="54"/>
        <v>6.6666666666667096E-3</v>
      </c>
      <c r="AE126">
        <f t="shared" si="55"/>
        <v>0.86</v>
      </c>
      <c r="AF126">
        <f t="shared" si="46"/>
        <v>5.7333333333333698E-3</v>
      </c>
      <c r="AR126" s="26">
        <f t="shared" si="47"/>
        <v>86</v>
      </c>
      <c r="AS126" s="26">
        <f t="shared" si="48"/>
        <v>7</v>
      </c>
      <c r="AT126" s="26">
        <f t="shared" si="49"/>
        <v>-34300</v>
      </c>
      <c r="AU126" s="26">
        <f t="shared" si="50"/>
        <v>344000</v>
      </c>
      <c r="AV126" s="26">
        <f t="shared" si="51"/>
        <v>309700</v>
      </c>
      <c r="AW126" s="26">
        <f t="shared" si="52"/>
        <v>1548.5</v>
      </c>
      <c r="AX126" s="26" t="str">
        <f t="shared" si="53"/>
        <v/>
      </c>
    </row>
    <row r="127" spans="1:50" x14ac:dyDescent="0.25">
      <c r="A127" s="1"/>
      <c r="B127" s="12">
        <v>226</v>
      </c>
      <c r="C127" s="153">
        <v>41.888813662230362</v>
      </c>
      <c r="D127" s="153">
        <v>6.6073622875280753</v>
      </c>
      <c r="E127" s="153">
        <v>1.1490962512408311</v>
      </c>
      <c r="F127" s="154">
        <v>18651.195652120248</v>
      </c>
      <c r="G127" s="154">
        <v>-820.38289105507647</v>
      </c>
      <c r="H127" s="154">
        <v>-4042.1289998951197</v>
      </c>
      <c r="I127" s="10">
        <v>0</v>
      </c>
      <c r="J127" s="1">
        <v>26</v>
      </c>
      <c r="K127" s="12">
        <f t="shared" si="56"/>
        <v>226</v>
      </c>
      <c r="L127" s="11">
        <f t="shared" si="57"/>
        <v>0.84326977113325374</v>
      </c>
      <c r="M127" s="11">
        <f t="shared" si="58"/>
        <v>-0.32970440940879936</v>
      </c>
      <c r="N127" s="11">
        <f t="shared" si="59"/>
        <v>0.54738865676438531</v>
      </c>
      <c r="O127" s="11">
        <f t="shared" si="60"/>
        <v>-0.76248659711889111</v>
      </c>
      <c r="P127" s="11">
        <f t="shared" si="61"/>
        <v>0.51156920285755347</v>
      </c>
      <c r="Q127" s="11">
        <f t="shared" si="62"/>
        <v>0.30065744676748718</v>
      </c>
      <c r="R127" s="10">
        <v>0</v>
      </c>
      <c r="S127" s="1">
        <v>26</v>
      </c>
      <c r="T127" s="1">
        <f t="shared" si="63"/>
        <v>0.25604867641335233</v>
      </c>
      <c r="U127">
        <f t="shared" si="40"/>
        <v>0</v>
      </c>
      <c r="V127">
        <f t="shared" si="41"/>
        <v>1</v>
      </c>
      <c r="W127">
        <f>SUM($U$20:U127)</f>
        <v>43</v>
      </c>
      <c r="X127">
        <f>SUM($V$20:V127)</f>
        <v>65</v>
      </c>
      <c r="Y127">
        <f t="shared" si="42"/>
        <v>85</v>
      </c>
      <c r="Z127">
        <f t="shared" si="43"/>
        <v>7</v>
      </c>
      <c r="AB127">
        <f t="shared" si="44"/>
        <v>0.43333333333333335</v>
      </c>
      <c r="AC127">
        <f t="shared" si="45"/>
        <v>0.86</v>
      </c>
      <c r="AD127">
        <f t="shared" si="54"/>
        <v>6.6666666666666541E-3</v>
      </c>
      <c r="AE127">
        <f t="shared" si="55"/>
        <v>0.86</v>
      </c>
      <c r="AF127">
        <f t="shared" si="46"/>
        <v>5.7333333333333221E-3</v>
      </c>
      <c r="AR127" s="26">
        <f t="shared" si="47"/>
        <v>85</v>
      </c>
      <c r="AS127" s="26">
        <f t="shared" si="48"/>
        <v>7</v>
      </c>
      <c r="AT127" s="26">
        <f t="shared" si="49"/>
        <v>-34300</v>
      </c>
      <c r="AU127" s="26">
        <f t="shared" si="50"/>
        <v>340000</v>
      </c>
      <c r="AV127" s="26">
        <f t="shared" si="51"/>
        <v>305700</v>
      </c>
      <c r="AW127" s="26">
        <f t="shared" si="52"/>
        <v>1528.5</v>
      </c>
      <c r="AX127" s="26" t="str">
        <f t="shared" si="53"/>
        <v/>
      </c>
    </row>
    <row r="128" spans="1:50" x14ac:dyDescent="0.25">
      <c r="A128" s="1"/>
      <c r="B128" s="12">
        <v>205</v>
      </c>
      <c r="C128" s="153">
        <v>39.243112838383688</v>
      </c>
      <c r="D128" s="153">
        <v>5.3964300445119999</v>
      </c>
      <c r="E128" s="153">
        <v>0.73987613847749789</v>
      </c>
      <c r="F128" s="154">
        <v>27598.755250262671</v>
      </c>
      <c r="G128" s="154">
        <v>-775.59124126531003</v>
      </c>
      <c r="H128" s="154">
        <v>-4374.0530295272365</v>
      </c>
      <c r="I128" s="10">
        <v>0</v>
      </c>
      <c r="J128" s="1">
        <v>5</v>
      </c>
      <c r="K128" s="12">
        <f t="shared" si="56"/>
        <v>205</v>
      </c>
      <c r="L128" s="11">
        <f t="shared" si="57"/>
        <v>0.52323702659151505</v>
      </c>
      <c r="M128" s="11">
        <f t="shared" si="58"/>
        <v>-0.50421479612745368</v>
      </c>
      <c r="N128" s="11">
        <f t="shared" si="59"/>
        <v>-0.1382561322746953</v>
      </c>
      <c r="O128" s="11">
        <f t="shared" si="60"/>
        <v>-0.51894925054100838</v>
      </c>
      <c r="P128" s="11">
        <f t="shared" si="61"/>
        <v>0.52223779322464892</v>
      </c>
      <c r="Q128" s="11">
        <f t="shared" si="62"/>
        <v>0.25523912522705883</v>
      </c>
      <c r="R128" s="10">
        <v>0</v>
      </c>
      <c r="S128" s="1">
        <v>5</v>
      </c>
      <c r="T128" s="1">
        <f t="shared" si="63"/>
        <v>0.25491697669599905</v>
      </c>
      <c r="U128">
        <f t="shared" si="40"/>
        <v>0</v>
      </c>
      <c r="V128">
        <f t="shared" si="41"/>
        <v>1</v>
      </c>
      <c r="W128">
        <f>SUM($U$20:U128)</f>
        <v>43</v>
      </c>
      <c r="X128">
        <f>SUM($V$20:V128)</f>
        <v>66</v>
      </c>
      <c r="Y128">
        <f t="shared" si="42"/>
        <v>84</v>
      </c>
      <c r="Z128">
        <f t="shared" si="43"/>
        <v>7</v>
      </c>
      <c r="AB128">
        <f t="shared" si="44"/>
        <v>0.44</v>
      </c>
      <c r="AC128">
        <f t="shared" si="45"/>
        <v>0.86</v>
      </c>
      <c r="AD128">
        <f t="shared" si="54"/>
        <v>6.6666666666666541E-3</v>
      </c>
      <c r="AE128">
        <f t="shared" si="55"/>
        <v>0.86</v>
      </c>
      <c r="AF128">
        <f t="shared" si="46"/>
        <v>5.7333333333333221E-3</v>
      </c>
      <c r="AR128" s="26">
        <f t="shared" si="47"/>
        <v>84</v>
      </c>
      <c r="AS128" s="26">
        <f t="shared" si="48"/>
        <v>7</v>
      </c>
      <c r="AT128" s="26">
        <f t="shared" si="49"/>
        <v>-34300</v>
      </c>
      <c r="AU128" s="26">
        <f t="shared" si="50"/>
        <v>336000</v>
      </c>
      <c r="AV128" s="26">
        <f t="shared" si="51"/>
        <v>301700</v>
      </c>
      <c r="AW128" s="26">
        <f t="shared" si="52"/>
        <v>1508.5</v>
      </c>
      <c r="AX128" s="26" t="str">
        <f t="shared" si="53"/>
        <v/>
      </c>
    </row>
    <row r="129" spans="1:50" x14ac:dyDescent="0.25">
      <c r="A129" s="1"/>
      <c r="B129" s="12">
        <v>306</v>
      </c>
      <c r="C129" s="153">
        <v>52.283920986631507</v>
      </c>
      <c r="D129" s="153">
        <v>1.2791286923719498</v>
      </c>
      <c r="E129" s="153">
        <v>0.23236293706782918</v>
      </c>
      <c r="F129" s="154">
        <v>21335.584435103094</v>
      </c>
      <c r="G129" s="154">
        <v>-60.34677701830303</v>
      </c>
      <c r="H129" s="154">
        <v>-1374.2229521978788</v>
      </c>
      <c r="I129" s="10">
        <v>0</v>
      </c>
      <c r="J129" s="1">
        <v>106</v>
      </c>
      <c r="K129" s="12">
        <f t="shared" si="56"/>
        <v>306</v>
      </c>
      <c r="L129" s="11">
        <f t="shared" si="57"/>
        <v>2.1006964222680247</v>
      </c>
      <c r="M129" s="11">
        <f t="shared" si="58"/>
        <v>-1.0975690943081653</v>
      </c>
      <c r="N129" s="11">
        <f t="shared" si="59"/>
        <v>-0.98859014827729219</v>
      </c>
      <c r="O129" s="11">
        <f t="shared" si="60"/>
        <v>-0.68942210235690071</v>
      </c>
      <c r="P129" s="11">
        <f t="shared" si="61"/>
        <v>0.69259655958398347</v>
      </c>
      <c r="Q129" s="11">
        <f t="shared" si="62"/>
        <v>0.6657163274043173</v>
      </c>
      <c r="R129" s="10">
        <v>0</v>
      </c>
      <c r="S129" s="1">
        <v>106</v>
      </c>
      <c r="T129" s="1">
        <f t="shared" si="63"/>
        <v>0.25435538782300843</v>
      </c>
      <c r="U129">
        <f t="shared" si="40"/>
        <v>0</v>
      </c>
      <c r="V129">
        <f t="shared" si="41"/>
        <v>1</v>
      </c>
      <c r="W129">
        <f>SUM($U$20:U129)</f>
        <v>43</v>
      </c>
      <c r="X129">
        <f>SUM($V$20:V129)</f>
        <v>67</v>
      </c>
      <c r="Y129">
        <f t="shared" si="42"/>
        <v>83</v>
      </c>
      <c r="Z129">
        <f t="shared" si="43"/>
        <v>7</v>
      </c>
      <c r="AB129">
        <f t="shared" si="44"/>
        <v>0.44666666666666666</v>
      </c>
      <c r="AC129">
        <f t="shared" si="45"/>
        <v>0.86</v>
      </c>
      <c r="AD129">
        <f t="shared" si="54"/>
        <v>6.6666666666666541E-3</v>
      </c>
      <c r="AE129">
        <f t="shared" si="55"/>
        <v>0.86</v>
      </c>
      <c r="AF129">
        <f t="shared" si="46"/>
        <v>5.7333333333333221E-3</v>
      </c>
      <c r="AR129" s="26">
        <f t="shared" si="47"/>
        <v>83</v>
      </c>
      <c r="AS129" s="26">
        <f t="shared" si="48"/>
        <v>7</v>
      </c>
      <c r="AT129" s="26">
        <f t="shared" si="49"/>
        <v>-34300</v>
      </c>
      <c r="AU129" s="26">
        <f t="shared" si="50"/>
        <v>332000</v>
      </c>
      <c r="AV129" s="26">
        <f t="shared" si="51"/>
        <v>297700</v>
      </c>
      <c r="AW129" s="26">
        <f t="shared" si="52"/>
        <v>1488.5</v>
      </c>
      <c r="AX129" s="26" t="str">
        <f t="shared" si="53"/>
        <v/>
      </c>
    </row>
    <row r="130" spans="1:50" x14ac:dyDescent="0.25">
      <c r="A130" s="1"/>
      <c r="B130" s="12">
        <v>218</v>
      </c>
      <c r="C130" s="153">
        <v>27.543626052091923</v>
      </c>
      <c r="D130" s="153">
        <v>5.3836858613713128</v>
      </c>
      <c r="E130" s="153">
        <v>0.13461835982432455</v>
      </c>
      <c r="F130" s="154">
        <v>27477.166018931493</v>
      </c>
      <c r="G130" s="154">
        <v>-580.85111731150846</v>
      </c>
      <c r="H130" s="154">
        <v>-4856.9831665107668</v>
      </c>
      <c r="I130" s="10">
        <v>0</v>
      </c>
      <c r="J130" s="1">
        <v>18</v>
      </c>
      <c r="K130" s="12">
        <f t="shared" si="56"/>
        <v>218</v>
      </c>
      <c r="L130" s="11">
        <f t="shared" si="57"/>
        <v>-0.89197168945027561</v>
      </c>
      <c r="M130" s="11">
        <f t="shared" si="58"/>
        <v>-0.50605139131361809</v>
      </c>
      <c r="N130" s="11">
        <f t="shared" si="59"/>
        <v>-1.1523603490899677</v>
      </c>
      <c r="O130" s="11">
        <f t="shared" si="60"/>
        <v>-0.52225870251459316</v>
      </c>
      <c r="P130" s="11">
        <f t="shared" si="61"/>
        <v>0.56862149688932551</v>
      </c>
      <c r="Q130" s="11">
        <f t="shared" si="62"/>
        <v>0.18915811184760822</v>
      </c>
      <c r="R130" s="10">
        <v>0</v>
      </c>
      <c r="S130" s="1">
        <v>18</v>
      </c>
      <c r="T130" s="1">
        <f t="shared" si="63"/>
        <v>0.25133259098169825</v>
      </c>
      <c r="U130">
        <f t="shared" si="40"/>
        <v>0</v>
      </c>
      <c r="V130">
        <f t="shared" si="41"/>
        <v>1</v>
      </c>
      <c r="W130">
        <f>SUM($U$20:U130)</f>
        <v>43</v>
      </c>
      <c r="X130">
        <f>SUM($V$20:V130)</f>
        <v>68</v>
      </c>
      <c r="Y130">
        <f t="shared" si="42"/>
        <v>82</v>
      </c>
      <c r="Z130">
        <f t="shared" si="43"/>
        <v>7</v>
      </c>
      <c r="AB130">
        <f t="shared" si="44"/>
        <v>0.45333333333333331</v>
      </c>
      <c r="AC130">
        <f t="shared" si="45"/>
        <v>0.86</v>
      </c>
      <c r="AD130">
        <f t="shared" si="54"/>
        <v>6.6666666666666541E-3</v>
      </c>
      <c r="AE130">
        <f t="shared" si="55"/>
        <v>0.86</v>
      </c>
      <c r="AF130">
        <f t="shared" si="46"/>
        <v>5.7333333333333221E-3</v>
      </c>
      <c r="AR130" s="26">
        <f t="shared" si="47"/>
        <v>82</v>
      </c>
      <c r="AS130" s="26">
        <f t="shared" si="48"/>
        <v>7</v>
      </c>
      <c r="AT130" s="26">
        <f t="shared" si="49"/>
        <v>-34300</v>
      </c>
      <c r="AU130" s="26">
        <f t="shared" si="50"/>
        <v>328000</v>
      </c>
      <c r="AV130" s="26">
        <f t="shared" si="51"/>
        <v>293700</v>
      </c>
      <c r="AW130" s="26">
        <f t="shared" si="52"/>
        <v>1468.5</v>
      </c>
      <c r="AX130" s="26" t="str">
        <f t="shared" si="53"/>
        <v/>
      </c>
    </row>
    <row r="131" spans="1:50" x14ac:dyDescent="0.25">
      <c r="A131" s="1"/>
      <c r="B131" s="12">
        <v>383</v>
      </c>
      <c r="C131" s="153">
        <v>30.37831009205345</v>
      </c>
      <c r="D131" s="153">
        <v>7.7387477022796887</v>
      </c>
      <c r="E131" s="153">
        <v>1.2258194110381249</v>
      </c>
      <c r="F131" s="154">
        <v>34103.341572278834</v>
      </c>
      <c r="G131" s="154">
        <v>-591.30471722299433</v>
      </c>
      <c r="H131" s="154">
        <v>-7259.6093914749072</v>
      </c>
      <c r="I131" s="10">
        <v>0</v>
      </c>
      <c r="J131" s="1">
        <v>183</v>
      </c>
      <c r="K131" s="12">
        <f t="shared" si="56"/>
        <v>383</v>
      </c>
      <c r="L131" s="11">
        <f t="shared" si="57"/>
        <v>-0.54907890843713203</v>
      </c>
      <c r="M131" s="11">
        <f t="shared" si="58"/>
        <v>-0.16665770931896778</v>
      </c>
      <c r="N131" s="11">
        <f t="shared" si="59"/>
        <v>0.67593765294740127</v>
      </c>
      <c r="O131" s="11">
        <f t="shared" si="60"/>
        <v>-0.34190547943503236</v>
      </c>
      <c r="P131" s="11">
        <f t="shared" si="61"/>
        <v>0.56613163157200397</v>
      </c>
      <c r="Q131" s="11">
        <f t="shared" si="62"/>
        <v>-0.13960160629582355</v>
      </c>
      <c r="R131" s="10">
        <v>0</v>
      </c>
      <c r="S131" s="1">
        <v>183</v>
      </c>
      <c r="T131" s="1">
        <f t="shared" si="63"/>
        <v>0.24901470763017955</v>
      </c>
      <c r="U131">
        <f t="shared" si="40"/>
        <v>0</v>
      </c>
      <c r="V131">
        <f t="shared" si="41"/>
        <v>1</v>
      </c>
      <c r="W131">
        <f>SUM($U$20:U131)</f>
        <v>43</v>
      </c>
      <c r="X131">
        <f>SUM($V$20:V131)</f>
        <v>69</v>
      </c>
      <c r="Y131">
        <f t="shared" si="42"/>
        <v>81</v>
      </c>
      <c r="Z131">
        <f t="shared" si="43"/>
        <v>7</v>
      </c>
      <c r="AB131">
        <f t="shared" si="44"/>
        <v>0.46</v>
      </c>
      <c r="AC131">
        <f t="shared" si="45"/>
        <v>0.86</v>
      </c>
      <c r="AD131">
        <f t="shared" si="54"/>
        <v>6.6666666666667096E-3</v>
      </c>
      <c r="AE131">
        <f t="shared" si="55"/>
        <v>0.86</v>
      </c>
      <c r="AF131">
        <f t="shared" si="46"/>
        <v>5.7333333333333698E-3</v>
      </c>
      <c r="AR131" s="26">
        <f t="shared" si="47"/>
        <v>81</v>
      </c>
      <c r="AS131" s="26">
        <f t="shared" si="48"/>
        <v>7</v>
      </c>
      <c r="AT131" s="26">
        <f t="shared" si="49"/>
        <v>-34300</v>
      </c>
      <c r="AU131" s="26">
        <f t="shared" si="50"/>
        <v>324000</v>
      </c>
      <c r="AV131" s="26">
        <f t="shared" si="51"/>
        <v>289700</v>
      </c>
      <c r="AW131" s="26">
        <f t="shared" si="52"/>
        <v>1448.5</v>
      </c>
      <c r="AX131" s="26" t="str">
        <f t="shared" si="53"/>
        <v/>
      </c>
    </row>
    <row r="132" spans="1:50" x14ac:dyDescent="0.25">
      <c r="A132" s="1"/>
      <c r="B132" s="12">
        <v>296</v>
      </c>
      <c r="C132" s="153">
        <v>36.85936294043573</v>
      </c>
      <c r="D132" s="153">
        <v>15.01738439148939</v>
      </c>
      <c r="E132" s="153">
        <v>0.70254984138283982</v>
      </c>
      <c r="F132" s="154">
        <v>40213.306075290726</v>
      </c>
      <c r="G132" s="154">
        <v>-5712.0553758574133</v>
      </c>
      <c r="H132" s="154">
        <v>-8996.958971262593</v>
      </c>
      <c r="I132" s="10">
        <v>0</v>
      </c>
      <c r="J132" s="1">
        <v>96</v>
      </c>
      <c r="K132" s="12">
        <f t="shared" si="56"/>
        <v>296</v>
      </c>
      <c r="L132" s="11">
        <f t="shared" si="57"/>
        <v>0.23489073465053886</v>
      </c>
      <c r="M132" s="11">
        <f t="shared" si="58"/>
        <v>0.88228430270879221</v>
      </c>
      <c r="N132" s="11">
        <f t="shared" si="59"/>
        <v>-0.20079602290777859</v>
      </c>
      <c r="O132" s="11">
        <f t="shared" si="60"/>
        <v>-0.17560264273110154</v>
      </c>
      <c r="P132" s="11">
        <f t="shared" si="61"/>
        <v>-0.65354193270662997</v>
      </c>
      <c r="Q132" s="11">
        <f t="shared" si="62"/>
        <v>-0.3773292029702226</v>
      </c>
      <c r="R132" s="10">
        <v>0</v>
      </c>
      <c r="S132" s="1">
        <v>96</v>
      </c>
      <c r="T132" s="1">
        <f t="shared" si="63"/>
        <v>0.2376512806448938</v>
      </c>
      <c r="U132">
        <f t="shared" si="40"/>
        <v>0</v>
      </c>
      <c r="V132">
        <f t="shared" si="41"/>
        <v>1</v>
      </c>
      <c r="W132">
        <f>SUM($U$20:U132)</f>
        <v>43</v>
      </c>
      <c r="X132">
        <f>SUM($V$20:V132)</f>
        <v>70</v>
      </c>
      <c r="Y132">
        <f t="shared" si="42"/>
        <v>80</v>
      </c>
      <c r="Z132">
        <f t="shared" si="43"/>
        <v>7</v>
      </c>
      <c r="AB132">
        <f t="shared" si="44"/>
        <v>0.46666666666666667</v>
      </c>
      <c r="AC132">
        <f t="shared" si="45"/>
        <v>0.86</v>
      </c>
      <c r="AD132">
        <f t="shared" si="54"/>
        <v>6.6666666666666541E-3</v>
      </c>
      <c r="AE132">
        <f t="shared" si="55"/>
        <v>0.86</v>
      </c>
      <c r="AF132">
        <f t="shared" si="46"/>
        <v>5.7333333333333221E-3</v>
      </c>
      <c r="AR132" s="26">
        <f t="shared" si="47"/>
        <v>80</v>
      </c>
      <c r="AS132" s="26">
        <f t="shared" si="48"/>
        <v>7</v>
      </c>
      <c r="AT132" s="26">
        <f t="shared" si="49"/>
        <v>-34300</v>
      </c>
      <c r="AU132" s="26">
        <f t="shared" si="50"/>
        <v>320000</v>
      </c>
      <c r="AV132" s="26">
        <f t="shared" si="51"/>
        <v>285700</v>
      </c>
      <c r="AW132" s="26">
        <f t="shared" si="52"/>
        <v>1428.5</v>
      </c>
      <c r="AX132" s="26" t="str">
        <f t="shared" si="53"/>
        <v/>
      </c>
    </row>
    <row r="133" spans="1:50" x14ac:dyDescent="0.25">
      <c r="A133" s="1"/>
      <c r="B133" s="12">
        <v>382</v>
      </c>
      <c r="C133" s="153">
        <v>45.850528273993667</v>
      </c>
      <c r="D133" s="153">
        <v>2.5607943491492673</v>
      </c>
      <c r="E133" s="153">
        <v>0.24483094495159874</v>
      </c>
      <c r="F133" s="154">
        <v>42964.690424199231</v>
      </c>
      <c r="G133" s="154">
        <v>-756.51981670364125</v>
      </c>
      <c r="H133" s="154">
        <v>-2553.6212064702536</v>
      </c>
      <c r="I133" s="10">
        <v>0</v>
      </c>
      <c r="J133" s="1">
        <v>182</v>
      </c>
      <c r="K133" s="12">
        <f t="shared" si="56"/>
        <v>382</v>
      </c>
      <c r="L133" s="11">
        <f t="shared" si="57"/>
        <v>1.3224919072364236</v>
      </c>
      <c r="M133" s="11">
        <f t="shared" si="58"/>
        <v>-0.91286514353124426</v>
      </c>
      <c r="N133" s="11">
        <f t="shared" si="59"/>
        <v>-0.96770010800659623</v>
      </c>
      <c r="O133" s="11">
        <f t="shared" si="60"/>
        <v>-0.10071464266813433</v>
      </c>
      <c r="P133" s="11">
        <f t="shared" si="61"/>
        <v>0.52678027418528306</v>
      </c>
      <c r="Q133" s="11">
        <f t="shared" si="62"/>
        <v>0.50433515474221147</v>
      </c>
      <c r="R133" s="10">
        <v>0</v>
      </c>
      <c r="S133" s="1">
        <v>182</v>
      </c>
      <c r="T133" s="1">
        <f t="shared" si="63"/>
        <v>0.23200232563831336</v>
      </c>
      <c r="U133">
        <f t="shared" si="40"/>
        <v>0</v>
      </c>
      <c r="V133">
        <f t="shared" si="41"/>
        <v>1</v>
      </c>
      <c r="W133">
        <f>SUM($U$20:U133)</f>
        <v>43</v>
      </c>
      <c r="X133">
        <f>SUM($V$20:V133)</f>
        <v>71</v>
      </c>
      <c r="Y133">
        <f t="shared" si="42"/>
        <v>79</v>
      </c>
      <c r="Z133">
        <f t="shared" si="43"/>
        <v>7</v>
      </c>
      <c r="AB133">
        <f t="shared" si="44"/>
        <v>0.47333333333333333</v>
      </c>
      <c r="AC133">
        <f t="shared" si="45"/>
        <v>0.86</v>
      </c>
      <c r="AD133">
        <f t="shared" si="54"/>
        <v>6.6666666666666541E-3</v>
      </c>
      <c r="AE133">
        <f t="shared" si="55"/>
        <v>0.86</v>
      </c>
      <c r="AF133">
        <f t="shared" si="46"/>
        <v>5.7333333333333221E-3</v>
      </c>
      <c r="AR133" s="26">
        <f t="shared" si="47"/>
        <v>79</v>
      </c>
      <c r="AS133" s="26">
        <f t="shared" si="48"/>
        <v>7</v>
      </c>
      <c r="AT133" s="26">
        <f t="shared" si="49"/>
        <v>-34300</v>
      </c>
      <c r="AU133" s="26">
        <f t="shared" si="50"/>
        <v>316000</v>
      </c>
      <c r="AV133" s="26">
        <f t="shared" si="51"/>
        <v>281700</v>
      </c>
      <c r="AW133" s="26">
        <f t="shared" si="52"/>
        <v>1408.5</v>
      </c>
      <c r="AX133" s="26" t="str">
        <f t="shared" si="53"/>
        <v/>
      </c>
    </row>
    <row r="134" spans="1:50" x14ac:dyDescent="0.25">
      <c r="A134" s="1"/>
      <c r="B134" s="12">
        <v>247</v>
      </c>
      <c r="C134" s="153">
        <v>24.911717354252179</v>
      </c>
      <c r="D134" s="153">
        <v>7.4087884932694372</v>
      </c>
      <c r="E134" s="153">
        <v>0.55104542253393629</v>
      </c>
      <c r="F134" s="154">
        <v>19123.718897803727</v>
      </c>
      <c r="G134" s="154">
        <v>-740.07521925080721</v>
      </c>
      <c r="H134" s="154">
        <v>-2415.0524934692403</v>
      </c>
      <c r="I134" s="10">
        <v>0</v>
      </c>
      <c r="J134" s="1">
        <v>47</v>
      </c>
      <c r="K134" s="12">
        <f t="shared" si="56"/>
        <v>247</v>
      </c>
      <c r="L134" s="11">
        <f t="shared" si="57"/>
        <v>-1.2103360926968538</v>
      </c>
      <c r="M134" s="11">
        <f t="shared" si="58"/>
        <v>-0.21420893235217581</v>
      </c>
      <c r="N134" s="11">
        <f t="shared" si="59"/>
        <v>-0.45464037723017103</v>
      </c>
      <c r="O134" s="11">
        <f t="shared" si="60"/>
        <v>-0.74962531844419933</v>
      </c>
      <c r="P134" s="11">
        <f t="shared" si="61"/>
        <v>0.53069709070799465</v>
      </c>
      <c r="Q134" s="11">
        <f t="shared" si="62"/>
        <v>0.52329599457504539</v>
      </c>
      <c r="R134" s="10">
        <v>0</v>
      </c>
      <c r="S134" s="1">
        <v>47</v>
      </c>
      <c r="T134" s="1">
        <f t="shared" si="63"/>
        <v>0.22764050553318171</v>
      </c>
      <c r="U134">
        <f t="shared" si="40"/>
        <v>0</v>
      </c>
      <c r="V134">
        <f t="shared" si="41"/>
        <v>1</v>
      </c>
      <c r="W134">
        <f>SUM($U$20:U134)</f>
        <v>43</v>
      </c>
      <c r="X134">
        <f>SUM($V$20:V134)</f>
        <v>72</v>
      </c>
      <c r="Y134">
        <f t="shared" si="42"/>
        <v>78</v>
      </c>
      <c r="Z134">
        <f t="shared" si="43"/>
        <v>7</v>
      </c>
      <c r="AB134">
        <f t="shared" si="44"/>
        <v>0.48</v>
      </c>
      <c r="AC134">
        <f t="shared" si="45"/>
        <v>0.86</v>
      </c>
      <c r="AD134">
        <f t="shared" si="54"/>
        <v>6.6666666666666541E-3</v>
      </c>
      <c r="AE134">
        <f t="shared" si="55"/>
        <v>0.86</v>
      </c>
      <c r="AF134">
        <f t="shared" si="46"/>
        <v>5.7333333333333221E-3</v>
      </c>
      <c r="AR134" s="26">
        <f t="shared" si="47"/>
        <v>78</v>
      </c>
      <c r="AS134" s="26">
        <f t="shared" si="48"/>
        <v>7</v>
      </c>
      <c r="AT134" s="26">
        <f t="shared" si="49"/>
        <v>-34300</v>
      </c>
      <c r="AU134" s="26">
        <f t="shared" si="50"/>
        <v>312000</v>
      </c>
      <c r="AV134" s="26">
        <f t="shared" si="51"/>
        <v>277700</v>
      </c>
      <c r="AW134" s="26">
        <f t="shared" si="52"/>
        <v>1388.5</v>
      </c>
      <c r="AX134" s="26" t="str">
        <f t="shared" si="53"/>
        <v/>
      </c>
    </row>
    <row r="135" spans="1:50" x14ac:dyDescent="0.25">
      <c r="A135" s="1"/>
      <c r="B135" s="12">
        <v>364</v>
      </c>
      <c r="C135" s="153">
        <v>32.383332650431512</v>
      </c>
      <c r="D135" s="153">
        <v>9.5815002844075288</v>
      </c>
      <c r="E135" s="153">
        <v>0.41772803040349454</v>
      </c>
      <c r="F135" s="154">
        <v>31816.303695645329</v>
      </c>
      <c r="G135" s="154">
        <v>-2717.2902194040526</v>
      </c>
      <c r="H135" s="154">
        <v>-4728.3567012703588</v>
      </c>
      <c r="I135" s="10">
        <v>1</v>
      </c>
      <c r="J135" s="1">
        <v>164</v>
      </c>
      <c r="K135" s="12">
        <f t="shared" si="56"/>
        <v>364</v>
      </c>
      <c r="L135" s="11">
        <f t="shared" si="57"/>
        <v>-0.30654473131393045</v>
      </c>
      <c r="M135" s="11">
        <f t="shared" si="58"/>
        <v>9.8905841068433281E-2</v>
      </c>
      <c r="N135" s="11">
        <f t="shared" si="59"/>
        <v>-0.67801252427657455</v>
      </c>
      <c r="O135" s="11">
        <f t="shared" si="60"/>
        <v>-0.40415475868141726</v>
      </c>
      <c r="P135" s="11">
        <f t="shared" si="61"/>
        <v>5.9758935866221372E-2</v>
      </c>
      <c r="Q135" s="11">
        <f t="shared" si="62"/>
        <v>0.20675851927629746</v>
      </c>
      <c r="R135" s="10">
        <v>1</v>
      </c>
      <c r="S135" s="1">
        <v>164</v>
      </c>
      <c r="T135" s="1">
        <f t="shared" si="63"/>
        <v>0.22374910480508767</v>
      </c>
      <c r="U135">
        <f t="shared" si="40"/>
        <v>1</v>
      </c>
      <c r="V135">
        <f t="shared" si="41"/>
        <v>0</v>
      </c>
      <c r="W135">
        <f>SUM($U$20:U135)</f>
        <v>44</v>
      </c>
      <c r="X135">
        <f>SUM($V$20:V135)</f>
        <v>72</v>
      </c>
      <c r="Y135">
        <f t="shared" si="42"/>
        <v>78</v>
      </c>
      <c r="Z135">
        <f t="shared" si="43"/>
        <v>6</v>
      </c>
      <c r="AB135">
        <f t="shared" si="44"/>
        <v>0.48</v>
      </c>
      <c r="AC135">
        <f t="shared" si="45"/>
        <v>0.88</v>
      </c>
      <c r="AD135">
        <f t="shared" si="54"/>
        <v>0</v>
      </c>
      <c r="AE135">
        <f t="shared" si="55"/>
        <v>0.87</v>
      </c>
      <c r="AF135">
        <f t="shared" si="46"/>
        <v>0</v>
      </c>
      <c r="AR135" s="26">
        <f t="shared" si="47"/>
        <v>78</v>
      </c>
      <c r="AS135" s="26">
        <f t="shared" si="48"/>
        <v>6</v>
      </c>
      <c r="AT135" s="26">
        <f t="shared" si="49"/>
        <v>-29400</v>
      </c>
      <c r="AU135" s="26">
        <f t="shared" si="50"/>
        <v>312000</v>
      </c>
      <c r="AV135" s="26">
        <f t="shared" si="51"/>
        <v>282600</v>
      </c>
      <c r="AW135" s="26">
        <f t="shared" si="52"/>
        <v>1413</v>
      </c>
      <c r="AX135" s="26" t="str">
        <f t="shared" si="53"/>
        <v/>
      </c>
    </row>
    <row r="136" spans="1:50" x14ac:dyDescent="0.25">
      <c r="A136" s="1"/>
      <c r="B136" s="12">
        <v>208</v>
      </c>
      <c r="C136" s="153">
        <v>28.880336542756446</v>
      </c>
      <c r="D136" s="153">
        <v>4.3031770037287789</v>
      </c>
      <c r="E136" s="153">
        <v>0.21335494348551648</v>
      </c>
      <c r="F136" s="154">
        <v>39699.028175213032</v>
      </c>
      <c r="G136" s="154">
        <v>-503.94454107525223</v>
      </c>
      <c r="H136" s="154">
        <v>-2298.1858740367702</v>
      </c>
      <c r="I136" s="10">
        <v>1</v>
      </c>
      <c r="J136" s="1">
        <v>8</v>
      </c>
      <c r="K136" s="12">
        <f t="shared" si="56"/>
        <v>208</v>
      </c>
      <c r="L136" s="11">
        <f t="shared" si="57"/>
        <v>-0.73027875609618564</v>
      </c>
      <c r="M136" s="11">
        <f t="shared" si="58"/>
        <v>-0.66176614718673166</v>
      </c>
      <c r="N136" s="11">
        <f t="shared" si="59"/>
        <v>-1.0204378784922006</v>
      </c>
      <c r="O136" s="11">
        <f t="shared" si="60"/>
        <v>-0.18960041204627537</v>
      </c>
      <c r="P136" s="11">
        <f t="shared" si="61"/>
        <v>0.58693930304854114</v>
      </c>
      <c r="Q136" s="11">
        <f t="shared" si="62"/>
        <v>0.53928726132548133</v>
      </c>
      <c r="R136" s="10">
        <v>1</v>
      </c>
      <c r="S136" s="1">
        <v>8</v>
      </c>
      <c r="T136" s="1">
        <f t="shared" si="63"/>
        <v>0.22373024854720427</v>
      </c>
      <c r="U136">
        <f t="shared" si="40"/>
        <v>1</v>
      </c>
      <c r="V136">
        <f t="shared" si="41"/>
        <v>0</v>
      </c>
      <c r="W136">
        <f>SUM($U$20:U136)</f>
        <v>45</v>
      </c>
      <c r="X136">
        <f>SUM($V$20:V136)</f>
        <v>72</v>
      </c>
      <c r="Y136">
        <f t="shared" si="42"/>
        <v>78</v>
      </c>
      <c r="Z136">
        <f t="shared" si="43"/>
        <v>5</v>
      </c>
      <c r="AB136">
        <f t="shared" si="44"/>
        <v>0.48</v>
      </c>
      <c r="AC136">
        <f t="shared" si="45"/>
        <v>0.9</v>
      </c>
      <c r="AD136">
        <f t="shared" si="54"/>
        <v>0</v>
      </c>
      <c r="AE136">
        <f t="shared" si="55"/>
        <v>0.89</v>
      </c>
      <c r="AF136">
        <f t="shared" si="46"/>
        <v>0</v>
      </c>
      <c r="AR136" s="26">
        <f t="shared" si="47"/>
        <v>78</v>
      </c>
      <c r="AS136" s="26">
        <f t="shared" si="48"/>
        <v>5</v>
      </c>
      <c r="AT136" s="26">
        <f t="shared" si="49"/>
        <v>-24500</v>
      </c>
      <c r="AU136" s="26">
        <f t="shared" si="50"/>
        <v>312000</v>
      </c>
      <c r="AV136" s="26">
        <f t="shared" si="51"/>
        <v>287500</v>
      </c>
      <c r="AW136" s="26">
        <f t="shared" si="52"/>
        <v>1437.5</v>
      </c>
      <c r="AX136" s="26" t="str">
        <f t="shared" si="53"/>
        <v/>
      </c>
    </row>
    <row r="137" spans="1:50" x14ac:dyDescent="0.25">
      <c r="A137" s="1"/>
      <c r="B137" s="12">
        <v>270</v>
      </c>
      <c r="C137" s="153">
        <v>45.635168885739731</v>
      </c>
      <c r="D137" s="153">
        <v>16.928814959389896</v>
      </c>
      <c r="E137" s="153">
        <v>0.29441377296751625</v>
      </c>
      <c r="F137" s="154">
        <v>77522.88072993682</v>
      </c>
      <c r="G137" s="154">
        <v>-8983.6875394633262</v>
      </c>
      <c r="H137" s="154">
        <v>-10935.139932446784</v>
      </c>
      <c r="I137" s="10">
        <v>0</v>
      </c>
      <c r="J137" s="1">
        <v>70</v>
      </c>
      <c r="K137" s="12">
        <f t="shared" si="56"/>
        <v>270</v>
      </c>
      <c r="L137" s="11">
        <f t="shared" si="57"/>
        <v>1.2964413215222275</v>
      </c>
      <c r="M137" s="11">
        <f t="shared" si="58"/>
        <v>1.1577452044346919</v>
      </c>
      <c r="N137" s="11">
        <f t="shared" si="59"/>
        <v>-0.88462450493965694</v>
      </c>
      <c r="O137" s="11">
        <f t="shared" si="60"/>
        <v>0.83990049124392241</v>
      </c>
      <c r="P137" s="11">
        <f t="shared" si="61"/>
        <v>-1.4327876972442</v>
      </c>
      <c r="Q137" s="11">
        <f t="shared" si="62"/>
        <v>-0.64253725734388634</v>
      </c>
      <c r="R137" s="10">
        <v>0</v>
      </c>
      <c r="S137" s="1">
        <v>70</v>
      </c>
      <c r="T137" s="1">
        <f t="shared" si="63"/>
        <v>0.2200095806360422</v>
      </c>
      <c r="U137">
        <f t="shared" si="40"/>
        <v>0</v>
      </c>
      <c r="V137">
        <f t="shared" si="41"/>
        <v>1</v>
      </c>
      <c r="W137">
        <f>SUM($U$20:U137)</f>
        <v>45</v>
      </c>
      <c r="X137">
        <f>SUM($V$20:V137)</f>
        <v>73</v>
      </c>
      <c r="Y137">
        <f t="shared" si="42"/>
        <v>77</v>
      </c>
      <c r="Z137">
        <f t="shared" si="43"/>
        <v>5</v>
      </c>
      <c r="AB137">
        <f t="shared" si="44"/>
        <v>0.48666666666666669</v>
      </c>
      <c r="AC137">
        <f t="shared" si="45"/>
        <v>0.9</v>
      </c>
      <c r="AD137">
        <f t="shared" si="54"/>
        <v>6.6666666666667096E-3</v>
      </c>
      <c r="AE137">
        <f t="shared" si="55"/>
        <v>0.9</v>
      </c>
      <c r="AF137">
        <f t="shared" si="46"/>
        <v>6.0000000000000392E-3</v>
      </c>
      <c r="AR137" s="26">
        <f t="shared" si="47"/>
        <v>77</v>
      </c>
      <c r="AS137" s="26">
        <f t="shared" si="48"/>
        <v>5</v>
      </c>
      <c r="AT137" s="26">
        <f t="shared" si="49"/>
        <v>-24500</v>
      </c>
      <c r="AU137" s="26">
        <f t="shared" si="50"/>
        <v>308000</v>
      </c>
      <c r="AV137" s="26">
        <f t="shared" si="51"/>
        <v>283500</v>
      </c>
      <c r="AW137" s="26">
        <f t="shared" si="52"/>
        <v>1417.5</v>
      </c>
      <c r="AX137" s="26" t="str">
        <f t="shared" si="53"/>
        <v/>
      </c>
    </row>
    <row r="138" spans="1:50" x14ac:dyDescent="0.25">
      <c r="A138" s="1"/>
      <c r="B138" s="12">
        <v>272</v>
      </c>
      <c r="C138" s="153">
        <v>28.755658455619358</v>
      </c>
      <c r="D138" s="153">
        <v>7.6410932929611857</v>
      </c>
      <c r="E138" s="153">
        <v>0.46210931402815847</v>
      </c>
      <c r="F138" s="154">
        <v>24632.860872679728</v>
      </c>
      <c r="G138" s="154">
        <v>-1015.7481233850523</v>
      </c>
      <c r="H138" s="154">
        <v>-3726.9163832307927</v>
      </c>
      <c r="I138" s="10">
        <v>0</v>
      </c>
      <c r="J138" s="1">
        <v>72</v>
      </c>
      <c r="K138" s="12">
        <f t="shared" si="56"/>
        <v>272</v>
      </c>
      <c r="L138" s="11">
        <f t="shared" si="57"/>
        <v>-0.74536023093682269</v>
      </c>
      <c r="M138" s="11">
        <f t="shared" si="58"/>
        <v>-0.18073092343415878</v>
      </c>
      <c r="N138" s="11">
        <f t="shared" si="59"/>
        <v>-0.60365206422334416</v>
      </c>
      <c r="O138" s="11">
        <f t="shared" si="60"/>
        <v>-0.59967584856185496</v>
      </c>
      <c r="P138" s="11">
        <f t="shared" si="61"/>
        <v>0.4650366092718371</v>
      </c>
      <c r="Q138" s="11">
        <f t="shared" si="62"/>
        <v>0.34378908744179326</v>
      </c>
      <c r="R138" s="10">
        <v>0</v>
      </c>
      <c r="S138" s="1">
        <v>72</v>
      </c>
      <c r="T138" s="1">
        <f t="shared" si="63"/>
        <v>0.21906438844691384</v>
      </c>
      <c r="U138">
        <f t="shared" si="40"/>
        <v>0</v>
      </c>
      <c r="V138">
        <f t="shared" si="41"/>
        <v>1</v>
      </c>
      <c r="W138">
        <f>SUM($U$20:U138)</f>
        <v>45</v>
      </c>
      <c r="X138">
        <f>SUM($V$20:V138)</f>
        <v>74</v>
      </c>
      <c r="Y138">
        <f t="shared" si="42"/>
        <v>76</v>
      </c>
      <c r="Z138">
        <f t="shared" si="43"/>
        <v>5</v>
      </c>
      <c r="AB138">
        <f t="shared" si="44"/>
        <v>0.49333333333333335</v>
      </c>
      <c r="AC138">
        <f t="shared" si="45"/>
        <v>0.9</v>
      </c>
      <c r="AD138">
        <f t="shared" si="54"/>
        <v>6.6666666666666541E-3</v>
      </c>
      <c r="AE138">
        <f t="shared" si="55"/>
        <v>0.9</v>
      </c>
      <c r="AF138">
        <f t="shared" si="46"/>
        <v>5.9999999999999888E-3</v>
      </c>
      <c r="AR138" s="26">
        <f t="shared" si="47"/>
        <v>76</v>
      </c>
      <c r="AS138" s="26">
        <f t="shared" si="48"/>
        <v>5</v>
      </c>
      <c r="AT138" s="26">
        <f t="shared" si="49"/>
        <v>-24500</v>
      </c>
      <c r="AU138" s="26">
        <f t="shared" si="50"/>
        <v>304000</v>
      </c>
      <c r="AV138" s="26">
        <f t="shared" si="51"/>
        <v>279500</v>
      </c>
      <c r="AW138" s="26">
        <f t="shared" si="52"/>
        <v>1397.5</v>
      </c>
      <c r="AX138" s="26" t="str">
        <f t="shared" si="53"/>
        <v/>
      </c>
    </row>
    <row r="139" spans="1:50" x14ac:dyDescent="0.25">
      <c r="A139" s="1"/>
      <c r="B139" s="12">
        <v>286</v>
      </c>
      <c r="C139" s="153">
        <v>28.485214766470566</v>
      </c>
      <c r="D139" s="153">
        <v>9.1699378180334694</v>
      </c>
      <c r="E139" s="153">
        <v>1.0274496589393731</v>
      </c>
      <c r="F139" s="154">
        <v>31945.50619542013</v>
      </c>
      <c r="G139" s="154">
        <v>-1896.632228640214</v>
      </c>
      <c r="H139" s="154">
        <v>-2349.3821120702955</v>
      </c>
      <c r="I139" s="10">
        <v>0</v>
      </c>
      <c r="J139" s="1">
        <v>86</v>
      </c>
      <c r="K139" s="12">
        <f t="shared" si="56"/>
        <v>286</v>
      </c>
      <c r="L139" s="11">
        <f t="shared" si="57"/>
        <v>-0.77807399634149954</v>
      </c>
      <c r="M139" s="11">
        <f t="shared" si="58"/>
        <v>3.9594574414129821E-2</v>
      </c>
      <c r="N139" s="11">
        <f t="shared" si="59"/>
        <v>0.34357083473056671</v>
      </c>
      <c r="O139" s="11">
        <f t="shared" si="60"/>
        <v>-0.40063808649597388</v>
      </c>
      <c r="P139" s="11">
        <f t="shared" si="61"/>
        <v>0.25522536713268701</v>
      </c>
      <c r="Q139" s="11">
        <f t="shared" si="62"/>
        <v>0.53228190168567424</v>
      </c>
      <c r="R139" s="10">
        <v>0</v>
      </c>
      <c r="S139" s="1">
        <v>86</v>
      </c>
      <c r="T139" s="1">
        <f t="shared" si="63"/>
        <v>0.21760474769002136</v>
      </c>
      <c r="U139">
        <f t="shared" si="40"/>
        <v>0</v>
      </c>
      <c r="V139">
        <f t="shared" si="41"/>
        <v>1</v>
      </c>
      <c r="W139">
        <f>SUM($U$20:U139)</f>
        <v>45</v>
      </c>
      <c r="X139">
        <f>SUM($V$20:V139)</f>
        <v>75</v>
      </c>
      <c r="Y139">
        <f t="shared" si="42"/>
        <v>75</v>
      </c>
      <c r="Z139">
        <f t="shared" si="43"/>
        <v>5</v>
      </c>
      <c r="AB139">
        <f t="shared" si="44"/>
        <v>0.5</v>
      </c>
      <c r="AC139">
        <f t="shared" si="45"/>
        <v>0.9</v>
      </c>
      <c r="AD139">
        <f t="shared" si="54"/>
        <v>6.6666666666666541E-3</v>
      </c>
      <c r="AE139">
        <f t="shared" si="55"/>
        <v>0.9</v>
      </c>
      <c r="AF139">
        <f t="shared" si="46"/>
        <v>5.9999999999999888E-3</v>
      </c>
      <c r="AR139" s="26">
        <f t="shared" si="47"/>
        <v>75</v>
      </c>
      <c r="AS139" s="26">
        <f t="shared" si="48"/>
        <v>5</v>
      </c>
      <c r="AT139" s="26">
        <f t="shared" si="49"/>
        <v>-24500</v>
      </c>
      <c r="AU139" s="26">
        <f t="shared" si="50"/>
        <v>300000</v>
      </c>
      <c r="AV139" s="26">
        <f t="shared" si="51"/>
        <v>275500</v>
      </c>
      <c r="AW139" s="26">
        <f t="shared" si="52"/>
        <v>1377.5</v>
      </c>
      <c r="AX139" s="26" t="str">
        <f t="shared" si="53"/>
        <v/>
      </c>
    </row>
    <row r="140" spans="1:50" x14ac:dyDescent="0.25">
      <c r="A140" s="1"/>
      <c r="B140" s="12">
        <v>340</v>
      </c>
      <c r="C140" s="153">
        <v>59.19982013911828</v>
      </c>
      <c r="D140" s="153">
        <v>18.397602292875249</v>
      </c>
      <c r="E140" s="153">
        <v>0.77007347520644387</v>
      </c>
      <c r="F140" s="154">
        <v>77925.146436041294</v>
      </c>
      <c r="G140" s="154">
        <v>-8883.1909600590443</v>
      </c>
      <c r="H140" s="154">
        <v>-15816.709102552744</v>
      </c>
      <c r="I140" s="10">
        <v>0</v>
      </c>
      <c r="J140" s="1">
        <v>140</v>
      </c>
      <c r="K140" s="12">
        <f t="shared" si="56"/>
        <v>340</v>
      </c>
      <c r="L140" s="11">
        <f t="shared" si="57"/>
        <v>2.9372665162086595</v>
      </c>
      <c r="M140" s="11">
        <f t="shared" si="58"/>
        <v>1.3694157145332384</v>
      </c>
      <c r="N140" s="11">
        <f t="shared" si="59"/>
        <v>-8.7660753589008628E-2</v>
      </c>
      <c r="O140" s="11">
        <f t="shared" si="60"/>
        <v>0.85084947924555587</v>
      </c>
      <c r="P140" s="11">
        <f t="shared" si="61"/>
        <v>-1.408851163448485</v>
      </c>
      <c r="Q140" s="11">
        <f t="shared" si="62"/>
        <v>-1.3104993763728896</v>
      </c>
      <c r="R140" s="10">
        <v>0</v>
      </c>
      <c r="S140" s="1">
        <v>140</v>
      </c>
      <c r="T140" s="1">
        <f t="shared" si="63"/>
        <v>0.21319113564855507</v>
      </c>
      <c r="U140">
        <f t="shared" si="40"/>
        <v>0</v>
      </c>
      <c r="V140">
        <f t="shared" si="41"/>
        <v>1</v>
      </c>
      <c r="W140">
        <f>SUM($U$20:U140)</f>
        <v>45</v>
      </c>
      <c r="X140">
        <f>SUM($V$20:V140)</f>
        <v>76</v>
      </c>
      <c r="Y140">
        <f t="shared" si="42"/>
        <v>74</v>
      </c>
      <c r="Z140">
        <f t="shared" si="43"/>
        <v>5</v>
      </c>
      <c r="AB140">
        <f t="shared" si="44"/>
        <v>0.50666666666666671</v>
      </c>
      <c r="AC140">
        <f t="shared" si="45"/>
        <v>0.9</v>
      </c>
      <c r="AD140">
        <f t="shared" si="54"/>
        <v>6.6666666666667096E-3</v>
      </c>
      <c r="AE140">
        <f t="shared" si="55"/>
        <v>0.9</v>
      </c>
      <c r="AF140">
        <f t="shared" si="46"/>
        <v>6.0000000000000392E-3</v>
      </c>
      <c r="AR140" s="26">
        <f t="shared" si="47"/>
        <v>74</v>
      </c>
      <c r="AS140" s="26">
        <f t="shared" si="48"/>
        <v>5</v>
      </c>
      <c r="AT140" s="26">
        <f t="shared" si="49"/>
        <v>-24500</v>
      </c>
      <c r="AU140" s="26">
        <f t="shared" si="50"/>
        <v>296000</v>
      </c>
      <c r="AV140" s="26">
        <f t="shared" si="51"/>
        <v>271500</v>
      </c>
      <c r="AW140" s="26">
        <f t="shared" si="52"/>
        <v>1357.5</v>
      </c>
      <c r="AX140" s="26" t="str">
        <f t="shared" si="53"/>
        <v/>
      </c>
    </row>
    <row r="141" spans="1:50" x14ac:dyDescent="0.25">
      <c r="A141" s="1"/>
      <c r="B141" s="12">
        <v>375</v>
      </c>
      <c r="C141" s="153">
        <v>43.059300980851575</v>
      </c>
      <c r="D141" s="153">
        <v>4.693802567855017</v>
      </c>
      <c r="E141" s="153">
        <v>0.85686997393892372</v>
      </c>
      <c r="F141" s="154">
        <v>29562.033609996401</v>
      </c>
      <c r="G141" s="154">
        <v>-134.00945757568167</v>
      </c>
      <c r="H141" s="154">
        <v>-1865.4233568742461</v>
      </c>
      <c r="I141" s="10">
        <v>0</v>
      </c>
      <c r="J141" s="1">
        <v>175</v>
      </c>
      <c r="K141" s="12">
        <f t="shared" si="56"/>
        <v>375</v>
      </c>
      <c r="L141" s="11">
        <f t="shared" si="57"/>
        <v>0.98485579841694793</v>
      </c>
      <c r="M141" s="11">
        <f t="shared" si="58"/>
        <v>-0.6054721483680402</v>
      </c>
      <c r="N141" s="11">
        <f t="shared" si="59"/>
        <v>5.7766035580515053E-2</v>
      </c>
      <c r="O141" s="11">
        <f t="shared" si="60"/>
        <v>-0.4655121544167653</v>
      </c>
      <c r="P141" s="11">
        <f t="shared" si="61"/>
        <v>0.67505139284202453</v>
      </c>
      <c r="Q141" s="11">
        <f t="shared" si="62"/>
        <v>0.59850366447929149</v>
      </c>
      <c r="R141" s="10">
        <v>0</v>
      </c>
      <c r="S141" s="1">
        <v>175</v>
      </c>
      <c r="T141" s="1">
        <f t="shared" si="63"/>
        <v>0.21111230629886921</v>
      </c>
      <c r="U141">
        <f t="shared" si="40"/>
        <v>0</v>
      </c>
      <c r="V141">
        <f t="shared" si="41"/>
        <v>1</v>
      </c>
      <c r="W141">
        <f>SUM($U$20:U141)</f>
        <v>45</v>
      </c>
      <c r="X141">
        <f>SUM($V$20:V141)</f>
        <v>77</v>
      </c>
      <c r="Y141">
        <f t="shared" si="42"/>
        <v>73</v>
      </c>
      <c r="Z141">
        <f t="shared" si="43"/>
        <v>5</v>
      </c>
      <c r="AB141">
        <f t="shared" si="44"/>
        <v>0.51333333333333331</v>
      </c>
      <c r="AC141">
        <f t="shared" si="45"/>
        <v>0.9</v>
      </c>
      <c r="AD141">
        <f t="shared" si="54"/>
        <v>6.6666666666665986E-3</v>
      </c>
      <c r="AE141">
        <f t="shared" si="55"/>
        <v>0.9</v>
      </c>
      <c r="AF141">
        <f t="shared" si="46"/>
        <v>5.9999999999999385E-3</v>
      </c>
      <c r="AR141" s="26">
        <f t="shared" si="47"/>
        <v>73</v>
      </c>
      <c r="AS141" s="26">
        <f t="shared" si="48"/>
        <v>5</v>
      </c>
      <c r="AT141" s="26">
        <f t="shared" si="49"/>
        <v>-24500</v>
      </c>
      <c r="AU141" s="26">
        <f t="shared" si="50"/>
        <v>292000</v>
      </c>
      <c r="AV141" s="26">
        <f t="shared" si="51"/>
        <v>267500</v>
      </c>
      <c r="AW141" s="26">
        <f t="shared" si="52"/>
        <v>1337.5</v>
      </c>
      <c r="AX141" s="26" t="str">
        <f t="shared" si="53"/>
        <v/>
      </c>
    </row>
    <row r="142" spans="1:50" x14ac:dyDescent="0.25">
      <c r="A142" s="1"/>
      <c r="B142" s="12">
        <v>238</v>
      </c>
      <c r="C142" s="153">
        <v>34.444818091975861</v>
      </c>
      <c r="D142" s="153">
        <v>9.4304177395677424</v>
      </c>
      <c r="E142" s="153">
        <v>0.73805129976754591</v>
      </c>
      <c r="F142" s="154">
        <v>42971.208680153941</v>
      </c>
      <c r="G142" s="154">
        <v>-1770.8044556590044</v>
      </c>
      <c r="H142" s="154">
        <v>-8394.3169403522534</v>
      </c>
      <c r="I142" s="10">
        <v>0</v>
      </c>
      <c r="J142" s="1">
        <v>38</v>
      </c>
      <c r="K142" s="12">
        <f t="shared" si="56"/>
        <v>238</v>
      </c>
      <c r="L142" s="11">
        <f t="shared" si="57"/>
        <v>-5.7180616617449567E-2</v>
      </c>
      <c r="M142" s="11">
        <f t="shared" si="58"/>
        <v>7.7132968574130115E-2</v>
      </c>
      <c r="N142" s="11">
        <f t="shared" si="59"/>
        <v>-0.14131363388151144</v>
      </c>
      <c r="O142" s="11">
        <f t="shared" si="60"/>
        <v>-0.10053722683288746</v>
      </c>
      <c r="P142" s="11">
        <f t="shared" si="61"/>
        <v>0.28519534977545857</v>
      </c>
      <c r="Q142" s="11">
        <f t="shared" si="62"/>
        <v>-0.29486759401711732</v>
      </c>
      <c r="R142" s="10">
        <v>0</v>
      </c>
      <c r="S142" s="1">
        <v>38</v>
      </c>
      <c r="T142" s="1">
        <f t="shared" si="63"/>
        <v>0.20954537546871926</v>
      </c>
      <c r="U142">
        <f t="shared" si="40"/>
        <v>0</v>
      </c>
      <c r="V142">
        <f t="shared" si="41"/>
        <v>1</v>
      </c>
      <c r="W142">
        <f>SUM($U$20:U142)</f>
        <v>45</v>
      </c>
      <c r="X142">
        <f>SUM($V$20:V142)</f>
        <v>78</v>
      </c>
      <c r="Y142">
        <f t="shared" si="42"/>
        <v>72</v>
      </c>
      <c r="Z142">
        <f t="shared" si="43"/>
        <v>5</v>
      </c>
      <c r="AB142">
        <f t="shared" si="44"/>
        <v>0.52</v>
      </c>
      <c r="AC142">
        <f t="shared" si="45"/>
        <v>0.9</v>
      </c>
      <c r="AD142">
        <f t="shared" si="54"/>
        <v>6.6666666666667096E-3</v>
      </c>
      <c r="AE142">
        <f t="shared" si="55"/>
        <v>0.9</v>
      </c>
      <c r="AF142">
        <f t="shared" si="46"/>
        <v>6.0000000000000392E-3</v>
      </c>
      <c r="AR142" s="26">
        <f t="shared" si="47"/>
        <v>72</v>
      </c>
      <c r="AS142" s="26">
        <f t="shared" si="48"/>
        <v>5</v>
      </c>
      <c r="AT142" s="26">
        <f t="shared" si="49"/>
        <v>-24500</v>
      </c>
      <c r="AU142" s="26">
        <f t="shared" si="50"/>
        <v>288000</v>
      </c>
      <c r="AV142" s="26">
        <f t="shared" si="51"/>
        <v>263500</v>
      </c>
      <c r="AW142" s="26">
        <f t="shared" si="52"/>
        <v>1317.5</v>
      </c>
      <c r="AX142" s="26" t="str">
        <f t="shared" si="53"/>
        <v/>
      </c>
    </row>
    <row r="143" spans="1:50" x14ac:dyDescent="0.25">
      <c r="A143" s="1"/>
      <c r="B143" s="12">
        <v>242</v>
      </c>
      <c r="C143" s="153">
        <v>30.126478635464441</v>
      </c>
      <c r="D143" s="153">
        <v>5.3574650510164119</v>
      </c>
      <c r="E143" s="153">
        <v>0.28072942575933507</v>
      </c>
      <c r="F143" s="154">
        <v>23221.581645385766</v>
      </c>
      <c r="G143" s="154">
        <v>-207.18204113132822</v>
      </c>
      <c r="H143" s="154">
        <v>-962.3068784366402</v>
      </c>
      <c r="I143" s="10">
        <v>0</v>
      </c>
      <c r="J143" s="1">
        <v>42</v>
      </c>
      <c r="K143" s="12">
        <f t="shared" si="56"/>
        <v>242</v>
      </c>
      <c r="L143" s="11">
        <f t="shared" si="57"/>
        <v>-0.57954127647500631</v>
      </c>
      <c r="M143" s="11">
        <f t="shared" si="58"/>
        <v>-0.50983013598038274</v>
      </c>
      <c r="N143" s="11">
        <f t="shared" si="59"/>
        <v>-0.9075525113158176</v>
      </c>
      <c r="O143" s="11">
        <f t="shared" si="60"/>
        <v>-0.63808846761465354</v>
      </c>
      <c r="P143" s="11">
        <f t="shared" si="61"/>
        <v>0.65762295866464326</v>
      </c>
      <c r="Q143" s="11">
        <f t="shared" si="62"/>
        <v>0.72208023906956809</v>
      </c>
      <c r="R143" s="10">
        <v>0</v>
      </c>
      <c r="S143" s="1">
        <v>42</v>
      </c>
      <c r="T143" s="1">
        <f t="shared" si="63"/>
        <v>0.20613763073814889</v>
      </c>
      <c r="U143">
        <f t="shared" si="40"/>
        <v>0</v>
      </c>
      <c r="V143">
        <f t="shared" si="41"/>
        <v>1</v>
      </c>
      <c r="W143">
        <f>SUM($U$20:U143)</f>
        <v>45</v>
      </c>
      <c r="X143">
        <f>SUM($V$20:V143)</f>
        <v>79</v>
      </c>
      <c r="Y143">
        <f t="shared" si="42"/>
        <v>71</v>
      </c>
      <c r="Z143">
        <f t="shared" si="43"/>
        <v>5</v>
      </c>
      <c r="AB143">
        <f t="shared" si="44"/>
        <v>0.52666666666666662</v>
      </c>
      <c r="AC143">
        <f t="shared" si="45"/>
        <v>0.9</v>
      </c>
      <c r="AD143">
        <f t="shared" si="54"/>
        <v>6.6666666666665986E-3</v>
      </c>
      <c r="AE143">
        <f t="shared" si="55"/>
        <v>0.9</v>
      </c>
      <c r="AF143">
        <f t="shared" si="46"/>
        <v>5.9999999999999385E-3</v>
      </c>
      <c r="AR143" s="26">
        <f t="shared" si="47"/>
        <v>71</v>
      </c>
      <c r="AS143" s="26">
        <f t="shared" si="48"/>
        <v>5</v>
      </c>
      <c r="AT143" s="26">
        <f t="shared" si="49"/>
        <v>-24500</v>
      </c>
      <c r="AU143" s="26">
        <f t="shared" si="50"/>
        <v>284000</v>
      </c>
      <c r="AV143" s="26">
        <f t="shared" si="51"/>
        <v>259500</v>
      </c>
      <c r="AW143" s="26">
        <f t="shared" si="52"/>
        <v>1297.5</v>
      </c>
      <c r="AX143" s="26" t="str">
        <f t="shared" si="53"/>
        <v/>
      </c>
    </row>
    <row r="144" spans="1:50" x14ac:dyDescent="0.25">
      <c r="A144" s="1"/>
      <c r="B144" s="12">
        <v>314</v>
      </c>
      <c r="C144" s="153">
        <v>22.208425276451745</v>
      </c>
      <c r="D144" s="153">
        <v>7.1057418589988934</v>
      </c>
      <c r="E144" s="153">
        <v>7.9296813465334084E-2</v>
      </c>
      <c r="F144" s="154">
        <v>32151.318768970476</v>
      </c>
      <c r="G144" s="154">
        <v>-1062.2992964415223</v>
      </c>
      <c r="H144" s="154">
        <v>-2443.3625353421785</v>
      </c>
      <c r="I144" s="10">
        <v>1</v>
      </c>
      <c r="J144" s="1">
        <v>114</v>
      </c>
      <c r="K144" s="12">
        <f t="shared" si="56"/>
        <v>314</v>
      </c>
      <c r="L144" s="11">
        <f t="shared" si="57"/>
        <v>-1.5373352662838935</v>
      </c>
      <c r="M144" s="11">
        <f t="shared" si="58"/>
        <v>-0.25788171887293004</v>
      </c>
      <c r="N144" s="11">
        <f t="shared" si="59"/>
        <v>-1.2450511255195285</v>
      </c>
      <c r="O144" s="11">
        <f t="shared" si="60"/>
        <v>-0.39503621846648096</v>
      </c>
      <c r="P144" s="11">
        <f t="shared" si="61"/>
        <v>0.45394893112695406</v>
      </c>
      <c r="Q144" s="11">
        <f t="shared" si="62"/>
        <v>0.51942223290122747</v>
      </c>
      <c r="R144" s="10">
        <v>1</v>
      </c>
      <c r="S144" s="1">
        <v>114</v>
      </c>
      <c r="T144" s="1">
        <f t="shared" si="63"/>
        <v>0.20271291453057433</v>
      </c>
      <c r="U144">
        <f t="shared" si="40"/>
        <v>1</v>
      </c>
      <c r="V144">
        <f t="shared" si="41"/>
        <v>0</v>
      </c>
      <c r="W144">
        <f>SUM($U$20:U144)</f>
        <v>46</v>
      </c>
      <c r="X144">
        <f>SUM($V$20:V144)</f>
        <v>79</v>
      </c>
      <c r="Y144">
        <f t="shared" si="42"/>
        <v>71</v>
      </c>
      <c r="Z144">
        <f t="shared" si="43"/>
        <v>4</v>
      </c>
      <c r="AB144">
        <f t="shared" si="44"/>
        <v>0.52666666666666662</v>
      </c>
      <c r="AC144">
        <f t="shared" si="45"/>
        <v>0.92</v>
      </c>
      <c r="AD144">
        <f t="shared" si="54"/>
        <v>0</v>
      </c>
      <c r="AE144">
        <f t="shared" si="55"/>
        <v>0.91</v>
      </c>
      <c r="AF144">
        <f t="shared" si="46"/>
        <v>0</v>
      </c>
      <c r="AR144" s="26">
        <f t="shared" si="47"/>
        <v>71</v>
      </c>
      <c r="AS144" s="26">
        <f t="shared" si="48"/>
        <v>4</v>
      </c>
      <c r="AT144" s="26">
        <f t="shared" si="49"/>
        <v>-19600</v>
      </c>
      <c r="AU144" s="26">
        <f t="shared" si="50"/>
        <v>284000</v>
      </c>
      <c r="AV144" s="26">
        <f t="shared" si="51"/>
        <v>264400</v>
      </c>
      <c r="AW144" s="26">
        <f t="shared" si="52"/>
        <v>1322</v>
      </c>
      <c r="AX144" s="26" t="str">
        <f t="shared" si="53"/>
        <v/>
      </c>
    </row>
    <row r="145" spans="1:50" x14ac:dyDescent="0.25">
      <c r="A145" s="1"/>
      <c r="B145" s="12">
        <v>355</v>
      </c>
      <c r="C145" s="153">
        <v>30.626721252894487</v>
      </c>
      <c r="D145" s="153">
        <v>6.5995434177171459</v>
      </c>
      <c r="E145" s="153">
        <v>0.71977217056201659</v>
      </c>
      <c r="F145" s="154">
        <v>16402.023071555286</v>
      </c>
      <c r="G145" s="154">
        <v>-31.884854028984655</v>
      </c>
      <c r="H145" s="154">
        <v>-940.81701002816783</v>
      </c>
      <c r="I145" s="10">
        <v>0</v>
      </c>
      <c r="J145" s="1">
        <v>155</v>
      </c>
      <c r="K145" s="12">
        <f t="shared" si="56"/>
        <v>355</v>
      </c>
      <c r="L145" s="11">
        <f t="shared" si="57"/>
        <v>-0.51903027071430397</v>
      </c>
      <c r="M145" s="11">
        <f t="shared" si="58"/>
        <v>-0.33083120572814556</v>
      </c>
      <c r="N145" s="11">
        <f t="shared" si="59"/>
        <v>-0.1719401580846156</v>
      </c>
      <c r="O145" s="11">
        <f t="shared" si="60"/>
        <v>-0.82370524744006235</v>
      </c>
      <c r="P145" s="11">
        <f t="shared" si="61"/>
        <v>0.69937569361584107</v>
      </c>
      <c r="Q145" s="11">
        <f t="shared" si="62"/>
        <v>0.72502077264382991</v>
      </c>
      <c r="R145" s="10">
        <v>0</v>
      </c>
      <c r="S145" s="1">
        <v>155</v>
      </c>
      <c r="T145" s="1">
        <f t="shared" si="63"/>
        <v>0.20252730450662382</v>
      </c>
      <c r="U145">
        <f t="shared" si="40"/>
        <v>0</v>
      </c>
      <c r="V145">
        <f t="shared" si="41"/>
        <v>1</v>
      </c>
      <c r="W145">
        <f>SUM($U$20:U145)</f>
        <v>46</v>
      </c>
      <c r="X145">
        <f>SUM($V$20:V145)</f>
        <v>80</v>
      </c>
      <c r="Y145">
        <f t="shared" si="42"/>
        <v>70</v>
      </c>
      <c r="Z145">
        <f t="shared" si="43"/>
        <v>4</v>
      </c>
      <c r="AB145">
        <f t="shared" si="44"/>
        <v>0.53333333333333333</v>
      </c>
      <c r="AC145">
        <f t="shared" si="45"/>
        <v>0.92</v>
      </c>
      <c r="AD145">
        <f t="shared" si="54"/>
        <v>6.6666666666667096E-3</v>
      </c>
      <c r="AE145">
        <f t="shared" si="55"/>
        <v>0.92</v>
      </c>
      <c r="AF145">
        <f t="shared" si="46"/>
        <v>6.1333333333333734E-3</v>
      </c>
      <c r="AR145" s="26">
        <f t="shared" si="47"/>
        <v>70</v>
      </c>
      <c r="AS145" s="26">
        <f t="shared" si="48"/>
        <v>4</v>
      </c>
      <c r="AT145" s="26">
        <f t="shared" si="49"/>
        <v>-19600</v>
      </c>
      <c r="AU145" s="26">
        <f t="shared" si="50"/>
        <v>280000</v>
      </c>
      <c r="AV145" s="26">
        <f t="shared" si="51"/>
        <v>260400</v>
      </c>
      <c r="AW145" s="26">
        <f t="shared" si="52"/>
        <v>1302</v>
      </c>
      <c r="AX145" s="26" t="str">
        <f t="shared" si="53"/>
        <v/>
      </c>
    </row>
    <row r="146" spans="1:50" x14ac:dyDescent="0.25">
      <c r="A146" s="1"/>
      <c r="B146" s="12">
        <v>211</v>
      </c>
      <c r="C146" s="153">
        <v>34.409869118921634</v>
      </c>
      <c r="D146" s="153">
        <v>10.463649235788763</v>
      </c>
      <c r="E146" s="153">
        <v>0.47833261460868409</v>
      </c>
      <c r="F146" s="154">
        <v>32726.754750519591</v>
      </c>
      <c r="G146" s="154">
        <v>-2379.3877691303978</v>
      </c>
      <c r="H146" s="154">
        <v>-6655.5043002596994</v>
      </c>
      <c r="I146" s="10">
        <v>0</v>
      </c>
      <c r="J146" s="1">
        <v>11</v>
      </c>
      <c r="K146" s="12">
        <f t="shared" si="56"/>
        <v>211</v>
      </c>
      <c r="L146" s="11">
        <f t="shared" si="57"/>
        <v>-6.1408160285519216E-2</v>
      </c>
      <c r="M146" s="11">
        <f t="shared" si="58"/>
        <v>0.22603446906298152</v>
      </c>
      <c r="N146" s="11">
        <f t="shared" si="59"/>
        <v>-0.57647006324851635</v>
      </c>
      <c r="O146" s="11">
        <f t="shared" si="60"/>
        <v>-0.37937383024377436</v>
      </c>
      <c r="P146" s="11">
        <f t="shared" si="61"/>
        <v>0.14024141067854853</v>
      </c>
      <c r="Q146" s="11">
        <f t="shared" si="62"/>
        <v>-5.6939801703272716E-2</v>
      </c>
      <c r="R146" s="10">
        <v>0</v>
      </c>
      <c r="S146" s="1">
        <v>11</v>
      </c>
      <c r="T146" s="1">
        <f t="shared" si="63"/>
        <v>0.20025387173127446</v>
      </c>
      <c r="U146">
        <f t="shared" si="40"/>
        <v>0</v>
      </c>
      <c r="V146">
        <f t="shared" si="41"/>
        <v>1</v>
      </c>
      <c r="W146">
        <f>SUM($U$20:U146)</f>
        <v>46</v>
      </c>
      <c r="X146">
        <f>SUM($V$20:V146)</f>
        <v>81</v>
      </c>
      <c r="Y146">
        <f t="shared" si="42"/>
        <v>69</v>
      </c>
      <c r="Z146">
        <f t="shared" si="43"/>
        <v>4</v>
      </c>
      <c r="AB146">
        <f t="shared" si="44"/>
        <v>0.54</v>
      </c>
      <c r="AC146">
        <f t="shared" si="45"/>
        <v>0.92</v>
      </c>
      <c r="AD146">
        <f t="shared" si="54"/>
        <v>6.6666666666667096E-3</v>
      </c>
      <c r="AE146">
        <f t="shared" si="55"/>
        <v>0.92</v>
      </c>
      <c r="AF146">
        <f t="shared" si="46"/>
        <v>6.1333333333333734E-3</v>
      </c>
      <c r="AR146" s="26">
        <f t="shared" si="47"/>
        <v>69</v>
      </c>
      <c r="AS146" s="26">
        <f t="shared" si="48"/>
        <v>4</v>
      </c>
      <c r="AT146" s="26">
        <f t="shared" si="49"/>
        <v>-19600</v>
      </c>
      <c r="AU146" s="26">
        <f t="shared" si="50"/>
        <v>276000</v>
      </c>
      <c r="AV146" s="26">
        <f t="shared" si="51"/>
        <v>256400</v>
      </c>
      <c r="AW146" s="26">
        <f t="shared" si="52"/>
        <v>1282</v>
      </c>
      <c r="AX146" s="26" t="str">
        <f t="shared" si="53"/>
        <v/>
      </c>
    </row>
    <row r="147" spans="1:50" x14ac:dyDescent="0.25">
      <c r="A147" s="1"/>
      <c r="B147" s="12">
        <v>335</v>
      </c>
      <c r="C147" s="153">
        <v>38.687241582940402</v>
      </c>
      <c r="D147" s="153">
        <v>13.821473323658845</v>
      </c>
      <c r="E147" s="153">
        <v>2.5730040914102126E-2</v>
      </c>
      <c r="F147" s="154">
        <v>45549.219243912055</v>
      </c>
      <c r="G147" s="154">
        <v>-5726.347840280092</v>
      </c>
      <c r="H147" s="154">
        <v>-6517.0174141458483</v>
      </c>
      <c r="I147" s="10">
        <v>1</v>
      </c>
      <c r="J147" s="1">
        <v>135</v>
      </c>
      <c r="K147" s="12">
        <f t="shared" si="56"/>
        <v>335</v>
      </c>
      <c r="L147" s="11">
        <f t="shared" si="57"/>
        <v>0.45599699631752277</v>
      </c>
      <c r="M147" s="11">
        <f t="shared" si="58"/>
        <v>0.70993865403036593</v>
      </c>
      <c r="N147" s="11">
        <f t="shared" si="59"/>
        <v>-1.334801793484949</v>
      </c>
      <c r="O147" s="11">
        <f t="shared" si="60"/>
        <v>-3.0368166178879934E-2</v>
      </c>
      <c r="P147" s="11">
        <f t="shared" si="61"/>
        <v>-0.65694614864816203</v>
      </c>
      <c r="Q147" s="11">
        <f t="shared" si="62"/>
        <v>-3.7990158528529307E-2</v>
      </c>
      <c r="R147" s="10">
        <v>1</v>
      </c>
      <c r="S147" s="1">
        <v>135</v>
      </c>
      <c r="T147" s="1">
        <f t="shared" si="63"/>
        <v>0.19139737758324138</v>
      </c>
      <c r="U147">
        <f t="shared" si="40"/>
        <v>1</v>
      </c>
      <c r="V147">
        <f t="shared" si="41"/>
        <v>0</v>
      </c>
      <c r="W147">
        <f>SUM($U$20:U147)</f>
        <v>47</v>
      </c>
      <c r="X147">
        <f>SUM($V$20:V147)</f>
        <v>81</v>
      </c>
      <c r="Y147">
        <f t="shared" si="42"/>
        <v>69</v>
      </c>
      <c r="Z147">
        <f t="shared" si="43"/>
        <v>3</v>
      </c>
      <c r="AB147">
        <f t="shared" si="44"/>
        <v>0.54</v>
      </c>
      <c r="AC147">
        <f t="shared" si="45"/>
        <v>0.94</v>
      </c>
      <c r="AD147">
        <f t="shared" si="54"/>
        <v>0</v>
      </c>
      <c r="AE147">
        <f t="shared" si="55"/>
        <v>0.92999999999999994</v>
      </c>
      <c r="AF147">
        <f t="shared" si="46"/>
        <v>0</v>
      </c>
      <c r="AR147" s="26">
        <f t="shared" si="47"/>
        <v>69</v>
      </c>
      <c r="AS147" s="26">
        <f t="shared" si="48"/>
        <v>3</v>
      </c>
      <c r="AT147" s="26">
        <f t="shared" si="49"/>
        <v>-14700</v>
      </c>
      <c r="AU147" s="26">
        <f t="shared" si="50"/>
        <v>276000</v>
      </c>
      <c r="AV147" s="26">
        <f t="shared" si="51"/>
        <v>261300</v>
      </c>
      <c r="AW147" s="26">
        <f t="shared" si="52"/>
        <v>1306.5</v>
      </c>
      <c r="AX147" s="26" t="str">
        <f t="shared" si="53"/>
        <v/>
      </c>
    </row>
    <row r="148" spans="1:50" x14ac:dyDescent="0.25">
      <c r="A148" s="1"/>
      <c r="B148" s="12">
        <v>268</v>
      </c>
      <c r="C148" s="153">
        <v>35.066417867544594</v>
      </c>
      <c r="D148" s="153">
        <v>7.837198040742793</v>
      </c>
      <c r="E148" s="153">
        <v>0.93285862113905238</v>
      </c>
      <c r="F148" s="154">
        <v>26496.906255432423</v>
      </c>
      <c r="G148" s="154">
        <v>-964.14610282887418</v>
      </c>
      <c r="H148" s="154">
        <v>-1309.4392971696943</v>
      </c>
      <c r="I148" s="10">
        <v>0</v>
      </c>
      <c r="J148" s="1">
        <v>68</v>
      </c>
      <c r="K148" s="12">
        <f t="shared" ref="K148:K179" si="64">B148</f>
        <v>268</v>
      </c>
      <c r="L148" s="11">
        <f t="shared" ref="L148:L179" si="65">(C148-C$221)/C$223</f>
        <v>1.8010153400362158E-2</v>
      </c>
      <c r="M148" s="11">
        <f t="shared" ref="M148:M179" si="66">(D148-D$221)/D$223</f>
        <v>-0.15246979192155261</v>
      </c>
      <c r="N148" s="11">
        <f t="shared" ref="N148:N179" si="67">(E148-E$221)/E$223</f>
        <v>0.18508436220692245</v>
      </c>
      <c r="O148" s="11">
        <f t="shared" ref="O148:O179" si="68">(F148-F$221)/F$223</f>
        <v>-0.54893970521047775</v>
      </c>
      <c r="P148" s="11">
        <f t="shared" ref="P148:P179" si="69">(G148-G$221)/G$223</f>
        <v>0.47732731126678979</v>
      </c>
      <c r="Q148" s="11">
        <f t="shared" ref="Q148:Q179" si="70">(H148-H$221)/H$223</f>
        <v>0.6745809006558996</v>
      </c>
      <c r="R148" s="10">
        <v>0</v>
      </c>
      <c r="S148" s="1">
        <v>68</v>
      </c>
      <c r="T148" s="1">
        <f t="shared" ref="T148:T179" si="71">$L$243*Q148 + $M$243*P148 + $N$243*O148 + $O$243*N148 + $P$243*M148 + $Q$243*L148 + $R$243</f>
        <v>0.19063816841447806</v>
      </c>
      <c r="U148">
        <f t="shared" si="40"/>
        <v>0</v>
      </c>
      <c r="V148">
        <f t="shared" si="41"/>
        <v>1</v>
      </c>
      <c r="W148">
        <f>SUM($U$20:U148)</f>
        <v>47</v>
      </c>
      <c r="X148">
        <f>SUM($V$20:V148)</f>
        <v>82</v>
      </c>
      <c r="Y148">
        <f t="shared" si="42"/>
        <v>68</v>
      </c>
      <c r="Z148">
        <f t="shared" si="43"/>
        <v>3</v>
      </c>
      <c r="AB148">
        <f t="shared" si="44"/>
        <v>0.54666666666666663</v>
      </c>
      <c r="AC148">
        <f t="shared" si="45"/>
        <v>0.94</v>
      </c>
      <c r="AD148">
        <f t="shared" si="54"/>
        <v>6.6666666666665986E-3</v>
      </c>
      <c r="AE148">
        <f t="shared" si="55"/>
        <v>0.94</v>
      </c>
      <c r="AF148">
        <f t="shared" si="46"/>
        <v>6.2666666666666027E-3</v>
      </c>
      <c r="AR148" s="26">
        <f t="shared" si="47"/>
        <v>68</v>
      </c>
      <c r="AS148" s="26">
        <f t="shared" si="48"/>
        <v>3</v>
      </c>
      <c r="AT148" s="26">
        <f t="shared" si="49"/>
        <v>-14700</v>
      </c>
      <c r="AU148" s="26">
        <f t="shared" si="50"/>
        <v>272000</v>
      </c>
      <c r="AV148" s="26">
        <f t="shared" si="51"/>
        <v>257300</v>
      </c>
      <c r="AW148" s="26">
        <f t="shared" si="52"/>
        <v>1286.5</v>
      </c>
      <c r="AX148" s="26" t="str">
        <f t="shared" si="53"/>
        <v/>
      </c>
    </row>
    <row r="149" spans="1:50" x14ac:dyDescent="0.25">
      <c r="A149" s="1"/>
      <c r="B149" s="12">
        <v>204</v>
      </c>
      <c r="C149" s="153">
        <v>27.996472720832426</v>
      </c>
      <c r="D149" s="153">
        <v>8.4250694849388914</v>
      </c>
      <c r="E149" s="153">
        <v>1.0595417903463911</v>
      </c>
      <c r="F149" s="154">
        <v>15587.51277708365</v>
      </c>
      <c r="G149" s="154">
        <v>-38.114035682819321</v>
      </c>
      <c r="H149" s="154">
        <v>-1757.8681939445605</v>
      </c>
      <c r="I149" s="10">
        <v>0</v>
      </c>
      <c r="J149" s="1">
        <v>4</v>
      </c>
      <c r="K149" s="12">
        <f t="shared" si="64"/>
        <v>204</v>
      </c>
      <c r="L149" s="11">
        <f t="shared" si="65"/>
        <v>-0.83719385480346398</v>
      </c>
      <c r="M149" s="11">
        <f t="shared" si="66"/>
        <v>-6.7750210244551204E-2</v>
      </c>
      <c r="N149" s="11">
        <f t="shared" si="67"/>
        <v>0.39734092564763962</v>
      </c>
      <c r="O149" s="11">
        <f t="shared" si="68"/>
        <v>-0.84587483163787813</v>
      </c>
      <c r="P149" s="11">
        <f t="shared" si="69"/>
        <v>0.69789201110584409</v>
      </c>
      <c r="Q149" s="11">
        <f t="shared" si="70"/>
        <v>0.61322081219133817</v>
      </c>
      <c r="R149" s="10">
        <v>0</v>
      </c>
      <c r="S149" s="1">
        <v>4</v>
      </c>
      <c r="T149" s="1">
        <f t="shared" si="71"/>
        <v>0.18941531791443708</v>
      </c>
      <c r="U149">
        <f t="shared" ref="U149:U212" si="72">R149</f>
        <v>0</v>
      </c>
      <c r="V149">
        <f t="shared" ref="V149:V212" si="73">IF(R149=0, 1, 0)</f>
        <v>1</v>
      </c>
      <c r="W149">
        <f>SUM($U$20:U149)</f>
        <v>47</v>
      </c>
      <c r="X149">
        <f>SUM($V$20:V149)</f>
        <v>83</v>
      </c>
      <c r="Y149">
        <f t="shared" ref="Y149:Y212" si="74">$V$223-X149</f>
        <v>67</v>
      </c>
      <c r="Z149">
        <f t="shared" ref="Z149:Z212" si="75">$U$223-W149</f>
        <v>3</v>
      </c>
      <c r="AB149">
        <f t="shared" ref="AB149:AB212" si="76">X149/$V$223</f>
        <v>0.55333333333333334</v>
      </c>
      <c r="AC149">
        <f t="shared" ref="AC149:AC212" si="77">W149/$U$223</f>
        <v>0.94</v>
      </c>
      <c r="AD149">
        <f t="shared" si="54"/>
        <v>6.6666666666667096E-3</v>
      </c>
      <c r="AE149">
        <f t="shared" si="55"/>
        <v>0.94</v>
      </c>
      <c r="AF149">
        <f t="shared" ref="AF149:AF212" si="78">AD149*AE149</f>
        <v>6.2666666666667068E-3</v>
      </c>
      <c r="AR149" s="26">
        <f t="shared" ref="AR149:AR212" si="79">Y149</f>
        <v>67</v>
      </c>
      <c r="AS149" s="26">
        <f t="shared" ref="AS149:AS212" si="80">Z149</f>
        <v>3</v>
      </c>
      <c r="AT149" s="26">
        <f t="shared" ref="AT149:AT212" si="81">$AP$7*AS149</f>
        <v>-14700</v>
      </c>
      <c r="AU149" s="26">
        <f t="shared" ref="AU149:AU212" si="82">$AP$11*AR149</f>
        <v>268000</v>
      </c>
      <c r="AV149" s="26">
        <f t="shared" ref="AV149:AV212" si="83">AT149+AU149</f>
        <v>253300</v>
      </c>
      <c r="AW149" s="26">
        <f t="shared" ref="AW149:AW212" si="84">AV149/200</f>
        <v>1266.5</v>
      </c>
      <c r="AX149" s="26" t="str">
        <f t="shared" ref="AX149:AX212" si="85">IF(AW149=$AW$14, T149, "")</f>
        <v/>
      </c>
    </row>
    <row r="150" spans="1:50" x14ac:dyDescent="0.25">
      <c r="A150" s="1"/>
      <c r="B150" s="12">
        <v>243</v>
      </c>
      <c r="C150" s="153">
        <v>39.763372214598299</v>
      </c>
      <c r="D150" s="153">
        <v>8.2250617182361978</v>
      </c>
      <c r="E150" s="153">
        <v>1.7526159459743769</v>
      </c>
      <c r="F150" s="154">
        <v>33101.740559176804</v>
      </c>
      <c r="G150" s="154">
        <v>-1211.5845508417322</v>
      </c>
      <c r="H150" s="154">
        <v>589.24898785068717</v>
      </c>
      <c r="I150" s="10">
        <v>0</v>
      </c>
      <c r="J150" s="1">
        <v>43</v>
      </c>
      <c r="K150" s="12">
        <f t="shared" si="64"/>
        <v>243</v>
      </c>
      <c r="L150" s="11">
        <f t="shared" si="65"/>
        <v>0.5861693258684435</v>
      </c>
      <c r="M150" s="11">
        <f t="shared" si="66"/>
        <v>-9.6573815293738166E-2</v>
      </c>
      <c r="N150" s="11">
        <f t="shared" si="67"/>
        <v>1.5585807288799309</v>
      </c>
      <c r="O150" s="11">
        <f t="shared" si="68"/>
        <v>-0.3691673546296082</v>
      </c>
      <c r="P150" s="11">
        <f t="shared" si="69"/>
        <v>0.41839178521875964</v>
      </c>
      <c r="Q150" s="11">
        <f t="shared" si="70"/>
        <v>0.93438503454062527</v>
      </c>
      <c r="R150" s="10">
        <v>0</v>
      </c>
      <c r="S150" s="1">
        <v>43</v>
      </c>
      <c r="T150" s="1">
        <f t="shared" si="71"/>
        <v>0.18818970095927107</v>
      </c>
      <c r="U150">
        <f t="shared" si="72"/>
        <v>0</v>
      </c>
      <c r="V150">
        <f t="shared" si="73"/>
        <v>1</v>
      </c>
      <c r="W150">
        <f>SUM($U$20:U150)</f>
        <v>47</v>
      </c>
      <c r="X150">
        <f>SUM($V$20:V150)</f>
        <v>84</v>
      </c>
      <c r="Y150">
        <f t="shared" si="74"/>
        <v>66</v>
      </c>
      <c r="Z150">
        <f t="shared" si="75"/>
        <v>3</v>
      </c>
      <c r="AB150">
        <f t="shared" si="76"/>
        <v>0.56000000000000005</v>
      </c>
      <c r="AC150">
        <f t="shared" si="77"/>
        <v>0.94</v>
      </c>
      <c r="AD150">
        <f t="shared" ref="AD150:AD213" si="86">AB150-AB149</f>
        <v>6.6666666666667096E-3</v>
      </c>
      <c r="AE150">
        <f t="shared" ref="AE150:AE213" si="87">(AC150+AC149)/2</f>
        <v>0.94</v>
      </c>
      <c r="AF150">
        <f t="shared" si="78"/>
        <v>6.2666666666667068E-3</v>
      </c>
      <c r="AR150" s="26">
        <f t="shared" si="79"/>
        <v>66</v>
      </c>
      <c r="AS150" s="26">
        <f t="shared" si="80"/>
        <v>3</v>
      </c>
      <c r="AT150" s="26">
        <f t="shared" si="81"/>
        <v>-14700</v>
      </c>
      <c r="AU150" s="26">
        <f t="shared" si="82"/>
        <v>264000</v>
      </c>
      <c r="AV150" s="26">
        <f t="shared" si="83"/>
        <v>249300</v>
      </c>
      <c r="AW150" s="26">
        <f t="shared" si="84"/>
        <v>1246.5</v>
      </c>
      <c r="AX150" s="26" t="str">
        <f t="shared" si="85"/>
        <v/>
      </c>
    </row>
    <row r="151" spans="1:50" x14ac:dyDescent="0.25">
      <c r="A151" s="1"/>
      <c r="B151" s="12">
        <v>305</v>
      </c>
      <c r="C151" s="153">
        <v>33.612845659522037</v>
      </c>
      <c r="D151" s="153">
        <v>11.648910105650263</v>
      </c>
      <c r="E151" s="153">
        <v>0.68988302863883044</v>
      </c>
      <c r="F151" s="154">
        <v>41203.756304734467</v>
      </c>
      <c r="G151" s="154">
        <v>-3102.1436238818442</v>
      </c>
      <c r="H151" s="154">
        <v>-5431.0081206789855</v>
      </c>
      <c r="I151" s="10">
        <v>0</v>
      </c>
      <c r="J151" s="1">
        <v>105</v>
      </c>
      <c r="K151" s="12">
        <f t="shared" si="64"/>
        <v>305</v>
      </c>
      <c r="L151" s="11">
        <f t="shared" si="65"/>
        <v>-0.1578187607875608</v>
      </c>
      <c r="M151" s="11">
        <f t="shared" si="66"/>
        <v>0.39684529184431283</v>
      </c>
      <c r="N151" s="11">
        <f t="shared" si="67"/>
        <v>-0.22201915901664981</v>
      </c>
      <c r="O151" s="11">
        <f t="shared" si="68"/>
        <v>-0.14864427289288767</v>
      </c>
      <c r="P151" s="11">
        <f t="shared" si="69"/>
        <v>-3.1906437993120457E-2</v>
      </c>
      <c r="Q151" s="11">
        <f t="shared" si="70"/>
        <v>0.11061227721931245</v>
      </c>
      <c r="R151" s="10">
        <v>0</v>
      </c>
      <c r="S151" s="1">
        <v>105</v>
      </c>
      <c r="T151" s="1">
        <f t="shared" si="71"/>
        <v>0.18225347339040768</v>
      </c>
      <c r="U151">
        <f t="shared" si="72"/>
        <v>0</v>
      </c>
      <c r="V151">
        <f t="shared" si="73"/>
        <v>1</v>
      </c>
      <c r="W151">
        <f>SUM($U$20:U151)</f>
        <v>47</v>
      </c>
      <c r="X151">
        <f>SUM($V$20:V151)</f>
        <v>85</v>
      </c>
      <c r="Y151">
        <f t="shared" si="74"/>
        <v>65</v>
      </c>
      <c r="Z151">
        <f t="shared" si="75"/>
        <v>3</v>
      </c>
      <c r="AB151">
        <f t="shared" si="76"/>
        <v>0.56666666666666665</v>
      </c>
      <c r="AC151">
        <f t="shared" si="77"/>
        <v>0.94</v>
      </c>
      <c r="AD151">
        <f t="shared" si="86"/>
        <v>6.6666666666665986E-3</v>
      </c>
      <c r="AE151">
        <f t="shared" si="87"/>
        <v>0.94</v>
      </c>
      <c r="AF151">
        <f t="shared" si="78"/>
        <v>6.2666666666666027E-3</v>
      </c>
      <c r="AR151" s="26">
        <f t="shared" si="79"/>
        <v>65</v>
      </c>
      <c r="AS151" s="26">
        <f t="shared" si="80"/>
        <v>3</v>
      </c>
      <c r="AT151" s="26">
        <f t="shared" si="81"/>
        <v>-14700</v>
      </c>
      <c r="AU151" s="26">
        <f t="shared" si="82"/>
        <v>260000</v>
      </c>
      <c r="AV151" s="26">
        <f t="shared" si="83"/>
        <v>245300</v>
      </c>
      <c r="AW151" s="26">
        <f t="shared" si="84"/>
        <v>1226.5</v>
      </c>
      <c r="AX151" s="26" t="str">
        <f t="shared" si="85"/>
        <v/>
      </c>
    </row>
    <row r="152" spans="1:50" x14ac:dyDescent="0.25">
      <c r="A152" s="1"/>
      <c r="B152" s="12">
        <v>326</v>
      </c>
      <c r="C152" s="153">
        <v>46.354238466013818</v>
      </c>
      <c r="D152" s="153">
        <v>11.239994337588538</v>
      </c>
      <c r="E152" s="153">
        <v>1.5373614092865673</v>
      </c>
      <c r="F152" s="154">
        <v>53443.782491611186</v>
      </c>
      <c r="G152" s="154">
        <v>-1318.3494269945538</v>
      </c>
      <c r="H152" s="154">
        <v>-13742.586836845423</v>
      </c>
      <c r="I152" s="10">
        <v>0</v>
      </c>
      <c r="J152" s="1">
        <v>126</v>
      </c>
      <c r="K152" s="12">
        <f t="shared" si="64"/>
        <v>326</v>
      </c>
      <c r="L152" s="11">
        <f t="shared" si="65"/>
        <v>1.3834223623176884</v>
      </c>
      <c r="M152" s="11">
        <f t="shared" si="66"/>
        <v>0.33791544731224366</v>
      </c>
      <c r="N152" s="11">
        <f t="shared" si="67"/>
        <v>1.1979235989055455</v>
      </c>
      <c r="O152" s="11">
        <f t="shared" si="68"/>
        <v>0.18450841157926862</v>
      </c>
      <c r="P152" s="11">
        <f t="shared" si="69"/>
        <v>0.39296225237917298</v>
      </c>
      <c r="Q152" s="11">
        <f t="shared" si="70"/>
        <v>-1.0266899996234402</v>
      </c>
      <c r="R152" s="10">
        <v>0</v>
      </c>
      <c r="S152" s="1">
        <v>126</v>
      </c>
      <c r="T152" s="1">
        <f t="shared" si="71"/>
        <v>0.18188097627338934</v>
      </c>
      <c r="U152">
        <f t="shared" si="72"/>
        <v>0</v>
      </c>
      <c r="V152">
        <f t="shared" si="73"/>
        <v>1</v>
      </c>
      <c r="W152">
        <f>SUM($U$20:U152)</f>
        <v>47</v>
      </c>
      <c r="X152">
        <f>SUM($V$20:V152)</f>
        <v>86</v>
      </c>
      <c r="Y152">
        <f t="shared" si="74"/>
        <v>64</v>
      </c>
      <c r="Z152">
        <f t="shared" si="75"/>
        <v>3</v>
      </c>
      <c r="AB152">
        <f t="shared" si="76"/>
        <v>0.57333333333333336</v>
      </c>
      <c r="AC152">
        <f t="shared" si="77"/>
        <v>0.94</v>
      </c>
      <c r="AD152">
        <f t="shared" si="86"/>
        <v>6.6666666666667096E-3</v>
      </c>
      <c r="AE152">
        <f t="shared" si="87"/>
        <v>0.94</v>
      </c>
      <c r="AF152">
        <f t="shared" si="78"/>
        <v>6.2666666666667068E-3</v>
      </c>
      <c r="AR152" s="26">
        <f t="shared" si="79"/>
        <v>64</v>
      </c>
      <c r="AS152" s="26">
        <f t="shared" si="80"/>
        <v>3</v>
      </c>
      <c r="AT152" s="26">
        <f t="shared" si="81"/>
        <v>-14700</v>
      </c>
      <c r="AU152" s="26">
        <f t="shared" si="82"/>
        <v>256000</v>
      </c>
      <c r="AV152" s="26">
        <f t="shared" si="83"/>
        <v>241300</v>
      </c>
      <c r="AW152" s="26">
        <f t="shared" si="84"/>
        <v>1206.5</v>
      </c>
      <c r="AX152" s="26" t="str">
        <f t="shared" si="85"/>
        <v/>
      </c>
    </row>
    <row r="153" spans="1:50" x14ac:dyDescent="0.25">
      <c r="A153" s="1"/>
      <c r="B153" s="12">
        <v>344</v>
      </c>
      <c r="C153" s="153">
        <v>41.453208695940624</v>
      </c>
      <c r="D153" s="153">
        <v>10.057118125111089</v>
      </c>
      <c r="E153" s="153">
        <v>1.5539670712999765</v>
      </c>
      <c r="F153" s="154">
        <v>34535.786484273529</v>
      </c>
      <c r="G153" s="154">
        <v>-1382.311749106241</v>
      </c>
      <c r="H153" s="154">
        <v>-4514.5969793548611</v>
      </c>
      <c r="I153" s="10">
        <v>0</v>
      </c>
      <c r="J153" s="1">
        <v>144</v>
      </c>
      <c r="K153" s="12">
        <f t="shared" si="64"/>
        <v>344</v>
      </c>
      <c r="L153" s="11">
        <f t="shared" si="65"/>
        <v>0.79057754998671215</v>
      </c>
      <c r="M153" s="11">
        <f t="shared" si="66"/>
        <v>0.16744828329851247</v>
      </c>
      <c r="N153" s="11">
        <f t="shared" si="67"/>
        <v>1.2257462431816417</v>
      </c>
      <c r="O153" s="11">
        <f t="shared" si="68"/>
        <v>-0.33013506480374472</v>
      </c>
      <c r="P153" s="11">
        <f t="shared" si="69"/>
        <v>0.37772754196460584</v>
      </c>
      <c r="Q153" s="11">
        <f t="shared" si="70"/>
        <v>0.23600800685666642</v>
      </c>
      <c r="R153" s="10">
        <v>0</v>
      </c>
      <c r="S153" s="1">
        <v>144</v>
      </c>
      <c r="T153" s="1">
        <f t="shared" si="71"/>
        <v>0.17979202420850232</v>
      </c>
      <c r="U153">
        <f t="shared" si="72"/>
        <v>0</v>
      </c>
      <c r="V153">
        <f t="shared" si="73"/>
        <v>1</v>
      </c>
      <c r="W153">
        <f>SUM($U$20:U153)</f>
        <v>47</v>
      </c>
      <c r="X153">
        <f>SUM($V$20:V153)</f>
        <v>87</v>
      </c>
      <c r="Y153">
        <f t="shared" si="74"/>
        <v>63</v>
      </c>
      <c r="Z153">
        <f t="shared" si="75"/>
        <v>3</v>
      </c>
      <c r="AB153">
        <f t="shared" si="76"/>
        <v>0.57999999999999996</v>
      </c>
      <c r="AC153">
        <f t="shared" si="77"/>
        <v>0.94</v>
      </c>
      <c r="AD153">
        <f t="shared" si="86"/>
        <v>6.6666666666665986E-3</v>
      </c>
      <c r="AE153">
        <f t="shared" si="87"/>
        <v>0.94</v>
      </c>
      <c r="AF153">
        <f t="shared" si="78"/>
        <v>6.2666666666666027E-3</v>
      </c>
      <c r="AR153" s="26">
        <f t="shared" si="79"/>
        <v>63</v>
      </c>
      <c r="AS153" s="26">
        <f t="shared" si="80"/>
        <v>3</v>
      </c>
      <c r="AT153" s="26">
        <f t="shared" si="81"/>
        <v>-14700</v>
      </c>
      <c r="AU153" s="26">
        <f t="shared" si="82"/>
        <v>252000</v>
      </c>
      <c r="AV153" s="26">
        <f t="shared" si="83"/>
        <v>237300</v>
      </c>
      <c r="AW153" s="26">
        <f t="shared" si="84"/>
        <v>1186.5</v>
      </c>
      <c r="AX153" s="26" t="str">
        <f t="shared" si="85"/>
        <v/>
      </c>
    </row>
    <row r="154" spans="1:50" x14ac:dyDescent="0.25">
      <c r="A154" s="1"/>
      <c r="B154" s="12">
        <v>351</v>
      </c>
      <c r="C154" s="153">
        <v>30.117944670032806</v>
      </c>
      <c r="D154" s="153">
        <v>10.740193093471236</v>
      </c>
      <c r="E154" s="153">
        <v>0.66463003544468413</v>
      </c>
      <c r="F154" s="154">
        <v>31905.012536963648</v>
      </c>
      <c r="G154" s="154">
        <v>-2744.4068495992192</v>
      </c>
      <c r="H154" s="154">
        <v>-1408.8197393327478</v>
      </c>
      <c r="I154" s="10">
        <v>1</v>
      </c>
      <c r="J154" s="1">
        <v>151</v>
      </c>
      <c r="K154" s="12">
        <f t="shared" si="64"/>
        <v>351</v>
      </c>
      <c r="L154" s="11">
        <f t="shared" si="65"/>
        <v>-0.58057357323142467</v>
      </c>
      <c r="M154" s="11">
        <f t="shared" si="66"/>
        <v>0.26588787607825426</v>
      </c>
      <c r="N154" s="11">
        <f t="shared" si="67"/>
        <v>-0.26433033251759508</v>
      </c>
      <c r="O154" s="11">
        <f t="shared" si="68"/>
        <v>-0.40174025497281418</v>
      </c>
      <c r="P154" s="11">
        <f t="shared" si="69"/>
        <v>5.3300227132649793E-2</v>
      </c>
      <c r="Q154" s="11">
        <f t="shared" si="70"/>
        <v>0.66098232847058902</v>
      </c>
      <c r="R154" s="10">
        <v>1</v>
      </c>
      <c r="S154" s="1">
        <v>151</v>
      </c>
      <c r="T154" s="1">
        <f t="shared" si="71"/>
        <v>0.17922128819606345</v>
      </c>
      <c r="U154">
        <f t="shared" si="72"/>
        <v>1</v>
      </c>
      <c r="V154">
        <f t="shared" si="73"/>
        <v>0</v>
      </c>
      <c r="W154">
        <f>SUM($U$20:U154)</f>
        <v>48</v>
      </c>
      <c r="X154">
        <f>SUM($V$20:V154)</f>
        <v>87</v>
      </c>
      <c r="Y154">
        <f t="shared" si="74"/>
        <v>63</v>
      </c>
      <c r="Z154">
        <f t="shared" si="75"/>
        <v>2</v>
      </c>
      <c r="AB154">
        <f t="shared" si="76"/>
        <v>0.57999999999999996</v>
      </c>
      <c r="AC154">
        <f t="shared" si="77"/>
        <v>0.96</v>
      </c>
      <c r="AD154">
        <f t="shared" si="86"/>
        <v>0</v>
      </c>
      <c r="AE154">
        <f t="shared" si="87"/>
        <v>0.95</v>
      </c>
      <c r="AF154">
        <f t="shared" si="78"/>
        <v>0</v>
      </c>
      <c r="AR154" s="26">
        <f t="shared" si="79"/>
        <v>63</v>
      </c>
      <c r="AS154" s="26">
        <f t="shared" si="80"/>
        <v>2</v>
      </c>
      <c r="AT154" s="26">
        <f t="shared" si="81"/>
        <v>-9800</v>
      </c>
      <c r="AU154" s="26">
        <f t="shared" si="82"/>
        <v>252000</v>
      </c>
      <c r="AV154" s="26">
        <f t="shared" si="83"/>
        <v>242200</v>
      </c>
      <c r="AW154" s="26">
        <f t="shared" si="84"/>
        <v>1211</v>
      </c>
      <c r="AX154" s="26" t="str">
        <f t="shared" si="85"/>
        <v/>
      </c>
    </row>
    <row r="155" spans="1:50" x14ac:dyDescent="0.25">
      <c r="A155" s="1"/>
      <c r="B155" s="12">
        <v>209</v>
      </c>
      <c r="C155" s="153">
        <v>35.005315293464669</v>
      </c>
      <c r="D155" s="153">
        <v>9.8178999019976949</v>
      </c>
      <c r="E155" s="153">
        <v>1.6676801090534175</v>
      </c>
      <c r="F155" s="154">
        <v>30621.421783611233</v>
      </c>
      <c r="G155" s="154">
        <v>-830.78371097602474</v>
      </c>
      <c r="H155" s="154">
        <v>-2705.9209255632936</v>
      </c>
      <c r="I155" s="10">
        <v>0</v>
      </c>
      <c r="J155" s="1">
        <v>9</v>
      </c>
      <c r="K155" s="12">
        <f t="shared" si="64"/>
        <v>209</v>
      </c>
      <c r="L155" s="11">
        <f t="shared" si="65"/>
        <v>1.0618983429400796E-2</v>
      </c>
      <c r="M155" s="11">
        <f t="shared" si="66"/>
        <v>0.13297396413950607</v>
      </c>
      <c r="N155" s="11">
        <f t="shared" si="67"/>
        <v>1.4162714626166455</v>
      </c>
      <c r="O155" s="11">
        <f t="shared" si="68"/>
        <v>-0.43667741104699681</v>
      </c>
      <c r="P155" s="11">
        <f t="shared" si="69"/>
        <v>0.50909190881414734</v>
      </c>
      <c r="Q155" s="11">
        <f t="shared" si="70"/>
        <v>0.48349545350108358</v>
      </c>
      <c r="R155" s="10">
        <v>0</v>
      </c>
      <c r="S155" s="1">
        <v>9</v>
      </c>
      <c r="T155" s="1">
        <f t="shared" si="71"/>
        <v>0.17613767994173421</v>
      </c>
      <c r="U155">
        <f t="shared" si="72"/>
        <v>0</v>
      </c>
      <c r="V155">
        <f t="shared" si="73"/>
        <v>1</v>
      </c>
      <c r="W155">
        <f>SUM($U$20:U155)</f>
        <v>48</v>
      </c>
      <c r="X155">
        <f>SUM($V$20:V155)</f>
        <v>88</v>
      </c>
      <c r="Y155">
        <f t="shared" si="74"/>
        <v>62</v>
      </c>
      <c r="Z155">
        <f t="shared" si="75"/>
        <v>2</v>
      </c>
      <c r="AB155">
        <f t="shared" si="76"/>
        <v>0.58666666666666667</v>
      </c>
      <c r="AC155">
        <f t="shared" si="77"/>
        <v>0.96</v>
      </c>
      <c r="AD155">
        <f t="shared" si="86"/>
        <v>6.6666666666667096E-3</v>
      </c>
      <c r="AE155">
        <f t="shared" si="87"/>
        <v>0.96</v>
      </c>
      <c r="AF155">
        <f t="shared" si="78"/>
        <v>6.4000000000000411E-3</v>
      </c>
      <c r="AR155" s="26">
        <f t="shared" si="79"/>
        <v>62</v>
      </c>
      <c r="AS155" s="26">
        <f t="shared" si="80"/>
        <v>2</v>
      </c>
      <c r="AT155" s="26">
        <f t="shared" si="81"/>
        <v>-9800</v>
      </c>
      <c r="AU155" s="26">
        <f t="shared" si="82"/>
        <v>248000</v>
      </c>
      <c r="AV155" s="26">
        <f t="shared" si="83"/>
        <v>238200</v>
      </c>
      <c r="AW155" s="26">
        <f t="shared" si="84"/>
        <v>1191</v>
      </c>
      <c r="AX155" s="26" t="str">
        <f t="shared" si="85"/>
        <v/>
      </c>
    </row>
    <row r="156" spans="1:50" x14ac:dyDescent="0.25">
      <c r="A156" s="1"/>
      <c r="B156" s="12">
        <v>203</v>
      </c>
      <c r="C156" s="153">
        <v>37.332110214368207</v>
      </c>
      <c r="D156" s="153">
        <v>9.3008934673374561</v>
      </c>
      <c r="E156" s="153">
        <v>2.2172232539428165E-2</v>
      </c>
      <c r="F156" s="154">
        <v>30601.949585857779</v>
      </c>
      <c r="G156" s="154">
        <v>-2891.7701663146454</v>
      </c>
      <c r="H156" s="154">
        <v>-1673.6445208274292</v>
      </c>
      <c r="I156" s="10">
        <v>0</v>
      </c>
      <c r="J156" s="1">
        <v>3</v>
      </c>
      <c r="K156" s="12">
        <f t="shared" si="64"/>
        <v>203</v>
      </c>
      <c r="L156" s="11">
        <f t="shared" si="65"/>
        <v>0.29207581248986286</v>
      </c>
      <c r="M156" s="11">
        <f t="shared" si="66"/>
        <v>5.8466911107478411E-2</v>
      </c>
      <c r="N156" s="11">
        <f t="shared" si="67"/>
        <v>-1.3407628709012624</v>
      </c>
      <c r="O156" s="11">
        <f t="shared" si="68"/>
        <v>-0.43720741113483086</v>
      </c>
      <c r="P156" s="11">
        <f t="shared" si="69"/>
        <v>1.8200853286129384E-2</v>
      </c>
      <c r="Q156" s="11">
        <f t="shared" si="70"/>
        <v>0.62474543085540268</v>
      </c>
      <c r="R156" s="10">
        <v>0</v>
      </c>
      <c r="S156" s="1">
        <v>3</v>
      </c>
      <c r="T156" s="1">
        <f t="shared" si="71"/>
        <v>0.17555502948628976</v>
      </c>
      <c r="U156">
        <f t="shared" si="72"/>
        <v>0</v>
      </c>
      <c r="V156">
        <f t="shared" si="73"/>
        <v>1</v>
      </c>
      <c r="W156">
        <f>SUM($U$20:U156)</f>
        <v>48</v>
      </c>
      <c r="X156">
        <f>SUM($V$20:V156)</f>
        <v>89</v>
      </c>
      <c r="Y156">
        <f t="shared" si="74"/>
        <v>61</v>
      </c>
      <c r="Z156">
        <f t="shared" si="75"/>
        <v>2</v>
      </c>
      <c r="AB156">
        <f t="shared" si="76"/>
        <v>0.59333333333333338</v>
      </c>
      <c r="AC156">
        <f t="shared" si="77"/>
        <v>0.96</v>
      </c>
      <c r="AD156">
        <f t="shared" si="86"/>
        <v>6.6666666666667096E-3</v>
      </c>
      <c r="AE156">
        <f t="shared" si="87"/>
        <v>0.96</v>
      </c>
      <c r="AF156">
        <f t="shared" si="78"/>
        <v>6.4000000000000411E-3</v>
      </c>
      <c r="AR156" s="26">
        <f t="shared" si="79"/>
        <v>61</v>
      </c>
      <c r="AS156" s="26">
        <f t="shared" si="80"/>
        <v>2</v>
      </c>
      <c r="AT156" s="26">
        <f t="shared" si="81"/>
        <v>-9800</v>
      </c>
      <c r="AU156" s="26">
        <f t="shared" si="82"/>
        <v>244000</v>
      </c>
      <c r="AV156" s="26">
        <f t="shared" si="83"/>
        <v>234200</v>
      </c>
      <c r="AW156" s="26">
        <f t="shared" si="84"/>
        <v>1171</v>
      </c>
      <c r="AX156" s="26" t="str">
        <f t="shared" si="85"/>
        <v/>
      </c>
    </row>
    <row r="157" spans="1:50" x14ac:dyDescent="0.25">
      <c r="A157" s="1"/>
      <c r="B157" s="12">
        <v>390</v>
      </c>
      <c r="C157" s="153">
        <v>45.356617415797153</v>
      </c>
      <c r="D157" s="153">
        <v>16.631775469618983</v>
      </c>
      <c r="E157" s="153">
        <v>1.3152802408499149</v>
      </c>
      <c r="F157" s="154">
        <v>59545.546828833096</v>
      </c>
      <c r="G157" s="154">
        <v>-4847.9616931081746</v>
      </c>
      <c r="H157" s="154">
        <v>-13622.85814643497</v>
      </c>
      <c r="I157" s="10">
        <v>0</v>
      </c>
      <c r="J157" s="1">
        <v>190</v>
      </c>
      <c r="K157" s="12">
        <f t="shared" si="64"/>
        <v>390</v>
      </c>
      <c r="L157" s="11">
        <f t="shared" si="65"/>
        <v>1.2627468120681136</v>
      </c>
      <c r="M157" s="11">
        <f t="shared" si="66"/>
        <v>1.1149381220982562</v>
      </c>
      <c r="N157" s="11">
        <f t="shared" si="67"/>
        <v>0.82582850598824398</v>
      </c>
      <c r="O157" s="11">
        <f t="shared" si="68"/>
        <v>0.35058805372427126</v>
      </c>
      <c r="P157" s="11">
        <f t="shared" si="69"/>
        <v>-0.44772987659092206</v>
      </c>
      <c r="Q157" s="11">
        <f t="shared" si="70"/>
        <v>-1.0103071057284023</v>
      </c>
      <c r="R157" s="10">
        <v>0</v>
      </c>
      <c r="S157" s="1">
        <v>190</v>
      </c>
      <c r="T157" s="1">
        <f t="shared" si="71"/>
        <v>0.16877674459133457</v>
      </c>
      <c r="U157">
        <f t="shared" si="72"/>
        <v>0</v>
      </c>
      <c r="V157">
        <f t="shared" si="73"/>
        <v>1</v>
      </c>
      <c r="W157">
        <f>SUM($U$20:U157)</f>
        <v>48</v>
      </c>
      <c r="X157">
        <f>SUM($V$20:V157)</f>
        <v>90</v>
      </c>
      <c r="Y157">
        <f t="shared" si="74"/>
        <v>60</v>
      </c>
      <c r="Z157">
        <f t="shared" si="75"/>
        <v>2</v>
      </c>
      <c r="AB157">
        <f t="shared" si="76"/>
        <v>0.6</v>
      </c>
      <c r="AC157">
        <f t="shared" si="77"/>
        <v>0.96</v>
      </c>
      <c r="AD157">
        <f t="shared" si="86"/>
        <v>6.6666666666665986E-3</v>
      </c>
      <c r="AE157">
        <f t="shared" si="87"/>
        <v>0.96</v>
      </c>
      <c r="AF157">
        <f t="shared" si="78"/>
        <v>6.3999999999999344E-3</v>
      </c>
      <c r="AR157" s="26">
        <f t="shared" si="79"/>
        <v>60</v>
      </c>
      <c r="AS157" s="26">
        <f t="shared" si="80"/>
        <v>2</v>
      </c>
      <c r="AT157" s="26">
        <f t="shared" si="81"/>
        <v>-9800</v>
      </c>
      <c r="AU157" s="26">
        <f t="shared" si="82"/>
        <v>240000</v>
      </c>
      <c r="AV157" s="26">
        <f t="shared" si="83"/>
        <v>230200</v>
      </c>
      <c r="AW157" s="26">
        <f t="shared" si="84"/>
        <v>1151</v>
      </c>
      <c r="AX157" s="26" t="str">
        <f t="shared" si="85"/>
        <v/>
      </c>
    </row>
    <row r="158" spans="1:50" x14ac:dyDescent="0.25">
      <c r="A158" s="1"/>
      <c r="B158" s="12">
        <v>278</v>
      </c>
      <c r="C158" s="153">
        <v>49.47973108913569</v>
      </c>
      <c r="D158" s="153">
        <v>8.706801765755392</v>
      </c>
      <c r="E158" s="153">
        <v>0.26598052503032676</v>
      </c>
      <c r="F158" s="154">
        <v>68045.477360226199</v>
      </c>
      <c r="G158" s="154">
        <v>-2565.9052092370193</v>
      </c>
      <c r="H158" s="154">
        <v>-11141.35076859495</v>
      </c>
      <c r="I158" s="10">
        <v>1</v>
      </c>
      <c r="J158" s="1">
        <v>78</v>
      </c>
      <c r="K158" s="12">
        <f t="shared" si="64"/>
        <v>278</v>
      </c>
      <c r="L158" s="11">
        <f t="shared" si="65"/>
        <v>1.7614923138431744</v>
      </c>
      <c r="M158" s="11">
        <f t="shared" si="66"/>
        <v>-2.7149086969511484E-2</v>
      </c>
      <c r="N158" s="11">
        <f t="shared" si="67"/>
        <v>-0.93226416798540979</v>
      </c>
      <c r="O158" s="11">
        <f t="shared" si="68"/>
        <v>0.58194169881667912</v>
      </c>
      <c r="P158" s="11">
        <f t="shared" si="69"/>
        <v>9.581620700428177E-2</v>
      </c>
      <c r="Q158" s="11">
        <f t="shared" si="70"/>
        <v>-0.67075380458115141</v>
      </c>
      <c r="R158" s="10">
        <v>1</v>
      </c>
      <c r="S158" s="1">
        <v>78</v>
      </c>
      <c r="T158" s="1">
        <f t="shared" si="71"/>
        <v>0.1683716916748787</v>
      </c>
      <c r="U158">
        <f t="shared" si="72"/>
        <v>1</v>
      </c>
      <c r="V158">
        <f t="shared" si="73"/>
        <v>0</v>
      </c>
      <c r="W158">
        <f>SUM($U$20:U158)</f>
        <v>49</v>
      </c>
      <c r="X158">
        <f>SUM($V$20:V158)</f>
        <v>90</v>
      </c>
      <c r="Y158">
        <f t="shared" si="74"/>
        <v>60</v>
      </c>
      <c r="Z158">
        <f t="shared" si="75"/>
        <v>1</v>
      </c>
      <c r="AB158">
        <f t="shared" si="76"/>
        <v>0.6</v>
      </c>
      <c r="AC158">
        <f t="shared" si="77"/>
        <v>0.98</v>
      </c>
      <c r="AD158">
        <f t="shared" si="86"/>
        <v>0</v>
      </c>
      <c r="AE158">
        <f t="shared" si="87"/>
        <v>0.97</v>
      </c>
      <c r="AF158">
        <f t="shared" si="78"/>
        <v>0</v>
      </c>
      <c r="AR158" s="26">
        <f t="shared" si="79"/>
        <v>60</v>
      </c>
      <c r="AS158" s="26">
        <f t="shared" si="80"/>
        <v>1</v>
      </c>
      <c r="AT158" s="26">
        <f t="shared" si="81"/>
        <v>-4900</v>
      </c>
      <c r="AU158" s="26">
        <f t="shared" si="82"/>
        <v>240000</v>
      </c>
      <c r="AV158" s="26">
        <f t="shared" si="83"/>
        <v>235100</v>
      </c>
      <c r="AW158" s="26">
        <f t="shared" si="84"/>
        <v>1175.5</v>
      </c>
      <c r="AX158" s="26" t="str">
        <f t="shared" si="85"/>
        <v/>
      </c>
    </row>
    <row r="159" spans="1:50" x14ac:dyDescent="0.25">
      <c r="A159" s="1"/>
      <c r="B159" s="12">
        <v>328</v>
      </c>
      <c r="C159" s="153">
        <v>35.880374059952736</v>
      </c>
      <c r="D159" s="153">
        <v>14.319001446566178</v>
      </c>
      <c r="E159" s="153">
        <v>1.3015924891965582</v>
      </c>
      <c r="F159" s="154">
        <v>37658.111048794046</v>
      </c>
      <c r="G159" s="154">
        <v>-2162.5237850808271</v>
      </c>
      <c r="H159" s="154">
        <v>-11673.482685520354</v>
      </c>
      <c r="I159" s="10">
        <v>0</v>
      </c>
      <c r="J159" s="1">
        <v>128</v>
      </c>
      <c r="K159" s="12">
        <f t="shared" si="64"/>
        <v>328</v>
      </c>
      <c r="L159" s="11">
        <f t="shared" si="65"/>
        <v>0.11646899343443</v>
      </c>
      <c r="M159" s="11">
        <f t="shared" si="66"/>
        <v>0.78163864024570717</v>
      </c>
      <c r="N159" s="11">
        <f t="shared" si="67"/>
        <v>0.80289479549339182</v>
      </c>
      <c r="O159" s="11">
        <f t="shared" si="68"/>
        <v>-0.24515070328508715</v>
      </c>
      <c r="P159" s="11">
        <f t="shared" si="69"/>
        <v>0.19189463225132891</v>
      </c>
      <c r="Q159" s="11">
        <f t="shared" si="70"/>
        <v>-0.74356726895017988</v>
      </c>
      <c r="R159" s="10">
        <v>0</v>
      </c>
      <c r="S159" s="1">
        <v>128</v>
      </c>
      <c r="T159" s="1">
        <f t="shared" si="71"/>
        <v>0.16719161171119357</v>
      </c>
      <c r="U159">
        <f t="shared" si="72"/>
        <v>0</v>
      </c>
      <c r="V159">
        <f t="shared" si="73"/>
        <v>1</v>
      </c>
      <c r="W159">
        <f>SUM($U$20:U159)</f>
        <v>49</v>
      </c>
      <c r="X159">
        <f>SUM($V$20:V159)</f>
        <v>91</v>
      </c>
      <c r="Y159">
        <f t="shared" si="74"/>
        <v>59</v>
      </c>
      <c r="Z159">
        <f t="shared" si="75"/>
        <v>1</v>
      </c>
      <c r="AB159">
        <f t="shared" si="76"/>
        <v>0.60666666666666669</v>
      </c>
      <c r="AC159">
        <f t="shared" si="77"/>
        <v>0.98</v>
      </c>
      <c r="AD159">
        <f t="shared" si="86"/>
        <v>6.6666666666667096E-3</v>
      </c>
      <c r="AE159">
        <f t="shared" si="87"/>
        <v>0.98</v>
      </c>
      <c r="AF159">
        <f t="shared" si="78"/>
        <v>6.5333333333333753E-3</v>
      </c>
      <c r="AR159" s="26">
        <f t="shared" si="79"/>
        <v>59</v>
      </c>
      <c r="AS159" s="26">
        <f t="shared" si="80"/>
        <v>1</v>
      </c>
      <c r="AT159" s="26">
        <f t="shared" si="81"/>
        <v>-4900</v>
      </c>
      <c r="AU159" s="26">
        <f t="shared" si="82"/>
        <v>236000</v>
      </c>
      <c r="AV159" s="26">
        <f t="shared" si="83"/>
        <v>231100</v>
      </c>
      <c r="AW159" s="26">
        <f t="shared" si="84"/>
        <v>1155.5</v>
      </c>
      <c r="AX159" s="26" t="str">
        <f t="shared" si="85"/>
        <v/>
      </c>
    </row>
    <row r="160" spans="1:50" x14ac:dyDescent="0.25">
      <c r="A160" s="1"/>
      <c r="B160" s="12">
        <v>283</v>
      </c>
      <c r="C160" s="153">
        <v>44.973538460834028</v>
      </c>
      <c r="D160" s="153">
        <v>17.072228633703908</v>
      </c>
      <c r="E160" s="153">
        <v>1.3603447155425952</v>
      </c>
      <c r="F160" s="154">
        <v>30033.417333801255</v>
      </c>
      <c r="G160" s="154">
        <v>-4352.4083479515239</v>
      </c>
      <c r="H160" s="154">
        <v>-9668.937914912136</v>
      </c>
      <c r="I160" s="10">
        <v>0</v>
      </c>
      <c r="J160" s="1">
        <v>83</v>
      </c>
      <c r="K160" s="12">
        <f t="shared" si="64"/>
        <v>283</v>
      </c>
      <c r="L160" s="11">
        <f t="shared" si="65"/>
        <v>1.2164083114228361</v>
      </c>
      <c r="M160" s="11">
        <f t="shared" si="66"/>
        <v>1.1784128973709589</v>
      </c>
      <c r="N160" s="11">
        <f t="shared" si="67"/>
        <v>0.901333646816181</v>
      </c>
      <c r="O160" s="11">
        <f t="shared" si="68"/>
        <v>-0.45268189158853345</v>
      </c>
      <c r="P160" s="11">
        <f t="shared" si="69"/>
        <v>-0.32969770610078636</v>
      </c>
      <c r="Q160" s="11">
        <f t="shared" si="70"/>
        <v>-0.46927842329301422</v>
      </c>
      <c r="R160" s="10">
        <v>0</v>
      </c>
      <c r="S160" s="1">
        <v>83</v>
      </c>
      <c r="T160" s="1">
        <f t="shared" si="71"/>
        <v>0.16509513991632024</v>
      </c>
      <c r="U160">
        <f t="shared" si="72"/>
        <v>0</v>
      </c>
      <c r="V160">
        <f t="shared" si="73"/>
        <v>1</v>
      </c>
      <c r="W160">
        <f>SUM($U$20:U160)</f>
        <v>49</v>
      </c>
      <c r="X160">
        <f>SUM($V$20:V160)</f>
        <v>92</v>
      </c>
      <c r="Y160">
        <f t="shared" si="74"/>
        <v>58</v>
      </c>
      <c r="Z160">
        <f t="shared" si="75"/>
        <v>1</v>
      </c>
      <c r="AB160">
        <f t="shared" si="76"/>
        <v>0.61333333333333329</v>
      </c>
      <c r="AC160">
        <f t="shared" si="77"/>
        <v>0.98</v>
      </c>
      <c r="AD160">
        <f t="shared" si="86"/>
        <v>6.6666666666665986E-3</v>
      </c>
      <c r="AE160">
        <f t="shared" si="87"/>
        <v>0.98</v>
      </c>
      <c r="AF160">
        <f t="shared" si="78"/>
        <v>6.5333333333332669E-3</v>
      </c>
      <c r="AR160" s="26">
        <f t="shared" si="79"/>
        <v>58</v>
      </c>
      <c r="AS160" s="26">
        <f t="shared" si="80"/>
        <v>1</v>
      </c>
      <c r="AT160" s="26">
        <f t="shared" si="81"/>
        <v>-4900</v>
      </c>
      <c r="AU160" s="26">
        <f t="shared" si="82"/>
        <v>232000</v>
      </c>
      <c r="AV160" s="26">
        <f t="shared" si="83"/>
        <v>227100</v>
      </c>
      <c r="AW160" s="26">
        <f t="shared" si="84"/>
        <v>1135.5</v>
      </c>
      <c r="AX160" s="26" t="str">
        <f t="shared" si="85"/>
        <v/>
      </c>
    </row>
    <row r="161" spans="1:50" x14ac:dyDescent="0.25">
      <c r="A161" s="1"/>
      <c r="B161" s="12">
        <v>360</v>
      </c>
      <c r="C161" s="153">
        <v>37.460402831187217</v>
      </c>
      <c r="D161" s="153">
        <v>6.550070173706092</v>
      </c>
      <c r="E161" s="153">
        <v>0.43294306795829535</v>
      </c>
      <c r="F161" s="154">
        <v>59164.314059104829</v>
      </c>
      <c r="G161" s="154">
        <v>-1660.5638763742575</v>
      </c>
      <c r="H161" s="154">
        <v>-2732.9695822446115</v>
      </c>
      <c r="I161" s="10">
        <v>0</v>
      </c>
      <c r="J161" s="1">
        <v>160</v>
      </c>
      <c r="K161" s="12">
        <f t="shared" si="64"/>
        <v>360</v>
      </c>
      <c r="L161" s="11">
        <f t="shared" si="65"/>
        <v>0.30759451282625766</v>
      </c>
      <c r="M161" s="11">
        <f t="shared" si="66"/>
        <v>-0.33796091508586451</v>
      </c>
      <c r="N161" s="11">
        <f t="shared" si="67"/>
        <v>-0.65251985935343981</v>
      </c>
      <c r="O161" s="11">
        <f t="shared" si="68"/>
        <v>0.34021154645994028</v>
      </c>
      <c r="P161" s="11">
        <f t="shared" si="69"/>
        <v>0.31145273452776073</v>
      </c>
      <c r="Q161" s="11">
        <f t="shared" si="70"/>
        <v>0.47979429155824282</v>
      </c>
      <c r="R161" s="10">
        <v>0</v>
      </c>
      <c r="S161" s="1">
        <v>160</v>
      </c>
      <c r="T161" s="1">
        <f t="shared" si="71"/>
        <v>0.16288418656820772</v>
      </c>
      <c r="U161">
        <f t="shared" si="72"/>
        <v>0</v>
      </c>
      <c r="V161">
        <f t="shared" si="73"/>
        <v>1</v>
      </c>
      <c r="W161">
        <f>SUM($U$20:U161)</f>
        <v>49</v>
      </c>
      <c r="X161">
        <f>SUM($V$20:V161)</f>
        <v>93</v>
      </c>
      <c r="Y161">
        <f t="shared" si="74"/>
        <v>57</v>
      </c>
      <c r="Z161">
        <f t="shared" si="75"/>
        <v>1</v>
      </c>
      <c r="AB161">
        <f t="shared" si="76"/>
        <v>0.62</v>
      </c>
      <c r="AC161">
        <f t="shared" si="77"/>
        <v>0.98</v>
      </c>
      <c r="AD161">
        <f t="shared" si="86"/>
        <v>6.6666666666667096E-3</v>
      </c>
      <c r="AE161">
        <f t="shared" si="87"/>
        <v>0.98</v>
      </c>
      <c r="AF161">
        <f t="shared" si="78"/>
        <v>6.5333333333333753E-3</v>
      </c>
      <c r="AR161" s="26">
        <f t="shared" si="79"/>
        <v>57</v>
      </c>
      <c r="AS161" s="26">
        <f t="shared" si="80"/>
        <v>1</v>
      </c>
      <c r="AT161" s="26">
        <f t="shared" si="81"/>
        <v>-4900</v>
      </c>
      <c r="AU161" s="26">
        <f t="shared" si="82"/>
        <v>228000</v>
      </c>
      <c r="AV161" s="26">
        <f t="shared" si="83"/>
        <v>223100</v>
      </c>
      <c r="AW161" s="26">
        <f t="shared" si="84"/>
        <v>1115.5</v>
      </c>
      <c r="AX161" s="26" t="str">
        <f t="shared" si="85"/>
        <v/>
      </c>
    </row>
    <row r="162" spans="1:50" x14ac:dyDescent="0.25">
      <c r="A162" s="1"/>
      <c r="B162" s="12">
        <v>329</v>
      </c>
      <c r="C162" s="153">
        <v>36.795674829936814</v>
      </c>
      <c r="D162" s="153">
        <v>8.8216524939655905</v>
      </c>
      <c r="E162" s="153">
        <v>0.29440617065555036</v>
      </c>
      <c r="F162" s="154">
        <v>29431.672228848875</v>
      </c>
      <c r="G162" s="154">
        <v>-1400.9810241388868</v>
      </c>
      <c r="H162" s="154">
        <v>-2950.8425773949575</v>
      </c>
      <c r="I162" s="10">
        <v>0</v>
      </c>
      <c r="J162" s="1">
        <v>129</v>
      </c>
      <c r="K162" s="12">
        <f t="shared" si="64"/>
        <v>329</v>
      </c>
      <c r="L162" s="11">
        <f t="shared" si="65"/>
        <v>0.22718680962094651</v>
      </c>
      <c r="M162" s="11">
        <f t="shared" si="66"/>
        <v>-1.0597669571490541E-2</v>
      </c>
      <c r="N162" s="11">
        <f t="shared" si="67"/>
        <v>-0.88463724254815057</v>
      </c>
      <c r="O162" s="11">
        <f t="shared" si="68"/>
        <v>-0.46906036938115492</v>
      </c>
      <c r="P162" s="11">
        <f t="shared" si="69"/>
        <v>0.373280846013267</v>
      </c>
      <c r="Q162" s="11">
        <f t="shared" si="70"/>
        <v>0.44998197046873911</v>
      </c>
      <c r="R162" s="10">
        <v>0</v>
      </c>
      <c r="S162" s="1">
        <v>129</v>
      </c>
      <c r="T162" s="1">
        <f t="shared" si="71"/>
        <v>0.1542241376877464</v>
      </c>
      <c r="U162">
        <f t="shared" si="72"/>
        <v>0</v>
      </c>
      <c r="V162">
        <f t="shared" si="73"/>
        <v>1</v>
      </c>
      <c r="W162">
        <f>SUM($U$20:U162)</f>
        <v>49</v>
      </c>
      <c r="X162">
        <f>SUM($V$20:V162)</f>
        <v>94</v>
      </c>
      <c r="Y162">
        <f t="shared" si="74"/>
        <v>56</v>
      </c>
      <c r="Z162">
        <f t="shared" si="75"/>
        <v>1</v>
      </c>
      <c r="AB162">
        <f t="shared" si="76"/>
        <v>0.62666666666666671</v>
      </c>
      <c r="AC162">
        <f t="shared" si="77"/>
        <v>0.98</v>
      </c>
      <c r="AD162">
        <f t="shared" si="86"/>
        <v>6.6666666666667096E-3</v>
      </c>
      <c r="AE162">
        <f t="shared" si="87"/>
        <v>0.98</v>
      </c>
      <c r="AF162">
        <f t="shared" si="78"/>
        <v>6.5333333333333753E-3</v>
      </c>
      <c r="AR162" s="26">
        <f t="shared" si="79"/>
        <v>56</v>
      </c>
      <c r="AS162" s="26">
        <f t="shared" si="80"/>
        <v>1</v>
      </c>
      <c r="AT162" s="26">
        <f t="shared" si="81"/>
        <v>-4900</v>
      </c>
      <c r="AU162" s="26">
        <f t="shared" si="82"/>
        <v>224000</v>
      </c>
      <c r="AV162" s="26">
        <f t="shared" si="83"/>
        <v>219100</v>
      </c>
      <c r="AW162" s="26">
        <f t="shared" si="84"/>
        <v>1095.5</v>
      </c>
      <c r="AX162" s="26" t="str">
        <f t="shared" si="85"/>
        <v/>
      </c>
    </row>
    <row r="163" spans="1:50" x14ac:dyDescent="0.25">
      <c r="A163" s="1"/>
      <c r="B163" s="12">
        <v>288</v>
      </c>
      <c r="C163" s="153">
        <v>34.326748353273437</v>
      </c>
      <c r="D163" s="153">
        <v>9.2825482203791516</v>
      </c>
      <c r="E163" s="153">
        <v>1.8408536088673917</v>
      </c>
      <c r="F163" s="154">
        <v>33107.876808144778</v>
      </c>
      <c r="G163" s="154">
        <v>-112.41191500265171</v>
      </c>
      <c r="H163" s="154">
        <v>-1512.7525659103474</v>
      </c>
      <c r="I163" s="10">
        <v>0</v>
      </c>
      <c r="J163" s="1">
        <v>88</v>
      </c>
      <c r="K163" s="12">
        <f t="shared" si="64"/>
        <v>288</v>
      </c>
      <c r="L163" s="11">
        <f t="shared" si="65"/>
        <v>-7.1462723718782387E-2</v>
      </c>
      <c r="M163" s="11">
        <f t="shared" si="66"/>
        <v>5.5823133010390914E-2</v>
      </c>
      <c r="N163" s="11">
        <f t="shared" si="67"/>
        <v>1.7064221762395133</v>
      </c>
      <c r="O163" s="11">
        <f t="shared" si="68"/>
        <v>-0.36900033637449514</v>
      </c>
      <c r="P163" s="11">
        <f t="shared" si="69"/>
        <v>0.68019555108868512</v>
      </c>
      <c r="Q163" s="11">
        <f t="shared" si="70"/>
        <v>0.64676083766337378</v>
      </c>
      <c r="R163" s="10">
        <v>0</v>
      </c>
      <c r="S163" s="1">
        <v>88</v>
      </c>
      <c r="T163" s="1">
        <f t="shared" si="71"/>
        <v>0.15210108721184401</v>
      </c>
      <c r="U163">
        <f t="shared" si="72"/>
        <v>0</v>
      </c>
      <c r="V163">
        <f t="shared" si="73"/>
        <v>1</v>
      </c>
      <c r="W163">
        <f>SUM($U$20:U163)</f>
        <v>49</v>
      </c>
      <c r="X163">
        <f>SUM($V$20:V163)</f>
        <v>95</v>
      </c>
      <c r="Y163">
        <f t="shared" si="74"/>
        <v>55</v>
      </c>
      <c r="Z163">
        <f t="shared" si="75"/>
        <v>1</v>
      </c>
      <c r="AB163">
        <f t="shared" si="76"/>
        <v>0.6333333333333333</v>
      </c>
      <c r="AC163">
        <f t="shared" si="77"/>
        <v>0.98</v>
      </c>
      <c r="AD163">
        <f t="shared" si="86"/>
        <v>6.6666666666665986E-3</v>
      </c>
      <c r="AE163">
        <f t="shared" si="87"/>
        <v>0.98</v>
      </c>
      <c r="AF163">
        <f t="shared" si="78"/>
        <v>6.5333333333332669E-3</v>
      </c>
      <c r="AR163" s="26">
        <f t="shared" si="79"/>
        <v>55</v>
      </c>
      <c r="AS163" s="26">
        <f t="shared" si="80"/>
        <v>1</v>
      </c>
      <c r="AT163" s="26">
        <f t="shared" si="81"/>
        <v>-4900</v>
      </c>
      <c r="AU163" s="26">
        <f t="shared" si="82"/>
        <v>220000</v>
      </c>
      <c r="AV163" s="26">
        <f t="shared" si="83"/>
        <v>215100</v>
      </c>
      <c r="AW163" s="26">
        <f t="shared" si="84"/>
        <v>1075.5</v>
      </c>
      <c r="AX163" s="26" t="str">
        <f t="shared" si="85"/>
        <v/>
      </c>
    </row>
    <row r="164" spans="1:50" x14ac:dyDescent="0.25">
      <c r="A164" s="1"/>
      <c r="B164" s="12">
        <v>354</v>
      </c>
      <c r="C164" s="153">
        <v>48.782785576159696</v>
      </c>
      <c r="D164" s="153">
        <v>10.298750717704342</v>
      </c>
      <c r="E164" s="153">
        <v>1.8553060658804248</v>
      </c>
      <c r="F164" s="154">
        <v>31597.506183126909</v>
      </c>
      <c r="G164" s="154">
        <v>-1123.8587291095077</v>
      </c>
      <c r="H164" s="154">
        <v>-2420.7486638548826</v>
      </c>
      <c r="I164" s="10">
        <v>0</v>
      </c>
      <c r="J164" s="1">
        <v>154</v>
      </c>
      <c r="K164" s="12">
        <f t="shared" si="64"/>
        <v>354</v>
      </c>
      <c r="L164" s="11">
        <f t="shared" si="65"/>
        <v>1.6771874735893684</v>
      </c>
      <c r="M164" s="11">
        <f t="shared" si="66"/>
        <v>0.20227054310741238</v>
      </c>
      <c r="N164" s="11">
        <f t="shared" si="67"/>
        <v>1.7306371440055974</v>
      </c>
      <c r="O164" s="11">
        <f t="shared" si="68"/>
        <v>-0.41011005465369998</v>
      </c>
      <c r="P164" s="11">
        <f t="shared" si="69"/>
        <v>0.43928654710118015</v>
      </c>
      <c r="Q164" s="11">
        <f t="shared" si="70"/>
        <v>0.52251656773327404</v>
      </c>
      <c r="R164" s="10">
        <v>0</v>
      </c>
      <c r="S164" s="1">
        <v>154</v>
      </c>
      <c r="T164" s="1">
        <f t="shared" si="71"/>
        <v>0.1431896854247543</v>
      </c>
      <c r="U164">
        <f t="shared" si="72"/>
        <v>0</v>
      </c>
      <c r="V164">
        <f t="shared" si="73"/>
        <v>1</v>
      </c>
      <c r="W164">
        <f>SUM($U$20:U164)</f>
        <v>49</v>
      </c>
      <c r="X164">
        <f>SUM($V$20:V164)</f>
        <v>96</v>
      </c>
      <c r="Y164">
        <f t="shared" si="74"/>
        <v>54</v>
      </c>
      <c r="Z164">
        <f t="shared" si="75"/>
        <v>1</v>
      </c>
      <c r="AB164">
        <f t="shared" si="76"/>
        <v>0.64</v>
      </c>
      <c r="AC164">
        <f t="shared" si="77"/>
        <v>0.98</v>
      </c>
      <c r="AD164">
        <f t="shared" si="86"/>
        <v>6.6666666666667096E-3</v>
      </c>
      <c r="AE164">
        <f t="shared" si="87"/>
        <v>0.98</v>
      </c>
      <c r="AF164">
        <f t="shared" si="78"/>
        <v>6.5333333333333753E-3</v>
      </c>
      <c r="AR164" s="26">
        <f t="shared" si="79"/>
        <v>54</v>
      </c>
      <c r="AS164" s="26">
        <f t="shared" si="80"/>
        <v>1</v>
      </c>
      <c r="AT164" s="26">
        <f t="shared" si="81"/>
        <v>-4900</v>
      </c>
      <c r="AU164" s="26">
        <f t="shared" si="82"/>
        <v>216000</v>
      </c>
      <c r="AV164" s="26">
        <f t="shared" si="83"/>
        <v>211100</v>
      </c>
      <c r="AW164" s="26">
        <f t="shared" si="84"/>
        <v>1055.5</v>
      </c>
      <c r="AX164" s="26" t="str">
        <f t="shared" si="85"/>
        <v/>
      </c>
    </row>
    <row r="165" spans="1:50" x14ac:dyDescent="0.25">
      <c r="A165" s="1"/>
      <c r="B165" s="12">
        <v>295</v>
      </c>
      <c r="C165" s="153">
        <v>42.039620144188774</v>
      </c>
      <c r="D165" s="153">
        <v>7.530809030545548</v>
      </c>
      <c r="E165" s="153">
        <v>0.45171556584279693</v>
      </c>
      <c r="F165" s="154">
        <v>22080.009072280191</v>
      </c>
      <c r="G165" s="154">
        <v>-400.91506684516924</v>
      </c>
      <c r="H165" s="154">
        <v>-1754.0829936566938</v>
      </c>
      <c r="I165" s="10">
        <v>0</v>
      </c>
      <c r="J165" s="1">
        <v>95</v>
      </c>
      <c r="K165" s="12">
        <f t="shared" si="64"/>
        <v>295</v>
      </c>
      <c r="L165" s="11">
        <f t="shared" si="65"/>
        <v>0.86151182325072018</v>
      </c>
      <c r="M165" s="11">
        <f t="shared" si="66"/>
        <v>-0.19662425635524691</v>
      </c>
      <c r="N165" s="11">
        <f t="shared" si="67"/>
        <v>-0.62106670016035881</v>
      </c>
      <c r="O165" s="11">
        <f t="shared" si="68"/>
        <v>-0.66916013048884504</v>
      </c>
      <c r="P165" s="11">
        <f t="shared" si="69"/>
        <v>0.611479128249378</v>
      </c>
      <c r="Q165" s="11">
        <f t="shared" si="70"/>
        <v>0.61373875433599034</v>
      </c>
      <c r="R165" s="10">
        <v>0</v>
      </c>
      <c r="S165" s="1">
        <v>95</v>
      </c>
      <c r="T165" s="1">
        <f t="shared" si="71"/>
        <v>0.14318193709194404</v>
      </c>
      <c r="U165">
        <f t="shared" si="72"/>
        <v>0</v>
      </c>
      <c r="V165">
        <f t="shared" si="73"/>
        <v>1</v>
      </c>
      <c r="W165">
        <f>SUM($U$20:U165)</f>
        <v>49</v>
      </c>
      <c r="X165">
        <f>SUM($V$20:V165)</f>
        <v>97</v>
      </c>
      <c r="Y165">
        <f t="shared" si="74"/>
        <v>53</v>
      </c>
      <c r="Z165">
        <f t="shared" si="75"/>
        <v>1</v>
      </c>
      <c r="AB165">
        <f t="shared" si="76"/>
        <v>0.64666666666666661</v>
      </c>
      <c r="AC165">
        <f t="shared" si="77"/>
        <v>0.98</v>
      </c>
      <c r="AD165">
        <f t="shared" si="86"/>
        <v>6.6666666666665986E-3</v>
      </c>
      <c r="AE165">
        <f t="shared" si="87"/>
        <v>0.98</v>
      </c>
      <c r="AF165">
        <f t="shared" si="78"/>
        <v>6.5333333333332669E-3</v>
      </c>
      <c r="AR165" s="26">
        <f t="shared" si="79"/>
        <v>53</v>
      </c>
      <c r="AS165" s="26">
        <f t="shared" si="80"/>
        <v>1</v>
      </c>
      <c r="AT165" s="26">
        <f t="shared" si="81"/>
        <v>-4900</v>
      </c>
      <c r="AU165" s="26">
        <f t="shared" si="82"/>
        <v>212000</v>
      </c>
      <c r="AV165" s="26">
        <f t="shared" si="83"/>
        <v>207100</v>
      </c>
      <c r="AW165" s="26">
        <f t="shared" si="84"/>
        <v>1035.5</v>
      </c>
      <c r="AX165" s="26" t="str">
        <f t="shared" si="85"/>
        <v/>
      </c>
    </row>
    <row r="166" spans="1:50" x14ac:dyDescent="0.25">
      <c r="A166" s="1"/>
      <c r="B166" s="12">
        <v>217</v>
      </c>
      <c r="C166" s="153">
        <v>38.326558972331441</v>
      </c>
      <c r="D166" s="153">
        <v>12.222852678752519</v>
      </c>
      <c r="E166" s="153">
        <v>1.1815020257492919</v>
      </c>
      <c r="F166" s="154">
        <v>62888.707459001002</v>
      </c>
      <c r="G166" s="154">
        <v>-3390.8726439849593</v>
      </c>
      <c r="H166" s="154">
        <v>-4983.4641849681702</v>
      </c>
      <c r="I166" s="10">
        <v>0</v>
      </c>
      <c r="J166" s="1">
        <v>17</v>
      </c>
      <c r="K166" s="12">
        <f t="shared" si="64"/>
        <v>217</v>
      </c>
      <c r="L166" s="11">
        <f t="shared" si="65"/>
        <v>0.41236763174944696</v>
      </c>
      <c r="M166" s="11">
        <f t="shared" si="66"/>
        <v>0.47955755007678652</v>
      </c>
      <c r="N166" s="11">
        <f t="shared" si="67"/>
        <v>0.60168425400779724</v>
      </c>
      <c r="O166" s="11">
        <f t="shared" si="68"/>
        <v>0.44158319716246247</v>
      </c>
      <c r="P166" s="11">
        <f t="shared" si="69"/>
        <v>-0.10067665871575081</v>
      </c>
      <c r="Q166" s="11">
        <f t="shared" si="70"/>
        <v>0.17185127337789546</v>
      </c>
      <c r="R166" s="10">
        <v>0</v>
      </c>
      <c r="S166" s="1">
        <v>17</v>
      </c>
      <c r="T166" s="1">
        <f t="shared" si="71"/>
        <v>0.13934770632129895</v>
      </c>
      <c r="U166">
        <f t="shared" si="72"/>
        <v>0</v>
      </c>
      <c r="V166">
        <f t="shared" si="73"/>
        <v>1</v>
      </c>
      <c r="W166">
        <f>SUM($U$20:U166)</f>
        <v>49</v>
      </c>
      <c r="X166">
        <f>SUM($V$20:V166)</f>
        <v>98</v>
      </c>
      <c r="Y166">
        <f t="shared" si="74"/>
        <v>52</v>
      </c>
      <c r="Z166">
        <f t="shared" si="75"/>
        <v>1</v>
      </c>
      <c r="AB166">
        <f t="shared" si="76"/>
        <v>0.65333333333333332</v>
      </c>
      <c r="AC166">
        <f t="shared" si="77"/>
        <v>0.98</v>
      </c>
      <c r="AD166">
        <f t="shared" si="86"/>
        <v>6.6666666666667096E-3</v>
      </c>
      <c r="AE166">
        <f t="shared" si="87"/>
        <v>0.98</v>
      </c>
      <c r="AF166">
        <f t="shared" si="78"/>
        <v>6.5333333333333753E-3</v>
      </c>
      <c r="AR166" s="26">
        <f t="shared" si="79"/>
        <v>52</v>
      </c>
      <c r="AS166" s="26">
        <f t="shared" si="80"/>
        <v>1</v>
      </c>
      <c r="AT166" s="26">
        <f t="shared" si="81"/>
        <v>-4900</v>
      </c>
      <c r="AU166" s="26">
        <f t="shared" si="82"/>
        <v>208000</v>
      </c>
      <c r="AV166" s="26">
        <f t="shared" si="83"/>
        <v>203100</v>
      </c>
      <c r="AW166" s="26">
        <f t="shared" si="84"/>
        <v>1015.5</v>
      </c>
      <c r="AX166" s="26" t="str">
        <f t="shared" si="85"/>
        <v/>
      </c>
    </row>
    <row r="167" spans="1:50" x14ac:dyDescent="0.25">
      <c r="A167" s="1"/>
      <c r="B167" s="12">
        <v>234</v>
      </c>
      <c r="C167" s="153">
        <v>44.667365864298581</v>
      </c>
      <c r="D167" s="153">
        <v>13.923319423449568</v>
      </c>
      <c r="E167" s="153">
        <v>0.4126001988870836</v>
      </c>
      <c r="F167" s="154">
        <v>55271.376764880115</v>
      </c>
      <c r="G167" s="154">
        <v>-3110.309388461641</v>
      </c>
      <c r="H167" s="154">
        <v>-14359.7239202894</v>
      </c>
      <c r="I167" s="10">
        <v>0</v>
      </c>
      <c r="J167" s="1">
        <v>34</v>
      </c>
      <c r="K167" s="12">
        <f t="shared" si="64"/>
        <v>234</v>
      </c>
      <c r="L167" s="11">
        <f t="shared" si="65"/>
        <v>1.1793726589070519</v>
      </c>
      <c r="M167" s="11">
        <f t="shared" si="66"/>
        <v>0.72461594284051267</v>
      </c>
      <c r="N167" s="11">
        <f t="shared" si="67"/>
        <v>-0.6866041620007225</v>
      </c>
      <c r="O167" s="11">
        <f t="shared" si="68"/>
        <v>0.23425241775780833</v>
      </c>
      <c r="P167" s="11">
        <f t="shared" si="69"/>
        <v>-3.3851380806008163E-2</v>
      </c>
      <c r="Q167" s="11">
        <f t="shared" si="70"/>
        <v>-1.1111350171217109</v>
      </c>
      <c r="R167" s="10">
        <v>0</v>
      </c>
      <c r="S167" s="1">
        <v>34</v>
      </c>
      <c r="T167" s="1">
        <f t="shared" si="71"/>
        <v>0.13495208391901495</v>
      </c>
      <c r="U167">
        <f t="shared" si="72"/>
        <v>0</v>
      </c>
      <c r="V167">
        <f t="shared" si="73"/>
        <v>1</v>
      </c>
      <c r="W167">
        <f>SUM($U$20:U167)</f>
        <v>49</v>
      </c>
      <c r="X167">
        <f>SUM($V$20:V167)</f>
        <v>99</v>
      </c>
      <c r="Y167">
        <f t="shared" si="74"/>
        <v>51</v>
      </c>
      <c r="Z167">
        <f t="shared" si="75"/>
        <v>1</v>
      </c>
      <c r="AB167">
        <f t="shared" si="76"/>
        <v>0.66</v>
      </c>
      <c r="AC167">
        <f t="shared" si="77"/>
        <v>0.98</v>
      </c>
      <c r="AD167">
        <f t="shared" si="86"/>
        <v>6.6666666666667096E-3</v>
      </c>
      <c r="AE167">
        <f t="shared" si="87"/>
        <v>0.98</v>
      </c>
      <c r="AF167">
        <f t="shared" si="78"/>
        <v>6.5333333333333753E-3</v>
      </c>
      <c r="AR167" s="26">
        <f t="shared" si="79"/>
        <v>51</v>
      </c>
      <c r="AS167" s="26">
        <f t="shared" si="80"/>
        <v>1</v>
      </c>
      <c r="AT167" s="26">
        <f t="shared" si="81"/>
        <v>-4900</v>
      </c>
      <c r="AU167" s="26">
        <f t="shared" si="82"/>
        <v>204000</v>
      </c>
      <c r="AV167" s="26">
        <f t="shared" si="83"/>
        <v>199100</v>
      </c>
      <c r="AW167" s="26">
        <f t="shared" si="84"/>
        <v>995.5</v>
      </c>
      <c r="AX167" s="26" t="str">
        <f t="shared" si="85"/>
        <v/>
      </c>
    </row>
    <row r="168" spans="1:50" x14ac:dyDescent="0.25">
      <c r="A168" s="1"/>
      <c r="B168" s="12">
        <v>277</v>
      </c>
      <c r="C168" s="153">
        <v>41.869917140036662</v>
      </c>
      <c r="D168" s="153">
        <v>7.4959484341013294</v>
      </c>
      <c r="E168" s="153">
        <v>0.54721448626925429</v>
      </c>
      <c r="F168" s="154">
        <v>43723.453316194551</v>
      </c>
      <c r="G168" s="154">
        <v>-1306.0825969660909</v>
      </c>
      <c r="H168" s="154">
        <v>-1129.3401815418486</v>
      </c>
      <c r="I168" s="10">
        <v>0</v>
      </c>
      <c r="J168" s="1">
        <v>77</v>
      </c>
      <c r="K168" s="12">
        <f t="shared" si="64"/>
        <v>277</v>
      </c>
      <c r="L168" s="11">
        <f t="shared" si="65"/>
        <v>0.84098398514965533</v>
      </c>
      <c r="M168" s="11">
        <f t="shared" si="66"/>
        <v>-0.20164810158012195</v>
      </c>
      <c r="N168" s="11">
        <f t="shared" si="67"/>
        <v>-0.46105907808356522</v>
      </c>
      <c r="O168" s="11">
        <f t="shared" si="68"/>
        <v>-8.0062407902728117E-2</v>
      </c>
      <c r="P168" s="11">
        <f t="shared" si="69"/>
        <v>0.39588399751003345</v>
      </c>
      <c r="Q168" s="11">
        <f t="shared" si="70"/>
        <v>0.69922449018992117</v>
      </c>
      <c r="R168" s="10">
        <v>0</v>
      </c>
      <c r="S168" s="1">
        <v>77</v>
      </c>
      <c r="T168" s="1">
        <f t="shared" si="71"/>
        <v>0.13437355863924935</v>
      </c>
      <c r="U168">
        <f t="shared" si="72"/>
        <v>0</v>
      </c>
      <c r="V168">
        <f t="shared" si="73"/>
        <v>1</v>
      </c>
      <c r="W168">
        <f>SUM($U$20:U168)</f>
        <v>49</v>
      </c>
      <c r="X168">
        <f>SUM($V$20:V168)</f>
        <v>100</v>
      </c>
      <c r="Y168">
        <f t="shared" si="74"/>
        <v>50</v>
      </c>
      <c r="Z168">
        <f t="shared" si="75"/>
        <v>1</v>
      </c>
      <c r="AB168">
        <f t="shared" si="76"/>
        <v>0.66666666666666663</v>
      </c>
      <c r="AC168">
        <f t="shared" si="77"/>
        <v>0.98</v>
      </c>
      <c r="AD168">
        <f t="shared" si="86"/>
        <v>6.6666666666665986E-3</v>
      </c>
      <c r="AE168">
        <f t="shared" si="87"/>
        <v>0.98</v>
      </c>
      <c r="AF168">
        <f t="shared" si="78"/>
        <v>6.5333333333332669E-3</v>
      </c>
      <c r="AR168" s="26">
        <f t="shared" si="79"/>
        <v>50</v>
      </c>
      <c r="AS168" s="26">
        <f t="shared" si="80"/>
        <v>1</v>
      </c>
      <c r="AT168" s="26">
        <f t="shared" si="81"/>
        <v>-4900</v>
      </c>
      <c r="AU168" s="26">
        <f t="shared" si="82"/>
        <v>200000</v>
      </c>
      <c r="AV168" s="26">
        <f t="shared" si="83"/>
        <v>195100</v>
      </c>
      <c r="AW168" s="26">
        <f t="shared" si="84"/>
        <v>975.5</v>
      </c>
      <c r="AX168" s="26" t="str">
        <f t="shared" si="85"/>
        <v/>
      </c>
    </row>
    <row r="169" spans="1:50" x14ac:dyDescent="0.25">
      <c r="A169" s="1"/>
      <c r="B169" s="12">
        <v>281</v>
      </c>
      <c r="C169" s="153">
        <v>45.189097477849536</v>
      </c>
      <c r="D169" s="153">
        <v>8.4293858383765734</v>
      </c>
      <c r="E169" s="153">
        <v>0.25332200372357211</v>
      </c>
      <c r="F169" s="154">
        <v>69448.230940647642</v>
      </c>
      <c r="G169" s="154">
        <v>-1557.3950131743181</v>
      </c>
      <c r="H169" s="154">
        <v>-7387.9584394273443</v>
      </c>
      <c r="I169" s="10">
        <v>0</v>
      </c>
      <c r="J169" s="1">
        <v>81</v>
      </c>
      <c r="K169" s="12">
        <f t="shared" si="64"/>
        <v>281</v>
      </c>
      <c r="L169" s="11">
        <f t="shared" si="65"/>
        <v>1.2424830448939816</v>
      </c>
      <c r="M169" s="11">
        <f t="shared" si="66"/>
        <v>-6.7128170066854592E-2</v>
      </c>
      <c r="N169" s="11">
        <f t="shared" si="67"/>
        <v>-0.95347341186227652</v>
      </c>
      <c r="O169" s="11">
        <f t="shared" si="68"/>
        <v>0.62012226426934014</v>
      </c>
      <c r="P169" s="11">
        <f t="shared" si="69"/>
        <v>0.33602575975199639</v>
      </c>
      <c r="Q169" s="11">
        <f t="shared" si="70"/>
        <v>-0.15716405375035875</v>
      </c>
      <c r="R169" s="10">
        <v>0</v>
      </c>
      <c r="S169" s="1">
        <v>81</v>
      </c>
      <c r="T169" s="1">
        <f t="shared" si="71"/>
        <v>0.10072121942383641</v>
      </c>
      <c r="U169">
        <f t="shared" si="72"/>
        <v>0</v>
      </c>
      <c r="V169">
        <f t="shared" si="73"/>
        <v>1</v>
      </c>
      <c r="W169">
        <f>SUM($U$20:U169)</f>
        <v>49</v>
      </c>
      <c r="X169">
        <f>SUM($V$20:V169)</f>
        <v>101</v>
      </c>
      <c r="Y169">
        <f t="shared" si="74"/>
        <v>49</v>
      </c>
      <c r="Z169">
        <f t="shared" si="75"/>
        <v>1</v>
      </c>
      <c r="AB169">
        <f t="shared" si="76"/>
        <v>0.67333333333333334</v>
      </c>
      <c r="AC169">
        <f t="shared" si="77"/>
        <v>0.98</v>
      </c>
      <c r="AD169">
        <f t="shared" si="86"/>
        <v>6.6666666666667096E-3</v>
      </c>
      <c r="AE169">
        <f t="shared" si="87"/>
        <v>0.98</v>
      </c>
      <c r="AF169">
        <f t="shared" si="78"/>
        <v>6.5333333333333753E-3</v>
      </c>
      <c r="AR169" s="26">
        <f t="shared" si="79"/>
        <v>49</v>
      </c>
      <c r="AS169" s="26">
        <f t="shared" si="80"/>
        <v>1</v>
      </c>
      <c r="AT169" s="26">
        <f t="shared" si="81"/>
        <v>-4900</v>
      </c>
      <c r="AU169" s="26">
        <f t="shared" si="82"/>
        <v>196000</v>
      </c>
      <c r="AV169" s="26">
        <f t="shared" si="83"/>
        <v>191100</v>
      </c>
      <c r="AW169" s="26">
        <f t="shared" si="84"/>
        <v>955.5</v>
      </c>
      <c r="AX169" s="26" t="str">
        <f t="shared" si="85"/>
        <v/>
      </c>
    </row>
    <row r="170" spans="1:50" x14ac:dyDescent="0.25">
      <c r="A170" s="1"/>
      <c r="B170" s="12">
        <v>264</v>
      </c>
      <c r="C170" s="153">
        <v>34.563470283182163</v>
      </c>
      <c r="D170" s="153">
        <v>13.88953958062443</v>
      </c>
      <c r="E170" s="153">
        <v>0.97140398197002753</v>
      </c>
      <c r="F170" s="154">
        <v>77485.880801918625</v>
      </c>
      <c r="G170" s="154">
        <v>-3489.146837840387</v>
      </c>
      <c r="H170" s="154">
        <v>-8333.0052359559304</v>
      </c>
      <c r="I170" s="10">
        <v>0</v>
      </c>
      <c r="J170" s="1">
        <v>64</v>
      </c>
      <c r="K170" s="12">
        <f t="shared" si="64"/>
        <v>264</v>
      </c>
      <c r="L170" s="11">
        <f t="shared" si="65"/>
        <v>-4.282805412989129E-2</v>
      </c>
      <c r="M170" s="11">
        <f t="shared" si="66"/>
        <v>0.71974784764467603</v>
      </c>
      <c r="N170" s="11">
        <f t="shared" si="67"/>
        <v>0.24966678367425074</v>
      </c>
      <c r="O170" s="11">
        <f t="shared" si="68"/>
        <v>0.83889341616447899</v>
      </c>
      <c r="P170" s="11">
        <f t="shared" si="69"/>
        <v>-0.1240838590046677</v>
      </c>
      <c r="Q170" s="11">
        <f t="shared" si="70"/>
        <v>-0.28647809986825967</v>
      </c>
      <c r="R170" s="10">
        <v>0</v>
      </c>
      <c r="S170" s="1">
        <v>64</v>
      </c>
      <c r="T170" s="1">
        <f t="shared" si="71"/>
        <v>9.8789227857381756E-2</v>
      </c>
      <c r="U170">
        <f t="shared" si="72"/>
        <v>0</v>
      </c>
      <c r="V170">
        <f t="shared" si="73"/>
        <v>1</v>
      </c>
      <c r="W170">
        <f>SUM($U$20:U170)</f>
        <v>49</v>
      </c>
      <c r="X170">
        <f>SUM($V$20:V170)</f>
        <v>102</v>
      </c>
      <c r="Y170">
        <f t="shared" si="74"/>
        <v>48</v>
      </c>
      <c r="Z170">
        <f t="shared" si="75"/>
        <v>1</v>
      </c>
      <c r="AB170">
        <f t="shared" si="76"/>
        <v>0.68</v>
      </c>
      <c r="AC170">
        <f t="shared" si="77"/>
        <v>0.98</v>
      </c>
      <c r="AD170">
        <f t="shared" si="86"/>
        <v>6.6666666666667096E-3</v>
      </c>
      <c r="AE170">
        <f t="shared" si="87"/>
        <v>0.98</v>
      </c>
      <c r="AF170">
        <f t="shared" si="78"/>
        <v>6.5333333333333753E-3</v>
      </c>
      <c r="AR170" s="26">
        <f t="shared" si="79"/>
        <v>48</v>
      </c>
      <c r="AS170" s="26">
        <f t="shared" si="80"/>
        <v>1</v>
      </c>
      <c r="AT170" s="26">
        <f t="shared" si="81"/>
        <v>-4900</v>
      </c>
      <c r="AU170" s="26">
        <f t="shared" si="82"/>
        <v>192000</v>
      </c>
      <c r="AV170" s="26">
        <f t="shared" si="83"/>
        <v>187100</v>
      </c>
      <c r="AW170" s="26">
        <f t="shared" si="84"/>
        <v>935.5</v>
      </c>
      <c r="AX170" s="26" t="str">
        <f t="shared" si="85"/>
        <v/>
      </c>
    </row>
    <row r="171" spans="1:50" x14ac:dyDescent="0.25">
      <c r="A171" s="1"/>
      <c r="B171" s="12">
        <v>374</v>
      </c>
      <c r="C171" s="153">
        <v>27.549754053476782</v>
      </c>
      <c r="D171" s="153">
        <v>12.0635733472804</v>
      </c>
      <c r="E171" s="153">
        <v>1.9434093010247813</v>
      </c>
      <c r="F171" s="154">
        <v>27840.438834677203</v>
      </c>
      <c r="G171" s="154">
        <v>-120.8670820996489</v>
      </c>
      <c r="H171" s="154">
        <v>8.0499970875196709</v>
      </c>
      <c r="I171" s="10">
        <v>0</v>
      </c>
      <c r="J171" s="1">
        <v>174</v>
      </c>
      <c r="K171" s="12">
        <f t="shared" si="64"/>
        <v>374</v>
      </c>
      <c r="L171" s="11">
        <f t="shared" si="65"/>
        <v>-0.89123042608290037</v>
      </c>
      <c r="M171" s="11">
        <f t="shared" si="66"/>
        <v>0.45660341875210003</v>
      </c>
      <c r="N171" s="11">
        <f t="shared" si="67"/>
        <v>1.8782533588252945</v>
      </c>
      <c r="O171" s="11">
        <f t="shared" si="68"/>
        <v>-0.51237103463597367</v>
      </c>
      <c r="P171" s="11">
        <f t="shared" si="69"/>
        <v>0.67818167763980375</v>
      </c>
      <c r="Q171" s="11">
        <f t="shared" si="70"/>
        <v>0.85485755148761822</v>
      </c>
      <c r="R171" s="10">
        <v>0</v>
      </c>
      <c r="S171" s="1">
        <v>174</v>
      </c>
      <c r="T171" s="1">
        <f t="shared" si="71"/>
        <v>9.8160511648293758E-2</v>
      </c>
      <c r="U171">
        <f t="shared" si="72"/>
        <v>0</v>
      </c>
      <c r="V171">
        <f t="shared" si="73"/>
        <v>1</v>
      </c>
      <c r="W171">
        <f>SUM($U$20:U171)</f>
        <v>49</v>
      </c>
      <c r="X171">
        <f>SUM($V$20:V171)</f>
        <v>103</v>
      </c>
      <c r="Y171">
        <f t="shared" si="74"/>
        <v>47</v>
      </c>
      <c r="Z171">
        <f t="shared" si="75"/>
        <v>1</v>
      </c>
      <c r="AB171">
        <f t="shared" si="76"/>
        <v>0.68666666666666665</v>
      </c>
      <c r="AC171">
        <f t="shared" si="77"/>
        <v>0.98</v>
      </c>
      <c r="AD171">
        <f t="shared" si="86"/>
        <v>6.6666666666665986E-3</v>
      </c>
      <c r="AE171">
        <f t="shared" si="87"/>
        <v>0.98</v>
      </c>
      <c r="AF171">
        <f t="shared" si="78"/>
        <v>6.5333333333332669E-3</v>
      </c>
      <c r="AR171" s="26">
        <f t="shared" si="79"/>
        <v>47</v>
      </c>
      <c r="AS171" s="26">
        <f t="shared" si="80"/>
        <v>1</v>
      </c>
      <c r="AT171" s="26">
        <f t="shared" si="81"/>
        <v>-4900</v>
      </c>
      <c r="AU171" s="26">
        <f t="shared" si="82"/>
        <v>188000</v>
      </c>
      <c r="AV171" s="26">
        <f t="shared" si="83"/>
        <v>183100</v>
      </c>
      <c r="AW171" s="26">
        <f t="shared" si="84"/>
        <v>915.5</v>
      </c>
      <c r="AX171" s="26" t="str">
        <f t="shared" si="85"/>
        <v/>
      </c>
    </row>
    <row r="172" spans="1:50" x14ac:dyDescent="0.25">
      <c r="A172" s="1"/>
      <c r="B172" s="12">
        <v>391</v>
      </c>
      <c r="C172" s="153">
        <v>29.006690598178057</v>
      </c>
      <c r="D172" s="153">
        <v>7.5558239486572667</v>
      </c>
      <c r="E172" s="153">
        <v>3.7861895936102126E-2</v>
      </c>
      <c r="F172" s="154">
        <v>37508.328162947539</v>
      </c>
      <c r="G172" s="154">
        <v>83.031736887721991</v>
      </c>
      <c r="H172" s="154">
        <v>-1554.7130349438141</v>
      </c>
      <c r="I172" s="10">
        <v>0</v>
      </c>
      <c r="J172" s="1">
        <v>191</v>
      </c>
      <c r="K172" s="12">
        <f t="shared" si="64"/>
        <v>391</v>
      </c>
      <c r="L172" s="11">
        <f t="shared" si="65"/>
        <v>-0.71499455057450312</v>
      </c>
      <c r="M172" s="11">
        <f t="shared" si="66"/>
        <v>-0.19301929574858351</v>
      </c>
      <c r="N172" s="11">
        <f t="shared" si="67"/>
        <v>-1.3144749744509525</v>
      </c>
      <c r="O172" s="11">
        <f t="shared" si="68"/>
        <v>-0.24922753855863028</v>
      </c>
      <c r="P172" s="11">
        <f t="shared" si="69"/>
        <v>0.72674682284702041</v>
      </c>
      <c r="Q172" s="11">
        <f t="shared" si="70"/>
        <v>0.64101924047723036</v>
      </c>
      <c r="R172" s="10">
        <v>0</v>
      </c>
      <c r="S172" s="1">
        <v>191</v>
      </c>
      <c r="T172" s="1">
        <f t="shared" si="71"/>
        <v>9.747449392587515E-2</v>
      </c>
      <c r="U172">
        <f t="shared" si="72"/>
        <v>0</v>
      </c>
      <c r="V172">
        <f t="shared" si="73"/>
        <v>1</v>
      </c>
      <c r="W172">
        <f>SUM($U$20:U172)</f>
        <v>49</v>
      </c>
      <c r="X172">
        <f>SUM($V$20:V172)</f>
        <v>104</v>
      </c>
      <c r="Y172">
        <f t="shared" si="74"/>
        <v>46</v>
      </c>
      <c r="Z172">
        <f t="shared" si="75"/>
        <v>1</v>
      </c>
      <c r="AB172">
        <f t="shared" si="76"/>
        <v>0.69333333333333336</v>
      </c>
      <c r="AC172">
        <f t="shared" si="77"/>
        <v>0.98</v>
      </c>
      <c r="AD172">
        <f t="shared" si="86"/>
        <v>6.6666666666667096E-3</v>
      </c>
      <c r="AE172">
        <f t="shared" si="87"/>
        <v>0.98</v>
      </c>
      <c r="AF172">
        <f t="shared" si="78"/>
        <v>6.5333333333333753E-3</v>
      </c>
      <c r="AR172" s="26">
        <f t="shared" si="79"/>
        <v>46</v>
      </c>
      <c r="AS172" s="26">
        <f t="shared" si="80"/>
        <v>1</v>
      </c>
      <c r="AT172" s="26">
        <f t="shared" si="81"/>
        <v>-4900</v>
      </c>
      <c r="AU172" s="26">
        <f t="shared" si="82"/>
        <v>184000</v>
      </c>
      <c r="AV172" s="26">
        <f t="shared" si="83"/>
        <v>179100</v>
      </c>
      <c r="AW172" s="26">
        <f t="shared" si="84"/>
        <v>895.5</v>
      </c>
      <c r="AX172" s="26" t="str">
        <f t="shared" si="85"/>
        <v/>
      </c>
    </row>
    <row r="173" spans="1:50" x14ac:dyDescent="0.25">
      <c r="A173" s="1"/>
      <c r="B173" s="12">
        <v>338</v>
      </c>
      <c r="C173" s="153">
        <v>32.843179894403555</v>
      </c>
      <c r="D173" s="153">
        <v>10.637822799578045</v>
      </c>
      <c r="E173" s="153">
        <v>0.79197471162266675</v>
      </c>
      <c r="F173" s="154">
        <v>26949.024905834791</v>
      </c>
      <c r="G173" s="154">
        <v>-786.30730629279265</v>
      </c>
      <c r="H173" s="154">
        <v>-521.54415518305973</v>
      </c>
      <c r="I173" s="10">
        <v>0</v>
      </c>
      <c r="J173" s="1">
        <v>138</v>
      </c>
      <c r="K173" s="12">
        <f t="shared" si="64"/>
        <v>338</v>
      </c>
      <c r="L173" s="11">
        <f t="shared" si="65"/>
        <v>-0.2509200838738781</v>
      </c>
      <c r="M173" s="11">
        <f t="shared" si="66"/>
        <v>0.25113504438280992</v>
      </c>
      <c r="N173" s="11">
        <f t="shared" si="67"/>
        <v>-5.0965419821333506E-2</v>
      </c>
      <c r="O173" s="11">
        <f t="shared" si="68"/>
        <v>-0.53663380489770141</v>
      </c>
      <c r="P173" s="11">
        <f t="shared" si="69"/>
        <v>0.51968541329084517</v>
      </c>
      <c r="Q173" s="11">
        <f t="shared" si="70"/>
        <v>0.78239133829897123</v>
      </c>
      <c r="R173" s="10">
        <v>0</v>
      </c>
      <c r="S173" s="1">
        <v>138</v>
      </c>
      <c r="T173" s="1">
        <f t="shared" si="71"/>
        <v>9.6635091850104465E-2</v>
      </c>
      <c r="U173">
        <f t="shared" si="72"/>
        <v>0</v>
      </c>
      <c r="V173">
        <f t="shared" si="73"/>
        <v>1</v>
      </c>
      <c r="W173">
        <f>SUM($U$20:U173)</f>
        <v>49</v>
      </c>
      <c r="X173">
        <f>SUM($V$20:V173)</f>
        <v>105</v>
      </c>
      <c r="Y173">
        <f t="shared" si="74"/>
        <v>45</v>
      </c>
      <c r="Z173">
        <f t="shared" si="75"/>
        <v>1</v>
      </c>
      <c r="AB173">
        <f t="shared" si="76"/>
        <v>0.7</v>
      </c>
      <c r="AC173">
        <f t="shared" si="77"/>
        <v>0.98</v>
      </c>
      <c r="AD173">
        <f t="shared" si="86"/>
        <v>6.6666666666665986E-3</v>
      </c>
      <c r="AE173">
        <f t="shared" si="87"/>
        <v>0.98</v>
      </c>
      <c r="AF173">
        <f t="shared" si="78"/>
        <v>6.5333333333332669E-3</v>
      </c>
      <c r="AR173" s="26">
        <f t="shared" si="79"/>
        <v>45</v>
      </c>
      <c r="AS173" s="26">
        <f t="shared" si="80"/>
        <v>1</v>
      </c>
      <c r="AT173" s="26">
        <f t="shared" si="81"/>
        <v>-4900</v>
      </c>
      <c r="AU173" s="26">
        <f t="shared" si="82"/>
        <v>180000</v>
      </c>
      <c r="AV173" s="26">
        <f t="shared" si="83"/>
        <v>175100</v>
      </c>
      <c r="AW173" s="26">
        <f t="shared" si="84"/>
        <v>875.5</v>
      </c>
      <c r="AX173" s="26" t="str">
        <f t="shared" si="85"/>
        <v/>
      </c>
    </row>
    <row r="174" spans="1:50" x14ac:dyDescent="0.25">
      <c r="A174" s="1"/>
      <c r="B174" s="12">
        <v>352</v>
      </c>
      <c r="C174" s="153">
        <v>40.833134049202158</v>
      </c>
      <c r="D174" s="153">
        <v>9.1295409198812436</v>
      </c>
      <c r="E174" s="153">
        <v>0.1858199469641626</v>
      </c>
      <c r="F174" s="154">
        <v>29372.938529845247</v>
      </c>
      <c r="G174" s="154">
        <v>-330.31722497880719</v>
      </c>
      <c r="H174" s="154">
        <v>-4320.6675939638044</v>
      </c>
      <c r="I174" s="10">
        <v>0</v>
      </c>
      <c r="J174" s="1">
        <v>152</v>
      </c>
      <c r="K174" s="12">
        <f t="shared" si="64"/>
        <v>352</v>
      </c>
      <c r="L174" s="11">
        <f t="shared" si="65"/>
        <v>0.7155712646093898</v>
      </c>
      <c r="M174" s="11">
        <f t="shared" si="66"/>
        <v>3.3772879303245379E-2</v>
      </c>
      <c r="N174" s="11">
        <f t="shared" si="67"/>
        <v>-1.0665725289950558</v>
      </c>
      <c r="O174" s="11">
        <f t="shared" si="68"/>
        <v>-0.47065900072338335</v>
      </c>
      <c r="P174" s="11">
        <f t="shared" si="69"/>
        <v>0.62829430382804752</v>
      </c>
      <c r="Q174" s="11">
        <f t="shared" si="70"/>
        <v>0.26254404039298745</v>
      </c>
      <c r="R174" s="10">
        <v>0</v>
      </c>
      <c r="S174" s="1">
        <v>152</v>
      </c>
      <c r="T174" s="1">
        <f t="shared" si="71"/>
        <v>9.5489535382169838E-2</v>
      </c>
      <c r="U174">
        <f t="shared" si="72"/>
        <v>0</v>
      </c>
      <c r="V174">
        <f t="shared" si="73"/>
        <v>1</v>
      </c>
      <c r="W174">
        <f>SUM($U$20:U174)</f>
        <v>49</v>
      </c>
      <c r="X174">
        <f>SUM($V$20:V174)</f>
        <v>106</v>
      </c>
      <c r="Y174">
        <f t="shared" si="74"/>
        <v>44</v>
      </c>
      <c r="Z174">
        <f t="shared" si="75"/>
        <v>1</v>
      </c>
      <c r="AB174">
        <f t="shared" si="76"/>
        <v>0.70666666666666667</v>
      </c>
      <c r="AC174">
        <f t="shared" si="77"/>
        <v>0.98</v>
      </c>
      <c r="AD174">
        <f t="shared" si="86"/>
        <v>6.6666666666667096E-3</v>
      </c>
      <c r="AE174">
        <f t="shared" si="87"/>
        <v>0.98</v>
      </c>
      <c r="AF174">
        <f t="shared" si="78"/>
        <v>6.5333333333333753E-3</v>
      </c>
      <c r="AR174" s="26">
        <f t="shared" si="79"/>
        <v>44</v>
      </c>
      <c r="AS174" s="26">
        <f t="shared" si="80"/>
        <v>1</v>
      </c>
      <c r="AT174" s="26">
        <f t="shared" si="81"/>
        <v>-4900</v>
      </c>
      <c r="AU174" s="26">
        <f t="shared" si="82"/>
        <v>176000</v>
      </c>
      <c r="AV174" s="26">
        <f t="shared" si="83"/>
        <v>171100</v>
      </c>
      <c r="AW174" s="26">
        <f t="shared" si="84"/>
        <v>855.5</v>
      </c>
      <c r="AX174" s="26" t="str">
        <f t="shared" si="85"/>
        <v/>
      </c>
    </row>
    <row r="175" spans="1:50" x14ac:dyDescent="0.25">
      <c r="A175" s="1"/>
      <c r="B175" s="12">
        <v>210</v>
      </c>
      <c r="C175" s="153">
        <v>43.38495157471494</v>
      </c>
      <c r="D175" s="153">
        <v>10.252315048076431</v>
      </c>
      <c r="E175" s="153">
        <v>0.56789670296159955</v>
      </c>
      <c r="F175" s="154">
        <v>54600.948350662962</v>
      </c>
      <c r="G175" s="154">
        <v>-1861.2532943836395</v>
      </c>
      <c r="H175" s="154">
        <v>-4448.7603048196725</v>
      </c>
      <c r="I175" s="10">
        <v>0</v>
      </c>
      <c r="J175" s="1">
        <v>10</v>
      </c>
      <c r="K175" s="12">
        <f t="shared" si="64"/>
        <v>210</v>
      </c>
      <c r="L175" s="11">
        <f t="shared" si="65"/>
        <v>1.0242475740766812</v>
      </c>
      <c r="M175" s="11">
        <f t="shared" si="66"/>
        <v>0.19557858597187275</v>
      </c>
      <c r="N175" s="11">
        <f t="shared" si="67"/>
        <v>-0.42640620140767022</v>
      </c>
      <c r="O175" s="11">
        <f t="shared" si="68"/>
        <v>0.21600449716248085</v>
      </c>
      <c r="P175" s="11">
        <f t="shared" si="69"/>
        <v>0.26365201270121053</v>
      </c>
      <c r="Q175" s="11">
        <f t="shared" si="70"/>
        <v>0.24501666843656428</v>
      </c>
      <c r="R175" s="10">
        <v>0</v>
      </c>
      <c r="S175" s="1">
        <v>10</v>
      </c>
      <c r="T175" s="1">
        <f t="shared" si="71"/>
        <v>9.0785239726069056E-2</v>
      </c>
      <c r="U175">
        <f t="shared" si="72"/>
        <v>0</v>
      </c>
      <c r="V175">
        <f t="shared" si="73"/>
        <v>1</v>
      </c>
      <c r="W175">
        <f>SUM($U$20:U175)</f>
        <v>49</v>
      </c>
      <c r="X175">
        <f>SUM($V$20:V175)</f>
        <v>107</v>
      </c>
      <c r="Y175">
        <f t="shared" si="74"/>
        <v>43</v>
      </c>
      <c r="Z175">
        <f t="shared" si="75"/>
        <v>1</v>
      </c>
      <c r="AB175">
        <f t="shared" si="76"/>
        <v>0.71333333333333337</v>
      </c>
      <c r="AC175">
        <f t="shared" si="77"/>
        <v>0.98</v>
      </c>
      <c r="AD175">
        <f t="shared" si="86"/>
        <v>6.6666666666667096E-3</v>
      </c>
      <c r="AE175">
        <f t="shared" si="87"/>
        <v>0.98</v>
      </c>
      <c r="AF175">
        <f t="shared" si="78"/>
        <v>6.5333333333333753E-3</v>
      </c>
      <c r="AR175" s="26">
        <f t="shared" si="79"/>
        <v>43</v>
      </c>
      <c r="AS175" s="26">
        <f t="shared" si="80"/>
        <v>1</v>
      </c>
      <c r="AT175" s="26">
        <f t="shared" si="81"/>
        <v>-4900</v>
      </c>
      <c r="AU175" s="26">
        <f t="shared" si="82"/>
        <v>172000</v>
      </c>
      <c r="AV175" s="26">
        <f t="shared" si="83"/>
        <v>167100</v>
      </c>
      <c r="AW175" s="26">
        <f t="shared" si="84"/>
        <v>835.5</v>
      </c>
      <c r="AX175" s="26" t="str">
        <f t="shared" si="85"/>
        <v/>
      </c>
    </row>
    <row r="176" spans="1:50" x14ac:dyDescent="0.25">
      <c r="A176" s="1"/>
      <c r="B176" s="12">
        <v>330</v>
      </c>
      <c r="C176" s="153">
        <v>30.079354958495081</v>
      </c>
      <c r="D176" s="153">
        <v>11.45121059417834</v>
      </c>
      <c r="E176" s="153">
        <v>1.2744170652996218</v>
      </c>
      <c r="F176" s="154">
        <v>22685.242775090606</v>
      </c>
      <c r="G176" s="154">
        <v>-33.279448093065668</v>
      </c>
      <c r="H176" s="154">
        <v>-423.16453596427925</v>
      </c>
      <c r="I176" s="10">
        <v>0</v>
      </c>
      <c r="J176" s="1">
        <v>130</v>
      </c>
      <c r="K176" s="12">
        <f t="shared" si="64"/>
        <v>330</v>
      </c>
      <c r="L176" s="11">
        <f t="shared" si="65"/>
        <v>-0.58524151269879654</v>
      </c>
      <c r="M176" s="11">
        <f t="shared" si="66"/>
        <v>0.3683543350628472</v>
      </c>
      <c r="N176" s="11">
        <f t="shared" si="67"/>
        <v>0.7573626058386802</v>
      </c>
      <c r="O176" s="11">
        <f t="shared" si="68"/>
        <v>-0.65268669899892728</v>
      </c>
      <c r="P176" s="11">
        <f t="shared" si="69"/>
        <v>0.69904352561426264</v>
      </c>
      <c r="Q176" s="11">
        <f t="shared" si="70"/>
        <v>0.79585296439352005</v>
      </c>
      <c r="R176" s="10">
        <v>0</v>
      </c>
      <c r="S176" s="1">
        <v>130</v>
      </c>
      <c r="T176" s="1">
        <f t="shared" si="71"/>
        <v>8.3703405431355682E-2</v>
      </c>
      <c r="U176">
        <f t="shared" si="72"/>
        <v>0</v>
      </c>
      <c r="V176">
        <f t="shared" si="73"/>
        <v>1</v>
      </c>
      <c r="W176">
        <f>SUM($U$20:U176)</f>
        <v>49</v>
      </c>
      <c r="X176">
        <f>SUM($V$20:V176)</f>
        <v>108</v>
      </c>
      <c r="Y176">
        <f t="shared" si="74"/>
        <v>42</v>
      </c>
      <c r="Z176">
        <f t="shared" si="75"/>
        <v>1</v>
      </c>
      <c r="AB176">
        <f t="shared" si="76"/>
        <v>0.72</v>
      </c>
      <c r="AC176">
        <f t="shared" si="77"/>
        <v>0.98</v>
      </c>
      <c r="AD176">
        <f t="shared" si="86"/>
        <v>6.6666666666665986E-3</v>
      </c>
      <c r="AE176">
        <f t="shared" si="87"/>
        <v>0.98</v>
      </c>
      <c r="AF176">
        <f t="shared" si="78"/>
        <v>6.5333333333332669E-3</v>
      </c>
      <c r="AR176" s="26">
        <f t="shared" si="79"/>
        <v>42</v>
      </c>
      <c r="AS176" s="26">
        <f t="shared" si="80"/>
        <v>1</v>
      </c>
      <c r="AT176" s="26">
        <f t="shared" si="81"/>
        <v>-4900</v>
      </c>
      <c r="AU176" s="26">
        <f t="shared" si="82"/>
        <v>168000</v>
      </c>
      <c r="AV176" s="26">
        <f t="shared" si="83"/>
        <v>163100</v>
      </c>
      <c r="AW176" s="26">
        <f t="shared" si="84"/>
        <v>815.5</v>
      </c>
      <c r="AX176" s="26" t="str">
        <f t="shared" si="85"/>
        <v/>
      </c>
    </row>
    <row r="177" spans="1:50" x14ac:dyDescent="0.25">
      <c r="A177" s="1"/>
      <c r="B177" s="12">
        <v>310</v>
      </c>
      <c r="C177" s="153">
        <v>28.715719339234617</v>
      </c>
      <c r="D177" s="153">
        <v>10.610542103426228</v>
      </c>
      <c r="E177" s="153">
        <v>1.0183856120434018</v>
      </c>
      <c r="F177" s="154">
        <v>27053.030743841446</v>
      </c>
      <c r="G177" s="154">
        <v>18.367796373946874</v>
      </c>
      <c r="H177" s="154">
        <v>118.62307057962494</v>
      </c>
      <c r="I177" s="10">
        <v>0</v>
      </c>
      <c r="J177" s="1">
        <v>110</v>
      </c>
      <c r="K177" s="12">
        <f t="shared" si="64"/>
        <v>310</v>
      </c>
      <c r="L177" s="11">
        <f t="shared" si="65"/>
        <v>-0.75019139888898612</v>
      </c>
      <c r="M177" s="11">
        <f t="shared" si="66"/>
        <v>0.24720355699954402</v>
      </c>
      <c r="N177" s="11">
        <f t="shared" si="67"/>
        <v>0.32838410189902878</v>
      </c>
      <c r="O177" s="11">
        <f t="shared" si="68"/>
        <v>-0.53380294296949382</v>
      </c>
      <c r="P177" s="11">
        <f t="shared" si="69"/>
        <v>0.71134499915662996</v>
      </c>
      <c r="Q177" s="11">
        <f t="shared" si="70"/>
        <v>0.86998765041761728</v>
      </c>
      <c r="R177" s="10">
        <v>0</v>
      </c>
      <c r="S177" s="1">
        <v>110</v>
      </c>
      <c r="T177" s="1">
        <f t="shared" si="71"/>
        <v>7.8524813678492844E-2</v>
      </c>
      <c r="U177">
        <f t="shared" si="72"/>
        <v>0</v>
      </c>
      <c r="V177">
        <f t="shared" si="73"/>
        <v>1</v>
      </c>
      <c r="W177">
        <f>SUM($U$20:U177)</f>
        <v>49</v>
      </c>
      <c r="X177">
        <f>SUM($V$20:V177)</f>
        <v>109</v>
      </c>
      <c r="Y177">
        <f t="shared" si="74"/>
        <v>41</v>
      </c>
      <c r="Z177">
        <f t="shared" si="75"/>
        <v>1</v>
      </c>
      <c r="AB177">
        <f t="shared" si="76"/>
        <v>0.72666666666666668</v>
      </c>
      <c r="AC177">
        <f t="shared" si="77"/>
        <v>0.98</v>
      </c>
      <c r="AD177">
        <f t="shared" si="86"/>
        <v>6.6666666666667096E-3</v>
      </c>
      <c r="AE177">
        <f t="shared" si="87"/>
        <v>0.98</v>
      </c>
      <c r="AF177">
        <f t="shared" si="78"/>
        <v>6.5333333333333753E-3</v>
      </c>
      <c r="AR177" s="26">
        <f t="shared" si="79"/>
        <v>41</v>
      </c>
      <c r="AS177" s="26">
        <f t="shared" si="80"/>
        <v>1</v>
      </c>
      <c r="AT177" s="26">
        <f t="shared" si="81"/>
        <v>-4900</v>
      </c>
      <c r="AU177" s="26">
        <f t="shared" si="82"/>
        <v>164000</v>
      </c>
      <c r="AV177" s="26">
        <f t="shared" si="83"/>
        <v>159100</v>
      </c>
      <c r="AW177" s="26">
        <f t="shared" si="84"/>
        <v>795.5</v>
      </c>
      <c r="AX177" s="26" t="str">
        <f t="shared" si="85"/>
        <v/>
      </c>
    </row>
    <row r="178" spans="1:50" x14ac:dyDescent="0.25">
      <c r="A178" s="1"/>
      <c r="B178" s="12">
        <v>309</v>
      </c>
      <c r="C178" s="153">
        <v>35.975635542720475</v>
      </c>
      <c r="D178" s="153">
        <v>9.8456975747226121</v>
      </c>
      <c r="E178" s="153">
        <v>0.44561067114158298</v>
      </c>
      <c r="F178" s="154">
        <v>30316.529462731163</v>
      </c>
      <c r="G178" s="154">
        <v>-32.398978591629742</v>
      </c>
      <c r="H178" s="154">
        <v>-1586.3785745202899</v>
      </c>
      <c r="I178" s="10">
        <v>0</v>
      </c>
      <c r="J178" s="1">
        <v>109</v>
      </c>
      <c r="K178" s="12">
        <f t="shared" si="64"/>
        <v>309</v>
      </c>
      <c r="L178" s="11">
        <f t="shared" si="65"/>
        <v>0.12799213826792233</v>
      </c>
      <c r="M178" s="11">
        <f t="shared" si="66"/>
        <v>0.13697995427238216</v>
      </c>
      <c r="N178" s="11">
        <f t="shared" si="67"/>
        <v>-0.63129539887033748</v>
      </c>
      <c r="O178" s="11">
        <f t="shared" si="68"/>
        <v>-0.44497606119899136</v>
      </c>
      <c r="P178" s="11">
        <f t="shared" si="69"/>
        <v>0.69925323810499773</v>
      </c>
      <c r="Q178" s="11">
        <f t="shared" si="70"/>
        <v>0.63668633436064237</v>
      </c>
      <c r="R178" s="10">
        <v>0</v>
      </c>
      <c r="S178" s="1">
        <v>109</v>
      </c>
      <c r="T178" s="1">
        <f t="shared" si="71"/>
        <v>6.0352776390941998E-2</v>
      </c>
      <c r="U178">
        <f t="shared" si="72"/>
        <v>0</v>
      </c>
      <c r="V178">
        <f t="shared" si="73"/>
        <v>1</v>
      </c>
      <c r="W178">
        <f>SUM($U$20:U178)</f>
        <v>49</v>
      </c>
      <c r="X178">
        <f>SUM($V$20:V178)</f>
        <v>110</v>
      </c>
      <c r="Y178">
        <f t="shared" si="74"/>
        <v>40</v>
      </c>
      <c r="Z178">
        <f t="shared" si="75"/>
        <v>1</v>
      </c>
      <c r="AB178">
        <f t="shared" si="76"/>
        <v>0.73333333333333328</v>
      </c>
      <c r="AC178">
        <f t="shared" si="77"/>
        <v>0.98</v>
      </c>
      <c r="AD178">
        <f t="shared" si="86"/>
        <v>6.6666666666665986E-3</v>
      </c>
      <c r="AE178">
        <f t="shared" si="87"/>
        <v>0.98</v>
      </c>
      <c r="AF178">
        <f t="shared" si="78"/>
        <v>6.5333333333332669E-3</v>
      </c>
      <c r="AR178" s="26">
        <f t="shared" si="79"/>
        <v>40</v>
      </c>
      <c r="AS178" s="26">
        <f t="shared" si="80"/>
        <v>1</v>
      </c>
      <c r="AT178" s="26">
        <f t="shared" si="81"/>
        <v>-4900</v>
      </c>
      <c r="AU178" s="26">
        <f t="shared" si="82"/>
        <v>160000</v>
      </c>
      <c r="AV178" s="26">
        <f t="shared" si="83"/>
        <v>155100</v>
      </c>
      <c r="AW178" s="26">
        <f t="shared" si="84"/>
        <v>775.5</v>
      </c>
      <c r="AX178" s="26" t="str">
        <f t="shared" si="85"/>
        <v/>
      </c>
    </row>
    <row r="179" spans="1:50" x14ac:dyDescent="0.25">
      <c r="A179" s="1"/>
      <c r="B179" s="12">
        <v>371</v>
      </c>
      <c r="C179" s="153">
        <v>29.351796898163318</v>
      </c>
      <c r="D179" s="153">
        <v>14.102595741858938</v>
      </c>
      <c r="E179" s="153">
        <v>0.10117535796922665</v>
      </c>
      <c r="F179" s="154">
        <v>42472.659165218218</v>
      </c>
      <c r="G179" s="154">
        <v>-2902.8173316742041</v>
      </c>
      <c r="H179" s="154">
        <v>-2886.9196207191494</v>
      </c>
      <c r="I179" s="10">
        <v>1</v>
      </c>
      <c r="J179" s="1">
        <v>171</v>
      </c>
      <c r="K179" s="12">
        <f t="shared" si="64"/>
        <v>371</v>
      </c>
      <c r="L179" s="11">
        <f t="shared" si="65"/>
        <v>-0.67324934818901661</v>
      </c>
      <c r="M179" s="11">
        <f t="shared" si="66"/>
        <v>0.7504518885224879</v>
      </c>
      <c r="N179" s="11">
        <f t="shared" si="67"/>
        <v>-1.2083938118563335</v>
      </c>
      <c r="O179" s="11">
        <f t="shared" si="68"/>
        <v>-0.1141068962688243</v>
      </c>
      <c r="P179" s="11">
        <f t="shared" si="69"/>
        <v>1.5569611023522995E-2</v>
      </c>
      <c r="Q179" s="11">
        <f t="shared" si="70"/>
        <v>0.4587287713657231</v>
      </c>
      <c r="R179" s="10">
        <v>1</v>
      </c>
      <c r="S179" s="1">
        <v>171</v>
      </c>
      <c r="T179" s="1">
        <f t="shared" si="71"/>
        <v>5.8238033211717749E-2</v>
      </c>
      <c r="U179">
        <f t="shared" si="72"/>
        <v>1</v>
      </c>
      <c r="V179">
        <f t="shared" si="73"/>
        <v>0</v>
      </c>
      <c r="W179">
        <f>SUM($U$20:U179)</f>
        <v>50</v>
      </c>
      <c r="X179">
        <f>SUM($V$20:V179)</f>
        <v>110</v>
      </c>
      <c r="Y179">
        <f t="shared" si="74"/>
        <v>40</v>
      </c>
      <c r="Z179">
        <f t="shared" si="75"/>
        <v>0</v>
      </c>
      <c r="AB179">
        <f t="shared" si="76"/>
        <v>0.73333333333333328</v>
      </c>
      <c r="AC179">
        <f t="shared" si="77"/>
        <v>1</v>
      </c>
      <c r="AD179">
        <f t="shared" si="86"/>
        <v>0</v>
      </c>
      <c r="AE179">
        <f t="shared" si="87"/>
        <v>0.99</v>
      </c>
      <c r="AF179">
        <f t="shared" si="78"/>
        <v>0</v>
      </c>
      <c r="AR179" s="26">
        <f t="shared" si="79"/>
        <v>40</v>
      </c>
      <c r="AS179" s="26">
        <f t="shared" si="80"/>
        <v>0</v>
      </c>
      <c r="AT179" s="26">
        <f t="shared" si="81"/>
        <v>0</v>
      </c>
      <c r="AU179" s="26">
        <f t="shared" si="82"/>
        <v>160000</v>
      </c>
      <c r="AV179" s="26">
        <f t="shared" si="83"/>
        <v>160000</v>
      </c>
      <c r="AW179" s="26">
        <f t="shared" si="84"/>
        <v>800</v>
      </c>
      <c r="AX179" s="26" t="str">
        <f t="shared" si="85"/>
        <v/>
      </c>
    </row>
    <row r="180" spans="1:50" x14ac:dyDescent="0.25">
      <c r="A180" s="1"/>
      <c r="B180" s="12">
        <v>241</v>
      </c>
      <c r="C180" s="153">
        <v>48.068721991883962</v>
      </c>
      <c r="D180" s="153">
        <v>22.897982769939848</v>
      </c>
      <c r="E180" s="153">
        <v>1.386958361477505</v>
      </c>
      <c r="F180" s="154">
        <v>140039.39285478738</v>
      </c>
      <c r="G180" s="154">
        <v>-6668.7586110979373</v>
      </c>
      <c r="H180" s="154">
        <v>-26621.687558912075</v>
      </c>
      <c r="I180" s="10">
        <v>0</v>
      </c>
      <c r="J180" s="1">
        <v>41</v>
      </c>
      <c r="K180" s="12">
        <f t="shared" ref="K180:K211" si="88">B180</f>
        <v>241</v>
      </c>
      <c r="L180" s="11">
        <f t="shared" ref="L180:L211" si="89">(C180-C$221)/C$223</f>
        <v>1.5908119746692688</v>
      </c>
      <c r="M180" s="11">
        <f t="shared" ref="M180:M211" si="90">(D180-D$221)/D$223</f>
        <v>2.0179764758500869</v>
      </c>
      <c r="N180" s="11">
        <f t="shared" ref="N180:N211" si="91">(E180-E$221)/E$223</f>
        <v>0.94592458231390719</v>
      </c>
      <c r="O180" s="11">
        <f t="shared" ref="O180:O211" si="92">(F180-F$221)/F$223</f>
        <v>2.5414935695790448</v>
      </c>
      <c r="P180" s="11">
        <f t="shared" ref="P180:P211" si="93">(G180-G$221)/G$223</f>
        <v>-0.88141197025965645</v>
      </c>
      <c r="Q180" s="11">
        <f t="shared" ref="Q180:Q211" si="94">(H180-H$221)/H$223</f>
        <v>-2.7889822277417347</v>
      </c>
      <c r="R180" s="10">
        <v>0</v>
      </c>
      <c r="S180" s="1">
        <v>41</v>
      </c>
      <c r="T180" s="1">
        <f t="shared" ref="T180:T211" si="95">$L$243*Q180 + $M$243*P180 + $N$243*O180 + $O$243*N180 + $P$243*M180 + $Q$243*L180 + $R$243</f>
        <v>2.67765181096562E-2</v>
      </c>
      <c r="U180">
        <f t="shared" si="72"/>
        <v>0</v>
      </c>
      <c r="V180">
        <f t="shared" si="73"/>
        <v>1</v>
      </c>
      <c r="W180">
        <f>SUM($U$20:U180)</f>
        <v>50</v>
      </c>
      <c r="X180">
        <f>SUM($V$20:V180)</f>
        <v>111</v>
      </c>
      <c r="Y180">
        <f t="shared" si="74"/>
        <v>39</v>
      </c>
      <c r="Z180">
        <f t="shared" si="75"/>
        <v>0</v>
      </c>
      <c r="AB180">
        <f t="shared" si="76"/>
        <v>0.74</v>
      </c>
      <c r="AC180">
        <f t="shared" si="77"/>
        <v>1</v>
      </c>
      <c r="AD180">
        <f t="shared" si="86"/>
        <v>6.6666666666667096E-3</v>
      </c>
      <c r="AE180">
        <f t="shared" si="87"/>
        <v>1</v>
      </c>
      <c r="AF180">
        <f t="shared" si="78"/>
        <v>6.6666666666667096E-3</v>
      </c>
      <c r="AR180" s="26">
        <f t="shared" si="79"/>
        <v>39</v>
      </c>
      <c r="AS180" s="26">
        <f t="shared" si="80"/>
        <v>0</v>
      </c>
      <c r="AT180" s="26">
        <f t="shared" si="81"/>
        <v>0</v>
      </c>
      <c r="AU180" s="26">
        <f t="shared" si="82"/>
        <v>156000</v>
      </c>
      <c r="AV180" s="26">
        <f t="shared" si="83"/>
        <v>156000</v>
      </c>
      <c r="AW180" s="26">
        <f t="shared" si="84"/>
        <v>780</v>
      </c>
      <c r="AX180" s="26" t="str">
        <f t="shared" si="85"/>
        <v/>
      </c>
    </row>
    <row r="181" spans="1:50" x14ac:dyDescent="0.25">
      <c r="A181" s="1"/>
      <c r="B181" s="12">
        <v>228</v>
      </c>
      <c r="C181" s="153">
        <v>42.349459077519427</v>
      </c>
      <c r="D181" s="153">
        <v>12.135595871535578</v>
      </c>
      <c r="E181" s="153">
        <v>0.95487386492884385</v>
      </c>
      <c r="F181" s="154">
        <v>81970.359642159237</v>
      </c>
      <c r="G181" s="154">
        <v>-2519.8355050960295</v>
      </c>
      <c r="H181" s="154">
        <v>-2697.5833958122826</v>
      </c>
      <c r="I181" s="10">
        <v>0</v>
      </c>
      <c r="J181" s="1">
        <v>28</v>
      </c>
      <c r="K181" s="12">
        <f t="shared" si="88"/>
        <v>228</v>
      </c>
      <c r="L181" s="11">
        <f t="shared" si="89"/>
        <v>0.89899096802247236</v>
      </c>
      <c r="M181" s="11">
        <f t="shared" si="90"/>
        <v>0.46698275965470909</v>
      </c>
      <c r="N181" s="11">
        <f t="shared" si="91"/>
        <v>0.22197071435116633</v>
      </c>
      <c r="O181" s="11">
        <f t="shared" si="92"/>
        <v>0.96095329914794581</v>
      </c>
      <c r="P181" s="11">
        <f t="shared" si="93"/>
        <v>0.10678920764436522</v>
      </c>
      <c r="Q181" s="11">
        <f t="shared" si="94"/>
        <v>0.48463630674844871</v>
      </c>
      <c r="R181" s="10">
        <v>0</v>
      </c>
      <c r="S181" s="1">
        <v>28</v>
      </c>
      <c r="T181" s="1">
        <f t="shared" si="95"/>
        <v>1.2948072077856088E-2</v>
      </c>
      <c r="U181">
        <f t="shared" si="72"/>
        <v>0</v>
      </c>
      <c r="V181">
        <f t="shared" si="73"/>
        <v>1</v>
      </c>
      <c r="W181">
        <f>SUM($U$20:U181)</f>
        <v>50</v>
      </c>
      <c r="X181">
        <f>SUM($V$20:V181)</f>
        <v>112</v>
      </c>
      <c r="Y181">
        <f t="shared" si="74"/>
        <v>38</v>
      </c>
      <c r="Z181">
        <f t="shared" si="75"/>
        <v>0</v>
      </c>
      <c r="AB181">
        <f t="shared" si="76"/>
        <v>0.7466666666666667</v>
      </c>
      <c r="AC181">
        <f t="shared" si="77"/>
        <v>1</v>
      </c>
      <c r="AD181">
        <f t="shared" si="86"/>
        <v>6.6666666666667096E-3</v>
      </c>
      <c r="AE181">
        <f t="shared" si="87"/>
        <v>1</v>
      </c>
      <c r="AF181">
        <f t="shared" si="78"/>
        <v>6.6666666666667096E-3</v>
      </c>
      <c r="AR181" s="26">
        <f t="shared" si="79"/>
        <v>38</v>
      </c>
      <c r="AS181" s="26">
        <f t="shared" si="80"/>
        <v>0</v>
      </c>
      <c r="AT181" s="26">
        <f t="shared" si="81"/>
        <v>0</v>
      </c>
      <c r="AU181" s="26">
        <f t="shared" si="82"/>
        <v>152000</v>
      </c>
      <c r="AV181" s="26">
        <f t="shared" si="83"/>
        <v>152000</v>
      </c>
      <c r="AW181" s="26">
        <f t="shared" si="84"/>
        <v>760</v>
      </c>
      <c r="AX181" s="26" t="str">
        <f t="shared" si="85"/>
        <v/>
      </c>
    </row>
    <row r="182" spans="1:50" x14ac:dyDescent="0.25">
      <c r="A182" s="1"/>
      <c r="B182" s="12">
        <v>396</v>
      </c>
      <c r="C182" s="153">
        <v>49.656616698542976</v>
      </c>
      <c r="D182" s="153">
        <v>16.016210684951517</v>
      </c>
      <c r="E182" s="153">
        <v>0.23665137076948553</v>
      </c>
      <c r="F182" s="154">
        <v>70526.442260957308</v>
      </c>
      <c r="G182" s="154">
        <v>-3099.7713631406123</v>
      </c>
      <c r="H182" s="154">
        <v>-13605.372589177879</v>
      </c>
      <c r="I182" s="10">
        <v>0</v>
      </c>
      <c r="J182" s="1">
        <v>196</v>
      </c>
      <c r="K182" s="12">
        <f t="shared" si="88"/>
        <v>396</v>
      </c>
      <c r="L182" s="11">
        <f t="shared" si="89"/>
        <v>1.7828889836927329</v>
      </c>
      <c r="M182" s="11">
        <f t="shared" si="90"/>
        <v>1.0262275858628456</v>
      </c>
      <c r="N182" s="11">
        <f t="shared" si="91"/>
        <v>-0.98140491439221977</v>
      </c>
      <c r="O182" s="11">
        <f t="shared" si="92"/>
        <v>0.64946934166158987</v>
      </c>
      <c r="P182" s="11">
        <f t="shared" si="93"/>
        <v>-3.1341406827469401E-2</v>
      </c>
      <c r="Q182" s="11">
        <f t="shared" si="94"/>
        <v>-1.0079144960017239</v>
      </c>
      <c r="R182" s="10">
        <v>0</v>
      </c>
      <c r="S182" s="1">
        <v>196</v>
      </c>
      <c r="T182" s="1">
        <f t="shared" si="95"/>
        <v>1.236227725870731E-2</v>
      </c>
      <c r="U182">
        <f t="shared" si="72"/>
        <v>0</v>
      </c>
      <c r="V182">
        <f t="shared" si="73"/>
        <v>1</v>
      </c>
      <c r="W182">
        <f>SUM($U$20:U182)</f>
        <v>50</v>
      </c>
      <c r="X182">
        <f>SUM($V$20:V182)</f>
        <v>113</v>
      </c>
      <c r="Y182">
        <f t="shared" si="74"/>
        <v>37</v>
      </c>
      <c r="Z182">
        <f t="shared" si="75"/>
        <v>0</v>
      </c>
      <c r="AB182">
        <f t="shared" si="76"/>
        <v>0.7533333333333333</v>
      </c>
      <c r="AC182">
        <f t="shared" si="77"/>
        <v>1</v>
      </c>
      <c r="AD182">
        <f t="shared" si="86"/>
        <v>6.6666666666665986E-3</v>
      </c>
      <c r="AE182">
        <f t="shared" si="87"/>
        <v>1</v>
      </c>
      <c r="AF182">
        <f t="shared" si="78"/>
        <v>6.6666666666665986E-3</v>
      </c>
      <c r="AR182" s="26">
        <f t="shared" si="79"/>
        <v>37</v>
      </c>
      <c r="AS182" s="26">
        <f t="shared" si="80"/>
        <v>0</v>
      </c>
      <c r="AT182" s="26">
        <f t="shared" si="81"/>
        <v>0</v>
      </c>
      <c r="AU182" s="26">
        <f t="shared" si="82"/>
        <v>148000</v>
      </c>
      <c r="AV182" s="26">
        <f t="shared" si="83"/>
        <v>148000</v>
      </c>
      <c r="AW182" s="26">
        <f t="shared" si="84"/>
        <v>740</v>
      </c>
      <c r="AX182" s="26" t="str">
        <f t="shared" si="85"/>
        <v/>
      </c>
    </row>
    <row r="183" spans="1:50" x14ac:dyDescent="0.25">
      <c r="A183" s="1"/>
      <c r="B183" s="12">
        <v>224</v>
      </c>
      <c r="C183" s="153">
        <v>30.159091213499099</v>
      </c>
      <c r="D183" s="153">
        <v>13.787219718822087</v>
      </c>
      <c r="E183" s="153">
        <v>1.0498776082783647</v>
      </c>
      <c r="F183" s="154">
        <v>36701.708505648567</v>
      </c>
      <c r="G183" s="154">
        <v>-579.27253186936002</v>
      </c>
      <c r="H183" s="154">
        <v>-1391.7468025589249</v>
      </c>
      <c r="I183" s="10">
        <v>0</v>
      </c>
      <c r="J183" s="1">
        <v>24</v>
      </c>
      <c r="K183" s="12">
        <f t="shared" si="88"/>
        <v>224</v>
      </c>
      <c r="L183" s="11">
        <f t="shared" si="89"/>
        <v>-0.57559635089576466</v>
      </c>
      <c r="M183" s="11">
        <f t="shared" si="90"/>
        <v>0.70500228384033592</v>
      </c>
      <c r="N183" s="11">
        <f t="shared" si="91"/>
        <v>0.38114867148270482</v>
      </c>
      <c r="O183" s="11">
        <f t="shared" si="92"/>
        <v>-0.2711823530397694</v>
      </c>
      <c r="P183" s="11">
        <f t="shared" si="93"/>
        <v>0.56899748843062359</v>
      </c>
      <c r="Q183" s="11">
        <f t="shared" si="94"/>
        <v>0.66331847789879494</v>
      </c>
      <c r="R183" s="10">
        <v>0</v>
      </c>
      <c r="S183" s="1">
        <v>24</v>
      </c>
      <c r="T183" s="1">
        <f t="shared" si="95"/>
        <v>1.0587630630542688E-2</v>
      </c>
      <c r="U183">
        <f t="shared" si="72"/>
        <v>0</v>
      </c>
      <c r="V183">
        <f t="shared" si="73"/>
        <v>1</v>
      </c>
      <c r="W183">
        <f>SUM($U$20:U183)</f>
        <v>50</v>
      </c>
      <c r="X183">
        <f>SUM($V$20:V183)</f>
        <v>114</v>
      </c>
      <c r="Y183">
        <f t="shared" si="74"/>
        <v>36</v>
      </c>
      <c r="Z183">
        <f t="shared" si="75"/>
        <v>0</v>
      </c>
      <c r="AB183">
        <f t="shared" si="76"/>
        <v>0.76</v>
      </c>
      <c r="AC183">
        <f t="shared" si="77"/>
        <v>1</v>
      </c>
      <c r="AD183">
        <f t="shared" si="86"/>
        <v>6.6666666666667096E-3</v>
      </c>
      <c r="AE183">
        <f t="shared" si="87"/>
        <v>1</v>
      </c>
      <c r="AF183">
        <f t="shared" si="78"/>
        <v>6.6666666666667096E-3</v>
      </c>
      <c r="AR183" s="26">
        <f t="shared" si="79"/>
        <v>36</v>
      </c>
      <c r="AS183" s="26">
        <f t="shared" si="80"/>
        <v>0</v>
      </c>
      <c r="AT183" s="26">
        <f t="shared" si="81"/>
        <v>0</v>
      </c>
      <c r="AU183" s="26">
        <f t="shared" si="82"/>
        <v>144000</v>
      </c>
      <c r="AV183" s="26">
        <f t="shared" si="83"/>
        <v>144000</v>
      </c>
      <c r="AW183" s="26">
        <f t="shared" si="84"/>
        <v>720</v>
      </c>
      <c r="AX183" s="26" t="str">
        <f t="shared" si="85"/>
        <v/>
      </c>
    </row>
    <row r="184" spans="1:50" x14ac:dyDescent="0.25">
      <c r="A184" s="1"/>
      <c r="B184" s="12">
        <v>368</v>
      </c>
      <c r="C184" s="153">
        <v>50.309237258006547</v>
      </c>
      <c r="D184" s="153">
        <v>15.570767717281871</v>
      </c>
      <c r="E184" s="153">
        <v>0.43901762748188522</v>
      </c>
      <c r="F184" s="154">
        <v>62266.569794003095</v>
      </c>
      <c r="G184" s="154">
        <v>-3662.9737656536104</v>
      </c>
      <c r="H184" s="154">
        <v>-6062.6501198414035</v>
      </c>
      <c r="I184" s="10">
        <v>0</v>
      </c>
      <c r="J184" s="1">
        <v>168</v>
      </c>
      <c r="K184" s="12">
        <f t="shared" si="88"/>
        <v>368</v>
      </c>
      <c r="L184" s="11">
        <f t="shared" si="89"/>
        <v>1.8618321305923975</v>
      </c>
      <c r="M184" s="11">
        <f t="shared" si="90"/>
        <v>0.96203371787604441</v>
      </c>
      <c r="N184" s="11">
        <f t="shared" si="91"/>
        <v>-0.64234198697338429</v>
      </c>
      <c r="O184" s="11">
        <f t="shared" si="92"/>
        <v>0.42464966858655834</v>
      </c>
      <c r="P184" s="11">
        <f t="shared" si="93"/>
        <v>-0.16548640381634919</v>
      </c>
      <c r="Q184" s="11">
        <f t="shared" si="94"/>
        <v>2.4182501561931694E-2</v>
      </c>
      <c r="R184" s="10">
        <v>0</v>
      </c>
      <c r="S184" s="1">
        <v>168</v>
      </c>
      <c r="T184" s="1">
        <f t="shared" si="95"/>
        <v>2.8731441486554155E-4</v>
      </c>
      <c r="U184">
        <f t="shared" si="72"/>
        <v>0</v>
      </c>
      <c r="V184">
        <f t="shared" si="73"/>
        <v>1</v>
      </c>
      <c r="W184">
        <f>SUM($U$20:U184)</f>
        <v>50</v>
      </c>
      <c r="X184">
        <f>SUM($V$20:V184)</f>
        <v>115</v>
      </c>
      <c r="Y184">
        <f t="shared" si="74"/>
        <v>35</v>
      </c>
      <c r="Z184">
        <f t="shared" si="75"/>
        <v>0</v>
      </c>
      <c r="AB184">
        <f t="shared" si="76"/>
        <v>0.76666666666666672</v>
      </c>
      <c r="AC184">
        <f t="shared" si="77"/>
        <v>1</v>
      </c>
      <c r="AD184">
        <f t="shared" si="86"/>
        <v>6.6666666666667096E-3</v>
      </c>
      <c r="AE184">
        <f t="shared" si="87"/>
        <v>1</v>
      </c>
      <c r="AF184">
        <f t="shared" si="78"/>
        <v>6.6666666666667096E-3</v>
      </c>
      <c r="AR184" s="26">
        <f t="shared" si="79"/>
        <v>35</v>
      </c>
      <c r="AS184" s="26">
        <f t="shared" si="80"/>
        <v>0</v>
      </c>
      <c r="AT184" s="26">
        <f t="shared" si="81"/>
        <v>0</v>
      </c>
      <c r="AU184" s="26">
        <f t="shared" si="82"/>
        <v>140000</v>
      </c>
      <c r="AV184" s="26">
        <f t="shared" si="83"/>
        <v>140000</v>
      </c>
      <c r="AW184" s="26">
        <f t="shared" si="84"/>
        <v>700</v>
      </c>
      <c r="AX184" s="26" t="str">
        <f t="shared" si="85"/>
        <v/>
      </c>
    </row>
    <row r="185" spans="1:50" x14ac:dyDescent="0.25">
      <c r="A185" s="1"/>
      <c r="B185" s="12">
        <v>365</v>
      </c>
      <c r="C185" s="153">
        <v>48.703888602279406</v>
      </c>
      <c r="D185" s="153">
        <v>23.333018895500622</v>
      </c>
      <c r="E185" s="153">
        <v>0.98547935964721944</v>
      </c>
      <c r="F185" s="154">
        <v>67102.602940498793</v>
      </c>
      <c r="G185" s="154">
        <v>-7935.6659038641528</v>
      </c>
      <c r="H185" s="154">
        <v>-5607.1013129444927</v>
      </c>
      <c r="I185" s="10">
        <v>0</v>
      </c>
      <c r="J185" s="1">
        <v>165</v>
      </c>
      <c r="K185" s="12">
        <f t="shared" si="88"/>
        <v>365</v>
      </c>
      <c r="L185" s="11">
        <f t="shared" si="89"/>
        <v>1.667643834014038</v>
      </c>
      <c r="M185" s="11">
        <f t="shared" si="90"/>
        <v>2.080670588543879</v>
      </c>
      <c r="N185" s="11">
        <f t="shared" si="91"/>
        <v>0.27324995824735632</v>
      </c>
      <c r="O185" s="11">
        <f t="shared" si="92"/>
        <v>0.55627826156120164</v>
      </c>
      <c r="P185" s="11">
        <f t="shared" si="93"/>
        <v>-1.1831672081901117</v>
      </c>
      <c r="Q185" s="11">
        <f t="shared" si="94"/>
        <v>8.651683213731709E-2</v>
      </c>
      <c r="R185" s="10">
        <v>0</v>
      </c>
      <c r="S185" s="1">
        <v>165</v>
      </c>
      <c r="T185" s="1">
        <f t="shared" si="95"/>
        <v>-1.0262553735086999E-3</v>
      </c>
      <c r="U185">
        <f t="shared" si="72"/>
        <v>0</v>
      </c>
      <c r="V185">
        <f t="shared" si="73"/>
        <v>1</v>
      </c>
      <c r="W185">
        <f>SUM($U$20:U185)</f>
        <v>50</v>
      </c>
      <c r="X185">
        <f>SUM($V$20:V185)</f>
        <v>116</v>
      </c>
      <c r="Y185">
        <f t="shared" si="74"/>
        <v>34</v>
      </c>
      <c r="Z185">
        <f t="shared" si="75"/>
        <v>0</v>
      </c>
      <c r="AB185">
        <f t="shared" si="76"/>
        <v>0.77333333333333332</v>
      </c>
      <c r="AC185">
        <f t="shared" si="77"/>
        <v>1</v>
      </c>
      <c r="AD185">
        <f t="shared" si="86"/>
        <v>6.6666666666665986E-3</v>
      </c>
      <c r="AE185">
        <f t="shared" si="87"/>
        <v>1</v>
      </c>
      <c r="AF185">
        <f t="shared" si="78"/>
        <v>6.6666666666665986E-3</v>
      </c>
      <c r="AR185" s="26">
        <f t="shared" si="79"/>
        <v>34</v>
      </c>
      <c r="AS185" s="26">
        <f t="shared" si="80"/>
        <v>0</v>
      </c>
      <c r="AT185" s="26">
        <f t="shared" si="81"/>
        <v>0</v>
      </c>
      <c r="AU185" s="26">
        <f t="shared" si="82"/>
        <v>136000</v>
      </c>
      <c r="AV185" s="26">
        <f t="shared" si="83"/>
        <v>136000</v>
      </c>
      <c r="AW185" s="26">
        <f t="shared" si="84"/>
        <v>680</v>
      </c>
      <c r="AX185" s="26" t="str">
        <f t="shared" si="85"/>
        <v/>
      </c>
    </row>
    <row r="186" spans="1:50" x14ac:dyDescent="0.25">
      <c r="A186" s="1"/>
      <c r="B186" s="12">
        <v>323</v>
      </c>
      <c r="C186" s="153">
        <v>38.504222613618154</v>
      </c>
      <c r="D186" s="153">
        <v>14.249419574264428</v>
      </c>
      <c r="E186" s="153">
        <v>0.23887253180830517</v>
      </c>
      <c r="F186" s="154">
        <v>28179.077574465613</v>
      </c>
      <c r="G186" s="154">
        <v>-1161.2417686716669</v>
      </c>
      <c r="H186" s="154">
        <v>-3523.6357829750286</v>
      </c>
      <c r="I186" s="10">
        <v>0</v>
      </c>
      <c r="J186" s="1">
        <v>123</v>
      </c>
      <c r="K186" s="12">
        <f t="shared" si="88"/>
        <v>323</v>
      </c>
      <c r="L186" s="11">
        <f t="shared" si="89"/>
        <v>0.43385841491501964</v>
      </c>
      <c r="M186" s="11">
        <f t="shared" si="90"/>
        <v>0.77161102762409384</v>
      </c>
      <c r="N186" s="11">
        <f t="shared" si="91"/>
        <v>-0.97768337812265704</v>
      </c>
      <c r="O186" s="11">
        <f t="shared" si="92"/>
        <v>-0.50315386438614718</v>
      </c>
      <c r="P186" s="11">
        <f t="shared" si="93"/>
        <v>0.43038255857569568</v>
      </c>
      <c r="Q186" s="11">
        <f t="shared" si="94"/>
        <v>0.37160468029170068</v>
      </c>
      <c r="R186" s="10">
        <v>0</v>
      </c>
      <c r="S186" s="1">
        <v>123</v>
      </c>
      <c r="T186" s="1">
        <f t="shared" si="95"/>
        <v>-1.8470507287758342E-3</v>
      </c>
      <c r="U186">
        <f t="shared" si="72"/>
        <v>0</v>
      </c>
      <c r="V186">
        <f t="shared" si="73"/>
        <v>1</v>
      </c>
      <c r="W186">
        <f>SUM($U$20:U186)</f>
        <v>50</v>
      </c>
      <c r="X186">
        <f>SUM($V$20:V186)</f>
        <v>117</v>
      </c>
      <c r="Y186">
        <f t="shared" si="74"/>
        <v>33</v>
      </c>
      <c r="Z186">
        <f t="shared" si="75"/>
        <v>0</v>
      </c>
      <c r="AB186">
        <f t="shared" si="76"/>
        <v>0.78</v>
      </c>
      <c r="AC186">
        <f t="shared" si="77"/>
        <v>1</v>
      </c>
      <c r="AD186">
        <f t="shared" si="86"/>
        <v>6.6666666666667096E-3</v>
      </c>
      <c r="AE186">
        <f t="shared" si="87"/>
        <v>1</v>
      </c>
      <c r="AF186">
        <f t="shared" si="78"/>
        <v>6.6666666666667096E-3</v>
      </c>
      <c r="AR186" s="26">
        <f t="shared" si="79"/>
        <v>33</v>
      </c>
      <c r="AS186" s="26">
        <f t="shared" si="80"/>
        <v>0</v>
      </c>
      <c r="AT186" s="26">
        <f t="shared" si="81"/>
        <v>0</v>
      </c>
      <c r="AU186" s="26">
        <f t="shared" si="82"/>
        <v>132000</v>
      </c>
      <c r="AV186" s="26">
        <f t="shared" si="83"/>
        <v>132000</v>
      </c>
      <c r="AW186" s="26">
        <f t="shared" si="84"/>
        <v>660</v>
      </c>
      <c r="AX186" s="26" t="str">
        <f t="shared" si="85"/>
        <v/>
      </c>
    </row>
    <row r="187" spans="1:50" x14ac:dyDescent="0.25">
      <c r="A187" s="1"/>
      <c r="B187" s="12">
        <v>284</v>
      </c>
      <c r="C187" s="153">
        <v>31.764964047009265</v>
      </c>
      <c r="D187" s="153">
        <v>14.688058233596381</v>
      </c>
      <c r="E187" s="153">
        <v>1.1800497810863875</v>
      </c>
      <c r="F187" s="154">
        <v>27608.866888869681</v>
      </c>
      <c r="G187" s="154">
        <v>-386.67314659358487</v>
      </c>
      <c r="H187" s="154">
        <v>-1070.534846491295</v>
      </c>
      <c r="I187" s="10">
        <v>0</v>
      </c>
      <c r="J187" s="1">
        <v>84</v>
      </c>
      <c r="K187" s="12">
        <f t="shared" si="88"/>
        <v>284</v>
      </c>
      <c r="L187" s="11">
        <f t="shared" si="89"/>
        <v>-0.38134464803464752</v>
      </c>
      <c r="M187" s="11">
        <f t="shared" si="90"/>
        <v>0.83482431020967873</v>
      </c>
      <c r="N187" s="11">
        <f t="shared" si="91"/>
        <v>0.59925103053105655</v>
      </c>
      <c r="O187" s="11">
        <f t="shared" si="92"/>
        <v>-0.51867402894467318</v>
      </c>
      <c r="P187" s="11">
        <f t="shared" si="93"/>
        <v>0.61487130545022106</v>
      </c>
      <c r="Q187" s="11">
        <f t="shared" si="94"/>
        <v>0.70727102908792994</v>
      </c>
      <c r="R187" s="10">
        <v>0</v>
      </c>
      <c r="S187" s="1">
        <v>84</v>
      </c>
      <c r="T187" s="1">
        <f t="shared" si="95"/>
        <v>-2.2566980702133366E-3</v>
      </c>
      <c r="U187">
        <f t="shared" si="72"/>
        <v>0</v>
      </c>
      <c r="V187">
        <f t="shared" si="73"/>
        <v>1</v>
      </c>
      <c r="W187">
        <f>SUM($U$20:U187)</f>
        <v>50</v>
      </c>
      <c r="X187">
        <f>SUM($V$20:V187)</f>
        <v>118</v>
      </c>
      <c r="Y187">
        <f t="shared" si="74"/>
        <v>32</v>
      </c>
      <c r="Z187">
        <f t="shared" si="75"/>
        <v>0</v>
      </c>
      <c r="AB187">
        <f t="shared" si="76"/>
        <v>0.78666666666666663</v>
      </c>
      <c r="AC187">
        <f t="shared" si="77"/>
        <v>1</v>
      </c>
      <c r="AD187">
        <f t="shared" si="86"/>
        <v>6.6666666666665986E-3</v>
      </c>
      <c r="AE187">
        <f t="shared" si="87"/>
        <v>1</v>
      </c>
      <c r="AF187">
        <f t="shared" si="78"/>
        <v>6.6666666666665986E-3</v>
      </c>
      <c r="AR187" s="26">
        <f t="shared" si="79"/>
        <v>32</v>
      </c>
      <c r="AS187" s="26">
        <f t="shared" si="80"/>
        <v>0</v>
      </c>
      <c r="AT187" s="26">
        <f t="shared" si="81"/>
        <v>0</v>
      </c>
      <c r="AU187" s="26">
        <f t="shared" si="82"/>
        <v>128000</v>
      </c>
      <c r="AV187" s="26">
        <f t="shared" si="83"/>
        <v>128000</v>
      </c>
      <c r="AW187" s="26">
        <f t="shared" si="84"/>
        <v>640</v>
      </c>
      <c r="AX187" s="26" t="str">
        <f t="shared" si="85"/>
        <v/>
      </c>
    </row>
    <row r="188" spans="1:50" x14ac:dyDescent="0.25">
      <c r="A188" s="1"/>
      <c r="B188" s="12">
        <v>266</v>
      </c>
      <c r="C188" s="153">
        <v>34.701515525026331</v>
      </c>
      <c r="D188" s="153">
        <v>16.658200770941839</v>
      </c>
      <c r="E188" s="153">
        <v>1.8047136037843541</v>
      </c>
      <c r="F188" s="154">
        <v>54845.48971585909</v>
      </c>
      <c r="G188" s="154">
        <v>-1609.5040186567358</v>
      </c>
      <c r="H188" s="154">
        <v>-4500.3918194738426</v>
      </c>
      <c r="I188" s="10">
        <v>0</v>
      </c>
      <c r="J188" s="1">
        <v>66</v>
      </c>
      <c r="K188" s="12">
        <f t="shared" si="88"/>
        <v>266</v>
      </c>
      <c r="L188" s="11">
        <f t="shared" si="89"/>
        <v>-2.6129643931687652E-2</v>
      </c>
      <c r="M188" s="11">
        <f t="shared" si="90"/>
        <v>1.1187463364550914</v>
      </c>
      <c r="N188" s="11">
        <f t="shared" si="91"/>
        <v>1.64586990769703</v>
      </c>
      <c r="O188" s="11">
        <f t="shared" si="92"/>
        <v>0.22266049699742604</v>
      </c>
      <c r="P188" s="11">
        <f t="shared" si="93"/>
        <v>0.32361430278316516</v>
      </c>
      <c r="Q188" s="11">
        <f t="shared" si="94"/>
        <v>0.23795174838006369</v>
      </c>
      <c r="R188" s="10">
        <v>0</v>
      </c>
      <c r="S188" s="1">
        <v>66</v>
      </c>
      <c r="T188" s="1">
        <f t="shared" si="95"/>
        <v>-2.269419288836505E-3</v>
      </c>
      <c r="U188">
        <f t="shared" si="72"/>
        <v>0</v>
      </c>
      <c r="V188">
        <f t="shared" si="73"/>
        <v>1</v>
      </c>
      <c r="W188">
        <f>SUM($U$20:U188)</f>
        <v>50</v>
      </c>
      <c r="X188">
        <f>SUM($V$20:V188)</f>
        <v>119</v>
      </c>
      <c r="Y188">
        <f t="shared" si="74"/>
        <v>31</v>
      </c>
      <c r="Z188">
        <f t="shared" si="75"/>
        <v>0</v>
      </c>
      <c r="AB188">
        <f t="shared" si="76"/>
        <v>0.79333333333333333</v>
      </c>
      <c r="AC188">
        <f t="shared" si="77"/>
        <v>1</v>
      </c>
      <c r="AD188">
        <f t="shared" si="86"/>
        <v>6.6666666666667096E-3</v>
      </c>
      <c r="AE188">
        <f t="shared" si="87"/>
        <v>1</v>
      </c>
      <c r="AF188">
        <f t="shared" si="78"/>
        <v>6.6666666666667096E-3</v>
      </c>
      <c r="AR188" s="26">
        <f t="shared" si="79"/>
        <v>31</v>
      </c>
      <c r="AS188" s="26">
        <f t="shared" si="80"/>
        <v>0</v>
      </c>
      <c r="AT188" s="26">
        <f t="shared" si="81"/>
        <v>0</v>
      </c>
      <c r="AU188" s="26">
        <f t="shared" si="82"/>
        <v>124000</v>
      </c>
      <c r="AV188" s="26">
        <f t="shared" si="83"/>
        <v>124000</v>
      </c>
      <c r="AW188" s="26">
        <f t="shared" si="84"/>
        <v>620</v>
      </c>
      <c r="AX188" s="26" t="str">
        <f t="shared" si="85"/>
        <v/>
      </c>
    </row>
    <row r="189" spans="1:50" x14ac:dyDescent="0.25">
      <c r="A189" s="1"/>
      <c r="B189" s="12">
        <v>298</v>
      </c>
      <c r="C189" s="153">
        <v>32.680401514354607</v>
      </c>
      <c r="D189" s="153">
        <v>12.317331334304058</v>
      </c>
      <c r="E189" s="153">
        <v>0.25623707383184458</v>
      </c>
      <c r="F189" s="154">
        <v>39620.74123963873</v>
      </c>
      <c r="G189" s="154">
        <v>-335.01755674797369</v>
      </c>
      <c r="H189" s="154">
        <v>-1878.1916940849771</v>
      </c>
      <c r="I189" s="10">
        <v>0</v>
      </c>
      <c r="J189" s="1">
        <v>98</v>
      </c>
      <c r="K189" s="12">
        <f t="shared" si="88"/>
        <v>298</v>
      </c>
      <c r="L189" s="11">
        <f t="shared" si="89"/>
        <v>-0.27061029648203733</v>
      </c>
      <c r="M189" s="11">
        <f t="shared" si="90"/>
        <v>0.49317309860317815</v>
      </c>
      <c r="N189" s="11">
        <f t="shared" si="91"/>
        <v>-0.94858923689852914</v>
      </c>
      <c r="O189" s="11">
        <f t="shared" si="92"/>
        <v>-0.19173124921504231</v>
      </c>
      <c r="P189" s="11">
        <f t="shared" si="93"/>
        <v>0.62717476671633032</v>
      </c>
      <c r="Q189" s="11">
        <f t="shared" si="94"/>
        <v>0.5967565284083769</v>
      </c>
      <c r="R189" s="10">
        <v>0</v>
      </c>
      <c r="S189" s="1">
        <v>98</v>
      </c>
      <c r="T189" s="1">
        <f t="shared" si="95"/>
        <v>-1.2208820488782857E-2</v>
      </c>
      <c r="U189">
        <f t="shared" si="72"/>
        <v>0</v>
      </c>
      <c r="V189">
        <f t="shared" si="73"/>
        <v>1</v>
      </c>
      <c r="W189">
        <f>SUM($U$20:U189)</f>
        <v>50</v>
      </c>
      <c r="X189">
        <f>SUM($V$20:V189)</f>
        <v>120</v>
      </c>
      <c r="Y189">
        <f t="shared" si="74"/>
        <v>30</v>
      </c>
      <c r="Z189">
        <f t="shared" si="75"/>
        <v>0</v>
      </c>
      <c r="AB189">
        <f t="shared" si="76"/>
        <v>0.8</v>
      </c>
      <c r="AC189">
        <f t="shared" si="77"/>
        <v>1</v>
      </c>
      <c r="AD189">
        <f t="shared" si="86"/>
        <v>6.6666666666667096E-3</v>
      </c>
      <c r="AE189">
        <f t="shared" si="87"/>
        <v>1</v>
      </c>
      <c r="AF189">
        <f t="shared" si="78"/>
        <v>6.6666666666667096E-3</v>
      </c>
      <c r="AR189" s="26">
        <f t="shared" si="79"/>
        <v>30</v>
      </c>
      <c r="AS189" s="26">
        <f t="shared" si="80"/>
        <v>0</v>
      </c>
      <c r="AT189" s="26">
        <f t="shared" si="81"/>
        <v>0</v>
      </c>
      <c r="AU189" s="26">
        <f t="shared" si="82"/>
        <v>120000</v>
      </c>
      <c r="AV189" s="26">
        <f t="shared" si="83"/>
        <v>120000</v>
      </c>
      <c r="AW189" s="26">
        <f t="shared" si="84"/>
        <v>600</v>
      </c>
      <c r="AX189" s="26" t="str">
        <f t="shared" si="85"/>
        <v/>
      </c>
    </row>
    <row r="190" spans="1:50" x14ac:dyDescent="0.25">
      <c r="A190" s="1"/>
      <c r="B190" s="12">
        <v>297</v>
      </c>
      <c r="C190" s="153">
        <v>37.647227694032708</v>
      </c>
      <c r="D190" s="153">
        <v>15.01483205681256</v>
      </c>
      <c r="E190" s="153">
        <v>0.62904322188556783</v>
      </c>
      <c r="F190" s="154">
        <v>35803.385349357457</v>
      </c>
      <c r="G190" s="154">
        <v>-899.61307170206885</v>
      </c>
      <c r="H190" s="154">
        <v>-3194.2161395279454</v>
      </c>
      <c r="I190" s="10">
        <v>0</v>
      </c>
      <c r="J190" s="1">
        <v>97</v>
      </c>
      <c r="K190" s="12">
        <f t="shared" si="88"/>
        <v>297</v>
      </c>
      <c r="L190" s="11">
        <f t="shared" si="89"/>
        <v>0.33019346772930885</v>
      </c>
      <c r="M190" s="11">
        <f t="shared" si="90"/>
        <v>0.881916479559266</v>
      </c>
      <c r="N190" s="11">
        <f t="shared" si="91"/>
        <v>-0.32395573340649209</v>
      </c>
      <c r="O190" s="11">
        <f t="shared" si="92"/>
        <v>-0.2956331807155107</v>
      </c>
      <c r="P190" s="11">
        <f t="shared" si="93"/>
        <v>0.49269795462264582</v>
      </c>
      <c r="Q190" s="11">
        <f t="shared" si="94"/>
        <v>0.41668031794407384</v>
      </c>
      <c r="R190" s="10">
        <v>0</v>
      </c>
      <c r="S190" s="1">
        <v>97</v>
      </c>
      <c r="T190" s="1">
        <f t="shared" si="95"/>
        <v>-3.1307143188536557E-2</v>
      </c>
      <c r="U190">
        <f t="shared" si="72"/>
        <v>0</v>
      </c>
      <c r="V190">
        <f t="shared" si="73"/>
        <v>1</v>
      </c>
      <c r="W190">
        <f>SUM($U$20:U190)</f>
        <v>50</v>
      </c>
      <c r="X190">
        <f>SUM($V$20:V190)</f>
        <v>121</v>
      </c>
      <c r="Y190">
        <f t="shared" si="74"/>
        <v>29</v>
      </c>
      <c r="Z190">
        <f t="shared" si="75"/>
        <v>0</v>
      </c>
      <c r="AB190">
        <f t="shared" si="76"/>
        <v>0.80666666666666664</v>
      </c>
      <c r="AC190">
        <f t="shared" si="77"/>
        <v>1</v>
      </c>
      <c r="AD190">
        <f t="shared" si="86"/>
        <v>6.6666666666665986E-3</v>
      </c>
      <c r="AE190">
        <f t="shared" si="87"/>
        <v>1</v>
      </c>
      <c r="AF190">
        <f t="shared" si="78"/>
        <v>6.6666666666665986E-3</v>
      </c>
      <c r="AR190" s="26">
        <f t="shared" si="79"/>
        <v>29</v>
      </c>
      <c r="AS190" s="26">
        <f t="shared" si="80"/>
        <v>0</v>
      </c>
      <c r="AT190" s="26">
        <f t="shared" si="81"/>
        <v>0</v>
      </c>
      <c r="AU190" s="26">
        <f t="shared" si="82"/>
        <v>116000</v>
      </c>
      <c r="AV190" s="26">
        <f t="shared" si="83"/>
        <v>116000</v>
      </c>
      <c r="AW190" s="26">
        <f t="shared" si="84"/>
        <v>580</v>
      </c>
      <c r="AX190" s="26" t="str">
        <f t="shared" si="85"/>
        <v/>
      </c>
    </row>
    <row r="191" spans="1:50" x14ac:dyDescent="0.25">
      <c r="A191" s="1"/>
      <c r="B191" s="12">
        <v>260</v>
      </c>
      <c r="C191" s="153">
        <v>32.46935782623256</v>
      </c>
      <c r="D191" s="153">
        <v>14.762509029060007</v>
      </c>
      <c r="E191" s="153">
        <v>6.3226025696018871E-7</v>
      </c>
      <c r="F191" s="154">
        <v>29222.067226256164</v>
      </c>
      <c r="G191" s="154">
        <v>-982.53665339374049</v>
      </c>
      <c r="H191" s="154">
        <v>-2054.5190708825667</v>
      </c>
      <c r="I191" s="10">
        <v>0</v>
      </c>
      <c r="J191" s="1">
        <v>60</v>
      </c>
      <c r="K191" s="12">
        <f t="shared" si="88"/>
        <v>260</v>
      </c>
      <c r="L191" s="11">
        <f t="shared" si="89"/>
        <v>-0.29613884079783392</v>
      </c>
      <c r="M191" s="11">
        <f t="shared" si="90"/>
        <v>0.84555359517405337</v>
      </c>
      <c r="N191" s="11">
        <f t="shared" si="91"/>
        <v>-1.3779111970023867</v>
      </c>
      <c r="O191" s="11">
        <f t="shared" si="92"/>
        <v>-0.47476546087576499</v>
      </c>
      <c r="P191" s="11">
        <f t="shared" si="93"/>
        <v>0.47294700262616585</v>
      </c>
      <c r="Q191" s="11">
        <f t="shared" si="94"/>
        <v>0.57262903904085716</v>
      </c>
      <c r="R191" s="10">
        <v>0</v>
      </c>
      <c r="S191" s="1">
        <v>60</v>
      </c>
      <c r="T191" s="1">
        <f t="shared" si="95"/>
        <v>-3.7274532503299929E-2</v>
      </c>
      <c r="U191">
        <f t="shared" si="72"/>
        <v>0</v>
      </c>
      <c r="V191">
        <f t="shared" si="73"/>
        <v>1</v>
      </c>
      <c r="W191">
        <f>SUM($U$20:U191)</f>
        <v>50</v>
      </c>
      <c r="X191">
        <f>SUM($V$20:V191)</f>
        <v>122</v>
      </c>
      <c r="Y191">
        <f t="shared" si="74"/>
        <v>28</v>
      </c>
      <c r="Z191">
        <f t="shared" si="75"/>
        <v>0</v>
      </c>
      <c r="AB191">
        <f t="shared" si="76"/>
        <v>0.81333333333333335</v>
      </c>
      <c r="AC191">
        <f t="shared" si="77"/>
        <v>1</v>
      </c>
      <c r="AD191">
        <f t="shared" si="86"/>
        <v>6.6666666666667096E-3</v>
      </c>
      <c r="AE191">
        <f t="shared" si="87"/>
        <v>1</v>
      </c>
      <c r="AF191">
        <f t="shared" si="78"/>
        <v>6.6666666666667096E-3</v>
      </c>
      <c r="AR191" s="26">
        <f t="shared" si="79"/>
        <v>28</v>
      </c>
      <c r="AS191" s="26">
        <f t="shared" si="80"/>
        <v>0</v>
      </c>
      <c r="AT191" s="26">
        <f t="shared" si="81"/>
        <v>0</v>
      </c>
      <c r="AU191" s="26">
        <f t="shared" si="82"/>
        <v>112000</v>
      </c>
      <c r="AV191" s="26">
        <f t="shared" si="83"/>
        <v>112000</v>
      </c>
      <c r="AW191" s="26">
        <f t="shared" si="84"/>
        <v>560</v>
      </c>
      <c r="AX191" s="26" t="str">
        <f t="shared" si="85"/>
        <v/>
      </c>
    </row>
    <row r="192" spans="1:50" x14ac:dyDescent="0.25">
      <c r="A192" s="1"/>
      <c r="B192" s="12">
        <v>213</v>
      </c>
      <c r="C192" s="153">
        <v>38.781250592600422</v>
      </c>
      <c r="D192" s="153">
        <v>13.630925001544691</v>
      </c>
      <c r="E192" s="153">
        <v>0.95328526780779477</v>
      </c>
      <c r="F192" s="154">
        <v>43637.389539360738</v>
      </c>
      <c r="G192" s="154">
        <v>-664.50511954859655</v>
      </c>
      <c r="H192" s="154">
        <v>-216.66977019819171</v>
      </c>
      <c r="I192" s="10">
        <v>0</v>
      </c>
      <c r="J192" s="1">
        <v>13</v>
      </c>
      <c r="K192" s="12">
        <f t="shared" si="88"/>
        <v>213</v>
      </c>
      <c r="L192" s="11">
        <f t="shared" si="89"/>
        <v>0.46736863785082516</v>
      </c>
      <c r="M192" s="11">
        <f t="shared" si="90"/>
        <v>0.68247827251644311</v>
      </c>
      <c r="N192" s="11">
        <f t="shared" si="91"/>
        <v>0.21930903350030426</v>
      </c>
      <c r="O192" s="11">
        <f t="shared" si="92"/>
        <v>-8.2404917457057233E-2</v>
      </c>
      <c r="P192" s="11">
        <f t="shared" si="93"/>
        <v>0.54869657144843487</v>
      </c>
      <c r="Q192" s="11">
        <f t="shared" si="94"/>
        <v>0.82410836270973797</v>
      </c>
      <c r="R192" s="10">
        <v>0</v>
      </c>
      <c r="S192" s="1">
        <v>13</v>
      </c>
      <c r="T192" s="1">
        <f t="shared" si="95"/>
        <v>-3.8198773448494983E-2</v>
      </c>
      <c r="U192">
        <f t="shared" si="72"/>
        <v>0</v>
      </c>
      <c r="V192">
        <f t="shared" si="73"/>
        <v>1</v>
      </c>
      <c r="W192">
        <f>SUM($U$20:U192)</f>
        <v>50</v>
      </c>
      <c r="X192">
        <f>SUM($V$20:V192)</f>
        <v>123</v>
      </c>
      <c r="Y192">
        <f t="shared" si="74"/>
        <v>27</v>
      </c>
      <c r="Z192">
        <f t="shared" si="75"/>
        <v>0</v>
      </c>
      <c r="AB192">
        <f t="shared" si="76"/>
        <v>0.82</v>
      </c>
      <c r="AC192">
        <f t="shared" si="77"/>
        <v>1</v>
      </c>
      <c r="AD192">
        <f t="shared" si="86"/>
        <v>6.6666666666665986E-3</v>
      </c>
      <c r="AE192">
        <f t="shared" si="87"/>
        <v>1</v>
      </c>
      <c r="AF192">
        <f t="shared" si="78"/>
        <v>6.6666666666665986E-3</v>
      </c>
      <c r="AR192" s="26">
        <f t="shared" si="79"/>
        <v>27</v>
      </c>
      <c r="AS192" s="26">
        <f t="shared" si="80"/>
        <v>0</v>
      </c>
      <c r="AT192" s="26">
        <f t="shared" si="81"/>
        <v>0</v>
      </c>
      <c r="AU192" s="26">
        <f t="shared" si="82"/>
        <v>108000</v>
      </c>
      <c r="AV192" s="26">
        <f t="shared" si="83"/>
        <v>108000</v>
      </c>
      <c r="AW192" s="26">
        <f t="shared" si="84"/>
        <v>540</v>
      </c>
      <c r="AX192" s="26" t="str">
        <f t="shared" si="85"/>
        <v/>
      </c>
    </row>
    <row r="193" spans="1:50" x14ac:dyDescent="0.25">
      <c r="A193" s="1"/>
      <c r="B193" s="12">
        <v>240</v>
      </c>
      <c r="C193" s="153">
        <v>31.872393756100433</v>
      </c>
      <c r="D193" s="153">
        <v>14.528294095274321</v>
      </c>
      <c r="E193" s="153">
        <v>0.17897284220311524</v>
      </c>
      <c r="F193" s="154">
        <v>38345.653479377004</v>
      </c>
      <c r="G193" s="154">
        <v>-313.69459175828973</v>
      </c>
      <c r="H193" s="154">
        <v>-3389.5141924394884</v>
      </c>
      <c r="I193" s="10">
        <v>0</v>
      </c>
      <c r="J193" s="1">
        <v>40</v>
      </c>
      <c r="K193" s="12">
        <f t="shared" si="88"/>
        <v>240</v>
      </c>
      <c r="L193" s="11">
        <f t="shared" si="89"/>
        <v>-0.36834959419640617</v>
      </c>
      <c r="M193" s="11">
        <f t="shared" si="90"/>
        <v>0.81180031219232207</v>
      </c>
      <c r="N193" s="11">
        <f t="shared" si="91"/>
        <v>-1.0780447942943225</v>
      </c>
      <c r="O193" s="11">
        <f t="shared" si="92"/>
        <v>-0.22643696828647994</v>
      </c>
      <c r="P193" s="11">
        <f t="shared" si="93"/>
        <v>0.63225352536787771</v>
      </c>
      <c r="Q193" s="11">
        <f t="shared" si="94"/>
        <v>0.38995700486189927</v>
      </c>
      <c r="R193" s="10">
        <v>0</v>
      </c>
      <c r="S193" s="1">
        <v>40</v>
      </c>
      <c r="T193" s="1">
        <f t="shared" si="95"/>
        <v>-5.6414677649651079E-2</v>
      </c>
      <c r="U193">
        <f t="shared" si="72"/>
        <v>0</v>
      </c>
      <c r="V193">
        <f t="shared" si="73"/>
        <v>1</v>
      </c>
      <c r="W193">
        <f>SUM($U$20:U193)</f>
        <v>50</v>
      </c>
      <c r="X193">
        <f>SUM($V$20:V193)</f>
        <v>124</v>
      </c>
      <c r="Y193">
        <f t="shared" si="74"/>
        <v>26</v>
      </c>
      <c r="Z193">
        <f t="shared" si="75"/>
        <v>0</v>
      </c>
      <c r="AB193">
        <f t="shared" si="76"/>
        <v>0.82666666666666666</v>
      </c>
      <c r="AC193">
        <f t="shared" si="77"/>
        <v>1</v>
      </c>
      <c r="AD193">
        <f t="shared" si="86"/>
        <v>6.6666666666667096E-3</v>
      </c>
      <c r="AE193">
        <f t="shared" si="87"/>
        <v>1</v>
      </c>
      <c r="AF193">
        <f t="shared" si="78"/>
        <v>6.6666666666667096E-3</v>
      </c>
      <c r="AR193" s="26">
        <f t="shared" si="79"/>
        <v>26</v>
      </c>
      <c r="AS193" s="26">
        <f t="shared" si="80"/>
        <v>0</v>
      </c>
      <c r="AT193" s="26">
        <f t="shared" si="81"/>
        <v>0</v>
      </c>
      <c r="AU193" s="26">
        <f t="shared" si="82"/>
        <v>104000</v>
      </c>
      <c r="AV193" s="26">
        <f t="shared" si="83"/>
        <v>104000</v>
      </c>
      <c r="AW193" s="26">
        <f t="shared" si="84"/>
        <v>520</v>
      </c>
      <c r="AX193" s="26" t="str">
        <f t="shared" si="85"/>
        <v/>
      </c>
    </row>
    <row r="194" spans="1:50" x14ac:dyDescent="0.25">
      <c r="A194" s="1"/>
      <c r="B194" s="12">
        <v>282</v>
      </c>
      <c r="C194" s="153">
        <v>34.811143482953597</v>
      </c>
      <c r="D194" s="153">
        <v>17.987866938812108</v>
      </c>
      <c r="E194" s="153">
        <v>0.12869083741131354</v>
      </c>
      <c r="F194" s="154">
        <v>52717.024303783954</v>
      </c>
      <c r="G194" s="154">
        <v>-1726.7310924008123</v>
      </c>
      <c r="H194" s="154">
        <v>-10154.449299645477</v>
      </c>
      <c r="I194" s="10">
        <v>0</v>
      </c>
      <c r="J194" s="1">
        <v>82</v>
      </c>
      <c r="K194" s="12">
        <f t="shared" si="88"/>
        <v>282</v>
      </c>
      <c r="L194" s="11">
        <f t="shared" si="89"/>
        <v>-1.286868262505033E-2</v>
      </c>
      <c r="M194" s="11">
        <f t="shared" si="90"/>
        <v>1.3103677574718504</v>
      </c>
      <c r="N194" s="11">
        <f t="shared" si="91"/>
        <v>-1.162291862052391</v>
      </c>
      <c r="O194" s="11">
        <f t="shared" si="92"/>
        <v>0.16472729040026696</v>
      </c>
      <c r="P194" s="11">
        <f t="shared" si="93"/>
        <v>0.29569285680877339</v>
      </c>
      <c r="Q194" s="11">
        <f t="shared" si="94"/>
        <v>-0.53571263779624723</v>
      </c>
      <c r="R194" s="10">
        <v>0</v>
      </c>
      <c r="S194" s="1">
        <v>82</v>
      </c>
      <c r="T194" s="1">
        <f t="shared" si="95"/>
        <v>-6.1415212556651888E-2</v>
      </c>
      <c r="U194">
        <f t="shared" si="72"/>
        <v>0</v>
      </c>
      <c r="V194">
        <f t="shared" si="73"/>
        <v>1</v>
      </c>
      <c r="W194">
        <f>SUM($U$20:U194)</f>
        <v>50</v>
      </c>
      <c r="X194">
        <f>SUM($V$20:V194)</f>
        <v>125</v>
      </c>
      <c r="Y194">
        <f t="shared" si="74"/>
        <v>25</v>
      </c>
      <c r="Z194">
        <f t="shared" si="75"/>
        <v>0</v>
      </c>
      <c r="AB194">
        <f t="shared" si="76"/>
        <v>0.83333333333333337</v>
      </c>
      <c r="AC194">
        <f t="shared" si="77"/>
        <v>1</v>
      </c>
      <c r="AD194">
        <f t="shared" si="86"/>
        <v>6.6666666666667096E-3</v>
      </c>
      <c r="AE194">
        <f t="shared" si="87"/>
        <v>1</v>
      </c>
      <c r="AF194">
        <f t="shared" si="78"/>
        <v>6.6666666666667096E-3</v>
      </c>
      <c r="AR194" s="26">
        <f t="shared" si="79"/>
        <v>25</v>
      </c>
      <c r="AS194" s="26">
        <f t="shared" si="80"/>
        <v>0</v>
      </c>
      <c r="AT194" s="26">
        <f t="shared" si="81"/>
        <v>0</v>
      </c>
      <c r="AU194" s="26">
        <f t="shared" si="82"/>
        <v>100000</v>
      </c>
      <c r="AV194" s="26">
        <f t="shared" si="83"/>
        <v>100000</v>
      </c>
      <c r="AW194" s="26">
        <f t="shared" si="84"/>
        <v>500</v>
      </c>
      <c r="AX194" s="26" t="str">
        <f t="shared" si="85"/>
        <v/>
      </c>
    </row>
    <row r="195" spans="1:50" x14ac:dyDescent="0.25">
      <c r="A195" s="1"/>
      <c r="B195" s="12">
        <v>388</v>
      </c>
      <c r="C195" s="153">
        <v>43.720106062698633</v>
      </c>
      <c r="D195" s="153">
        <v>13.611015775632083</v>
      </c>
      <c r="E195" s="153">
        <v>1.8955350518742122</v>
      </c>
      <c r="F195" s="154">
        <v>185556.70440371035</v>
      </c>
      <c r="G195" s="154">
        <v>-4673.5843404457983</v>
      </c>
      <c r="H195" s="154">
        <v>-8333.7824528676192</v>
      </c>
      <c r="I195" s="10">
        <v>0</v>
      </c>
      <c r="J195" s="1">
        <v>188</v>
      </c>
      <c r="K195" s="12">
        <f t="shared" si="88"/>
        <v>388</v>
      </c>
      <c r="L195" s="11">
        <f t="shared" si="89"/>
        <v>1.0647889722832076</v>
      </c>
      <c r="M195" s="11">
        <f t="shared" si="90"/>
        <v>0.67960910561357446</v>
      </c>
      <c r="N195" s="11">
        <f t="shared" si="91"/>
        <v>1.7980404649927031</v>
      </c>
      <c r="O195" s="11">
        <f t="shared" si="92"/>
        <v>3.7803973350577214</v>
      </c>
      <c r="P195" s="11">
        <f t="shared" si="93"/>
        <v>-0.40619623017277945</v>
      </c>
      <c r="Q195" s="11">
        <f t="shared" si="94"/>
        <v>-0.28658444916644354</v>
      </c>
      <c r="R195" s="10">
        <v>0</v>
      </c>
      <c r="S195" s="1">
        <v>188</v>
      </c>
      <c r="T195" s="1">
        <f t="shared" si="95"/>
        <v>-6.1962187657720824E-2</v>
      </c>
      <c r="U195">
        <f t="shared" si="72"/>
        <v>0</v>
      </c>
      <c r="V195">
        <f t="shared" si="73"/>
        <v>1</v>
      </c>
      <c r="W195">
        <f>SUM($U$20:U195)</f>
        <v>50</v>
      </c>
      <c r="X195">
        <f>SUM($V$20:V195)</f>
        <v>126</v>
      </c>
      <c r="Y195">
        <f t="shared" si="74"/>
        <v>24</v>
      </c>
      <c r="Z195">
        <f t="shared" si="75"/>
        <v>0</v>
      </c>
      <c r="AB195">
        <f t="shared" si="76"/>
        <v>0.84</v>
      </c>
      <c r="AC195">
        <f t="shared" si="77"/>
        <v>1</v>
      </c>
      <c r="AD195">
        <f t="shared" si="86"/>
        <v>6.6666666666665986E-3</v>
      </c>
      <c r="AE195">
        <f t="shared" si="87"/>
        <v>1</v>
      </c>
      <c r="AF195">
        <f t="shared" si="78"/>
        <v>6.6666666666665986E-3</v>
      </c>
      <c r="AR195" s="26">
        <f t="shared" si="79"/>
        <v>24</v>
      </c>
      <c r="AS195" s="26">
        <f t="shared" si="80"/>
        <v>0</v>
      </c>
      <c r="AT195" s="26">
        <f t="shared" si="81"/>
        <v>0</v>
      </c>
      <c r="AU195" s="26">
        <f t="shared" si="82"/>
        <v>96000</v>
      </c>
      <c r="AV195" s="26">
        <f t="shared" si="83"/>
        <v>96000</v>
      </c>
      <c r="AW195" s="26">
        <f t="shared" si="84"/>
        <v>480</v>
      </c>
      <c r="AX195" s="26" t="str">
        <f t="shared" si="85"/>
        <v/>
      </c>
    </row>
    <row r="196" spans="1:50" x14ac:dyDescent="0.25">
      <c r="A196" s="1"/>
      <c r="B196" s="12">
        <v>216</v>
      </c>
      <c r="C196" s="153">
        <v>36.864667081754021</v>
      </c>
      <c r="D196" s="153">
        <v>15.135367843267385</v>
      </c>
      <c r="E196" s="153">
        <v>1.227705249987846</v>
      </c>
      <c r="F196" s="154">
        <v>41990.732123605434</v>
      </c>
      <c r="G196" s="154">
        <v>-466.4585054909528</v>
      </c>
      <c r="H196" s="154">
        <v>-257.84082143771764</v>
      </c>
      <c r="I196" s="10">
        <v>0</v>
      </c>
      <c r="J196" s="1">
        <v>16</v>
      </c>
      <c r="K196" s="12">
        <f t="shared" si="88"/>
        <v>216</v>
      </c>
      <c r="L196" s="11">
        <f t="shared" si="89"/>
        <v>0.23553234117242136</v>
      </c>
      <c r="M196" s="11">
        <f t="shared" si="90"/>
        <v>0.89928718450909639</v>
      </c>
      <c r="N196" s="11">
        <f t="shared" si="91"/>
        <v>0.67909735993274944</v>
      </c>
      <c r="O196" s="11">
        <f t="shared" si="92"/>
        <v>-0.1272241302666702</v>
      </c>
      <c r="P196" s="11">
        <f t="shared" si="93"/>
        <v>0.59586782343152156</v>
      </c>
      <c r="Q196" s="11">
        <f t="shared" si="94"/>
        <v>0.81847478431100995</v>
      </c>
      <c r="R196" s="10">
        <v>0</v>
      </c>
      <c r="S196" s="1">
        <v>16</v>
      </c>
      <c r="T196" s="1">
        <f t="shared" si="95"/>
        <v>-6.3258335801027354E-2</v>
      </c>
      <c r="U196">
        <f t="shared" si="72"/>
        <v>0</v>
      </c>
      <c r="V196">
        <f t="shared" si="73"/>
        <v>1</v>
      </c>
      <c r="W196">
        <f>SUM($U$20:U196)</f>
        <v>50</v>
      </c>
      <c r="X196">
        <f>SUM($V$20:V196)</f>
        <v>127</v>
      </c>
      <c r="Y196">
        <f t="shared" si="74"/>
        <v>23</v>
      </c>
      <c r="Z196">
        <f t="shared" si="75"/>
        <v>0</v>
      </c>
      <c r="AB196">
        <f t="shared" si="76"/>
        <v>0.84666666666666668</v>
      </c>
      <c r="AC196">
        <f t="shared" si="77"/>
        <v>1</v>
      </c>
      <c r="AD196">
        <f t="shared" si="86"/>
        <v>6.6666666666667096E-3</v>
      </c>
      <c r="AE196">
        <f t="shared" si="87"/>
        <v>1</v>
      </c>
      <c r="AF196">
        <f t="shared" si="78"/>
        <v>6.6666666666667096E-3</v>
      </c>
      <c r="AR196" s="26">
        <f t="shared" si="79"/>
        <v>23</v>
      </c>
      <c r="AS196" s="26">
        <f t="shared" si="80"/>
        <v>0</v>
      </c>
      <c r="AT196" s="26">
        <f t="shared" si="81"/>
        <v>0</v>
      </c>
      <c r="AU196" s="26">
        <f t="shared" si="82"/>
        <v>92000</v>
      </c>
      <c r="AV196" s="26">
        <f t="shared" si="83"/>
        <v>92000</v>
      </c>
      <c r="AW196" s="26">
        <f t="shared" si="84"/>
        <v>460</v>
      </c>
      <c r="AX196" s="26" t="str">
        <f t="shared" si="85"/>
        <v/>
      </c>
    </row>
    <row r="197" spans="1:50" x14ac:dyDescent="0.25">
      <c r="A197" s="1"/>
      <c r="B197" s="12">
        <v>318</v>
      </c>
      <c r="C197" s="153">
        <v>45.421958204217944</v>
      </c>
      <c r="D197" s="153">
        <v>23.104442407763731</v>
      </c>
      <c r="E197" s="153">
        <v>0.66241032984959536</v>
      </c>
      <c r="F197" s="154">
        <v>106131.45576900005</v>
      </c>
      <c r="G197" s="154">
        <v>-7420.0674974378981</v>
      </c>
      <c r="H197" s="154">
        <v>-10169.720093130718</v>
      </c>
      <c r="I197" s="10">
        <v>0</v>
      </c>
      <c r="J197" s="1">
        <v>118</v>
      </c>
      <c r="K197" s="12">
        <f t="shared" si="88"/>
        <v>318</v>
      </c>
      <c r="L197" s="11">
        <f t="shared" si="89"/>
        <v>1.2706506504992567</v>
      </c>
      <c r="M197" s="11">
        <f t="shared" si="90"/>
        <v>2.0477298757172018</v>
      </c>
      <c r="N197" s="11">
        <f t="shared" si="91"/>
        <v>-0.26804943020367017</v>
      </c>
      <c r="O197" s="11">
        <f t="shared" si="92"/>
        <v>1.6185772218056456</v>
      </c>
      <c r="P197" s="11">
        <f t="shared" si="93"/>
        <v>-1.0603606534437036</v>
      </c>
      <c r="Q197" s="11">
        <f t="shared" si="94"/>
        <v>-0.53780219367883531</v>
      </c>
      <c r="R197" s="10">
        <v>0</v>
      </c>
      <c r="S197" s="1">
        <v>118</v>
      </c>
      <c r="T197" s="1">
        <f t="shared" si="95"/>
        <v>-6.8302917940728347E-2</v>
      </c>
      <c r="U197">
        <f t="shared" si="72"/>
        <v>0</v>
      </c>
      <c r="V197">
        <f t="shared" si="73"/>
        <v>1</v>
      </c>
      <c r="W197">
        <f>SUM($U$20:U197)</f>
        <v>50</v>
      </c>
      <c r="X197">
        <f>SUM($V$20:V197)</f>
        <v>128</v>
      </c>
      <c r="Y197">
        <f t="shared" si="74"/>
        <v>22</v>
      </c>
      <c r="Z197">
        <f t="shared" si="75"/>
        <v>0</v>
      </c>
      <c r="AB197">
        <f t="shared" si="76"/>
        <v>0.85333333333333339</v>
      </c>
      <c r="AC197">
        <f t="shared" si="77"/>
        <v>1</v>
      </c>
      <c r="AD197">
        <f t="shared" si="86"/>
        <v>6.6666666666667096E-3</v>
      </c>
      <c r="AE197">
        <f t="shared" si="87"/>
        <v>1</v>
      </c>
      <c r="AF197">
        <f t="shared" si="78"/>
        <v>6.6666666666667096E-3</v>
      </c>
      <c r="AR197" s="26">
        <f t="shared" si="79"/>
        <v>22</v>
      </c>
      <c r="AS197" s="26">
        <f t="shared" si="80"/>
        <v>0</v>
      </c>
      <c r="AT197" s="26">
        <f t="shared" si="81"/>
        <v>0</v>
      </c>
      <c r="AU197" s="26">
        <f t="shared" si="82"/>
        <v>88000</v>
      </c>
      <c r="AV197" s="26">
        <f t="shared" si="83"/>
        <v>88000</v>
      </c>
      <c r="AW197" s="26">
        <f t="shared" si="84"/>
        <v>440</v>
      </c>
      <c r="AX197" s="26" t="str">
        <f t="shared" si="85"/>
        <v/>
      </c>
    </row>
    <row r="198" spans="1:50" x14ac:dyDescent="0.25">
      <c r="A198" s="1"/>
      <c r="B198" s="12">
        <v>395</v>
      </c>
      <c r="C198" s="153">
        <v>38.837771157214746</v>
      </c>
      <c r="D198" s="153">
        <v>15.145963279954275</v>
      </c>
      <c r="E198" s="153">
        <v>1.0226730227358214</v>
      </c>
      <c r="F198" s="154">
        <v>72908.026114672597</v>
      </c>
      <c r="G198" s="154">
        <v>-2220.6363389195035</v>
      </c>
      <c r="H198" s="154">
        <v>361.2597608203962</v>
      </c>
      <c r="I198" s="10">
        <v>0</v>
      </c>
      <c r="J198" s="1">
        <v>195</v>
      </c>
      <c r="K198" s="12">
        <f t="shared" si="88"/>
        <v>395</v>
      </c>
      <c r="L198" s="11">
        <f t="shared" si="89"/>
        <v>0.4742055527633251</v>
      </c>
      <c r="M198" s="11">
        <f t="shared" si="90"/>
        <v>0.90081411862481275</v>
      </c>
      <c r="N198" s="11">
        <f t="shared" si="91"/>
        <v>0.33556762174089932</v>
      </c>
      <c r="O198" s="11">
        <f t="shared" si="92"/>
        <v>0.71429200151925232</v>
      </c>
      <c r="P198" s="11">
        <f t="shared" si="93"/>
        <v>0.17805323469172699</v>
      </c>
      <c r="Q198" s="11">
        <f t="shared" si="94"/>
        <v>0.9031884741936923</v>
      </c>
      <c r="R198" s="10">
        <v>0</v>
      </c>
      <c r="S198" s="1">
        <v>195</v>
      </c>
      <c r="T198" s="1">
        <f t="shared" si="95"/>
        <v>-7.8809450473395215E-2</v>
      </c>
      <c r="U198">
        <f t="shared" si="72"/>
        <v>0</v>
      </c>
      <c r="V198">
        <f t="shared" si="73"/>
        <v>1</v>
      </c>
      <c r="W198">
        <f>SUM($U$20:U198)</f>
        <v>50</v>
      </c>
      <c r="X198">
        <f>SUM($V$20:V198)</f>
        <v>129</v>
      </c>
      <c r="Y198">
        <f t="shared" si="74"/>
        <v>21</v>
      </c>
      <c r="Z198">
        <f t="shared" si="75"/>
        <v>0</v>
      </c>
      <c r="AB198">
        <f t="shared" si="76"/>
        <v>0.86</v>
      </c>
      <c r="AC198">
        <f t="shared" si="77"/>
        <v>1</v>
      </c>
      <c r="AD198">
        <f t="shared" si="86"/>
        <v>6.6666666666665986E-3</v>
      </c>
      <c r="AE198">
        <f t="shared" si="87"/>
        <v>1</v>
      </c>
      <c r="AF198">
        <f t="shared" si="78"/>
        <v>6.6666666666665986E-3</v>
      </c>
      <c r="AR198" s="26">
        <f t="shared" si="79"/>
        <v>21</v>
      </c>
      <c r="AS198" s="26">
        <f t="shared" si="80"/>
        <v>0</v>
      </c>
      <c r="AT198" s="26">
        <f t="shared" si="81"/>
        <v>0</v>
      </c>
      <c r="AU198" s="26">
        <f t="shared" si="82"/>
        <v>84000</v>
      </c>
      <c r="AV198" s="26">
        <f t="shared" si="83"/>
        <v>84000</v>
      </c>
      <c r="AW198" s="26">
        <f t="shared" si="84"/>
        <v>420</v>
      </c>
      <c r="AX198" s="26" t="str">
        <f t="shared" si="85"/>
        <v/>
      </c>
    </row>
    <row r="199" spans="1:50" x14ac:dyDescent="0.25">
      <c r="A199" s="1"/>
      <c r="B199" s="12">
        <v>319</v>
      </c>
      <c r="C199" s="153">
        <v>34.728150794480285</v>
      </c>
      <c r="D199" s="153">
        <v>13.658931739337415</v>
      </c>
      <c r="E199" s="153">
        <v>0.3062361635221964</v>
      </c>
      <c r="F199" s="154">
        <v>55466.202393833475</v>
      </c>
      <c r="G199" s="154">
        <v>-789.7361560434988</v>
      </c>
      <c r="H199" s="154">
        <v>-364.55736907686378</v>
      </c>
      <c r="I199" s="10">
        <v>0</v>
      </c>
      <c r="J199" s="1">
        <v>119</v>
      </c>
      <c r="K199" s="12">
        <f t="shared" si="88"/>
        <v>319</v>
      </c>
      <c r="L199" s="11">
        <f t="shared" si="89"/>
        <v>-2.2907753418547786E-2</v>
      </c>
      <c r="M199" s="11">
        <f t="shared" si="90"/>
        <v>0.68651439152402938</v>
      </c>
      <c r="N199" s="11">
        <f t="shared" si="91"/>
        <v>-0.86481619096636686</v>
      </c>
      <c r="O199" s="11">
        <f t="shared" si="92"/>
        <v>0.23955523985139002</v>
      </c>
      <c r="P199" s="11">
        <f t="shared" si="93"/>
        <v>0.518868721036992</v>
      </c>
      <c r="Q199" s="11">
        <f t="shared" si="94"/>
        <v>0.80387238725126375</v>
      </c>
      <c r="R199" s="10">
        <v>0</v>
      </c>
      <c r="S199" s="1">
        <v>119</v>
      </c>
      <c r="T199" s="1">
        <f t="shared" si="95"/>
        <v>-8.2623137846112416E-2</v>
      </c>
      <c r="U199">
        <f t="shared" si="72"/>
        <v>0</v>
      </c>
      <c r="V199">
        <f t="shared" si="73"/>
        <v>1</v>
      </c>
      <c r="W199">
        <f>SUM($U$20:U199)</f>
        <v>50</v>
      </c>
      <c r="X199">
        <f>SUM($V$20:V199)</f>
        <v>130</v>
      </c>
      <c r="Y199">
        <f t="shared" si="74"/>
        <v>20</v>
      </c>
      <c r="Z199">
        <f t="shared" si="75"/>
        <v>0</v>
      </c>
      <c r="AB199">
        <f t="shared" si="76"/>
        <v>0.8666666666666667</v>
      </c>
      <c r="AC199">
        <f t="shared" si="77"/>
        <v>1</v>
      </c>
      <c r="AD199">
        <f t="shared" si="86"/>
        <v>6.6666666666667096E-3</v>
      </c>
      <c r="AE199">
        <f t="shared" si="87"/>
        <v>1</v>
      </c>
      <c r="AF199">
        <f t="shared" si="78"/>
        <v>6.6666666666667096E-3</v>
      </c>
      <c r="AR199" s="26">
        <f t="shared" si="79"/>
        <v>20</v>
      </c>
      <c r="AS199" s="26">
        <f t="shared" si="80"/>
        <v>0</v>
      </c>
      <c r="AT199" s="26">
        <f t="shared" si="81"/>
        <v>0</v>
      </c>
      <c r="AU199" s="26">
        <f t="shared" si="82"/>
        <v>80000</v>
      </c>
      <c r="AV199" s="26">
        <f t="shared" si="83"/>
        <v>80000</v>
      </c>
      <c r="AW199" s="26">
        <f t="shared" si="84"/>
        <v>400</v>
      </c>
      <c r="AX199" s="26" t="str">
        <f t="shared" si="85"/>
        <v/>
      </c>
    </row>
    <row r="200" spans="1:50" x14ac:dyDescent="0.25">
      <c r="A200" s="1"/>
      <c r="B200" s="12">
        <v>331</v>
      </c>
      <c r="C200" s="153">
        <v>44.280877871171356</v>
      </c>
      <c r="D200" s="153">
        <v>18.082021851771284</v>
      </c>
      <c r="E200" s="153">
        <v>1.8839270420242533</v>
      </c>
      <c r="F200" s="154">
        <v>45550.908984519723</v>
      </c>
      <c r="G200" s="154">
        <v>-1122.5365221408329</v>
      </c>
      <c r="H200" s="154">
        <v>-2546.4261441991703</v>
      </c>
      <c r="I200" s="10">
        <v>0</v>
      </c>
      <c r="J200" s="1">
        <v>131</v>
      </c>
      <c r="K200" s="12">
        <f t="shared" si="88"/>
        <v>331</v>
      </c>
      <c r="L200" s="11">
        <f t="shared" si="89"/>
        <v>1.1326217897014026</v>
      </c>
      <c r="M200" s="11">
        <f t="shared" si="90"/>
        <v>1.3239366506669332</v>
      </c>
      <c r="N200" s="11">
        <f t="shared" si="91"/>
        <v>1.7785913440514223</v>
      </c>
      <c r="O200" s="11">
        <f t="shared" si="92"/>
        <v>-3.0322174314899305E-2</v>
      </c>
      <c r="P200" s="11">
        <f t="shared" si="93"/>
        <v>0.43960147375816916</v>
      </c>
      <c r="Q200" s="11">
        <f t="shared" si="94"/>
        <v>0.50531968018345075</v>
      </c>
      <c r="R200" s="10">
        <v>0</v>
      </c>
      <c r="S200" s="1">
        <v>131</v>
      </c>
      <c r="T200" s="1">
        <f t="shared" si="95"/>
        <v>-8.3264343826312093E-2</v>
      </c>
      <c r="U200">
        <f t="shared" si="72"/>
        <v>0</v>
      </c>
      <c r="V200">
        <f t="shared" si="73"/>
        <v>1</v>
      </c>
      <c r="W200">
        <f>SUM($U$20:U200)</f>
        <v>50</v>
      </c>
      <c r="X200">
        <f>SUM($V$20:V200)</f>
        <v>131</v>
      </c>
      <c r="Y200">
        <f t="shared" si="74"/>
        <v>19</v>
      </c>
      <c r="Z200">
        <f t="shared" si="75"/>
        <v>0</v>
      </c>
      <c r="AB200">
        <f t="shared" si="76"/>
        <v>0.87333333333333329</v>
      </c>
      <c r="AC200">
        <f t="shared" si="77"/>
        <v>1</v>
      </c>
      <c r="AD200">
        <f t="shared" si="86"/>
        <v>6.6666666666665986E-3</v>
      </c>
      <c r="AE200">
        <f t="shared" si="87"/>
        <v>1</v>
      </c>
      <c r="AF200">
        <f t="shared" si="78"/>
        <v>6.6666666666665986E-3</v>
      </c>
      <c r="AR200" s="26">
        <f t="shared" si="79"/>
        <v>19</v>
      </c>
      <c r="AS200" s="26">
        <f t="shared" si="80"/>
        <v>0</v>
      </c>
      <c r="AT200" s="26">
        <f t="shared" si="81"/>
        <v>0</v>
      </c>
      <c r="AU200" s="26">
        <f t="shared" si="82"/>
        <v>76000</v>
      </c>
      <c r="AV200" s="26">
        <f t="shared" si="83"/>
        <v>76000</v>
      </c>
      <c r="AW200" s="26">
        <f t="shared" si="84"/>
        <v>380</v>
      </c>
      <c r="AX200" s="26" t="str">
        <f t="shared" si="85"/>
        <v/>
      </c>
    </row>
    <row r="201" spans="1:50" x14ac:dyDescent="0.25">
      <c r="A201" s="1"/>
      <c r="B201" s="12">
        <v>235</v>
      </c>
      <c r="C201" s="153">
        <v>44.508341219439593</v>
      </c>
      <c r="D201" s="153">
        <v>19.265854910415882</v>
      </c>
      <c r="E201" s="153">
        <v>0.38941611809850429</v>
      </c>
      <c r="F201" s="154">
        <v>94642.149490260839</v>
      </c>
      <c r="G201" s="154">
        <v>-4416.5346930087662</v>
      </c>
      <c r="H201" s="154">
        <v>-9770.1546048881901</v>
      </c>
      <c r="I201" s="10">
        <v>0</v>
      </c>
      <c r="J201" s="1">
        <v>35</v>
      </c>
      <c r="K201" s="12">
        <f t="shared" si="88"/>
        <v>235</v>
      </c>
      <c r="L201" s="11">
        <f t="shared" si="89"/>
        <v>1.1601365105544947</v>
      </c>
      <c r="M201" s="11">
        <f t="shared" si="90"/>
        <v>1.4945417081058519</v>
      </c>
      <c r="N201" s="11">
        <f t="shared" si="91"/>
        <v>-0.7254488905112777</v>
      </c>
      <c r="O201" s="11">
        <f t="shared" si="92"/>
        <v>1.3058578557646912</v>
      </c>
      <c r="P201" s="11">
        <f t="shared" si="93"/>
        <v>-0.34497148392245164</v>
      </c>
      <c r="Q201" s="11">
        <f t="shared" si="94"/>
        <v>-0.48312825566485362</v>
      </c>
      <c r="R201" s="10">
        <v>0</v>
      </c>
      <c r="S201" s="1">
        <v>35</v>
      </c>
      <c r="T201" s="1">
        <f t="shared" si="95"/>
        <v>-8.8330597187449122E-2</v>
      </c>
      <c r="U201">
        <f t="shared" si="72"/>
        <v>0</v>
      </c>
      <c r="V201">
        <f t="shared" si="73"/>
        <v>1</v>
      </c>
      <c r="W201">
        <f>SUM($U$20:U201)</f>
        <v>50</v>
      </c>
      <c r="X201">
        <f>SUM($V$20:V201)</f>
        <v>132</v>
      </c>
      <c r="Y201">
        <f t="shared" si="74"/>
        <v>18</v>
      </c>
      <c r="Z201">
        <f t="shared" si="75"/>
        <v>0</v>
      </c>
      <c r="AB201">
        <f t="shared" si="76"/>
        <v>0.88</v>
      </c>
      <c r="AC201">
        <f t="shared" si="77"/>
        <v>1</v>
      </c>
      <c r="AD201">
        <f t="shared" si="86"/>
        <v>6.6666666666667096E-3</v>
      </c>
      <c r="AE201">
        <f t="shared" si="87"/>
        <v>1</v>
      </c>
      <c r="AF201">
        <f t="shared" si="78"/>
        <v>6.6666666666667096E-3</v>
      </c>
      <c r="AR201" s="26">
        <f t="shared" si="79"/>
        <v>18</v>
      </c>
      <c r="AS201" s="26">
        <f t="shared" si="80"/>
        <v>0</v>
      </c>
      <c r="AT201" s="26">
        <f t="shared" si="81"/>
        <v>0</v>
      </c>
      <c r="AU201" s="26">
        <f t="shared" si="82"/>
        <v>72000</v>
      </c>
      <c r="AV201" s="26">
        <f t="shared" si="83"/>
        <v>72000</v>
      </c>
      <c r="AW201" s="26">
        <f t="shared" si="84"/>
        <v>360</v>
      </c>
      <c r="AX201" s="26" t="str">
        <f t="shared" si="85"/>
        <v/>
      </c>
    </row>
    <row r="202" spans="1:50" x14ac:dyDescent="0.25">
      <c r="A202" s="1"/>
      <c r="B202" s="12">
        <v>377</v>
      </c>
      <c r="C202" s="153">
        <v>53.537302159879594</v>
      </c>
      <c r="D202" s="153">
        <v>14.035966323075948</v>
      </c>
      <c r="E202" s="153">
        <v>0.88537398461296002</v>
      </c>
      <c r="F202" s="154">
        <v>50923.416418789428</v>
      </c>
      <c r="G202" s="154">
        <v>-871.17139592321791</v>
      </c>
      <c r="H202" s="154">
        <v>-640.56182221524364</v>
      </c>
      <c r="I202" s="10">
        <v>0</v>
      </c>
      <c r="J202" s="1">
        <v>177</v>
      </c>
      <c r="K202" s="12">
        <f t="shared" si="88"/>
        <v>377</v>
      </c>
      <c r="L202" s="11">
        <f t="shared" si="89"/>
        <v>2.2523095650754281</v>
      </c>
      <c r="M202" s="11">
        <f t="shared" si="90"/>
        <v>0.74084976114854173</v>
      </c>
      <c r="N202" s="11">
        <f t="shared" si="91"/>
        <v>0.10552426098492008</v>
      </c>
      <c r="O202" s="11">
        <f t="shared" si="92"/>
        <v>0.1159083358773577</v>
      </c>
      <c r="P202" s="11">
        <f t="shared" si="93"/>
        <v>0.49947226612183121</v>
      </c>
      <c r="Q202" s="11">
        <f t="shared" si="94"/>
        <v>0.76610573621029288</v>
      </c>
      <c r="R202" s="10">
        <v>0</v>
      </c>
      <c r="S202" s="1">
        <v>177</v>
      </c>
      <c r="T202" s="1">
        <f t="shared" si="95"/>
        <v>-9.6576501926718239E-2</v>
      </c>
      <c r="U202">
        <f t="shared" si="72"/>
        <v>0</v>
      </c>
      <c r="V202">
        <f t="shared" si="73"/>
        <v>1</v>
      </c>
      <c r="W202">
        <f>SUM($U$20:U202)</f>
        <v>50</v>
      </c>
      <c r="X202">
        <f>SUM($V$20:V202)</f>
        <v>133</v>
      </c>
      <c r="Y202">
        <f t="shared" si="74"/>
        <v>17</v>
      </c>
      <c r="Z202">
        <f t="shared" si="75"/>
        <v>0</v>
      </c>
      <c r="AB202">
        <f t="shared" si="76"/>
        <v>0.88666666666666671</v>
      </c>
      <c r="AC202">
        <f t="shared" si="77"/>
        <v>1</v>
      </c>
      <c r="AD202">
        <f t="shared" si="86"/>
        <v>6.6666666666667096E-3</v>
      </c>
      <c r="AE202">
        <f t="shared" si="87"/>
        <v>1</v>
      </c>
      <c r="AF202">
        <f t="shared" si="78"/>
        <v>6.6666666666667096E-3</v>
      </c>
      <c r="AR202" s="26">
        <f t="shared" si="79"/>
        <v>17</v>
      </c>
      <c r="AS202" s="26">
        <f t="shared" si="80"/>
        <v>0</v>
      </c>
      <c r="AT202" s="26">
        <f t="shared" si="81"/>
        <v>0</v>
      </c>
      <c r="AU202" s="26">
        <f t="shared" si="82"/>
        <v>68000</v>
      </c>
      <c r="AV202" s="26">
        <f t="shared" si="83"/>
        <v>68000</v>
      </c>
      <c r="AW202" s="26">
        <f t="shared" si="84"/>
        <v>340</v>
      </c>
      <c r="AX202" s="26" t="str">
        <f t="shared" si="85"/>
        <v/>
      </c>
    </row>
    <row r="203" spans="1:50" x14ac:dyDescent="0.25">
      <c r="A203" s="1"/>
      <c r="B203" s="12">
        <v>307</v>
      </c>
      <c r="C203" s="153">
        <v>43.877876868660067</v>
      </c>
      <c r="D203" s="153">
        <v>17.050283935762387</v>
      </c>
      <c r="E203" s="153">
        <v>1.1515655190192711</v>
      </c>
      <c r="F203" s="154">
        <v>77604.683801698717</v>
      </c>
      <c r="G203" s="154">
        <v>-1809.0917515723702</v>
      </c>
      <c r="H203" s="154">
        <v>-6142.9362557096838</v>
      </c>
      <c r="I203" s="10">
        <v>0</v>
      </c>
      <c r="J203" s="1">
        <v>107</v>
      </c>
      <c r="K203" s="12">
        <f t="shared" si="88"/>
        <v>307</v>
      </c>
      <c r="L203" s="11">
        <f t="shared" si="89"/>
        <v>1.0838734521251074</v>
      </c>
      <c r="M203" s="11">
        <f t="shared" si="90"/>
        <v>1.1752503936501391</v>
      </c>
      <c r="N203" s="11">
        <f t="shared" si="91"/>
        <v>0.55152589374816119</v>
      </c>
      <c r="O203" s="11">
        <f t="shared" si="92"/>
        <v>0.84212703165645542</v>
      </c>
      <c r="P203" s="11">
        <f t="shared" si="93"/>
        <v>0.27607598314617249</v>
      </c>
      <c r="Q203" s="11">
        <f t="shared" si="94"/>
        <v>1.3196669839698224E-2</v>
      </c>
      <c r="R203" s="10">
        <v>0</v>
      </c>
      <c r="S203" s="1">
        <v>107</v>
      </c>
      <c r="T203" s="1">
        <f t="shared" si="95"/>
        <v>-9.9629420136023994E-2</v>
      </c>
      <c r="U203">
        <f t="shared" si="72"/>
        <v>0</v>
      </c>
      <c r="V203">
        <f t="shared" si="73"/>
        <v>1</v>
      </c>
      <c r="W203">
        <f>SUM($U$20:U203)</f>
        <v>50</v>
      </c>
      <c r="X203">
        <f>SUM($V$20:V203)</f>
        <v>134</v>
      </c>
      <c r="Y203">
        <f t="shared" si="74"/>
        <v>16</v>
      </c>
      <c r="Z203">
        <f t="shared" si="75"/>
        <v>0</v>
      </c>
      <c r="AB203">
        <f t="shared" si="76"/>
        <v>0.89333333333333331</v>
      </c>
      <c r="AC203">
        <f t="shared" si="77"/>
        <v>1</v>
      </c>
      <c r="AD203">
        <f t="shared" si="86"/>
        <v>6.6666666666665986E-3</v>
      </c>
      <c r="AE203">
        <f t="shared" si="87"/>
        <v>1</v>
      </c>
      <c r="AF203">
        <f t="shared" si="78"/>
        <v>6.6666666666665986E-3</v>
      </c>
      <c r="AR203" s="26">
        <f t="shared" si="79"/>
        <v>16</v>
      </c>
      <c r="AS203" s="26">
        <f t="shared" si="80"/>
        <v>0</v>
      </c>
      <c r="AT203" s="26">
        <f t="shared" si="81"/>
        <v>0</v>
      </c>
      <c r="AU203" s="26">
        <f t="shared" si="82"/>
        <v>64000</v>
      </c>
      <c r="AV203" s="26">
        <f t="shared" si="83"/>
        <v>64000</v>
      </c>
      <c r="AW203" s="26">
        <f t="shared" si="84"/>
        <v>320</v>
      </c>
      <c r="AX203" s="26" t="str">
        <f t="shared" si="85"/>
        <v/>
      </c>
    </row>
    <row r="204" spans="1:50" x14ac:dyDescent="0.25">
      <c r="A204" s="1"/>
      <c r="B204" s="12">
        <v>399</v>
      </c>
      <c r="C204" s="153">
        <v>43.891856939230621</v>
      </c>
      <c r="D204" s="153">
        <v>13.967162694680452</v>
      </c>
      <c r="E204" s="153">
        <v>8.444089132891984E-2</v>
      </c>
      <c r="F204" s="154">
        <v>43729.52651573492</v>
      </c>
      <c r="G204" s="154">
        <v>-243.76157385661787</v>
      </c>
      <c r="H204" s="154">
        <v>-2534.8919835512443</v>
      </c>
      <c r="I204" s="10">
        <v>0</v>
      </c>
      <c r="J204" s="1">
        <v>199</v>
      </c>
      <c r="K204" s="12">
        <f t="shared" si="88"/>
        <v>399</v>
      </c>
      <c r="L204" s="11">
        <f t="shared" si="89"/>
        <v>1.0855645278178898</v>
      </c>
      <c r="M204" s="11">
        <f t="shared" si="90"/>
        <v>0.73093430314649954</v>
      </c>
      <c r="N204" s="11">
        <f t="shared" si="91"/>
        <v>-1.2364322671800345</v>
      </c>
      <c r="O204" s="11">
        <f t="shared" si="92"/>
        <v>-7.9897105745745933E-2</v>
      </c>
      <c r="P204" s="11">
        <f t="shared" si="93"/>
        <v>0.64891035146447185</v>
      </c>
      <c r="Q204" s="11">
        <f t="shared" si="94"/>
        <v>0.50689793957487561</v>
      </c>
      <c r="R204" s="10">
        <v>0</v>
      </c>
      <c r="S204" s="1">
        <v>199</v>
      </c>
      <c r="T204" s="1">
        <f t="shared" si="95"/>
        <v>-0.10363351734919402</v>
      </c>
      <c r="U204">
        <f t="shared" si="72"/>
        <v>0</v>
      </c>
      <c r="V204">
        <f t="shared" si="73"/>
        <v>1</v>
      </c>
      <c r="W204">
        <f>SUM($U$20:U204)</f>
        <v>50</v>
      </c>
      <c r="X204">
        <f>SUM($V$20:V204)</f>
        <v>135</v>
      </c>
      <c r="Y204">
        <f t="shared" si="74"/>
        <v>15</v>
      </c>
      <c r="Z204">
        <f t="shared" si="75"/>
        <v>0</v>
      </c>
      <c r="AB204">
        <f t="shared" si="76"/>
        <v>0.9</v>
      </c>
      <c r="AC204">
        <f t="shared" si="77"/>
        <v>1</v>
      </c>
      <c r="AD204">
        <f t="shared" si="86"/>
        <v>6.6666666666667096E-3</v>
      </c>
      <c r="AE204">
        <f t="shared" si="87"/>
        <v>1</v>
      </c>
      <c r="AF204">
        <f t="shared" si="78"/>
        <v>6.6666666666667096E-3</v>
      </c>
      <c r="AR204" s="26">
        <f t="shared" si="79"/>
        <v>15</v>
      </c>
      <c r="AS204" s="26">
        <f t="shared" si="80"/>
        <v>0</v>
      </c>
      <c r="AT204" s="26">
        <f t="shared" si="81"/>
        <v>0</v>
      </c>
      <c r="AU204" s="26">
        <f t="shared" si="82"/>
        <v>60000</v>
      </c>
      <c r="AV204" s="26">
        <f t="shared" si="83"/>
        <v>60000</v>
      </c>
      <c r="AW204" s="26">
        <f t="shared" si="84"/>
        <v>300</v>
      </c>
      <c r="AX204" s="26" t="str">
        <f t="shared" si="85"/>
        <v/>
      </c>
    </row>
    <row r="205" spans="1:50" x14ac:dyDescent="0.25">
      <c r="A205" s="1"/>
      <c r="B205" s="12">
        <v>332</v>
      </c>
      <c r="C205" s="153">
        <v>44.110403401365119</v>
      </c>
      <c r="D205" s="153">
        <v>27.768943364900338</v>
      </c>
      <c r="E205" s="153">
        <v>0.39521173915395191</v>
      </c>
      <c r="F205" s="154">
        <v>73705.233958384648</v>
      </c>
      <c r="G205" s="154">
        <v>-8805.523435006593</v>
      </c>
      <c r="H205" s="154">
        <v>-6160.2111470405453</v>
      </c>
      <c r="I205" s="10">
        <v>0</v>
      </c>
      <c r="J205" s="1">
        <v>132</v>
      </c>
      <c r="K205" s="12">
        <f t="shared" si="88"/>
        <v>332</v>
      </c>
      <c r="L205" s="11">
        <f t="shared" si="89"/>
        <v>1.1120006325567089</v>
      </c>
      <c r="M205" s="11">
        <f t="shared" si="90"/>
        <v>2.7199424380419095</v>
      </c>
      <c r="N205" s="11">
        <f t="shared" si="91"/>
        <v>-0.71573837714212918</v>
      </c>
      <c r="O205" s="11">
        <f t="shared" si="92"/>
        <v>0.73599064245024048</v>
      </c>
      <c r="P205" s="11">
        <f t="shared" si="93"/>
        <v>-1.3903521125427951</v>
      </c>
      <c r="Q205" s="11">
        <f t="shared" si="94"/>
        <v>1.0832886265756259E-2</v>
      </c>
      <c r="R205" s="10">
        <v>0</v>
      </c>
      <c r="S205" s="1">
        <v>132</v>
      </c>
      <c r="T205" s="1">
        <f t="shared" si="95"/>
        <v>-0.11070630646060764</v>
      </c>
      <c r="U205">
        <f t="shared" si="72"/>
        <v>0</v>
      </c>
      <c r="V205">
        <f t="shared" si="73"/>
        <v>1</v>
      </c>
      <c r="W205">
        <f>SUM($U$20:U205)</f>
        <v>50</v>
      </c>
      <c r="X205">
        <f>SUM($V$20:V205)</f>
        <v>136</v>
      </c>
      <c r="Y205">
        <f t="shared" si="74"/>
        <v>14</v>
      </c>
      <c r="Z205">
        <f t="shared" si="75"/>
        <v>0</v>
      </c>
      <c r="AB205">
        <f t="shared" si="76"/>
        <v>0.90666666666666662</v>
      </c>
      <c r="AC205">
        <f t="shared" si="77"/>
        <v>1</v>
      </c>
      <c r="AD205">
        <f t="shared" si="86"/>
        <v>6.6666666666665986E-3</v>
      </c>
      <c r="AE205">
        <f t="shared" si="87"/>
        <v>1</v>
      </c>
      <c r="AF205">
        <f t="shared" si="78"/>
        <v>6.6666666666665986E-3</v>
      </c>
      <c r="AR205" s="26">
        <f t="shared" si="79"/>
        <v>14</v>
      </c>
      <c r="AS205" s="26">
        <f t="shared" si="80"/>
        <v>0</v>
      </c>
      <c r="AT205" s="26">
        <f t="shared" si="81"/>
        <v>0</v>
      </c>
      <c r="AU205" s="26">
        <f t="shared" si="82"/>
        <v>56000</v>
      </c>
      <c r="AV205" s="26">
        <f t="shared" si="83"/>
        <v>56000</v>
      </c>
      <c r="AW205" s="26">
        <f t="shared" si="84"/>
        <v>280</v>
      </c>
      <c r="AX205" s="26" t="str">
        <f t="shared" si="85"/>
        <v/>
      </c>
    </row>
    <row r="206" spans="1:50" x14ac:dyDescent="0.25">
      <c r="A206" s="1"/>
      <c r="B206" s="12">
        <v>385</v>
      </c>
      <c r="C206" s="153">
        <v>35.899473703525253</v>
      </c>
      <c r="D206" s="153">
        <v>18.830875043320347</v>
      </c>
      <c r="E206" s="153">
        <v>0.39519027322944372</v>
      </c>
      <c r="F206" s="154">
        <v>59836.795767003387</v>
      </c>
      <c r="G206" s="154">
        <v>-2138.3044475833158</v>
      </c>
      <c r="H206" s="154">
        <v>-5043.7231943740453</v>
      </c>
      <c r="I206" s="10">
        <v>0</v>
      </c>
      <c r="J206" s="1">
        <v>185</v>
      </c>
      <c r="K206" s="12">
        <f t="shared" si="88"/>
        <v>385</v>
      </c>
      <c r="L206" s="11">
        <f t="shared" si="89"/>
        <v>0.1187793496535411</v>
      </c>
      <c r="M206" s="11">
        <f t="shared" si="90"/>
        <v>1.4318557029561294</v>
      </c>
      <c r="N206" s="11">
        <f t="shared" si="91"/>
        <v>-0.71577434311452859</v>
      </c>
      <c r="O206" s="11">
        <f t="shared" si="92"/>
        <v>0.35851535421527264</v>
      </c>
      <c r="P206" s="11">
        <f t="shared" si="93"/>
        <v>0.19766325635729823</v>
      </c>
      <c r="Q206" s="11">
        <f t="shared" si="94"/>
        <v>0.16360582315262226</v>
      </c>
      <c r="R206" s="10">
        <v>0</v>
      </c>
      <c r="S206" s="1">
        <v>185</v>
      </c>
      <c r="T206" s="1">
        <f t="shared" si="95"/>
        <v>-0.12282526153887702</v>
      </c>
      <c r="U206">
        <f t="shared" si="72"/>
        <v>0</v>
      </c>
      <c r="V206">
        <f t="shared" si="73"/>
        <v>1</v>
      </c>
      <c r="W206">
        <f>SUM($U$20:U206)</f>
        <v>50</v>
      </c>
      <c r="X206">
        <f>SUM($V$20:V206)</f>
        <v>137</v>
      </c>
      <c r="Y206">
        <f t="shared" si="74"/>
        <v>13</v>
      </c>
      <c r="Z206">
        <f t="shared" si="75"/>
        <v>0</v>
      </c>
      <c r="AB206">
        <f t="shared" si="76"/>
        <v>0.91333333333333333</v>
      </c>
      <c r="AC206">
        <f t="shared" si="77"/>
        <v>1</v>
      </c>
      <c r="AD206">
        <f t="shared" si="86"/>
        <v>6.6666666666667096E-3</v>
      </c>
      <c r="AE206">
        <f t="shared" si="87"/>
        <v>1</v>
      </c>
      <c r="AF206">
        <f t="shared" si="78"/>
        <v>6.6666666666667096E-3</v>
      </c>
      <c r="AR206" s="26">
        <f t="shared" si="79"/>
        <v>13</v>
      </c>
      <c r="AS206" s="26">
        <f t="shared" si="80"/>
        <v>0</v>
      </c>
      <c r="AT206" s="26">
        <f t="shared" si="81"/>
        <v>0</v>
      </c>
      <c r="AU206" s="26">
        <f t="shared" si="82"/>
        <v>52000</v>
      </c>
      <c r="AV206" s="26">
        <f t="shared" si="83"/>
        <v>52000</v>
      </c>
      <c r="AW206" s="26">
        <f t="shared" si="84"/>
        <v>260</v>
      </c>
      <c r="AX206" s="26" t="str">
        <f t="shared" si="85"/>
        <v/>
      </c>
    </row>
    <row r="207" spans="1:50" x14ac:dyDescent="0.25">
      <c r="A207" s="1"/>
      <c r="B207" s="12">
        <v>379</v>
      </c>
      <c r="C207" s="153">
        <v>44.708198396353374</v>
      </c>
      <c r="D207" s="153">
        <v>22.818379065673287</v>
      </c>
      <c r="E207" s="153">
        <v>1.1734292093966339</v>
      </c>
      <c r="F207" s="154">
        <v>87642.029456870587</v>
      </c>
      <c r="G207" s="154">
        <v>-2572.0382884665096</v>
      </c>
      <c r="H207" s="154">
        <v>-17849.56148826428</v>
      </c>
      <c r="I207" s="10">
        <v>0</v>
      </c>
      <c r="J207" s="1">
        <v>179</v>
      </c>
      <c r="K207" s="12">
        <f t="shared" si="88"/>
        <v>379</v>
      </c>
      <c r="L207" s="11">
        <f t="shared" si="89"/>
        <v>1.1843118973811453</v>
      </c>
      <c r="M207" s="11">
        <f t="shared" si="90"/>
        <v>2.0065045926824587</v>
      </c>
      <c r="N207" s="11">
        <f t="shared" si="91"/>
        <v>0.58815831944976005</v>
      </c>
      <c r="O207" s="11">
        <f t="shared" si="92"/>
        <v>1.1153265002638606</v>
      </c>
      <c r="P207" s="11">
        <f t="shared" si="93"/>
        <v>9.4355414416924965E-2</v>
      </c>
      <c r="Q207" s="11">
        <f t="shared" si="94"/>
        <v>-1.5886616516405301</v>
      </c>
      <c r="R207" s="10">
        <v>0</v>
      </c>
      <c r="S207" s="1">
        <v>179</v>
      </c>
      <c r="T207" s="1">
        <f t="shared" si="95"/>
        <v>-0.12571948685698414</v>
      </c>
      <c r="U207">
        <f t="shared" si="72"/>
        <v>0</v>
      </c>
      <c r="V207">
        <f t="shared" si="73"/>
        <v>1</v>
      </c>
      <c r="W207">
        <f>SUM($U$20:U207)</f>
        <v>50</v>
      </c>
      <c r="X207">
        <f>SUM($V$20:V207)</f>
        <v>138</v>
      </c>
      <c r="Y207">
        <f t="shared" si="74"/>
        <v>12</v>
      </c>
      <c r="Z207">
        <f t="shared" si="75"/>
        <v>0</v>
      </c>
      <c r="AB207">
        <f t="shared" si="76"/>
        <v>0.92</v>
      </c>
      <c r="AC207">
        <f t="shared" si="77"/>
        <v>1</v>
      </c>
      <c r="AD207">
        <f t="shared" si="86"/>
        <v>6.6666666666667096E-3</v>
      </c>
      <c r="AE207">
        <f t="shared" si="87"/>
        <v>1</v>
      </c>
      <c r="AF207">
        <f t="shared" si="78"/>
        <v>6.6666666666667096E-3</v>
      </c>
      <c r="AR207" s="26">
        <f t="shared" si="79"/>
        <v>12</v>
      </c>
      <c r="AS207" s="26">
        <f t="shared" si="80"/>
        <v>0</v>
      </c>
      <c r="AT207" s="26">
        <f t="shared" si="81"/>
        <v>0</v>
      </c>
      <c r="AU207" s="26">
        <f t="shared" si="82"/>
        <v>48000</v>
      </c>
      <c r="AV207" s="26">
        <f t="shared" si="83"/>
        <v>48000</v>
      </c>
      <c r="AW207" s="26">
        <f t="shared" si="84"/>
        <v>240</v>
      </c>
      <c r="AX207" s="26" t="str">
        <f t="shared" si="85"/>
        <v/>
      </c>
    </row>
    <row r="208" spans="1:50" x14ac:dyDescent="0.25">
      <c r="A208" s="1"/>
      <c r="B208" s="12">
        <v>221</v>
      </c>
      <c r="C208" s="153">
        <v>42.367829485093978</v>
      </c>
      <c r="D208" s="153">
        <v>19.712514012421526</v>
      </c>
      <c r="E208" s="153">
        <v>0.12335343512699548</v>
      </c>
      <c r="F208" s="154">
        <v>65417.146544979092</v>
      </c>
      <c r="G208" s="154">
        <v>-3026.2354307818582</v>
      </c>
      <c r="H208" s="154">
        <v>-6582.0084153752032</v>
      </c>
      <c r="I208" s="10">
        <v>0</v>
      </c>
      <c r="J208" s="1">
        <v>21</v>
      </c>
      <c r="K208" s="12">
        <f t="shared" si="88"/>
        <v>221</v>
      </c>
      <c r="L208" s="11">
        <f t="shared" si="89"/>
        <v>0.90121311343719313</v>
      </c>
      <c r="M208" s="11">
        <f t="shared" si="90"/>
        <v>1.5589108361656263</v>
      </c>
      <c r="N208" s="11">
        <f t="shared" si="91"/>
        <v>-1.1712346338006712</v>
      </c>
      <c r="O208" s="11">
        <f t="shared" si="92"/>
        <v>0.51040300654498383</v>
      </c>
      <c r="P208" s="11">
        <f t="shared" si="93"/>
        <v>-1.3826429297500739E-2</v>
      </c>
      <c r="Q208" s="11">
        <f t="shared" si="94"/>
        <v>-4.6883103683300953E-2</v>
      </c>
      <c r="R208" s="10">
        <v>0</v>
      </c>
      <c r="S208" s="1">
        <v>21</v>
      </c>
      <c r="T208" s="1">
        <f t="shared" si="95"/>
        <v>-0.13673131907638103</v>
      </c>
      <c r="U208">
        <f t="shared" si="72"/>
        <v>0</v>
      </c>
      <c r="V208">
        <f t="shared" si="73"/>
        <v>1</v>
      </c>
      <c r="W208">
        <f>SUM($U$20:U208)</f>
        <v>50</v>
      </c>
      <c r="X208">
        <f>SUM($V$20:V208)</f>
        <v>139</v>
      </c>
      <c r="Y208">
        <f t="shared" si="74"/>
        <v>11</v>
      </c>
      <c r="Z208">
        <f t="shared" si="75"/>
        <v>0</v>
      </c>
      <c r="AB208">
        <f t="shared" si="76"/>
        <v>0.92666666666666664</v>
      </c>
      <c r="AC208">
        <f t="shared" si="77"/>
        <v>1</v>
      </c>
      <c r="AD208">
        <f t="shared" si="86"/>
        <v>6.6666666666665986E-3</v>
      </c>
      <c r="AE208">
        <f t="shared" si="87"/>
        <v>1</v>
      </c>
      <c r="AF208">
        <f t="shared" si="78"/>
        <v>6.6666666666665986E-3</v>
      </c>
      <c r="AR208" s="26">
        <f t="shared" si="79"/>
        <v>11</v>
      </c>
      <c r="AS208" s="26">
        <f t="shared" si="80"/>
        <v>0</v>
      </c>
      <c r="AT208" s="26">
        <f t="shared" si="81"/>
        <v>0</v>
      </c>
      <c r="AU208" s="26">
        <f t="shared" si="82"/>
        <v>44000</v>
      </c>
      <c r="AV208" s="26">
        <f t="shared" si="83"/>
        <v>44000</v>
      </c>
      <c r="AW208" s="26">
        <f t="shared" si="84"/>
        <v>220</v>
      </c>
      <c r="AX208" s="26" t="str">
        <f t="shared" si="85"/>
        <v/>
      </c>
    </row>
    <row r="209" spans="1:50" x14ac:dyDescent="0.25">
      <c r="A209" s="1"/>
      <c r="B209" s="12">
        <v>299</v>
      </c>
      <c r="C209" s="153">
        <v>37.330123445175317</v>
      </c>
      <c r="D209" s="153">
        <v>23.029017498370042</v>
      </c>
      <c r="E209" s="153">
        <v>0.69904727978783587</v>
      </c>
      <c r="F209" s="154">
        <v>94114.469669736776</v>
      </c>
      <c r="G209" s="154">
        <v>-1187.0008223276307</v>
      </c>
      <c r="H209" s="154">
        <v>-24603.203635011621</v>
      </c>
      <c r="I209" s="10">
        <v>0</v>
      </c>
      <c r="J209" s="1">
        <v>99</v>
      </c>
      <c r="K209" s="12">
        <f t="shared" si="88"/>
        <v>299</v>
      </c>
      <c r="L209" s="11">
        <f t="shared" si="89"/>
        <v>0.29183548630035555</v>
      </c>
      <c r="M209" s="11">
        <f t="shared" si="90"/>
        <v>2.0368602088283851</v>
      </c>
      <c r="N209" s="11">
        <f t="shared" si="91"/>
        <v>-0.20666453481860872</v>
      </c>
      <c r="O209" s="11">
        <f t="shared" si="92"/>
        <v>1.291495308980448</v>
      </c>
      <c r="P209" s="11">
        <f t="shared" si="93"/>
        <v>0.42424720091440465</v>
      </c>
      <c r="Q209" s="11">
        <f t="shared" si="94"/>
        <v>-2.5127860391695958</v>
      </c>
      <c r="R209" s="10">
        <v>0</v>
      </c>
      <c r="S209" s="1">
        <v>99</v>
      </c>
      <c r="T209" s="1">
        <f t="shared" si="95"/>
        <v>-0.14396163720204946</v>
      </c>
      <c r="U209">
        <f t="shared" si="72"/>
        <v>0</v>
      </c>
      <c r="V209">
        <f t="shared" si="73"/>
        <v>1</v>
      </c>
      <c r="W209">
        <f>SUM($U$20:U209)</f>
        <v>50</v>
      </c>
      <c r="X209">
        <f>SUM($V$20:V209)</f>
        <v>140</v>
      </c>
      <c r="Y209">
        <f t="shared" si="74"/>
        <v>10</v>
      </c>
      <c r="Z209">
        <f t="shared" si="75"/>
        <v>0</v>
      </c>
      <c r="AB209">
        <f t="shared" si="76"/>
        <v>0.93333333333333335</v>
      </c>
      <c r="AC209">
        <f t="shared" si="77"/>
        <v>1</v>
      </c>
      <c r="AD209">
        <f t="shared" si="86"/>
        <v>6.6666666666667096E-3</v>
      </c>
      <c r="AE209">
        <f t="shared" si="87"/>
        <v>1</v>
      </c>
      <c r="AF209">
        <f t="shared" si="78"/>
        <v>6.6666666666667096E-3</v>
      </c>
      <c r="AR209" s="26">
        <f t="shared" si="79"/>
        <v>10</v>
      </c>
      <c r="AS209" s="26">
        <f t="shared" si="80"/>
        <v>0</v>
      </c>
      <c r="AT209" s="26">
        <f t="shared" si="81"/>
        <v>0</v>
      </c>
      <c r="AU209" s="26">
        <f t="shared" si="82"/>
        <v>40000</v>
      </c>
      <c r="AV209" s="26">
        <f t="shared" si="83"/>
        <v>40000</v>
      </c>
      <c r="AW209" s="26">
        <f t="shared" si="84"/>
        <v>200</v>
      </c>
      <c r="AX209" s="26" t="str">
        <f t="shared" si="85"/>
        <v/>
      </c>
    </row>
    <row r="210" spans="1:50" x14ac:dyDescent="0.25">
      <c r="A210" s="1"/>
      <c r="B210" s="12">
        <v>357</v>
      </c>
      <c r="C210" s="153">
        <v>36.183626548526576</v>
      </c>
      <c r="D210" s="153">
        <v>20.89016766022915</v>
      </c>
      <c r="E210" s="153">
        <v>0.15946398083640997</v>
      </c>
      <c r="F210" s="154">
        <v>55181.954536867139</v>
      </c>
      <c r="G210" s="154">
        <v>-2325.1139929661063</v>
      </c>
      <c r="H210" s="154">
        <v>-757.52872793440417</v>
      </c>
      <c r="I210" s="10">
        <v>0</v>
      </c>
      <c r="J210" s="1">
        <v>157</v>
      </c>
      <c r="K210" s="12">
        <f t="shared" si="88"/>
        <v>357</v>
      </c>
      <c r="L210" s="11">
        <f t="shared" si="89"/>
        <v>0.15315142000838133</v>
      </c>
      <c r="M210" s="11">
        <f t="shared" si="90"/>
        <v>1.728625363699942</v>
      </c>
      <c r="N210" s="11">
        <f t="shared" si="91"/>
        <v>-1.1107317241860193</v>
      </c>
      <c r="O210" s="11">
        <f t="shared" si="92"/>
        <v>0.23181849687731665</v>
      </c>
      <c r="P210" s="11">
        <f t="shared" si="93"/>
        <v>0.15316847829695415</v>
      </c>
      <c r="Q210" s="11">
        <f t="shared" si="94"/>
        <v>0.75010074693780859</v>
      </c>
      <c r="R210" s="10">
        <v>0</v>
      </c>
      <c r="S210" s="1">
        <v>157</v>
      </c>
      <c r="T210" s="1">
        <f t="shared" si="95"/>
        <v>-0.21681499967367995</v>
      </c>
      <c r="U210">
        <f t="shared" si="72"/>
        <v>0</v>
      </c>
      <c r="V210">
        <f t="shared" si="73"/>
        <v>1</v>
      </c>
      <c r="W210">
        <f>SUM($U$20:U210)</f>
        <v>50</v>
      </c>
      <c r="X210">
        <f>SUM($V$20:V210)</f>
        <v>141</v>
      </c>
      <c r="Y210">
        <f t="shared" si="74"/>
        <v>9</v>
      </c>
      <c r="Z210">
        <f t="shared" si="75"/>
        <v>0</v>
      </c>
      <c r="AB210">
        <f t="shared" si="76"/>
        <v>0.94</v>
      </c>
      <c r="AC210">
        <f t="shared" si="77"/>
        <v>1</v>
      </c>
      <c r="AD210">
        <f t="shared" si="86"/>
        <v>6.6666666666665986E-3</v>
      </c>
      <c r="AE210">
        <f t="shared" si="87"/>
        <v>1</v>
      </c>
      <c r="AF210">
        <f t="shared" si="78"/>
        <v>6.6666666666665986E-3</v>
      </c>
      <c r="AR210" s="26">
        <f t="shared" si="79"/>
        <v>9</v>
      </c>
      <c r="AS210" s="26">
        <f t="shared" si="80"/>
        <v>0</v>
      </c>
      <c r="AT210" s="26">
        <f t="shared" si="81"/>
        <v>0</v>
      </c>
      <c r="AU210" s="26">
        <f t="shared" si="82"/>
        <v>36000</v>
      </c>
      <c r="AV210" s="26">
        <f t="shared" si="83"/>
        <v>36000</v>
      </c>
      <c r="AW210" s="26">
        <f t="shared" si="84"/>
        <v>180</v>
      </c>
      <c r="AX210" s="26" t="str">
        <f t="shared" si="85"/>
        <v/>
      </c>
    </row>
    <row r="211" spans="1:50" x14ac:dyDescent="0.25">
      <c r="A211" s="1"/>
      <c r="B211" s="12">
        <v>325</v>
      </c>
      <c r="C211" s="153">
        <v>47.256949088748314</v>
      </c>
      <c r="D211" s="153">
        <v>22.771526658142925</v>
      </c>
      <c r="E211" s="153">
        <v>0.74506740855415965</v>
      </c>
      <c r="F211" s="154">
        <v>78771.89608224183</v>
      </c>
      <c r="G211" s="154">
        <v>-3112.9856836081649</v>
      </c>
      <c r="H211" s="154">
        <v>-6374.7774219360663</v>
      </c>
      <c r="I211" s="10">
        <v>0</v>
      </c>
      <c r="J211" s="1">
        <v>125</v>
      </c>
      <c r="K211" s="12">
        <f t="shared" si="88"/>
        <v>325</v>
      </c>
      <c r="L211" s="11">
        <f t="shared" si="89"/>
        <v>1.492617232545179</v>
      </c>
      <c r="M211" s="11">
        <f t="shared" si="90"/>
        <v>1.9997525784356012</v>
      </c>
      <c r="N211" s="11">
        <f t="shared" si="91"/>
        <v>-0.12955820378696195</v>
      </c>
      <c r="O211" s="11">
        <f t="shared" si="92"/>
        <v>0.87389656373709157</v>
      </c>
      <c r="P211" s="11">
        <f t="shared" si="93"/>
        <v>-3.4488827668397067E-2</v>
      </c>
      <c r="Q211" s="11">
        <f t="shared" si="94"/>
        <v>-1.852696476924625E-2</v>
      </c>
      <c r="R211" s="10">
        <v>0</v>
      </c>
      <c r="S211" s="1">
        <v>125</v>
      </c>
      <c r="T211" s="1">
        <f t="shared" si="95"/>
        <v>-0.22768532349347798</v>
      </c>
      <c r="U211">
        <f t="shared" si="72"/>
        <v>0</v>
      </c>
      <c r="V211">
        <f t="shared" si="73"/>
        <v>1</v>
      </c>
      <c r="W211">
        <f>SUM($U$20:U211)</f>
        <v>50</v>
      </c>
      <c r="X211">
        <f>SUM($V$20:V211)</f>
        <v>142</v>
      </c>
      <c r="Y211">
        <f t="shared" si="74"/>
        <v>8</v>
      </c>
      <c r="Z211">
        <f t="shared" si="75"/>
        <v>0</v>
      </c>
      <c r="AB211">
        <f t="shared" si="76"/>
        <v>0.94666666666666666</v>
      </c>
      <c r="AC211">
        <f t="shared" si="77"/>
        <v>1</v>
      </c>
      <c r="AD211">
        <f t="shared" si="86"/>
        <v>6.6666666666667096E-3</v>
      </c>
      <c r="AE211">
        <f t="shared" si="87"/>
        <v>1</v>
      </c>
      <c r="AF211">
        <f t="shared" si="78"/>
        <v>6.6666666666667096E-3</v>
      </c>
      <c r="AR211" s="26">
        <f t="shared" si="79"/>
        <v>8</v>
      </c>
      <c r="AS211" s="26">
        <f t="shared" si="80"/>
        <v>0</v>
      </c>
      <c r="AT211" s="26">
        <f t="shared" si="81"/>
        <v>0</v>
      </c>
      <c r="AU211" s="26">
        <f t="shared" si="82"/>
        <v>32000</v>
      </c>
      <c r="AV211" s="26">
        <f t="shared" si="83"/>
        <v>32000</v>
      </c>
      <c r="AW211" s="26">
        <f t="shared" si="84"/>
        <v>160</v>
      </c>
      <c r="AX211" s="26" t="str">
        <f t="shared" si="85"/>
        <v/>
      </c>
    </row>
    <row r="212" spans="1:50" x14ac:dyDescent="0.25">
      <c r="A212" s="1"/>
      <c r="B212" s="12">
        <v>384</v>
      </c>
      <c r="C212" s="153">
        <v>38.772641247481722</v>
      </c>
      <c r="D212" s="153">
        <v>22.299269155072835</v>
      </c>
      <c r="E212" s="153">
        <v>1.2688418800716375</v>
      </c>
      <c r="F212" s="154">
        <v>55032.952187855168</v>
      </c>
      <c r="G212" s="154">
        <v>-1140.8262258979819</v>
      </c>
      <c r="H212" s="154">
        <v>-286.06210940313497</v>
      </c>
      <c r="I212" s="10">
        <v>0</v>
      </c>
      <c r="J212" s="1">
        <v>184</v>
      </c>
      <c r="K212" s="12">
        <f t="shared" ref="K212:K219" si="96">B212</f>
        <v>384</v>
      </c>
      <c r="L212" s="11">
        <f t="shared" ref="L212:L219" si="97">(C212-C$221)/C$223</f>
        <v>0.46632722291750761</v>
      </c>
      <c r="M212" s="11">
        <f t="shared" ref="M212:M219" si="98">(D212-D$221)/D$223</f>
        <v>1.9316944026236507</v>
      </c>
      <c r="N212" s="11">
        <f t="shared" ref="N212:N219" si="99">(E212-E$221)/E$223</f>
        <v>0.74802143080776018</v>
      </c>
      <c r="O212" s="11">
        <f t="shared" ref="O212:O219" si="100">(F212-F$221)/F$223</f>
        <v>0.2277629064882031</v>
      </c>
      <c r="P212" s="11">
        <f t="shared" ref="P212:P219" si="101">(G212-G$221)/G$223</f>
        <v>0.43524518506962145</v>
      </c>
      <c r="Q212" s="11">
        <f t="shared" ref="Q212:Q219" si="102">(H212-H$221)/H$223</f>
        <v>0.81461316714361487</v>
      </c>
      <c r="R212" s="10">
        <v>0</v>
      </c>
      <c r="S212" s="1">
        <v>184</v>
      </c>
      <c r="T212" s="1">
        <f t="shared" ref="T212:T219" si="103">$L$243*Q212 + $M$243*P212 + $N$243*O212 + $O$243*N212 + $P$243*M212 + $Q$243*L212 + $R$243</f>
        <v>-0.258944138730555</v>
      </c>
      <c r="U212">
        <f t="shared" si="72"/>
        <v>0</v>
      </c>
      <c r="V212">
        <f t="shared" si="73"/>
        <v>1</v>
      </c>
      <c r="W212">
        <f>SUM($U$20:U212)</f>
        <v>50</v>
      </c>
      <c r="X212">
        <f>SUM($V$20:V212)</f>
        <v>143</v>
      </c>
      <c r="Y212">
        <f t="shared" si="74"/>
        <v>7</v>
      </c>
      <c r="Z212">
        <f t="shared" si="75"/>
        <v>0</v>
      </c>
      <c r="AB212">
        <f t="shared" si="76"/>
        <v>0.95333333333333337</v>
      </c>
      <c r="AC212">
        <f t="shared" si="77"/>
        <v>1</v>
      </c>
      <c r="AD212">
        <f t="shared" si="86"/>
        <v>6.6666666666667096E-3</v>
      </c>
      <c r="AE212">
        <f t="shared" si="87"/>
        <v>1</v>
      </c>
      <c r="AF212">
        <f t="shared" si="78"/>
        <v>6.6666666666667096E-3</v>
      </c>
      <c r="AR212" s="26">
        <f t="shared" si="79"/>
        <v>7</v>
      </c>
      <c r="AS212" s="26">
        <f t="shared" si="80"/>
        <v>0</v>
      </c>
      <c r="AT212" s="26">
        <f t="shared" si="81"/>
        <v>0</v>
      </c>
      <c r="AU212" s="26">
        <f t="shared" si="82"/>
        <v>28000</v>
      </c>
      <c r="AV212" s="26">
        <f t="shared" si="83"/>
        <v>28000</v>
      </c>
      <c r="AW212" s="26">
        <f t="shared" si="84"/>
        <v>140</v>
      </c>
      <c r="AX212" s="26" t="str">
        <f t="shared" si="85"/>
        <v/>
      </c>
    </row>
    <row r="213" spans="1:50" x14ac:dyDescent="0.25">
      <c r="A213" s="1"/>
      <c r="B213" s="12">
        <v>227</v>
      </c>
      <c r="C213" s="153">
        <v>41.882604359522141</v>
      </c>
      <c r="D213" s="153">
        <v>22.24989298623624</v>
      </c>
      <c r="E213" s="153">
        <v>2.178460298287777</v>
      </c>
      <c r="F213" s="154">
        <v>122141.66398578951</v>
      </c>
      <c r="G213" s="154">
        <v>-2689.7012191661997</v>
      </c>
      <c r="H213" s="154">
        <v>-3534.5669434589463</v>
      </c>
      <c r="I213" s="10">
        <v>0</v>
      </c>
      <c r="J213" s="1">
        <v>27</v>
      </c>
      <c r="K213" s="12">
        <f t="shared" si="96"/>
        <v>227</v>
      </c>
      <c r="L213" s="11">
        <f t="shared" si="97"/>
        <v>0.84251867328821728</v>
      </c>
      <c r="M213" s="11">
        <f t="shared" si="98"/>
        <v>1.9245786830051044</v>
      </c>
      <c r="N213" s="11">
        <f t="shared" si="99"/>
        <v>2.2720792886984378</v>
      </c>
      <c r="O213" s="11">
        <f t="shared" si="100"/>
        <v>2.054347845572801</v>
      </c>
      <c r="P213" s="11">
        <f t="shared" si="101"/>
        <v>6.6330154911664899E-2</v>
      </c>
      <c r="Q213" s="11">
        <f t="shared" si="102"/>
        <v>0.37010893151382862</v>
      </c>
      <c r="R213" s="10">
        <v>0</v>
      </c>
      <c r="S213" s="1">
        <v>27</v>
      </c>
      <c r="T213" s="1">
        <f t="shared" si="103"/>
        <v>-0.26753337639188135</v>
      </c>
      <c r="U213">
        <f t="shared" ref="U213:U219" si="104">R213</f>
        <v>0</v>
      </c>
      <c r="V213">
        <f t="shared" ref="V213:V219" si="105">IF(R213=0, 1, 0)</f>
        <v>1</v>
      </c>
      <c r="W213">
        <f>SUM($U$20:U213)</f>
        <v>50</v>
      </c>
      <c r="X213">
        <f>SUM($V$20:V213)</f>
        <v>144</v>
      </c>
      <c r="Y213">
        <f t="shared" ref="Y213:Y219" si="106">$V$223-X213</f>
        <v>6</v>
      </c>
      <c r="Z213">
        <f t="shared" ref="Z213:Z219" si="107">$U$223-W213</f>
        <v>0</v>
      </c>
      <c r="AB213">
        <f t="shared" ref="AB213:AB219" si="108">X213/$V$223</f>
        <v>0.96</v>
      </c>
      <c r="AC213">
        <f t="shared" ref="AC213:AC219" si="109">W213/$U$223</f>
        <v>1</v>
      </c>
      <c r="AD213">
        <f t="shared" si="86"/>
        <v>6.6666666666665986E-3</v>
      </c>
      <c r="AE213">
        <f t="shared" si="87"/>
        <v>1</v>
      </c>
      <c r="AF213">
        <f t="shared" ref="AF213:AF219" si="110">AD213*AE213</f>
        <v>6.6666666666665986E-3</v>
      </c>
      <c r="AR213" s="26">
        <f t="shared" ref="AR213:AR219" si="111">Y213</f>
        <v>6</v>
      </c>
      <c r="AS213" s="26">
        <f t="shared" ref="AS213:AS219" si="112">Z213</f>
        <v>0</v>
      </c>
      <c r="AT213" s="26">
        <f t="shared" ref="AT213:AT219" si="113">$AP$7*AS213</f>
        <v>0</v>
      </c>
      <c r="AU213" s="26">
        <f t="shared" ref="AU213:AU219" si="114">$AP$11*AR213</f>
        <v>24000</v>
      </c>
      <c r="AV213" s="26">
        <f t="shared" ref="AV213:AV219" si="115">AT213+AU213</f>
        <v>24000</v>
      </c>
      <c r="AW213" s="26">
        <f t="shared" ref="AW213:AW219" si="116">AV213/200</f>
        <v>120</v>
      </c>
      <c r="AX213" s="26" t="str">
        <f t="shared" ref="AX213:AX219" si="117">IF(AW213=$AW$14, T213, "")</f>
        <v/>
      </c>
    </row>
    <row r="214" spans="1:50" x14ac:dyDescent="0.25">
      <c r="A214" s="1"/>
      <c r="B214" s="12">
        <v>394</v>
      </c>
      <c r="C214" s="153">
        <v>44.621885244232885</v>
      </c>
      <c r="D214" s="153">
        <v>22.760476596244736</v>
      </c>
      <c r="E214" s="153">
        <v>1.1002994769202279</v>
      </c>
      <c r="F214" s="154">
        <v>50644.739714311218</v>
      </c>
      <c r="G214" s="154">
        <v>-979.09294362878802</v>
      </c>
      <c r="H214" s="154">
        <v>-2409.493520951436</v>
      </c>
      <c r="I214" s="10">
        <v>0</v>
      </c>
      <c r="J214" s="1">
        <v>194</v>
      </c>
      <c r="K214" s="12">
        <f t="shared" si="96"/>
        <v>394</v>
      </c>
      <c r="L214" s="11">
        <f t="shared" si="97"/>
        <v>1.1738711722945474</v>
      </c>
      <c r="M214" s="11">
        <f t="shared" si="98"/>
        <v>1.9981601271764662</v>
      </c>
      <c r="N214" s="11">
        <f t="shared" si="99"/>
        <v>0.46563007992193378</v>
      </c>
      <c r="O214" s="11">
        <f t="shared" si="100"/>
        <v>0.10832323019381669</v>
      </c>
      <c r="P214" s="11">
        <f t="shared" si="101"/>
        <v>0.47376723427643735</v>
      </c>
      <c r="Q214" s="11">
        <f t="shared" si="102"/>
        <v>0.52405664815450403</v>
      </c>
      <c r="R214" s="10">
        <v>0</v>
      </c>
      <c r="S214" s="1">
        <v>194</v>
      </c>
      <c r="T214" s="1">
        <f t="shared" si="103"/>
        <v>-0.27217409224307065</v>
      </c>
      <c r="U214">
        <f t="shared" si="104"/>
        <v>0</v>
      </c>
      <c r="V214">
        <f t="shared" si="105"/>
        <v>1</v>
      </c>
      <c r="W214">
        <f>SUM($U$20:U214)</f>
        <v>50</v>
      </c>
      <c r="X214">
        <f>SUM($V$20:V214)</f>
        <v>145</v>
      </c>
      <c r="Y214">
        <f t="shared" si="106"/>
        <v>5</v>
      </c>
      <c r="Z214">
        <f t="shared" si="107"/>
        <v>0</v>
      </c>
      <c r="AB214">
        <f t="shared" si="108"/>
        <v>0.96666666666666667</v>
      </c>
      <c r="AC214">
        <f t="shared" si="109"/>
        <v>1</v>
      </c>
      <c r="AD214">
        <f t="shared" ref="AD214:AD219" si="118">AB214-AB213</f>
        <v>6.6666666666667096E-3</v>
      </c>
      <c r="AE214">
        <f t="shared" ref="AE214:AE219" si="119">(AC214+AC213)/2</f>
        <v>1</v>
      </c>
      <c r="AF214">
        <f t="shared" si="110"/>
        <v>6.6666666666667096E-3</v>
      </c>
      <c r="AR214" s="26">
        <f t="shared" si="111"/>
        <v>5</v>
      </c>
      <c r="AS214" s="26">
        <f t="shared" si="112"/>
        <v>0</v>
      </c>
      <c r="AT214" s="26">
        <f t="shared" si="113"/>
        <v>0</v>
      </c>
      <c r="AU214" s="26">
        <f t="shared" si="114"/>
        <v>20000</v>
      </c>
      <c r="AV214" s="26">
        <f t="shared" si="115"/>
        <v>20000</v>
      </c>
      <c r="AW214" s="26">
        <f t="shared" si="116"/>
        <v>100</v>
      </c>
      <c r="AX214" s="26" t="str">
        <f t="shared" si="117"/>
        <v/>
      </c>
    </row>
    <row r="215" spans="1:50" x14ac:dyDescent="0.25">
      <c r="A215" s="1"/>
      <c r="B215" s="12">
        <v>308</v>
      </c>
      <c r="C215" s="153">
        <v>38.300486622349041</v>
      </c>
      <c r="D215" s="153">
        <v>16.6241537206412</v>
      </c>
      <c r="E215" s="153">
        <v>0.4011679027333197</v>
      </c>
      <c r="F215" s="154">
        <v>90962.909739556679</v>
      </c>
      <c r="G215" s="154">
        <v>-326.49903366192541</v>
      </c>
      <c r="H215" s="154">
        <v>525.50544211236979</v>
      </c>
      <c r="I215" s="10">
        <v>0</v>
      </c>
      <c r="J215" s="1">
        <v>108</v>
      </c>
      <c r="K215" s="12">
        <f t="shared" si="96"/>
        <v>308</v>
      </c>
      <c r="L215" s="11">
        <f t="shared" si="97"/>
        <v>0.40921383384217319</v>
      </c>
      <c r="M215" s="11">
        <f t="shared" si="98"/>
        <v>1.1138397333409524</v>
      </c>
      <c r="N215" s="11">
        <f t="shared" si="99"/>
        <v>-0.70575887615113142</v>
      </c>
      <c r="O215" s="11">
        <f t="shared" si="100"/>
        <v>1.2057152105571214</v>
      </c>
      <c r="P215" s="11">
        <f t="shared" si="101"/>
        <v>0.62920373045765832</v>
      </c>
      <c r="Q215" s="11">
        <f t="shared" si="102"/>
        <v>0.92566278306736283</v>
      </c>
      <c r="R215" s="10">
        <v>0</v>
      </c>
      <c r="S215" s="1">
        <v>108</v>
      </c>
      <c r="T215" s="1">
        <f t="shared" si="103"/>
        <v>-0.2776528477431075</v>
      </c>
      <c r="U215">
        <f t="shared" si="104"/>
        <v>0</v>
      </c>
      <c r="V215">
        <f t="shared" si="105"/>
        <v>1</v>
      </c>
      <c r="W215">
        <f>SUM($U$20:U215)</f>
        <v>50</v>
      </c>
      <c r="X215">
        <f>SUM($V$20:V215)</f>
        <v>146</v>
      </c>
      <c r="Y215">
        <f t="shared" si="106"/>
        <v>4</v>
      </c>
      <c r="Z215">
        <f t="shared" si="107"/>
        <v>0</v>
      </c>
      <c r="AB215">
        <f t="shared" si="108"/>
        <v>0.97333333333333338</v>
      </c>
      <c r="AC215">
        <f t="shared" si="109"/>
        <v>1</v>
      </c>
      <c r="AD215">
        <f t="shared" si="118"/>
        <v>6.6666666666667096E-3</v>
      </c>
      <c r="AE215">
        <f t="shared" si="119"/>
        <v>1</v>
      </c>
      <c r="AF215">
        <f t="shared" si="110"/>
        <v>6.6666666666667096E-3</v>
      </c>
      <c r="AR215" s="26">
        <f t="shared" si="111"/>
        <v>4</v>
      </c>
      <c r="AS215" s="26">
        <f t="shared" si="112"/>
        <v>0</v>
      </c>
      <c r="AT215" s="26">
        <f t="shared" si="113"/>
        <v>0</v>
      </c>
      <c r="AU215" s="26">
        <f t="shared" si="114"/>
        <v>16000</v>
      </c>
      <c r="AV215" s="26">
        <f t="shared" si="115"/>
        <v>16000</v>
      </c>
      <c r="AW215" s="26">
        <f t="shared" si="116"/>
        <v>80</v>
      </c>
      <c r="AX215" s="26" t="str">
        <f t="shared" si="117"/>
        <v/>
      </c>
    </row>
    <row r="216" spans="1:50" x14ac:dyDescent="0.25">
      <c r="A216" s="1"/>
      <c r="B216" s="12">
        <v>233</v>
      </c>
      <c r="C216" s="153">
        <v>48.594707780449191</v>
      </c>
      <c r="D216" s="153">
        <v>22.957874537060807</v>
      </c>
      <c r="E216" s="153">
        <v>1.1642743692924773</v>
      </c>
      <c r="F216" s="154">
        <v>81548.525390438153</v>
      </c>
      <c r="G216" s="154">
        <v>-585.6808909590236</v>
      </c>
      <c r="H216" s="154">
        <v>-11415.561503729492</v>
      </c>
      <c r="I216" s="10">
        <v>0</v>
      </c>
      <c r="J216" s="1">
        <v>33</v>
      </c>
      <c r="K216" s="12">
        <f t="shared" si="96"/>
        <v>233</v>
      </c>
      <c r="L216" s="11">
        <f t="shared" si="97"/>
        <v>1.6544369597723603</v>
      </c>
      <c r="M216" s="11">
        <f t="shared" si="98"/>
        <v>2.0266076238782458</v>
      </c>
      <c r="N216" s="11">
        <f t="shared" si="99"/>
        <v>0.57281946337664436</v>
      </c>
      <c r="O216" s="11">
        <f t="shared" si="100"/>
        <v>0.94947168863359421</v>
      </c>
      <c r="P216" s="11">
        <f t="shared" si="101"/>
        <v>0.5674711289780523</v>
      </c>
      <c r="Q216" s="11">
        <f t="shared" si="102"/>
        <v>-0.70827501493757328</v>
      </c>
      <c r="R216" s="10">
        <v>0</v>
      </c>
      <c r="S216" s="1">
        <v>33</v>
      </c>
      <c r="T216" s="1">
        <f t="shared" si="103"/>
        <v>-0.28073524923319471</v>
      </c>
      <c r="U216">
        <f t="shared" si="104"/>
        <v>0</v>
      </c>
      <c r="V216">
        <f t="shared" si="105"/>
        <v>1</v>
      </c>
      <c r="W216">
        <f>SUM($U$20:U216)</f>
        <v>50</v>
      </c>
      <c r="X216">
        <f>SUM($V$20:V216)</f>
        <v>147</v>
      </c>
      <c r="Y216">
        <f t="shared" si="106"/>
        <v>3</v>
      </c>
      <c r="Z216">
        <f t="shared" si="107"/>
        <v>0</v>
      </c>
      <c r="AB216">
        <f t="shared" si="108"/>
        <v>0.98</v>
      </c>
      <c r="AC216">
        <f t="shared" si="109"/>
        <v>1</v>
      </c>
      <c r="AD216">
        <f t="shared" si="118"/>
        <v>6.6666666666665986E-3</v>
      </c>
      <c r="AE216">
        <f t="shared" si="119"/>
        <v>1</v>
      </c>
      <c r="AF216">
        <f t="shared" si="110"/>
        <v>6.6666666666665986E-3</v>
      </c>
      <c r="AR216" s="26">
        <f t="shared" si="111"/>
        <v>3</v>
      </c>
      <c r="AS216" s="26">
        <f t="shared" si="112"/>
        <v>0</v>
      </c>
      <c r="AT216" s="26">
        <f t="shared" si="113"/>
        <v>0</v>
      </c>
      <c r="AU216" s="26">
        <f t="shared" si="114"/>
        <v>12000</v>
      </c>
      <c r="AV216" s="26">
        <f t="shared" si="115"/>
        <v>12000</v>
      </c>
      <c r="AW216" s="26">
        <f t="shared" si="116"/>
        <v>60</v>
      </c>
      <c r="AX216" s="26" t="str">
        <f t="shared" si="117"/>
        <v/>
      </c>
    </row>
    <row r="217" spans="1:50" x14ac:dyDescent="0.25">
      <c r="A217" s="1"/>
      <c r="B217" s="12">
        <v>324</v>
      </c>
      <c r="C217" s="153">
        <v>48.833519282982543</v>
      </c>
      <c r="D217" s="153">
        <v>18.39032584285934</v>
      </c>
      <c r="E217" s="153">
        <v>0.39903674724978977</v>
      </c>
      <c r="F217" s="154">
        <v>159470.79119194378</v>
      </c>
      <c r="G217" s="154">
        <v>-2000.5052634967788</v>
      </c>
      <c r="H217" s="154">
        <v>-7776.6066904892305</v>
      </c>
      <c r="I217" s="10">
        <v>0</v>
      </c>
      <c r="J217" s="1">
        <v>124</v>
      </c>
      <c r="K217" s="12">
        <f t="shared" si="96"/>
        <v>324</v>
      </c>
      <c r="L217" s="11">
        <f t="shared" si="97"/>
        <v>1.6833243909947477</v>
      </c>
      <c r="M217" s="11">
        <f t="shared" si="98"/>
        <v>1.3683670876480112</v>
      </c>
      <c r="N217" s="11">
        <f t="shared" si="99"/>
        <v>-0.70932960888478724</v>
      </c>
      <c r="O217" s="11">
        <f t="shared" si="100"/>
        <v>3.0703831667281274</v>
      </c>
      <c r="P217" s="11">
        <f t="shared" si="101"/>
        <v>0.23048462049189455</v>
      </c>
      <c r="Q217" s="11">
        <f t="shared" si="102"/>
        <v>-0.2103441481605704</v>
      </c>
      <c r="R217" s="10">
        <v>0</v>
      </c>
      <c r="S217" s="1">
        <v>124</v>
      </c>
      <c r="T217" s="1">
        <f t="shared" si="103"/>
        <v>-0.35108741517348663</v>
      </c>
      <c r="U217">
        <f t="shared" si="104"/>
        <v>0</v>
      </c>
      <c r="V217">
        <f t="shared" si="105"/>
        <v>1</v>
      </c>
      <c r="W217">
        <f>SUM($U$20:U217)</f>
        <v>50</v>
      </c>
      <c r="X217">
        <f>SUM($V$20:V217)</f>
        <v>148</v>
      </c>
      <c r="Y217">
        <f t="shared" si="106"/>
        <v>2</v>
      </c>
      <c r="Z217">
        <f t="shared" si="107"/>
        <v>0</v>
      </c>
      <c r="AB217">
        <f t="shared" si="108"/>
        <v>0.98666666666666669</v>
      </c>
      <c r="AC217">
        <f t="shared" si="109"/>
        <v>1</v>
      </c>
      <c r="AD217">
        <f t="shared" si="118"/>
        <v>6.6666666666667096E-3</v>
      </c>
      <c r="AE217">
        <f t="shared" si="119"/>
        <v>1</v>
      </c>
      <c r="AF217">
        <f t="shared" si="110"/>
        <v>6.6666666666667096E-3</v>
      </c>
      <c r="AR217" s="26">
        <f t="shared" si="111"/>
        <v>2</v>
      </c>
      <c r="AS217" s="26">
        <f t="shared" si="112"/>
        <v>0</v>
      </c>
      <c r="AT217" s="26">
        <f t="shared" si="113"/>
        <v>0</v>
      </c>
      <c r="AU217" s="26">
        <f t="shared" si="114"/>
        <v>8000</v>
      </c>
      <c r="AV217" s="26">
        <f t="shared" si="115"/>
        <v>8000</v>
      </c>
      <c r="AW217" s="26">
        <f t="shared" si="116"/>
        <v>40</v>
      </c>
      <c r="AX217" s="26" t="str">
        <f t="shared" si="117"/>
        <v/>
      </c>
    </row>
    <row r="218" spans="1:50" x14ac:dyDescent="0.25">
      <c r="A218" s="1"/>
      <c r="B218" s="12">
        <v>231</v>
      </c>
      <c r="C218" s="153">
        <v>49.276574897187167</v>
      </c>
      <c r="D218" s="153">
        <v>30.498453317707689</v>
      </c>
      <c r="E218" s="153">
        <v>0.54521295621464405</v>
      </c>
      <c r="F218" s="154">
        <v>100877.05857364797</v>
      </c>
      <c r="G218" s="154">
        <v>-3766.070312843111</v>
      </c>
      <c r="H218" s="154">
        <v>-10455.907603943377</v>
      </c>
      <c r="I218" s="10">
        <v>0</v>
      </c>
      <c r="J218" s="1">
        <v>31</v>
      </c>
      <c r="K218" s="12">
        <f t="shared" si="96"/>
        <v>231</v>
      </c>
      <c r="L218" s="11">
        <f t="shared" si="97"/>
        <v>1.7369178672187053</v>
      </c>
      <c r="M218" s="11">
        <f t="shared" si="98"/>
        <v>3.1132987469221116</v>
      </c>
      <c r="N218" s="11">
        <f t="shared" si="99"/>
        <v>-0.46441262452286813</v>
      </c>
      <c r="O218" s="11">
        <f t="shared" si="100"/>
        <v>1.4755614713335305</v>
      </c>
      <c r="P218" s="11">
        <f t="shared" si="101"/>
        <v>-0.19004220462719584</v>
      </c>
      <c r="Q218" s="11">
        <f t="shared" si="102"/>
        <v>-0.57696222798352381</v>
      </c>
      <c r="R218" s="10">
        <v>0</v>
      </c>
      <c r="S218" s="1">
        <v>31</v>
      </c>
      <c r="T218" s="1">
        <f t="shared" si="103"/>
        <v>-0.43207226503903851</v>
      </c>
      <c r="U218">
        <f t="shared" si="104"/>
        <v>0</v>
      </c>
      <c r="V218">
        <f t="shared" si="105"/>
        <v>1</v>
      </c>
      <c r="W218">
        <f>SUM($U$20:U218)</f>
        <v>50</v>
      </c>
      <c r="X218">
        <f>SUM($V$20:V218)</f>
        <v>149</v>
      </c>
      <c r="Y218">
        <f t="shared" si="106"/>
        <v>1</v>
      </c>
      <c r="Z218">
        <f t="shared" si="107"/>
        <v>0</v>
      </c>
      <c r="AB218">
        <f t="shared" si="108"/>
        <v>0.99333333333333329</v>
      </c>
      <c r="AC218">
        <f t="shared" si="109"/>
        <v>1</v>
      </c>
      <c r="AD218">
        <f t="shared" si="118"/>
        <v>6.6666666666665986E-3</v>
      </c>
      <c r="AE218">
        <f t="shared" si="119"/>
        <v>1</v>
      </c>
      <c r="AF218">
        <f t="shared" si="110"/>
        <v>6.6666666666665986E-3</v>
      </c>
      <c r="AR218" s="26">
        <f t="shared" si="111"/>
        <v>1</v>
      </c>
      <c r="AS218" s="26">
        <f t="shared" si="112"/>
        <v>0</v>
      </c>
      <c r="AT218" s="26">
        <f t="shared" si="113"/>
        <v>0</v>
      </c>
      <c r="AU218" s="26">
        <f t="shared" si="114"/>
        <v>4000</v>
      </c>
      <c r="AV218" s="26">
        <f t="shared" si="115"/>
        <v>4000</v>
      </c>
      <c r="AW218" s="26">
        <f t="shared" si="116"/>
        <v>20</v>
      </c>
      <c r="AX218" s="26" t="str">
        <f t="shared" si="117"/>
        <v/>
      </c>
    </row>
    <row r="219" spans="1:50" x14ac:dyDescent="0.25">
      <c r="A219" s="1"/>
      <c r="B219" s="7">
        <v>363</v>
      </c>
      <c r="C219" s="9">
        <v>40.934028307576931</v>
      </c>
      <c r="D219" s="9">
        <v>25.45283533592967</v>
      </c>
      <c r="E219" s="9">
        <v>0.55007322836757055</v>
      </c>
      <c r="F219" s="8">
        <v>246980.71323150344</v>
      </c>
      <c r="G219" s="8">
        <v>-3320.0063262635945</v>
      </c>
      <c r="H219" s="8">
        <v>-10466.690877852398</v>
      </c>
      <c r="I219" s="5">
        <v>0</v>
      </c>
      <c r="J219" s="1">
        <v>163</v>
      </c>
      <c r="K219" s="7">
        <f t="shared" si="96"/>
        <v>363</v>
      </c>
      <c r="L219" s="6">
        <f t="shared" si="97"/>
        <v>0.7277757686580506</v>
      </c>
      <c r="M219" s="6">
        <f t="shared" si="98"/>
        <v>2.3861624844987239</v>
      </c>
      <c r="N219" s="6">
        <f t="shared" si="99"/>
        <v>-0.4562692802173719</v>
      </c>
      <c r="O219" s="6">
        <f t="shared" si="100"/>
        <v>5.4522543327135713</v>
      </c>
      <c r="P219" s="6">
        <f t="shared" si="101"/>
        <v>-8.3797536867320693E-2</v>
      </c>
      <c r="Q219" s="6">
        <f t="shared" si="102"/>
        <v>-0.57843774092605238</v>
      </c>
      <c r="R219" s="5">
        <v>0</v>
      </c>
      <c r="S219" s="1">
        <v>163</v>
      </c>
      <c r="T219" s="1">
        <f t="shared" si="103"/>
        <v>-0.62445599953221642</v>
      </c>
      <c r="U219">
        <f t="shared" si="104"/>
        <v>0</v>
      </c>
      <c r="V219">
        <f t="shared" si="105"/>
        <v>1</v>
      </c>
      <c r="W219">
        <f>SUM($U$20:U219)</f>
        <v>50</v>
      </c>
      <c r="X219">
        <f>SUM($V$20:V219)</f>
        <v>150</v>
      </c>
      <c r="Y219">
        <f t="shared" si="106"/>
        <v>0</v>
      </c>
      <c r="Z219">
        <f t="shared" si="107"/>
        <v>0</v>
      </c>
      <c r="AB219">
        <f t="shared" si="108"/>
        <v>1</v>
      </c>
      <c r="AC219">
        <f t="shared" si="109"/>
        <v>1</v>
      </c>
      <c r="AD219">
        <f t="shared" si="118"/>
        <v>6.6666666666667096E-3</v>
      </c>
      <c r="AE219">
        <f t="shared" si="119"/>
        <v>1</v>
      </c>
      <c r="AF219">
        <f t="shared" si="110"/>
        <v>6.6666666666667096E-3</v>
      </c>
      <c r="AR219" s="26">
        <f t="shared" si="111"/>
        <v>0</v>
      </c>
      <c r="AS219" s="26">
        <f t="shared" si="112"/>
        <v>0</v>
      </c>
      <c r="AT219" s="26">
        <f t="shared" si="113"/>
        <v>0</v>
      </c>
      <c r="AU219" s="26">
        <f t="shared" si="114"/>
        <v>0</v>
      </c>
      <c r="AV219" s="26">
        <f t="shared" si="115"/>
        <v>0</v>
      </c>
      <c r="AW219" s="26">
        <f t="shared" si="116"/>
        <v>0</v>
      </c>
      <c r="AX219" s="26" t="str">
        <f t="shared" si="117"/>
        <v/>
      </c>
    </row>
    <row r="220" spans="1:50" x14ac:dyDescent="0.25">
      <c r="A220" s="1"/>
      <c r="B220" s="1"/>
      <c r="C220" s="1"/>
      <c r="D220" s="1"/>
      <c r="E220" s="1"/>
      <c r="F220" s="1"/>
      <c r="G220" s="1"/>
      <c r="H220" s="1"/>
      <c r="I220" s="1"/>
      <c r="J220" s="1"/>
      <c r="K220" s="1"/>
      <c r="L220" s="1"/>
      <c r="M220" s="1"/>
      <c r="N220" s="1"/>
      <c r="O220" s="1"/>
      <c r="P220" s="1"/>
      <c r="Q220" s="1"/>
      <c r="R220" s="1"/>
      <c r="S220" s="1"/>
      <c r="T220" s="1"/>
    </row>
    <row r="221" spans="1:50" x14ac:dyDescent="0.25">
      <c r="A221" s="1"/>
      <c r="B221" s="3" t="s">
        <v>1</v>
      </c>
      <c r="C221" s="2">
        <f t="shared" ref="C221:H221" si="120">AVERAGE(C20:C219)</f>
        <v>34.917528485124762</v>
      </c>
      <c r="D221" s="2">
        <f t="shared" si="120"/>
        <v>8.8951900066962093</v>
      </c>
      <c r="E221" s="2">
        <f t="shared" si="120"/>
        <v>0.82239290363656092</v>
      </c>
      <c r="F221" s="2">
        <f t="shared" si="120"/>
        <v>46664.945355697237</v>
      </c>
      <c r="G221" s="2">
        <f t="shared" si="120"/>
        <v>-2968.1857205927108</v>
      </c>
      <c r="H221" s="2">
        <f t="shared" si="120"/>
        <v>-6239.3795341566474</v>
      </c>
      <c r="I221" s="4"/>
      <c r="J221" s="4"/>
      <c r="K221" s="4"/>
      <c r="L221" s="4"/>
      <c r="M221" s="4"/>
      <c r="N221" s="4"/>
      <c r="O221" s="4"/>
      <c r="P221" s="4"/>
      <c r="Q221" s="4"/>
      <c r="R221" s="1"/>
      <c r="S221" s="1"/>
      <c r="T221" s="1"/>
    </row>
    <row r="222" spans="1:50" x14ac:dyDescent="0.25">
      <c r="A222" s="1"/>
      <c r="B222" s="1"/>
      <c r="C222" s="4"/>
      <c r="D222" s="4"/>
      <c r="E222" s="4"/>
      <c r="F222" s="4"/>
      <c r="G222" s="4"/>
      <c r="H222" s="4"/>
      <c r="I222" s="1"/>
      <c r="J222" s="1"/>
      <c r="K222" s="1"/>
      <c r="L222" s="4"/>
      <c r="M222" s="1"/>
      <c r="N222" s="1"/>
      <c r="O222" s="1"/>
      <c r="P222" s="1"/>
      <c r="Q222" s="1"/>
      <c r="R222" s="1"/>
      <c r="S222" s="1"/>
      <c r="T222" s="1"/>
      <c r="U222" s="166" t="s">
        <v>252</v>
      </c>
      <c r="V222" s="166" t="s">
        <v>253</v>
      </c>
      <c r="W222" s="166" t="s">
        <v>254</v>
      </c>
    </row>
    <row r="223" spans="1:50" x14ac:dyDescent="0.25">
      <c r="A223" s="1"/>
      <c r="B223" s="3" t="s">
        <v>0</v>
      </c>
      <c r="C223" s="2">
        <f t="shared" ref="C223:H223" si="121">STDEVP(C20:C219)</f>
        <v>8.2669691429078807</v>
      </c>
      <c r="D223" s="2">
        <f t="shared" si="121"/>
        <v>6.9390267581513116</v>
      </c>
      <c r="E223" s="2">
        <f t="shared" si="121"/>
        <v>0.59683982042195383</v>
      </c>
      <c r="F223" s="2">
        <f t="shared" si="121"/>
        <v>36739.989672512143</v>
      </c>
      <c r="G223" s="2">
        <f t="shared" si="121"/>
        <v>4198.4599884831032</v>
      </c>
      <c r="H223" s="2">
        <f t="shared" si="121"/>
        <v>7308.1527096209493</v>
      </c>
      <c r="I223" s="4"/>
      <c r="J223" s="4"/>
      <c r="K223" s="4"/>
      <c r="L223" s="4"/>
      <c r="M223" s="4"/>
      <c r="N223" s="4"/>
      <c r="O223" s="4"/>
      <c r="P223" s="4"/>
      <c r="Q223" s="4"/>
      <c r="R223" s="1"/>
      <c r="S223" s="1"/>
      <c r="T223" s="1"/>
      <c r="U223" s="166">
        <f>SUM(U20:U219)</f>
        <v>50</v>
      </c>
      <c r="V223" s="166">
        <f>SUM(V20:V219)</f>
        <v>150</v>
      </c>
      <c r="W223" s="166">
        <f>SUM(U223+V223)</f>
        <v>200</v>
      </c>
    </row>
    <row r="224" spans="1:50" x14ac:dyDescent="0.25">
      <c r="A224" s="1"/>
      <c r="B224" s="1"/>
      <c r="C224" s="1"/>
      <c r="D224" s="1"/>
      <c r="E224" s="1"/>
      <c r="F224" s="1"/>
      <c r="G224" s="1"/>
      <c r="H224" s="1"/>
      <c r="I224" s="1"/>
      <c r="J224" s="1"/>
      <c r="K224" s="1"/>
      <c r="L224" s="1"/>
      <c r="M224" s="1"/>
      <c r="N224" s="1"/>
      <c r="O224" s="1"/>
      <c r="P224" s="1"/>
      <c r="Q224" s="1"/>
      <c r="R224" s="1"/>
      <c r="S224" s="1"/>
      <c r="T224" s="1"/>
    </row>
    <row r="225" spans="1:20" x14ac:dyDescent="0.25">
      <c r="A225" s="1"/>
      <c r="B225" s="1"/>
      <c r="C225" s="1"/>
      <c r="D225" s="1"/>
      <c r="E225" s="1"/>
      <c r="F225" s="1"/>
      <c r="G225" s="1"/>
      <c r="H225" s="1"/>
      <c r="I225" s="1"/>
      <c r="J225" s="1"/>
      <c r="K225" s="1"/>
      <c r="L225" s="1"/>
      <c r="M225" s="1"/>
      <c r="N225" s="1"/>
      <c r="O225" s="1"/>
      <c r="P225" s="1"/>
      <c r="Q225" s="1"/>
      <c r="R225" s="1"/>
      <c r="S225" s="1"/>
      <c r="T225" s="1"/>
    </row>
    <row r="227" spans="1:20" ht="21" x14ac:dyDescent="0.35">
      <c r="K227" s="52"/>
      <c r="L227" s="155" t="s">
        <v>3</v>
      </c>
      <c r="M227" s="155" t="s">
        <v>4</v>
      </c>
      <c r="N227" s="155" t="s">
        <v>5</v>
      </c>
      <c r="O227" s="155" t="s">
        <v>6</v>
      </c>
      <c r="P227" s="155" t="s">
        <v>7</v>
      </c>
      <c r="Q227" s="155" t="s">
        <v>8</v>
      </c>
      <c r="R227" s="155" t="s">
        <v>2</v>
      </c>
    </row>
    <row r="228" spans="1:20" x14ac:dyDescent="0.25">
      <c r="K228" s="26"/>
      <c r="L228" s="156">
        <f t="array" ref="L228:R232">LINEST(R20:R219, L20:Q219, TRUE, TRUE)</f>
        <v>-6.1975409745119593E-2</v>
      </c>
      <c r="M228" s="156">
        <v>-0.19090903989856073</v>
      </c>
      <c r="N228" s="156">
        <v>-3.3126540644970941E-2</v>
      </c>
      <c r="O228" s="156">
        <v>-8.5312053953093582E-3</v>
      </c>
      <c r="P228" s="156">
        <v>-0.12042356986532432</v>
      </c>
      <c r="Q228" s="156">
        <v>-8.093425261204748E-2</v>
      </c>
      <c r="R228" s="156">
        <v>0.24999999999999994</v>
      </c>
    </row>
    <row r="229" spans="1:20" x14ac:dyDescent="0.25">
      <c r="K229" s="159" t="s">
        <v>67</v>
      </c>
      <c r="L229" s="156">
        <v>3.7595891967278201E-2</v>
      </c>
      <c r="M229" s="156">
        <v>3.8286746223840012E-2</v>
      </c>
      <c r="N229" s="156">
        <v>4.1832455287570645E-2</v>
      </c>
      <c r="O229" s="156">
        <v>2.6471055729557099E-2</v>
      </c>
      <c r="P229" s="156">
        <v>3.6336266466097215E-2</v>
      </c>
      <c r="Q229" s="156">
        <v>3.3413063171193032E-2</v>
      </c>
      <c r="R229" s="156">
        <v>2.6352856175042599E-2</v>
      </c>
    </row>
    <row r="230" spans="1:20" x14ac:dyDescent="0.25">
      <c r="K230" s="159" t="s">
        <v>68</v>
      </c>
      <c r="L230" s="156">
        <v>0.28515576257909969</v>
      </c>
      <c r="M230" s="156">
        <v>0.3726856661001281</v>
      </c>
      <c r="N230" s="156" t="e">
        <v>#N/A</v>
      </c>
      <c r="O230" s="156" t="e">
        <v>#N/A</v>
      </c>
      <c r="P230" s="156" t="e">
        <v>#N/A</v>
      </c>
      <c r="Q230" s="156" t="e">
        <v>#N/A</v>
      </c>
      <c r="R230" s="156" t="e">
        <v>#N/A</v>
      </c>
    </row>
    <row r="231" spans="1:20" x14ac:dyDescent="0.25">
      <c r="K231" s="26"/>
      <c r="L231" s="156">
        <v>12.83148115742628</v>
      </c>
      <c r="M231" s="156">
        <v>193</v>
      </c>
      <c r="N231" s="156" t="e">
        <v>#N/A</v>
      </c>
      <c r="O231" s="156" t="e">
        <v>#N/A</v>
      </c>
      <c r="P231" s="156" t="e">
        <v>#N/A</v>
      </c>
      <c r="Q231" s="156" t="e">
        <v>#N/A</v>
      </c>
      <c r="R231" s="156" t="e">
        <v>#N/A</v>
      </c>
    </row>
    <row r="232" spans="1:20" x14ac:dyDescent="0.25">
      <c r="K232" s="26"/>
      <c r="L232" s="156">
        <v>10.693341096716239</v>
      </c>
      <c r="M232" s="156">
        <v>26.806658903283761</v>
      </c>
      <c r="N232" s="156" t="e">
        <v>#N/A</v>
      </c>
      <c r="O232" s="156" t="e">
        <v>#N/A</v>
      </c>
      <c r="P232" s="156" t="e">
        <v>#N/A</v>
      </c>
      <c r="Q232" s="156" t="e">
        <v>#N/A</v>
      </c>
      <c r="R232" s="156" t="e">
        <v>#N/A</v>
      </c>
    </row>
    <row r="234" spans="1:20" x14ac:dyDescent="0.25">
      <c r="K234" s="26"/>
      <c r="L234" s="54" t="s">
        <v>53</v>
      </c>
      <c r="M234" s="54" t="s">
        <v>54</v>
      </c>
      <c r="N234" s="54" t="s">
        <v>55</v>
      </c>
      <c r="O234" s="54" t="s">
        <v>56</v>
      </c>
      <c r="P234" s="54" t="s">
        <v>57</v>
      </c>
      <c r="Q234" s="54" t="s">
        <v>58</v>
      </c>
      <c r="R234" s="54" t="s">
        <v>59</v>
      </c>
    </row>
    <row r="235" spans="1:20" x14ac:dyDescent="0.25">
      <c r="K235" s="49"/>
      <c r="L235" s="54" t="s">
        <v>60</v>
      </c>
      <c r="M235" s="54" t="s">
        <v>60</v>
      </c>
      <c r="N235" s="54" t="s">
        <v>60</v>
      </c>
      <c r="O235" s="54" t="s">
        <v>60</v>
      </c>
      <c r="P235" s="54" t="s">
        <v>60</v>
      </c>
      <c r="Q235" s="54" t="s">
        <v>60</v>
      </c>
      <c r="R235" s="54" t="s">
        <v>60</v>
      </c>
    </row>
    <row r="236" spans="1:20" x14ac:dyDescent="0.25">
      <c r="K236" s="49"/>
      <c r="L236" s="54" t="s">
        <v>61</v>
      </c>
      <c r="M236" s="54" t="s">
        <v>62</v>
      </c>
      <c r="N236" s="55"/>
      <c r="O236" s="55"/>
      <c r="P236" s="55"/>
      <c r="Q236" s="55"/>
      <c r="R236" s="55"/>
    </row>
    <row r="237" spans="1:20" x14ac:dyDescent="0.25">
      <c r="K237" s="49"/>
      <c r="L237" s="54" t="s">
        <v>63</v>
      </c>
      <c r="M237" s="54" t="s">
        <v>64</v>
      </c>
      <c r="N237" s="55"/>
      <c r="O237" s="55"/>
      <c r="P237" s="55"/>
      <c r="Q237" s="55"/>
      <c r="R237" s="55"/>
    </row>
    <row r="238" spans="1:20" x14ac:dyDescent="0.25">
      <c r="K238" s="49"/>
      <c r="L238" s="54" t="s">
        <v>65</v>
      </c>
      <c r="M238" s="54" t="s">
        <v>66</v>
      </c>
      <c r="N238" s="55"/>
      <c r="O238" s="55"/>
      <c r="P238" s="55"/>
      <c r="Q238" s="55"/>
      <c r="R238" s="55"/>
    </row>
    <row r="239" spans="1:20" x14ac:dyDescent="0.25">
      <c r="K239" s="49"/>
      <c r="L239" s="49"/>
      <c r="M239" s="51"/>
      <c r="N239" s="51"/>
      <c r="O239" s="51"/>
      <c r="P239" s="51"/>
      <c r="Q239" s="51"/>
      <c r="R239" s="50"/>
    </row>
    <row r="240" spans="1:20" x14ac:dyDescent="0.25">
      <c r="K240" s="73" t="s">
        <v>73</v>
      </c>
      <c r="L240" s="188" t="s">
        <v>86</v>
      </c>
      <c r="M240" s="189"/>
      <c r="N240" s="189"/>
      <c r="O240" s="189"/>
      <c r="P240" s="189"/>
      <c r="Q240" s="189"/>
      <c r="R240" s="50"/>
    </row>
    <row r="242" spans="11:18" x14ac:dyDescent="0.25">
      <c r="K242" s="157" t="s">
        <v>248</v>
      </c>
      <c r="L242" s="157" t="s">
        <v>3</v>
      </c>
      <c r="M242" s="157" t="s">
        <v>4</v>
      </c>
      <c r="N242" s="157" t="s">
        <v>5</v>
      </c>
      <c r="O242" s="157" t="s">
        <v>6</v>
      </c>
      <c r="P242" s="157" t="s">
        <v>7</v>
      </c>
      <c r="Q242" s="157" t="s">
        <v>8</v>
      </c>
      <c r="R242" s="157" t="s">
        <v>2</v>
      </c>
    </row>
    <row r="243" spans="11:18" x14ac:dyDescent="0.25">
      <c r="K243" s="157" t="s">
        <v>249</v>
      </c>
      <c r="L243" s="76">
        <v>-7.4627683332910796E-2</v>
      </c>
      <c r="M243" s="76">
        <v>-0.18638399333568773</v>
      </c>
      <c r="N243" s="76">
        <v>-8.3504167319893921E-2</v>
      </c>
      <c r="O243" s="76">
        <v>3.2318965885900587E-2</v>
      </c>
      <c r="P243" s="76">
        <v>-0.18716567579020368</v>
      </c>
      <c r="Q243" s="76">
        <v>-2.2812197148846438E-2</v>
      </c>
      <c r="R243" s="76">
        <v>0.25000000000000011</v>
      </c>
    </row>
    <row r="244" spans="11:18" x14ac:dyDescent="0.25">
      <c r="K244" s="157" t="s">
        <v>250</v>
      </c>
      <c r="L244" s="158">
        <v>3.6848652561116399E-2</v>
      </c>
      <c r="M244" s="158">
        <v>3.9500479140486211E-2</v>
      </c>
      <c r="N244" s="158">
        <v>4.6568933483411734E-2</v>
      </c>
      <c r="O244" s="158">
        <v>2.7055992911429235E-2</v>
      </c>
      <c r="P244" s="158">
        <v>3.6562257348144112E-2</v>
      </c>
      <c r="Q244" s="158">
        <v>3.2511853063438727E-2</v>
      </c>
      <c r="R244" s="158">
        <v>2.6810804559003351E-2</v>
      </c>
    </row>
    <row r="245" spans="11:18" x14ac:dyDescent="0.25">
      <c r="K245" s="157" t="s">
        <v>251</v>
      </c>
      <c r="L245" s="158">
        <v>0.26009539449329355</v>
      </c>
      <c r="M245" s="158">
        <v>0.37916203425476946</v>
      </c>
      <c r="N245" s="158" t="e">
        <v>#N/A</v>
      </c>
      <c r="O245" s="158" t="e">
        <v>#N/A</v>
      </c>
      <c r="P245" s="158" t="e">
        <v>#N/A</v>
      </c>
      <c r="Q245" s="158" t="e">
        <v>#N/A</v>
      </c>
      <c r="R245" s="158" t="e">
        <v>#N/A</v>
      </c>
    </row>
    <row r="254" spans="11:18" x14ac:dyDescent="0.25">
      <c r="L254" s="175" t="s">
        <v>3</v>
      </c>
      <c r="M254" s="175" t="s">
        <v>4</v>
      </c>
      <c r="N254" s="175" t="s">
        <v>5</v>
      </c>
      <c r="O254" s="175" t="s">
        <v>6</v>
      </c>
      <c r="P254" s="175" t="s">
        <v>7</v>
      </c>
      <c r="Q254" s="175" t="s">
        <v>8</v>
      </c>
      <c r="R254" s="175" t="s">
        <v>2</v>
      </c>
    </row>
    <row r="255" spans="11:18" x14ac:dyDescent="0.25">
      <c r="L255" s="175">
        <v>-7.4627683332910796E-2</v>
      </c>
      <c r="M255" s="175">
        <v>-0.18638399333568773</v>
      </c>
      <c r="N255" s="175">
        <v>-8.3504167319893921E-2</v>
      </c>
      <c r="O255" s="175">
        <v>3.2318965885900587E-2</v>
      </c>
      <c r="P255" s="175">
        <v>-0.18716567579020368</v>
      </c>
      <c r="Q255" s="175">
        <v>-2.2812197148846438E-2</v>
      </c>
      <c r="R255" s="175">
        <v>0.25000000000000011</v>
      </c>
    </row>
  </sheetData>
  <sortState ref="B20:Z219">
    <sortCondition descending="1" ref="T20:T219"/>
  </sortState>
  <mergeCells count="1">
    <mergeCell ref="L240:Q240"/>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instructions</vt:lpstr>
      <vt:lpstr>Training Set</vt:lpstr>
      <vt:lpstr>Training Set-WORK</vt:lpstr>
      <vt:lpstr>Applicant</vt:lpstr>
      <vt:lpstr>Binary Performance Metrics</vt:lpstr>
      <vt:lpstr>Information Gain Calculator</vt:lpstr>
      <vt:lpstr>Test Set-Corrected 11.4.16</vt:lpstr>
      <vt:lpstr>Test Set-Corrected-WORK</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dcterms:created xsi:type="dcterms:W3CDTF">2017-03-07T15:25:14Z</dcterms:created>
  <dcterms:modified xsi:type="dcterms:W3CDTF">2021-09-22T20:13:36Z</dcterms:modified>
</cp:coreProperties>
</file>