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bscheid/Documents/Important/Budgeting/"/>
    </mc:Choice>
  </mc:AlternateContent>
  <xr:revisionPtr revIDLastSave="0" documentId="13_ncr:1_{68AEB733-E3D6-7441-996F-C2F70F79ADB6}" xr6:coauthVersionLast="36" xr6:coauthVersionMax="36" xr10:uidLastSave="{00000000-0000-0000-0000-000000000000}"/>
  <bookViews>
    <workbookView xWindow="1080" yWindow="460" windowWidth="30580" windowHeight="20540" activeTab="1" xr2:uid="{EC538DAE-AD56-9743-90EB-38AD84F38AE4}"/>
  </bookViews>
  <sheets>
    <sheet name="Master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t" sheetId="10" r:id="rId10"/>
    <sheet name="Oct" sheetId="11" r:id="rId11"/>
    <sheet name="Nov" sheetId="12" r:id="rId12"/>
    <sheet name="Dec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2" i="1"/>
  <c r="D20" i="1"/>
  <c r="S8" i="1" s="1"/>
  <c r="S4" i="1"/>
  <c r="S6" i="1" s="1"/>
  <c r="J3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1" i="13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" i="12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" i="9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" i="6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E14" i="1"/>
  <c r="F14" i="1"/>
  <c r="G14" i="1"/>
  <c r="H14" i="1"/>
  <c r="I14" i="1"/>
  <c r="E8" i="1"/>
  <c r="F8" i="1"/>
  <c r="G8" i="1"/>
  <c r="H8" i="1"/>
  <c r="I8" i="1"/>
  <c r="T5" i="1" l="1"/>
  <c r="D13" i="1" s="1"/>
  <c r="P20" i="1"/>
  <c r="P21" i="1"/>
  <c r="P19" i="1"/>
  <c r="O20" i="1"/>
  <c r="O21" i="1"/>
  <c r="O19" i="1"/>
  <c r="O22" i="1" s="1"/>
  <c r="N20" i="1"/>
  <c r="N21" i="1"/>
  <c r="N19" i="1"/>
  <c r="N23" i="1" s="1"/>
  <c r="M20" i="1"/>
  <c r="M21" i="1"/>
  <c r="M19" i="1"/>
  <c r="L20" i="1"/>
  <c r="L21" i="1"/>
  <c r="L19" i="1"/>
  <c r="K20" i="1"/>
  <c r="K21" i="1"/>
  <c r="K19" i="1"/>
  <c r="K22" i="1" s="1"/>
  <c r="J20" i="1"/>
  <c r="J21" i="1"/>
  <c r="J19" i="1"/>
  <c r="H18" i="1"/>
  <c r="I18" i="1"/>
  <c r="I17" i="1"/>
  <c r="I16" i="1"/>
  <c r="I15" i="1"/>
  <c r="I13" i="1"/>
  <c r="I12" i="1"/>
  <c r="I11" i="1"/>
  <c r="I10" i="1"/>
  <c r="I9" i="1"/>
  <c r="I7" i="1"/>
  <c r="I6" i="1"/>
  <c r="I5" i="1"/>
  <c r="I4" i="1"/>
  <c r="H12" i="1"/>
  <c r="H11" i="1"/>
  <c r="J23" i="1" l="1"/>
  <c r="P23" i="1"/>
  <c r="P22" i="1"/>
  <c r="O23" i="1"/>
  <c r="N22" i="1"/>
  <c r="M22" i="1"/>
  <c r="M23" i="1"/>
  <c r="L22" i="1"/>
  <c r="L23" i="1"/>
  <c r="K23" i="1"/>
  <c r="J22" i="1"/>
  <c r="I21" i="1"/>
  <c r="I20" i="1"/>
  <c r="I3" i="1"/>
  <c r="I19" i="1" s="1"/>
  <c r="H3" i="1"/>
  <c r="I23" i="1" l="1"/>
  <c r="I22" i="1"/>
  <c r="G18" i="1" l="1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H17" i="1"/>
  <c r="H16" i="1"/>
  <c r="H15" i="1"/>
  <c r="H13" i="1"/>
  <c r="H10" i="1"/>
  <c r="H9" i="1"/>
  <c r="H7" i="1"/>
  <c r="H6" i="1"/>
  <c r="H5" i="1"/>
  <c r="H4" i="1"/>
  <c r="G17" i="1"/>
  <c r="G16" i="1"/>
  <c r="G15" i="1"/>
  <c r="G13" i="1"/>
  <c r="G21" i="1" s="1"/>
  <c r="G12" i="1"/>
  <c r="G11" i="1"/>
  <c r="G10" i="1"/>
  <c r="G9" i="1"/>
  <c r="G7" i="1"/>
  <c r="G6" i="1"/>
  <c r="G5" i="1"/>
  <c r="G4" i="1"/>
  <c r="G3" i="1"/>
  <c r="F18" i="1"/>
  <c r="H19" i="1" l="1"/>
  <c r="H21" i="1"/>
  <c r="H20" i="1"/>
  <c r="G20" i="1"/>
  <c r="G19" i="1"/>
  <c r="I30" i="1"/>
  <c r="J30" i="1"/>
  <c r="F17" i="1"/>
  <c r="F16" i="1"/>
  <c r="F15" i="1"/>
  <c r="F13" i="1"/>
  <c r="F21" i="1" s="1"/>
  <c r="F12" i="1"/>
  <c r="F11" i="1"/>
  <c r="F10" i="1"/>
  <c r="F9" i="1"/>
  <c r="F7" i="1"/>
  <c r="F6" i="1"/>
  <c r="F5" i="1"/>
  <c r="F4" i="1"/>
  <c r="F3" i="1"/>
  <c r="H23" i="1" l="1"/>
  <c r="H22" i="1"/>
  <c r="G22" i="1"/>
  <c r="G23" i="1"/>
  <c r="F19" i="1"/>
  <c r="F23" i="1" s="1"/>
  <c r="F30" i="1"/>
  <c r="F20" i="1"/>
  <c r="E18" i="1"/>
  <c r="D21" i="1"/>
  <c r="D23" i="1" s="1"/>
  <c r="F22" i="1" l="1"/>
  <c r="S9" i="1"/>
  <c r="S11" i="1" s="1"/>
  <c r="E31" i="1"/>
  <c r="E4" i="1"/>
  <c r="D31" i="1" l="1"/>
  <c r="D30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" i="2"/>
  <c r="E17" i="1" l="1"/>
  <c r="E16" i="1"/>
  <c r="E15" i="1"/>
  <c r="E13" i="1"/>
  <c r="E21" i="1" s="1"/>
  <c r="E12" i="1"/>
  <c r="E11" i="1"/>
  <c r="E10" i="1"/>
  <c r="E9" i="1"/>
  <c r="E7" i="1"/>
  <c r="E6" i="1"/>
  <c r="E5" i="1"/>
  <c r="E3" i="1"/>
  <c r="E19" i="1" l="1"/>
  <c r="E30" i="1"/>
  <c r="E20" i="1"/>
  <c r="G30" i="1"/>
  <c r="H30" i="1"/>
  <c r="N30" i="1" l="1"/>
  <c r="E22" i="1"/>
  <c r="E23" i="1"/>
  <c r="K30" i="1"/>
  <c r="M30" i="1"/>
  <c r="O30" i="1"/>
  <c r="P30" i="1"/>
  <c r="L30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</calcChain>
</file>

<file path=xl/sharedStrings.xml><?xml version="1.0" encoding="utf-8"?>
<sst xmlns="http://schemas.openxmlformats.org/spreadsheetml/2006/main" count="165" uniqueCount="66">
  <si>
    <t>Dining</t>
  </si>
  <si>
    <t>Grocery</t>
  </si>
  <si>
    <t>Entertainment</t>
  </si>
  <si>
    <t>Merchandise</t>
  </si>
  <si>
    <t>Airfare</t>
  </si>
  <si>
    <t>Charity</t>
  </si>
  <si>
    <t>Rent</t>
  </si>
  <si>
    <t>Budget</t>
  </si>
  <si>
    <t>May</t>
  </si>
  <si>
    <t>Jan</t>
  </si>
  <si>
    <t>Feb</t>
  </si>
  <si>
    <t>Mar</t>
  </si>
  <si>
    <t>April</t>
  </si>
  <si>
    <t>June</t>
  </si>
  <si>
    <t xml:space="preserve">July </t>
  </si>
  <si>
    <t>Aug</t>
  </si>
  <si>
    <t>Sept</t>
  </si>
  <si>
    <t>Oct</t>
  </si>
  <si>
    <t>Nov</t>
  </si>
  <si>
    <t>Dec</t>
  </si>
  <si>
    <t>Total:</t>
  </si>
  <si>
    <t xml:space="preserve"> Transaction Date</t>
  </si>
  <si>
    <t xml:space="preserve"> Posted Date</t>
  </si>
  <si>
    <t xml:space="preserve"> Description</t>
  </si>
  <si>
    <t xml:space="preserve"> Category</t>
  </si>
  <si>
    <t xml:space="preserve"> Debit</t>
  </si>
  <si>
    <t xml:space="preserve"> Credit</t>
  </si>
  <si>
    <t>Payment</t>
  </si>
  <si>
    <t>Paycheck</t>
  </si>
  <si>
    <t>Taxes</t>
  </si>
  <si>
    <t>Utilities</t>
  </si>
  <si>
    <t>Misc</t>
  </si>
  <si>
    <t>Phone</t>
  </si>
  <si>
    <t>Transportation</t>
  </si>
  <si>
    <t>Savings</t>
  </si>
  <si>
    <t>Fixed</t>
  </si>
  <si>
    <t>2019 Budget &amp; Spending Tracker</t>
  </si>
  <si>
    <t>Flex Budget</t>
  </si>
  <si>
    <t>Acct.</t>
  </si>
  <si>
    <t>Total Spending</t>
  </si>
  <si>
    <t>Olive Garden</t>
  </si>
  <si>
    <t>American Heart Association</t>
  </si>
  <si>
    <t>Montly Deposit</t>
  </si>
  <si>
    <t xml:space="preserve">Paycheck </t>
  </si>
  <si>
    <t>Uber Trip</t>
  </si>
  <si>
    <t>Rent Payment</t>
  </si>
  <si>
    <t>Gas</t>
  </si>
  <si>
    <t>Electricity</t>
  </si>
  <si>
    <t>Fixed Spending</t>
  </si>
  <si>
    <t>Variable Spending</t>
  </si>
  <si>
    <t>Net Balance</t>
  </si>
  <si>
    <t>Select Category Below:</t>
  </si>
  <si>
    <t>Pretax Income:</t>
  </si>
  <si>
    <t>Montly Witholding</t>
  </si>
  <si>
    <t>Post-Tax Income:</t>
  </si>
  <si>
    <t>Savings goal:</t>
  </si>
  <si>
    <t>Spending Money</t>
  </si>
  <si>
    <t>Total Fixed Costs:</t>
  </si>
  <si>
    <t>Total Variable Costs:</t>
  </si>
  <si>
    <t>Left to Budget with:</t>
  </si>
  <si>
    <t>-</t>
  </si>
  <si>
    <t>Fees</t>
  </si>
  <si>
    <t>Variable Costs</t>
  </si>
  <si>
    <t>Track Your Budget Goals</t>
  </si>
  <si>
    <t>2019 Budget Setup</t>
  </si>
  <si>
    <t>IRA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</si>
</sst>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rgb="FF4C4C4C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sz val="12"/>
      <color rgb="FF000000"/>
      <name val="Arial"/>
      <family val="2"/>
      <scheme val="minor"/>
    </font>
    <font>
      <sz val="13"/>
      <color rgb="FF333333"/>
      <name val="Verdana"/>
      <family val="2"/>
    </font>
    <font>
      <b/>
      <i/>
      <sz val="12"/>
      <color theme="1"/>
      <name val="Arial"/>
      <family val="2"/>
      <scheme val="minor"/>
    </font>
    <font>
      <b/>
      <sz val="14"/>
      <color theme="1"/>
      <name val="Arial (Body)_x0000_"/>
    </font>
    <font>
      <b/>
      <sz val="14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7B5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1EEE2"/>
        <bgColor indexed="64"/>
      </patternFill>
    </fill>
    <fill>
      <patternFill patternType="solid">
        <fgColor rgb="FFBEDF21"/>
        <bgColor indexed="64"/>
      </patternFill>
    </fill>
    <fill>
      <patternFill patternType="solid">
        <fgColor rgb="FFE787DA"/>
        <bgColor indexed="64"/>
      </patternFill>
    </fill>
    <fill>
      <patternFill patternType="solid">
        <fgColor rgb="FFD5EDFB"/>
        <bgColor rgb="FF000000"/>
      </patternFill>
    </fill>
    <fill>
      <patternFill patternType="solid">
        <fgColor rgb="FFE4F2DB"/>
        <bgColor rgb="FF000000"/>
      </patternFill>
    </fill>
    <fill>
      <patternFill patternType="solid">
        <fgColor rgb="FFF7D9E7"/>
        <bgColor rgb="FF000000"/>
      </patternFill>
    </fill>
    <fill>
      <patternFill patternType="solid">
        <fgColor rgb="FFEDDFF9"/>
        <bgColor rgb="FF000000"/>
      </patternFill>
    </fill>
    <fill>
      <patternFill patternType="solid">
        <fgColor rgb="FFF9EBD9"/>
        <bgColor rgb="FF000000"/>
      </patternFill>
    </fill>
    <fill>
      <patternFill patternType="solid">
        <fgColor rgb="FFABDDF8"/>
        <bgColor rgb="FF000000"/>
      </patternFill>
    </fill>
    <fill>
      <patternFill patternType="solid">
        <fgColor rgb="FFCCE7B8"/>
        <bgColor rgb="FF000000"/>
      </patternFill>
    </fill>
    <fill>
      <patternFill patternType="solid">
        <fgColor rgb="FFE787DA"/>
        <bgColor rgb="FF000000"/>
      </patternFill>
    </fill>
    <fill>
      <patternFill patternType="solid">
        <fgColor rgb="FFE7B5D3"/>
        <bgColor rgb="FF000000"/>
      </patternFill>
    </fill>
    <fill>
      <patternFill patternType="solid">
        <fgColor rgb="FFF3D8B1"/>
        <bgColor rgb="FF000000"/>
      </patternFill>
    </fill>
    <fill>
      <patternFill patternType="solid">
        <fgColor rgb="FFEEB7B0"/>
        <bgColor rgb="FF000000"/>
      </patternFill>
    </fill>
    <fill>
      <patternFill patternType="solid">
        <fgColor rgb="FF81EEE2"/>
        <bgColor rgb="FF000000"/>
      </patternFill>
    </fill>
    <fill>
      <patternFill patternType="solid">
        <fgColor rgb="FFBEDF21"/>
        <bgColor rgb="FF000000"/>
      </patternFill>
    </fill>
    <fill>
      <patternFill patternType="solid">
        <fgColor rgb="FFC7C7C7"/>
        <bgColor rgb="FF000000"/>
      </patternFill>
    </fill>
    <fill>
      <patternFill patternType="solid">
        <fgColor rgb="FFEEB5CE"/>
        <bgColor rgb="FF000000"/>
      </patternFill>
    </fill>
    <fill>
      <patternFill patternType="solid">
        <fgColor rgb="FFDBC1F2"/>
        <bgColor rgb="FF000000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theme="6" tint="0.39997558519241921"/>
      </top>
      <bottom style="medium">
        <color theme="6" tint="0.399975585192419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3"/>
      </bottom>
      <diagonal/>
    </border>
    <border>
      <left style="thin">
        <color theme="2"/>
      </left>
      <right style="thin">
        <color theme="3"/>
      </right>
      <top style="thin">
        <color theme="2"/>
      </top>
      <bottom style="thin">
        <color theme="3"/>
      </bottom>
      <diagonal/>
    </border>
    <border>
      <left style="thin">
        <color theme="2"/>
      </left>
      <right style="thin">
        <color theme="3"/>
      </right>
      <top style="thin">
        <color theme="2"/>
      </top>
      <bottom style="thin">
        <color theme="2"/>
      </bottom>
      <diagonal/>
    </border>
    <border>
      <left style="thin">
        <color theme="3"/>
      </left>
      <right style="thin">
        <color theme="2"/>
      </right>
      <top style="thin">
        <color theme="2"/>
      </top>
      <bottom style="thin">
        <color theme="3"/>
      </bottom>
      <diagonal/>
    </border>
    <border>
      <left style="thin">
        <color theme="3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thin">
        <color theme="3"/>
      </left>
      <right style="thin">
        <color indexed="64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2"/>
      </left>
      <right style="thin">
        <color theme="2"/>
      </right>
      <top style="thin">
        <color theme="3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3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Font="1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3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2" borderId="2" xfId="0" applyFill="1" applyBorder="1"/>
    <xf numFmtId="0" fontId="0" fillId="10" borderId="2" xfId="0" applyFill="1" applyBorder="1"/>
    <xf numFmtId="0" fontId="8" fillId="11" borderId="2" xfId="0" applyFont="1" applyFill="1" applyBorder="1"/>
    <xf numFmtId="0" fontId="8" fillId="0" borderId="0" xfId="0" applyFont="1"/>
    <xf numFmtId="0" fontId="0" fillId="13" borderId="2" xfId="0" applyFill="1" applyBorder="1"/>
    <xf numFmtId="0" fontId="0" fillId="13" borderId="0" xfId="0" applyFill="1"/>
    <xf numFmtId="0" fontId="0" fillId="14" borderId="2" xfId="0" applyFill="1" applyBorder="1"/>
    <xf numFmtId="0" fontId="0" fillId="14" borderId="0" xfId="0" applyFill="1"/>
    <xf numFmtId="0" fontId="8" fillId="11" borderId="0" xfId="0" applyFont="1" applyFill="1" applyBorder="1"/>
    <xf numFmtId="44" fontId="2" fillId="0" borderId="0" xfId="1" applyFont="1"/>
    <xf numFmtId="0" fontId="9" fillId="19" borderId="3" xfId="0" applyFont="1" applyFill="1" applyBorder="1"/>
    <xf numFmtId="0" fontId="9" fillId="20" borderId="4" xfId="0" applyFont="1" applyFill="1" applyBorder="1"/>
    <xf numFmtId="0" fontId="9" fillId="21" borderId="4" xfId="0" applyFont="1" applyFill="1" applyBorder="1"/>
    <xf numFmtId="0" fontId="9" fillId="22" borderId="4" xfId="0" applyFont="1" applyFill="1" applyBorder="1"/>
    <xf numFmtId="0" fontId="9" fillId="23" borderId="4" xfId="0" applyFont="1" applyFill="1" applyBorder="1"/>
    <xf numFmtId="0" fontId="9" fillId="24" borderId="4" xfId="0" applyFont="1" applyFill="1" applyBorder="1"/>
    <xf numFmtId="0" fontId="9" fillId="25" borderId="4" xfId="0" applyFont="1" applyFill="1" applyBorder="1"/>
    <xf numFmtId="0" fontId="9" fillId="26" borderId="4" xfId="0" applyFont="1" applyFill="1" applyBorder="1"/>
    <xf numFmtId="0" fontId="9" fillId="27" borderId="4" xfId="0" applyFont="1" applyFill="1" applyBorder="1"/>
    <xf numFmtId="0" fontId="9" fillId="28" borderId="4" xfId="0" applyFont="1" applyFill="1" applyBorder="1"/>
    <xf numFmtId="0" fontId="9" fillId="29" borderId="4" xfId="0" applyFont="1" applyFill="1" applyBorder="1"/>
    <xf numFmtId="0" fontId="9" fillId="30" borderId="4" xfId="0" applyFont="1" applyFill="1" applyBorder="1"/>
    <xf numFmtId="0" fontId="9" fillId="31" borderId="4" xfId="0" applyFont="1" applyFill="1" applyBorder="1"/>
    <xf numFmtId="0" fontId="9" fillId="32" borderId="4" xfId="0" applyFont="1" applyFill="1" applyBorder="1"/>
    <xf numFmtId="0" fontId="9" fillId="33" borderId="4" xfId="0" applyFont="1" applyFill="1" applyBorder="1"/>
    <xf numFmtId="0" fontId="8" fillId="34" borderId="4" xfId="0" applyFont="1" applyFill="1" applyBorder="1"/>
    <xf numFmtId="44" fontId="0" fillId="0" borderId="0" xfId="1" applyFont="1" applyBorder="1"/>
    <xf numFmtId="0" fontId="0" fillId="0" borderId="0" xfId="0" applyNumberFormat="1"/>
    <xf numFmtId="44" fontId="0" fillId="6" borderId="2" xfId="1" applyFont="1" applyFill="1" applyBorder="1"/>
    <xf numFmtId="44" fontId="0" fillId="5" borderId="2" xfId="1" applyFont="1" applyFill="1" applyBorder="1"/>
    <xf numFmtId="44" fontId="0" fillId="4" borderId="2" xfId="1" applyFont="1" applyFill="1" applyBorder="1"/>
    <xf numFmtId="44" fontId="0" fillId="7" borderId="2" xfId="1" applyFont="1" applyFill="1" applyBorder="1"/>
    <xf numFmtId="44" fontId="0" fillId="3" borderId="2" xfId="1" applyFont="1" applyFill="1" applyBorder="1"/>
    <xf numFmtId="44" fontId="0" fillId="8" borderId="2" xfId="1" applyFont="1" applyFill="1" applyBorder="1"/>
    <xf numFmtId="44" fontId="0" fillId="9" borderId="2" xfId="1" applyFont="1" applyFill="1" applyBorder="1"/>
    <xf numFmtId="44" fontId="0" fillId="18" borderId="2" xfId="1" applyFont="1" applyFill="1" applyBorder="1"/>
    <xf numFmtId="44" fontId="0" fillId="14" borderId="2" xfId="1" applyFont="1" applyFill="1" applyBorder="1"/>
    <xf numFmtId="44" fontId="0" fillId="2" borderId="2" xfId="1" applyFont="1" applyFill="1" applyBorder="1"/>
    <xf numFmtId="44" fontId="0" fillId="16" borderId="2" xfId="1" applyFont="1" applyFill="1" applyBorder="1"/>
    <xf numFmtId="44" fontId="0" fillId="17" borderId="2" xfId="1" applyFont="1" applyFill="1" applyBorder="1"/>
    <xf numFmtId="44" fontId="0" fillId="13" borderId="2" xfId="1" applyFont="1" applyFill="1" applyBorder="1"/>
    <xf numFmtId="44" fontId="0" fillId="10" borderId="2" xfId="1" applyFont="1" applyFill="1" applyBorder="1"/>
    <xf numFmtId="44" fontId="8" fillId="11" borderId="2" xfId="1" applyFont="1" applyFill="1" applyBorder="1"/>
    <xf numFmtId="44" fontId="8" fillId="15" borderId="0" xfId="1" applyFont="1" applyFill="1" applyBorder="1"/>
    <xf numFmtId="44" fontId="0" fillId="0" borderId="1" xfId="1" applyFont="1" applyBorder="1"/>
    <xf numFmtId="44" fontId="0" fillId="0" borderId="0" xfId="0" applyNumberFormat="1"/>
    <xf numFmtId="44" fontId="0" fillId="0" borderId="6" xfId="1" applyNumberFormat="1" applyFont="1" applyBorder="1"/>
    <xf numFmtId="0" fontId="0" fillId="0" borderId="5" xfId="0" applyFont="1" applyBorder="1"/>
    <xf numFmtId="14" fontId="0" fillId="0" borderId="5" xfId="0" applyNumberFormat="1" applyFont="1" applyBorder="1"/>
    <xf numFmtId="44" fontId="0" fillId="0" borderId="5" xfId="1" applyNumberFormat="1" applyFont="1" applyBorder="1"/>
    <xf numFmtId="0" fontId="10" fillId="0" borderId="0" xfId="0" applyFont="1"/>
    <xf numFmtId="44" fontId="4" fillId="0" borderId="0" xfId="1" applyFont="1" applyFill="1" applyBorder="1" applyAlignment="1">
      <alignment horizontal="center"/>
    </xf>
    <xf numFmtId="44" fontId="0" fillId="6" borderId="8" xfId="1" applyFont="1" applyFill="1" applyBorder="1"/>
    <xf numFmtId="44" fontId="0" fillId="5" borderId="8" xfId="1" applyFont="1" applyFill="1" applyBorder="1"/>
    <xf numFmtId="44" fontId="0" fillId="4" borderId="8" xfId="1" applyFont="1" applyFill="1" applyBorder="1"/>
    <xf numFmtId="44" fontId="0" fillId="7" borderId="8" xfId="1" applyFont="1" applyFill="1" applyBorder="1"/>
    <xf numFmtId="44" fontId="0" fillId="3" borderId="8" xfId="1" applyFont="1" applyFill="1" applyBorder="1"/>
    <xf numFmtId="44" fontId="0" fillId="8" borderId="8" xfId="1" applyFont="1" applyFill="1" applyBorder="1"/>
    <xf numFmtId="44" fontId="0" fillId="9" borderId="8" xfId="1" applyFont="1" applyFill="1" applyBorder="1"/>
    <xf numFmtId="44" fontId="0" fillId="18" borderId="8" xfId="1" applyFont="1" applyFill="1" applyBorder="1"/>
    <xf numFmtId="44" fontId="0" fillId="14" borderId="8" xfId="1" applyFont="1" applyFill="1" applyBorder="1"/>
    <xf numFmtId="44" fontId="0" fillId="2" borderId="8" xfId="1" applyFont="1" applyFill="1" applyBorder="1"/>
    <xf numFmtId="44" fontId="0" fillId="16" borderId="8" xfId="1" applyFont="1" applyFill="1" applyBorder="1"/>
    <xf numFmtId="44" fontId="0" fillId="17" borderId="8" xfId="1" applyFont="1" applyFill="1" applyBorder="1"/>
    <xf numFmtId="44" fontId="0" fillId="13" borderId="8" xfId="1" applyFont="1" applyFill="1" applyBorder="1"/>
    <xf numFmtId="44" fontId="0" fillId="10" borderId="8" xfId="1" applyFont="1" applyFill="1" applyBorder="1"/>
    <xf numFmtId="44" fontId="8" fillId="11" borderId="8" xfId="1" applyFont="1" applyFill="1" applyBorder="1"/>
    <xf numFmtId="44" fontId="3" fillId="0" borderId="0" xfId="1" applyFont="1" applyBorder="1"/>
    <xf numFmtId="44" fontId="5" fillId="0" borderId="0" xfId="1" applyFont="1" applyBorder="1"/>
    <xf numFmtId="44" fontId="0" fillId="0" borderId="7" xfId="1" applyFont="1" applyBorder="1"/>
    <xf numFmtId="44" fontId="3" fillId="0" borderId="7" xfId="1" applyFont="1" applyFill="1" applyBorder="1"/>
    <xf numFmtId="44" fontId="2" fillId="0" borderId="7" xfId="1" applyFont="1" applyBorder="1"/>
    <xf numFmtId="0" fontId="0" fillId="0" borderId="10" xfId="0" applyFont="1" applyBorder="1"/>
    <xf numFmtId="0" fontId="4" fillId="0" borderId="11" xfId="0" applyFont="1" applyFill="1" applyBorder="1" applyAlignment="1">
      <alignment horizontal="center"/>
    </xf>
    <xf numFmtId="0" fontId="8" fillId="15" borderId="13" xfId="0" applyFont="1" applyFill="1" applyBorder="1"/>
    <xf numFmtId="0" fontId="0" fillId="0" borderId="13" xfId="0" applyBorder="1"/>
    <xf numFmtId="0" fontId="0" fillId="0" borderId="14" xfId="0" applyBorder="1"/>
    <xf numFmtId="44" fontId="0" fillId="0" borderId="15" xfId="1" applyFont="1" applyBorder="1"/>
    <xf numFmtId="44" fontId="0" fillId="0" borderId="16" xfId="1" applyFont="1" applyBorder="1"/>
    <xf numFmtId="44" fontId="0" fillId="0" borderId="11" xfId="1" applyFont="1" applyBorder="1"/>
    <xf numFmtId="44" fontId="0" fillId="0" borderId="12" xfId="1" applyFont="1" applyBorder="1"/>
    <xf numFmtId="0" fontId="0" fillId="0" borderId="12" xfId="0" applyBorder="1"/>
    <xf numFmtId="0" fontId="0" fillId="0" borderId="11" xfId="0" applyBorder="1"/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14" xfId="0" applyFill="1" applyBorder="1"/>
    <xf numFmtId="44" fontId="2" fillId="0" borderId="10" xfId="1" applyFont="1" applyBorder="1"/>
    <xf numFmtId="44" fontId="2" fillId="0" borderId="12" xfId="1" applyFont="1" applyBorder="1"/>
    <xf numFmtId="44" fontId="2" fillId="0" borderId="11" xfId="1" applyFont="1" applyBorder="1"/>
    <xf numFmtId="44" fontId="3" fillId="0" borderId="7" xfId="1" applyFont="1" applyBorder="1"/>
    <xf numFmtId="0" fontId="0" fillId="6" borderId="17" xfId="0" applyFill="1" applyBorder="1"/>
    <xf numFmtId="0" fontId="0" fillId="5" borderId="17" xfId="0" applyFill="1" applyBorder="1"/>
    <xf numFmtId="0" fontId="0" fillId="4" borderId="17" xfId="0" applyFill="1" applyBorder="1"/>
    <xf numFmtId="0" fontId="0" fillId="7" borderId="17" xfId="0" applyFill="1" applyBorder="1"/>
    <xf numFmtId="0" fontId="0" fillId="3" borderId="17" xfId="0" applyFill="1" applyBorder="1"/>
    <xf numFmtId="0" fontId="0" fillId="8" borderId="17" xfId="0" applyFill="1" applyBorder="1"/>
    <xf numFmtId="0" fontId="0" fillId="9" borderId="17" xfId="0" applyFill="1" applyBorder="1"/>
    <xf numFmtId="0" fontId="0" fillId="18" borderId="17" xfId="0" applyFill="1" applyBorder="1"/>
    <xf numFmtId="0" fontId="0" fillId="14" borderId="17" xfId="0" applyFill="1" applyBorder="1"/>
    <xf numFmtId="0" fontId="0" fillId="2" borderId="17" xfId="0" applyFill="1" applyBorder="1"/>
    <xf numFmtId="0" fontId="0" fillId="16" borderId="17" xfId="0" applyFill="1" applyBorder="1"/>
    <xf numFmtId="0" fontId="0" fillId="17" borderId="17" xfId="0" applyFill="1" applyBorder="1"/>
    <xf numFmtId="0" fontId="0" fillId="13" borderId="17" xfId="0" applyFill="1" applyBorder="1"/>
    <xf numFmtId="0" fontId="0" fillId="10" borderId="17" xfId="0" applyFill="1" applyBorder="1"/>
    <xf numFmtId="0" fontId="8" fillId="11" borderId="17" xfId="0" applyFont="1" applyFill="1" applyBorder="1"/>
    <xf numFmtId="0" fontId="0" fillId="12" borderId="18" xfId="0" applyFill="1" applyBorder="1"/>
    <xf numFmtId="44" fontId="5" fillId="0" borderId="16" xfId="1" applyFont="1" applyBorder="1"/>
    <xf numFmtId="44" fontId="2" fillId="6" borderId="7" xfId="1" applyFont="1" applyFill="1" applyBorder="1"/>
    <xf numFmtId="44" fontId="2" fillId="5" borderId="7" xfId="1" applyFont="1" applyFill="1" applyBorder="1"/>
    <xf numFmtId="44" fontId="2" fillId="4" borderId="7" xfId="1" applyFont="1" applyFill="1" applyBorder="1"/>
    <xf numFmtId="44" fontId="2" fillId="7" borderId="7" xfId="1" applyFont="1" applyFill="1" applyBorder="1"/>
    <xf numFmtId="44" fontId="2" fillId="3" borderId="7" xfId="1" applyFont="1" applyFill="1" applyBorder="1"/>
    <xf numFmtId="44" fontId="2" fillId="8" borderId="7" xfId="1" applyFont="1" applyFill="1" applyBorder="1"/>
    <xf numFmtId="44" fontId="2" fillId="9" borderId="7" xfId="1" applyFont="1" applyFill="1" applyBorder="1"/>
    <xf numFmtId="44" fontId="2" fillId="18" borderId="7" xfId="1" applyFont="1" applyFill="1" applyBorder="1"/>
    <xf numFmtId="44" fontId="2" fillId="14" borderId="7" xfId="1" applyFont="1" applyFill="1" applyBorder="1"/>
    <xf numFmtId="44" fontId="2" fillId="2" borderId="7" xfId="1" applyFont="1" applyFill="1" applyBorder="1"/>
    <xf numFmtId="44" fontId="2" fillId="16" borderId="7" xfId="1" applyFont="1" applyFill="1" applyBorder="1"/>
    <xf numFmtId="44" fontId="2" fillId="17" borderId="7" xfId="1" applyFont="1" applyFill="1" applyBorder="1"/>
    <xf numFmtId="44" fontId="2" fillId="13" borderId="7" xfId="1" applyFont="1" applyFill="1" applyBorder="1"/>
    <xf numFmtId="44" fontId="2" fillId="10" borderId="7" xfId="1" applyFont="1" applyFill="1" applyBorder="1"/>
    <xf numFmtId="44" fontId="7" fillId="11" borderId="7" xfId="1" applyFont="1" applyFill="1" applyBorder="1"/>
    <xf numFmtId="44" fontId="11" fillId="0" borderId="11" xfId="1" applyFont="1" applyFill="1" applyBorder="1" applyAlignment="1">
      <alignment horizontal="center"/>
    </xf>
    <xf numFmtId="44" fontId="0" fillId="6" borderId="9" xfId="1" applyFont="1" applyFill="1" applyBorder="1"/>
    <xf numFmtId="44" fontId="0" fillId="5" borderId="9" xfId="1" applyFont="1" applyFill="1" applyBorder="1"/>
    <xf numFmtId="44" fontId="0" fillId="4" borderId="9" xfId="1" applyFont="1" applyFill="1" applyBorder="1"/>
    <xf numFmtId="44" fontId="0" fillId="7" borderId="9" xfId="1" applyFont="1" applyFill="1" applyBorder="1"/>
    <xf numFmtId="44" fontId="0" fillId="3" borderId="9" xfId="1" applyFont="1" applyFill="1" applyBorder="1"/>
    <xf numFmtId="44" fontId="0" fillId="8" borderId="9" xfId="1" applyFont="1" applyFill="1" applyBorder="1"/>
    <xf numFmtId="44" fontId="0" fillId="9" borderId="9" xfId="1" applyFont="1" applyFill="1" applyBorder="1"/>
    <xf numFmtId="44" fontId="0" fillId="18" borderId="9" xfId="1" applyFont="1" applyFill="1" applyBorder="1"/>
    <xf numFmtId="44" fontId="0" fillId="14" borderId="9" xfId="1" applyFont="1" applyFill="1" applyBorder="1"/>
    <xf numFmtId="44" fontId="0" fillId="2" borderId="9" xfId="1" applyFont="1" applyFill="1" applyBorder="1"/>
    <xf numFmtId="44" fontId="0" fillId="16" borderId="9" xfId="1" applyFont="1" applyFill="1" applyBorder="1"/>
    <xf numFmtId="44" fontId="0" fillId="17" borderId="9" xfId="1" applyFont="1" applyFill="1" applyBorder="1"/>
    <xf numFmtId="44" fontId="0" fillId="13" borderId="9" xfId="1" applyFont="1" applyFill="1" applyBorder="1"/>
    <xf numFmtId="44" fontId="0" fillId="10" borderId="9" xfId="1" applyFont="1" applyFill="1" applyBorder="1"/>
    <xf numFmtId="44" fontId="8" fillId="11" borderId="9" xfId="1" applyFont="1" applyFill="1" applyBorder="1"/>
    <xf numFmtId="44" fontId="8" fillId="15" borderId="7" xfId="1" applyFont="1" applyFill="1" applyBorder="1"/>
    <xf numFmtId="44" fontId="7" fillId="15" borderId="15" xfId="1" applyFont="1" applyFill="1" applyBorder="1"/>
    <xf numFmtId="44" fontId="5" fillId="0" borderId="19" xfId="1" applyFont="1" applyBorder="1"/>
    <xf numFmtId="0" fontId="5" fillId="0" borderId="19" xfId="0" applyFont="1" applyBorder="1"/>
    <xf numFmtId="44" fontId="0" fillId="0" borderId="19" xfId="1" applyFont="1" applyBorder="1"/>
    <xf numFmtId="44" fontId="0" fillId="0" borderId="20" xfId="1" applyFont="1" applyBorder="1"/>
    <xf numFmtId="0" fontId="5" fillId="0" borderId="22" xfId="0" applyFont="1" applyBorder="1"/>
    <xf numFmtId="44" fontId="0" fillId="0" borderId="21" xfId="1" applyFont="1" applyBorder="1"/>
    <xf numFmtId="44" fontId="5" fillId="0" borderId="24" xfId="1" applyFont="1" applyBorder="1"/>
    <xf numFmtId="44" fontId="0" fillId="0" borderId="23" xfId="1" applyFont="1" applyBorder="1"/>
    <xf numFmtId="44" fontId="2" fillId="0" borderId="0" xfId="1" applyFont="1" applyAlignment="1">
      <alignment horizontal="left" vertical="top"/>
    </xf>
    <xf numFmtId="44" fontId="12" fillId="0" borderId="0" xfId="1" applyFont="1" applyAlignment="1">
      <alignment horizontal="left" vertical="top"/>
    </xf>
    <xf numFmtId="0" fontId="3" fillId="0" borderId="10" xfId="0" applyFont="1" applyBorder="1"/>
    <xf numFmtId="0" fontId="6" fillId="0" borderId="16" xfId="0" applyFont="1" applyBorder="1" applyAlignment="1">
      <alignment horizontal="center" vertical="center"/>
    </xf>
    <xf numFmtId="0" fontId="0" fillId="0" borderId="25" xfId="0" applyBorder="1" applyAlignment="1">
      <alignment horizontal="center" textRotation="90"/>
    </xf>
    <xf numFmtId="0" fontId="0" fillId="0" borderId="26" xfId="0" applyBorder="1" applyAlignment="1">
      <alignment horizontal="center" textRotation="90"/>
    </xf>
    <xf numFmtId="0" fontId="0" fillId="0" borderId="27" xfId="0" applyBorder="1" applyAlignment="1">
      <alignment horizontal="center" textRotation="90"/>
    </xf>
    <xf numFmtId="0" fontId="0" fillId="0" borderId="25" xfId="0" applyBorder="1" applyAlignment="1">
      <alignment textRotation="90"/>
    </xf>
    <xf numFmtId="0" fontId="0" fillId="0" borderId="26" xfId="0" applyBorder="1" applyAlignment="1">
      <alignment textRotation="90"/>
    </xf>
    <xf numFmtId="0" fontId="0" fillId="0" borderId="27" xfId="0" applyBorder="1" applyAlignment="1">
      <alignment textRotation="90"/>
    </xf>
    <xf numFmtId="0" fontId="0" fillId="0" borderId="30" xfId="0" applyBorder="1"/>
    <xf numFmtId="0" fontId="0" fillId="0" borderId="31" xfId="0" applyBorder="1"/>
    <xf numFmtId="44" fontId="0" fillId="0" borderId="31" xfId="0" applyNumberFormat="1" applyBorder="1"/>
    <xf numFmtId="44" fontId="0" fillId="0" borderId="30" xfId="1" applyFont="1" applyBorder="1"/>
    <xf numFmtId="0" fontId="0" fillId="0" borderId="32" xfId="0" applyBorder="1"/>
    <xf numFmtId="0" fontId="0" fillId="0" borderId="33" xfId="0" applyBorder="1"/>
    <xf numFmtId="0" fontId="0" fillId="0" borderId="28" xfId="0" applyFont="1" applyFill="1" applyBorder="1" applyAlignment="1">
      <alignment horizontal="left"/>
    </xf>
    <xf numFmtId="0" fontId="0" fillId="0" borderId="29" xfId="0" applyFont="1" applyBorder="1"/>
    <xf numFmtId="44" fontId="0" fillId="3" borderId="19" xfId="1" applyFont="1" applyFill="1" applyBorder="1"/>
    <xf numFmtId="9" fontId="0" fillId="3" borderId="19" xfId="1" applyNumberFormat="1" applyFont="1" applyFill="1" applyBorder="1"/>
    <xf numFmtId="0" fontId="0" fillId="0" borderId="19" xfId="0" applyBorder="1"/>
    <xf numFmtId="44" fontId="0" fillId="3" borderId="34" xfId="1" applyFont="1" applyFill="1" applyBorder="1"/>
    <xf numFmtId="44" fontId="0" fillId="0" borderId="20" xfId="0" applyNumberFormat="1" applyBorder="1"/>
    <xf numFmtId="0" fontId="13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634"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</dxfs>
  <tableStyles count="0" defaultTableStyle="TableStyleMedium2" defaultPivotStyle="PivotStyleLight16"/>
  <colors>
    <mruColors>
      <color rgb="FFE7B5D4"/>
      <color rgb="FFC7C7C7"/>
      <color rgb="FFEFB7B0"/>
      <color rgb="FFDBC2F2"/>
      <color rgb="FF2FACEC"/>
      <color rgb="FFCCE8B8"/>
      <color rgb="FFF4D8B2"/>
      <color rgb="FFABDDF8"/>
      <color rgb="FFF7D9E7"/>
      <color rgb="FFEEB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89050054512942E-2"/>
          <c:y val="9.8743189563480868E-2"/>
          <c:w val="0.88227725278227986"/>
          <c:h val="0.76817539267074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Master!$C$29</c:f>
              <c:strCache>
                <c:ptCount val="1"/>
                <c:pt idx="0">
                  <c:v>Fees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8.6841687018457108E-3"/>
                  <c:y val="-0.12504774886079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0-1541-8E0E-0FDAFB1F4E52}"/>
                </c:ext>
              </c:extLst>
            </c:dLbl>
            <c:dLbl>
              <c:idx val="1"/>
              <c:layout>
                <c:manualLayout>
                  <c:x val="8.6841687018457455E-3"/>
                  <c:y val="-6.2523874430398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C0-1541-8E0E-0FDAFB1F4E5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3258-464F-B0CD-D0A423515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Master!$D$29:$P$29</c:f>
              <c:strCache>
                <c:ptCount val="13"/>
                <c:pt idx="0">
                  <c:v> Budget 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April </c:v>
                </c:pt>
                <c:pt idx="5">
                  <c:v> May </c:v>
                </c:pt>
                <c:pt idx="6">
                  <c:v> June </c:v>
                </c:pt>
                <c:pt idx="7">
                  <c:v> July  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Master!$D$30:$P$30</c:f>
              <c:numCache>
                <c:formatCode>_("$"* #,##0.00_);_("$"* \(#,##0.00\);_("$"* "-"??_);_(@_)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8-464F-B0CD-D0A4235154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594283472"/>
        <c:axId val="593597776"/>
      </c:barChart>
      <c:lineChart>
        <c:grouping val="standard"/>
        <c:varyColors val="0"/>
        <c:ser>
          <c:idx val="1"/>
          <c:order val="1"/>
          <c:tx>
            <c:v>Flex Budget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Master!$D$29:$P$29</c:f>
              <c:strCache>
                <c:ptCount val="13"/>
                <c:pt idx="0">
                  <c:v> Budget 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April </c:v>
                </c:pt>
                <c:pt idx="5">
                  <c:v> May </c:v>
                </c:pt>
                <c:pt idx="6">
                  <c:v> June </c:v>
                </c:pt>
                <c:pt idx="7">
                  <c:v> July  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Master!$D$31:$P$31</c:f>
              <c:numCache>
                <c:formatCode>_("$"* #,##0.00_);_("$"* \(#,##0.00\);_("$"* "-"??_);_(@_)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21.818181818181817</c:v>
                </c:pt>
                <c:pt idx="3">
                  <c:v>21.818181818181817</c:v>
                </c:pt>
                <c:pt idx="4">
                  <c:v>21.818181818181817</c:v>
                </c:pt>
                <c:pt idx="5">
                  <c:v>21.818181818181817</c:v>
                </c:pt>
                <c:pt idx="6">
                  <c:v>21.818181818181817</c:v>
                </c:pt>
                <c:pt idx="7">
                  <c:v>21.818181818181817</c:v>
                </c:pt>
                <c:pt idx="8">
                  <c:v>21.818181818181817</c:v>
                </c:pt>
                <c:pt idx="9">
                  <c:v>21.818181818181817</c:v>
                </c:pt>
                <c:pt idx="10">
                  <c:v>21.818181818181817</c:v>
                </c:pt>
                <c:pt idx="11">
                  <c:v>21.818181818181817</c:v>
                </c:pt>
                <c:pt idx="12">
                  <c:v>21.818181818181817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C-2E44-9F8A-71DE006F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283472"/>
        <c:axId val="593597776"/>
      </c:lineChart>
      <c:catAx>
        <c:axId val="5942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97776"/>
        <c:crosses val="autoZero"/>
        <c:auto val="1"/>
        <c:lblAlgn val="ctr"/>
        <c:lblOffset val="100"/>
        <c:noMultiLvlLbl val="0"/>
      </c:catAx>
      <c:valAx>
        <c:axId val="5935977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45884</xdr:colOff>
      <xdr:row>32</xdr:row>
      <xdr:rowOff>65071</xdr:rowOff>
    </xdr:from>
    <xdr:to>
      <xdr:col>14</xdr:col>
      <xdr:colOff>628173</xdr:colOff>
      <xdr:row>54</xdr:row>
      <xdr:rowOff>27313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81AA87-5541-E540-A602-D806E8BB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63F15-7C0B-6E45-AF80-80486FD7EB87}" name="Table72" displayName="Table72" ref="A1:G63" totalsRowShown="0">
  <autoFilter ref="A1:G63" xr:uid="{061AE979-24F9-D741-8ACD-FC40ABC70C12}"/>
  <sortState ref="A2:G63">
    <sortCondition descending="1" ref="E1:E63"/>
  </sortState>
  <tableColumns count="7">
    <tableColumn id="2" xr3:uid="{A8A58757-DDD4-CC4D-8279-24FCCE5E8E2A}" name=" Transaction Date" dataDxfId="633"/>
    <tableColumn id="3" xr3:uid="{837AAEA3-4313-FF47-A078-DEEB69700FDB}" name=" Posted Date" dataDxfId="632"/>
    <tableColumn id="4" xr3:uid="{8E8FC9F7-6B9F-A043-A218-3F7044BF074F}" name="Acct." dataDxfId="631"/>
    <tableColumn id="5" xr3:uid="{4E61F20F-6562-1D40-9B0A-0C102CB81583}" name=" Description"/>
    <tableColumn id="6" xr3:uid="{A31DE0D8-5B71-7B4A-98AA-AD76FCA3198F}" name=" Category"/>
    <tableColumn id="7" xr3:uid="{3B9D06EE-F293-414C-9845-DC3DEB5A5579}" name=" Debit" dataCellStyle="Currency"/>
    <tableColumn id="8" xr3:uid="{43893BAB-2E8B-654A-B54B-5BE02BB5B721}" name=" Credit" dataCellStyle="Currency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D6F80F7-6F02-A649-9B84-0D9E6B1C7CDC}" name="Table7210111213141517" displayName="Table7210111213141517" ref="A1:G74" totalsRowShown="0">
  <autoFilter ref="A1:G74" xr:uid="{3D0B043F-562D-A143-AC53-B36C9E97B7D0}"/>
  <sortState ref="A2:G74">
    <sortCondition ref="C1:C74"/>
  </sortState>
  <tableColumns count="7">
    <tableColumn id="2" xr3:uid="{F47E0661-BE04-8B40-AAFB-60EACB00441F}" name=" Transaction Date" dataDxfId="609"/>
    <tableColumn id="3" xr3:uid="{4F6E68E8-0E65-2F4B-BCD6-C4ECE18AC8A0}" name=" Posted Date" dataDxfId="608"/>
    <tableColumn id="4" xr3:uid="{CFC38B33-271B-4C48-88CA-EADF7D464351}" name="Acct." dataDxfId="607"/>
    <tableColumn id="5" xr3:uid="{1A686F89-FC8E-074E-B2B8-2A543B101FD0}" name=" Description"/>
    <tableColumn id="6" xr3:uid="{5E097290-6910-C44C-A0BA-D1924BAF4D3E}" name=" Category"/>
    <tableColumn id="7" xr3:uid="{08283722-ED65-DF44-AC1D-668CBF755081}" name=" Debit" dataCellStyle="Currency"/>
    <tableColumn id="8" xr3:uid="{F5385079-161B-AE49-AA3B-9F2E5B26E31C}" name=" Credit" dataCellStyle="Currenc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ECD94DE-600B-1F48-80C3-8E8185078CF5}" name="Table7210111213141518" displayName="Table7210111213141518" ref="A1:G74" totalsRowShown="0">
  <autoFilter ref="A1:G74" xr:uid="{2B9FE89D-724D-904F-809F-28A0B9C2F4FA}"/>
  <sortState ref="A2:G74">
    <sortCondition ref="C1:C74"/>
  </sortState>
  <tableColumns count="7">
    <tableColumn id="2" xr3:uid="{BDEB5360-B89E-FC4D-AC65-7E7631343F3C}" name=" Transaction Date" dataDxfId="606"/>
    <tableColumn id="3" xr3:uid="{0865A1CC-29CA-3548-A713-656D2ECAF57C}" name=" Posted Date" dataDxfId="605"/>
    <tableColumn id="4" xr3:uid="{5E4AD5AF-6A36-9044-AFA5-AD436EFA33C3}" name="Acct." dataDxfId="604"/>
    <tableColumn id="5" xr3:uid="{933D1D4C-D895-C842-8139-AD81BC161CBB}" name=" Description"/>
    <tableColumn id="6" xr3:uid="{F9869FC8-DD1D-CF4B-8B6B-64412160BAAF}" name=" Category"/>
    <tableColumn id="7" xr3:uid="{F1EF6391-8655-3A4E-9B13-39247D084E4F}" name=" Debit" dataCellStyle="Currency"/>
    <tableColumn id="8" xr3:uid="{91078E34-F7AD-4B4E-A3A3-193512F0A1EB}" name=" Credit" dataCellStyle="Currency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EACDD2-523E-7142-BF96-900209A31979}" name="Table7210111213141519" displayName="Table7210111213141519" ref="A1:G74" totalsRowShown="0">
  <autoFilter ref="A1:G74" xr:uid="{A0F01717-D516-A244-BC5C-0009EBECD83F}"/>
  <sortState ref="A2:G74">
    <sortCondition ref="C1:C74"/>
  </sortState>
  <tableColumns count="7">
    <tableColumn id="2" xr3:uid="{1BC67657-BD06-EF45-A24A-45FEF4EF3D92}" name=" Transaction Date" dataDxfId="603"/>
    <tableColumn id="3" xr3:uid="{4A3CEE9B-1F30-534C-9DCE-F5125755E695}" name=" Posted Date" dataDxfId="602"/>
    <tableColumn id="4" xr3:uid="{5BBD06B6-5C61-7D4A-B868-4C92F2021B6C}" name="Acct." dataDxfId="601"/>
    <tableColumn id="5" xr3:uid="{597852B2-C918-044F-A2C3-F7AB24A51A8D}" name=" Description"/>
    <tableColumn id="6" xr3:uid="{D1A181D5-127A-434B-9873-2419F3DF7FCD}" name=" Category"/>
    <tableColumn id="7" xr3:uid="{1B368920-FDBB-7345-98B0-8EB4C6B05079}" name=" Debit" dataCellStyle="Currency"/>
    <tableColumn id="8" xr3:uid="{4DE4FA7B-7EFA-C44F-A9CB-4212C53EFFD2}" name=" Credit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E190240-143D-A945-9359-EABF0DE21D80}" name="Table72101121" displayName="Table72101121" ref="A1:G74" totalsRowShown="0">
  <autoFilter ref="A1:G74" xr:uid="{02B86EF3-2C43-D544-A6F5-C0D6FA5D5A7C}"/>
  <sortState ref="A2:G74">
    <sortCondition ref="C1:C74"/>
  </sortState>
  <tableColumns count="7">
    <tableColumn id="2" xr3:uid="{3DA852F2-1AF6-6846-A6A0-0D8498A48CC5}" name=" Transaction Date" dataDxfId="600"/>
    <tableColumn id="3" xr3:uid="{2CC6AF8E-A480-F548-9AAA-D0CB7112E983}" name=" Posted Date" dataDxfId="599"/>
    <tableColumn id="4" xr3:uid="{F13A58B6-9B6E-B441-A72A-2ADEA581BBEC}" name="Acct." dataDxfId="598"/>
    <tableColumn id="5" xr3:uid="{E96D23E1-0D79-BE4F-9659-36A7CFD58CB0}" name=" Description"/>
    <tableColumn id="6" xr3:uid="{31CA0DF0-11B8-CA44-853E-3120C34D2846}" name=" Category"/>
    <tableColumn id="7" xr3:uid="{053C06D8-16E2-CC4B-96EE-1E2BD9B26739}" name=" Debit" dataCellStyle="Currency"/>
    <tableColumn id="8" xr3:uid="{9194B649-65F1-FF43-B4D6-975FC4E8B2C2}" name=" Credit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B35826-A5E4-7447-BDD9-410E5A5DAB65}" name="Table7210" displayName="Table7210" ref="A1:G74" totalsRowShown="0">
  <autoFilter ref="A1:G74" xr:uid="{BDB93A45-D9D3-0147-9EF4-C60BD8BBDC6C}"/>
  <sortState ref="A2:G74">
    <sortCondition ref="C1:C74"/>
  </sortState>
  <tableColumns count="7">
    <tableColumn id="2" xr3:uid="{4BD228E1-4831-3342-B7EE-4AB03E9700D3}" name=" Transaction Date" dataDxfId="630"/>
    <tableColumn id="3" xr3:uid="{C185D93E-0AFA-2D40-A0A0-47CFF4C2258F}" name=" Posted Date" dataDxfId="629"/>
    <tableColumn id="4" xr3:uid="{753C8666-22BF-D34E-87FF-76077F7AE887}" name="Acct." dataDxfId="628"/>
    <tableColumn id="5" xr3:uid="{5FE116E6-FDE6-054B-9B09-C41F9D4DDFE4}" name=" Description"/>
    <tableColumn id="6" xr3:uid="{CABAC958-3690-E041-8FAE-D1C53BC594B6}" name=" Category"/>
    <tableColumn id="7" xr3:uid="{ECE71B6E-556B-9944-8115-1171091374C7}" name=" Debit" dataCellStyle="Currency"/>
    <tableColumn id="8" xr3:uid="{B80A7223-A145-D44D-A2C2-945A26312EA6}" name=" Credit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5DEBFF-B993-ED47-B67D-48D76C5E42D4}" name="Table721011" displayName="Table721011" ref="A1:G74" totalsRowShown="0">
  <autoFilter ref="A1:G74" xr:uid="{EF47A923-5847-B641-B3BE-A8EE435B517B}"/>
  <sortState ref="A2:G74">
    <sortCondition ref="C1:C74"/>
  </sortState>
  <tableColumns count="7">
    <tableColumn id="2" xr3:uid="{8D5E23E7-D3A8-DB45-8BAE-295646E158F6}" name=" Transaction Date" dataDxfId="627"/>
    <tableColumn id="3" xr3:uid="{4601007C-7A7E-5442-97EF-33723449AF3D}" name=" Posted Date" dataDxfId="626"/>
    <tableColumn id="4" xr3:uid="{60773A98-FF5E-4D45-8F84-A16C8072E7FB}" name="Acct." dataDxfId="625"/>
    <tableColumn id="5" xr3:uid="{67A62C09-17D7-9D42-AA77-E1C0BFCD35AF}" name=" Description"/>
    <tableColumn id="6" xr3:uid="{BBD7F790-8644-D940-96EF-9818FBAC49B3}" name=" Category"/>
    <tableColumn id="7" xr3:uid="{3670998A-2DAC-4545-B9BD-2ED6763028D1}" name=" Debit" dataCellStyle="Currency"/>
    <tableColumn id="8" xr3:uid="{AE9ECA36-95F8-0947-BA7D-3475D79FBE8B}" name=" Credit" dataCellStyle="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A380B4-CE82-A948-887E-6A7BED631D4B}" name="Table72101112" displayName="Table72101112" ref="A1:G74" totalsRowShown="0">
  <autoFilter ref="A1:G74" xr:uid="{777C3DB7-BBE9-314A-B003-EC62F0F37792}"/>
  <sortState ref="A2:G74">
    <sortCondition ref="C1:C74"/>
  </sortState>
  <tableColumns count="7">
    <tableColumn id="2" xr3:uid="{174E4B68-6D8C-D047-9F8B-D3E9079502D5}" name=" Transaction Date" dataDxfId="624"/>
    <tableColumn id="3" xr3:uid="{1FD5A4C2-8AEC-114C-AB24-C8E5C6A5D60B}" name=" Posted Date" dataDxfId="623"/>
    <tableColumn id="4" xr3:uid="{3C321843-7E51-2A4A-AD33-164CFBC066DC}" name="Acct." dataDxfId="622"/>
    <tableColumn id="5" xr3:uid="{2E474FA9-6B24-124E-BEA0-6573C4A28511}" name=" Description"/>
    <tableColumn id="6" xr3:uid="{DDDB6187-6BAE-7047-AE4D-A98FEE17A3C0}" name=" Category"/>
    <tableColumn id="7" xr3:uid="{CAE557E9-E3EF-7F42-882A-7442ED791C08}" name=" Debit" dataCellStyle="Currency"/>
    <tableColumn id="8" xr3:uid="{0F34B006-33EA-5740-9123-EDB61E85ABC2}" name=" Credit" dataCellStyle="Currency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256C3-7546-784B-A540-3BA351D53211}" name="Table7210111213" displayName="Table7210111213" ref="A1:G74" totalsRowShown="0">
  <autoFilter ref="A1:G74" xr:uid="{85E46D21-D994-C744-9696-8C5874B62B7B}"/>
  <sortState ref="A2:G74">
    <sortCondition ref="C1:C74"/>
  </sortState>
  <tableColumns count="7">
    <tableColumn id="2" xr3:uid="{CD620CB7-03D4-B244-B56E-AA128F1BC135}" name=" Transaction Date" dataDxfId="621"/>
    <tableColumn id="3" xr3:uid="{CE171AFC-E482-2049-9320-4AD2ADFBF884}" name=" Posted Date" dataDxfId="620"/>
    <tableColumn id="4" xr3:uid="{8FF42344-8FB2-554D-9DD9-3E89609A860E}" name="Acct." dataDxfId="619"/>
    <tableColumn id="5" xr3:uid="{04A9E9E1-2460-9B4E-92A7-66BC1A3F6FCD}" name=" Description"/>
    <tableColumn id="6" xr3:uid="{8D697291-0DF1-9647-8C0A-4AE8B0DA78FB}" name=" Category"/>
    <tableColumn id="7" xr3:uid="{78862C51-B0C0-2D4A-A468-F34A9DB8ADD9}" name=" Debit" dataCellStyle="Currency"/>
    <tableColumn id="8" xr3:uid="{A8ABD7F3-4487-6546-BF9A-ACF690CB6BFA}" name=" Credit" dataCellStyle="Currency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1EA30E-661B-194B-A11B-3C5027709B8A}" name="Table721011121314" displayName="Table721011121314" ref="A1:G74" totalsRowShown="0">
  <autoFilter ref="A1:G74" xr:uid="{80966736-1DA9-DD4B-835F-52DD459D4A4D}"/>
  <sortState ref="A2:G74">
    <sortCondition ref="C1:C74"/>
  </sortState>
  <tableColumns count="7">
    <tableColumn id="2" xr3:uid="{F34D5DFB-A8B9-6945-8A1D-95841226DF67}" name=" Transaction Date" dataDxfId="618"/>
    <tableColumn id="3" xr3:uid="{0D5183C1-4124-7D4B-A6A4-957845BE6A2D}" name=" Posted Date" dataDxfId="617"/>
    <tableColumn id="4" xr3:uid="{F6D7011B-2583-7841-A022-DFB9E11BB87F}" name="Acct." dataDxfId="616"/>
    <tableColumn id="5" xr3:uid="{9B48783C-1237-4749-A3C4-F707087914A4}" name=" Description"/>
    <tableColumn id="6" xr3:uid="{0B013023-C5DC-C042-B90F-6753F421E2A7}" name=" Category"/>
    <tableColumn id="7" xr3:uid="{D95718BC-F5CC-1245-B449-9AF45CEC849E}" name=" Debit" dataCellStyle="Currency"/>
    <tableColumn id="8" xr3:uid="{DF96B569-C560-CE4F-A9ED-B8D3F7E3D992}" name=" Credit" dataCellStyle="Currency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88167-F886-FB42-AA48-F564D4D08B70}" name="Table72101112131415" displayName="Table72101112131415" ref="A1:G74" totalsRowShown="0">
  <autoFilter ref="A1:G74" xr:uid="{0BA21054-6352-0646-958E-0ADE420AAB32}"/>
  <sortState ref="A2:G74">
    <sortCondition ref="C1:C74"/>
  </sortState>
  <tableColumns count="7">
    <tableColumn id="2" xr3:uid="{98FD4B24-0244-F24E-9010-C2649ACC5269}" name=" Transaction Date" dataDxfId="615"/>
    <tableColumn id="3" xr3:uid="{949BC963-AD05-0C4A-BAB4-7967A0B0468C}" name=" Posted Date" dataDxfId="614"/>
    <tableColumn id="4" xr3:uid="{9F50A432-4EEF-DD4A-BE7B-107C18634C37}" name="Acct." dataDxfId="613"/>
    <tableColumn id="5" xr3:uid="{7EA1B410-B11B-8949-8D72-A3FE8DE1BCDB}" name=" Description"/>
    <tableColumn id="6" xr3:uid="{C6AD97B7-2AA4-6240-B0EB-4F483593D6F2}" name=" Category"/>
    <tableColumn id="7" xr3:uid="{E899C841-4D6A-7949-93E9-E9740AEF442B}" name=" Debit" dataCellStyle="Currency"/>
    <tableColumn id="8" xr3:uid="{3607A13B-0C80-D24F-A4D1-2D9E046C2B5F}" name=" Credit" dataCellStyle="Currency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3E34B-4255-1748-B85E-C6DCB564CB8D}" name="Table7210111213141516" displayName="Table7210111213141516" ref="A1:G74" totalsRowShown="0">
  <autoFilter ref="A1:G74" xr:uid="{78686659-46BF-794B-A746-22094BFEDF10}"/>
  <sortState ref="A2:G74">
    <sortCondition ref="C1:C74"/>
  </sortState>
  <tableColumns count="7">
    <tableColumn id="2" xr3:uid="{83C84117-EC85-044C-B6D3-90DB9DCD5E24}" name=" Transaction Date" dataDxfId="612"/>
    <tableColumn id="3" xr3:uid="{23CC166D-B42B-AC43-8ECE-7A5B75C968CF}" name=" Posted Date" dataDxfId="611"/>
    <tableColumn id="4" xr3:uid="{11860781-E89B-154E-986B-F7C6623D74B7}" name="Acct." dataDxfId="610"/>
    <tableColumn id="5" xr3:uid="{60A883D5-3183-0142-93BC-10D85DBF3B94}" name=" Description"/>
    <tableColumn id="6" xr3:uid="{5E5227D9-ED7A-F049-8AE6-434A9EF35463}" name=" Category"/>
    <tableColumn id="7" xr3:uid="{8F7677B4-DC5A-F54E-AA76-C05578F94478}" name=" Debit" dataCellStyle="Currency"/>
    <tableColumn id="8" xr3:uid="{6AB37820-35A0-BC49-A6F2-38BD76C37E9F}" name=" Credit" dataCellStyle="Currency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CC42-40CD-0B43-B3C3-48278B3BCCE4}">
  <sheetPr codeName="Sheet1"/>
  <dimension ref="A1:CUF49"/>
  <sheetViews>
    <sheetView showGridLines="0" zoomScaleNormal="100" workbookViewId="0">
      <selection activeCell="T16" sqref="T16"/>
    </sheetView>
  </sheetViews>
  <sheetFormatPr baseColWidth="10" defaultRowHeight="16"/>
  <cols>
    <col min="1" max="1" width="5.85546875" customWidth="1"/>
    <col min="2" max="2" width="3.7109375" customWidth="1"/>
    <col min="3" max="3" width="18.5703125" customWidth="1"/>
    <col min="4" max="4" width="12.28515625" style="37" customWidth="1"/>
    <col min="5" max="5" width="13" style="37" bestFit="1" customWidth="1"/>
    <col min="6" max="7" width="10.42578125" style="2" bestFit="1" customWidth="1"/>
    <col min="8" max="8" width="10" style="2" bestFit="1" customWidth="1"/>
    <col min="9" max="9" width="10.85546875" style="2" bestFit="1" customWidth="1"/>
    <col min="10" max="11" width="10.7109375" style="2"/>
    <col min="16" max="16" width="12.5703125" customWidth="1"/>
    <col min="18" max="18" width="16.140625" customWidth="1"/>
    <col min="19" max="19" width="11.140625" customWidth="1"/>
  </cols>
  <sheetData>
    <row r="1" spans="1:2580" ht="37" customHeight="1">
      <c r="E1" s="162" t="s">
        <v>36</v>
      </c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R1" s="182" t="s">
        <v>64</v>
      </c>
    </row>
    <row r="2" spans="1:2580" s="3" customFormat="1" ht="18" customHeight="1">
      <c r="A2"/>
      <c r="B2"/>
      <c r="C2" s="83"/>
      <c r="D2" s="133" t="s">
        <v>7</v>
      </c>
      <c r="E2" s="62" t="s">
        <v>9</v>
      </c>
      <c r="F2" s="62" t="s">
        <v>10</v>
      </c>
      <c r="G2" s="62" t="s">
        <v>11</v>
      </c>
      <c r="H2" s="62" t="s">
        <v>12</v>
      </c>
      <c r="I2" s="62" t="s">
        <v>8</v>
      </c>
      <c r="J2" s="62" t="s">
        <v>13</v>
      </c>
      <c r="K2" s="62" t="s">
        <v>14</v>
      </c>
      <c r="L2" s="94" t="s">
        <v>15</v>
      </c>
      <c r="M2" s="94" t="s">
        <v>16</v>
      </c>
      <c r="N2" s="94" t="s">
        <v>17</v>
      </c>
      <c r="O2" s="94" t="s">
        <v>18</v>
      </c>
      <c r="P2" s="84" t="s">
        <v>19</v>
      </c>
      <c r="R2" s="175" t="s">
        <v>52</v>
      </c>
      <c r="S2" s="180">
        <v>3000</v>
      </c>
      <c r="T2" s="176"/>
    </row>
    <row r="3" spans="1:2580" s="4" customFormat="1">
      <c r="A3"/>
      <c r="B3" s="166" t="s">
        <v>62</v>
      </c>
      <c r="C3" s="101" t="s">
        <v>0</v>
      </c>
      <c r="D3" s="118">
        <v>150</v>
      </c>
      <c r="E3" s="63">
        <f>SUMIF(Jan!$E$2:$E$153,Master!$C3,Jan!$F$2:$F$153)-SUMIF(Jan!$E$2:$E$153,Master!$C3,Jan!$G$2:$G$153)</f>
        <v>30</v>
      </c>
      <c r="F3" s="39">
        <f>SUMIF(Feb!$E$2:$E$149,Master!$C3,Feb!$F$2:$F$149)-SUMIF(Feb!$E$2:$E$149,Master!$C3,Feb!$G$2:$G$149)</f>
        <v>0</v>
      </c>
      <c r="G3" s="39">
        <f>SUMIF(Mar!$E$2:$E$159,Master!$C3,Mar!$F$2:$F$159)-SUMIF(Mar!$E$2:$E$159,Master!$C3,Mar!$G$2:$G$159)</f>
        <v>0</v>
      </c>
      <c r="H3" s="39">
        <f>SUMIF(Apr!$E$2:$E$152,Master!$C3,Apr!$F$2:$F$152)-SUMIF(Apr!$E$2:$E$152,Master!$C3,Apr!$G$2:$G$152)</f>
        <v>0</v>
      </c>
      <c r="I3" s="39">
        <f>SUMIF(May!$E$2:$E$145,Master!$C3,May!$F$2:$F$145)-SUMIF(May!$E$2:$E$145,Master!$C3,May!$G$2:$G$145)</f>
        <v>0</v>
      </c>
      <c r="J3" s="39">
        <f>SUMIF(Jun!$E$2:$E$145,Master!$C3,Jun!$F$2:$F$145)-SUMIF(Jun!$E$2:$E$145,Master!$C3,Jun!$G$2:$G$145)</f>
        <v>0</v>
      </c>
      <c r="K3" s="39">
        <f>SUMIF(Jul!$E$2:$E$145,Master!$C3,Jul!$F$2:$F$145)-SUMIF(Jul!$E$2:$E$145,Master!$C3,Jul!$G$2:$G$145)</f>
        <v>0</v>
      </c>
      <c r="L3" s="39">
        <f>SUMIF(Aug!$E$2:$E$145,Master!$C3,Aug!$F$2:$F$145)-SUMIF(Aug!$E$2:$E$145,Master!$C3,Aug!$G$2:$G$145)</f>
        <v>0</v>
      </c>
      <c r="M3" s="39">
        <f>SUMIF(Sept!$E$2:$E$145,Master!$C3,Sept!$F$2:$F$145)-SUMIF(Sept!$E$2:$E$145,Master!$C3,Sept!$G$2:$G$145)</f>
        <v>0</v>
      </c>
      <c r="N3" s="39">
        <f>SUMIF(Oct!$E$2:$E$145,Master!$C3,Oct!$F$2:$F$145)-SUMIF(Oct!$E$2:$E$145,Master!$C3,Oct!$G$2:$G$145)</f>
        <v>0</v>
      </c>
      <c r="O3" s="39">
        <f>SUMIF(Nov!$E$2:$E$145,Master!$C3,Nov!$F$2:$F$145)-SUMIF(Nov!$E$2:$E$145,Master!$C3,Nov!$G$2:$G$145)</f>
        <v>0</v>
      </c>
      <c r="P3" s="134">
        <f>SUMIF(Dec!$E$2:$E$145,Master!$C3,Dec!$F$2:$F$145)-SUMIF(Dec!$E$2:$E$145,Master!$C3,Dec!$G$2:$G$145)</f>
        <v>0</v>
      </c>
      <c r="Q3"/>
      <c r="R3" s="169" t="s">
        <v>53</v>
      </c>
      <c r="S3" s="177">
        <v>400</v>
      </c>
      <c r="T3" s="170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</row>
    <row r="4" spans="1:2580" s="5" customFormat="1">
      <c r="A4"/>
      <c r="B4" s="167"/>
      <c r="C4" s="102" t="s">
        <v>1</v>
      </c>
      <c r="D4" s="119">
        <v>200</v>
      </c>
      <c r="E4" s="64">
        <f>SUMIF(Jan!$E$2:$E$153,Master!$C4,Jan!$F$2:$F$153)-SUMIF(Jan!$E$2:$E$153,Master!$C4,Jan!$G$2:$G$153)</f>
        <v>0</v>
      </c>
      <c r="F4" s="40">
        <f>SUMIF(Feb!$E$2:$E$149,Master!$C4,Feb!$F$2:$F$149)-SUMIF(Feb!$E$2:$E$149,Master!$C4,Feb!$G$2:$G$149)</f>
        <v>0</v>
      </c>
      <c r="G4" s="40">
        <f>SUMIF(Mar!$E$2:$E$159,Master!$C4,Mar!$F$2:$F$159)-SUMIF(Mar!$E$2:$E$159,Master!$C4,Mar!$G$2:$G$159)</f>
        <v>0</v>
      </c>
      <c r="H4" s="40">
        <f>SUMIF(Apr!$E$2:$E$152,Master!$C4,Apr!$F$2:$F$152)-SUMIF(Apr!$E$2:$E$152,Master!$C4,Apr!$G$2:$G$152)</f>
        <v>0</v>
      </c>
      <c r="I4" s="40">
        <f>SUMIF(May!$E$2:$E$152,Master!$C4,May!$F$2:$F$152)-SUMIF(May!$E$2:$E$152,Master!$C4,May!$G$2:$G$152)</f>
        <v>0</v>
      </c>
      <c r="J4" s="40">
        <f>SUMIF(Jun!$E$2:$E$152,Master!$C4,Jun!$F$2:$F$152)-SUMIF(Jun!$E$2:$E$152,Master!$C4,Jun!$G$2:$G$152)</f>
        <v>0</v>
      </c>
      <c r="K4" s="40">
        <f>SUMIF(Jul!$E$2:$E$152,Master!$C4,Jul!$F$2:$F$152)-SUMIF(Jul!$E$2:$E$152,Master!$C4,Jul!$G$2:$G$152)</f>
        <v>0</v>
      </c>
      <c r="L4" s="40">
        <f>SUMIF(Aug!$E$2:$E$152,Master!$C4,Aug!$F$2:$F$152)-SUMIF(Aug!$E$2:$E$152,Master!$C4,Aug!$G$2:$G$152)</f>
        <v>0</v>
      </c>
      <c r="M4" s="40">
        <f>SUMIF(Sept!$E$2:$E$152,Master!$C4,Sept!$F$2:$F$152)-SUMIF(Sept!$E$2:$E$152,Master!$C4,Sept!$G$2:$G$152)</f>
        <v>0</v>
      </c>
      <c r="N4" s="40">
        <f>SUMIF(Oct!$E$2:$E$152,Master!$C4,Oct!$F$2:$F$152)-SUMIF(Oct!$E$2:$E$152,Master!$C4,Oct!$G$2:$G$152)</f>
        <v>0</v>
      </c>
      <c r="O4" s="40">
        <f>SUMIF(Nov!$E$2:$E$152,Master!$C4,Nov!$F$2:$F$152)-SUMIF(Nov!$E$2:$E$152,Master!$C4,Nov!$G$2:$G$152)</f>
        <v>0</v>
      </c>
      <c r="P4" s="135">
        <f>SUMIF(Dec!$E$2:$E$152,Master!$C4,Dec!$F$2:$F$152)-SUMIF(Dec!$E$2:$E$152,Master!$C4,Dec!$G$2:$G$152)</f>
        <v>0</v>
      </c>
      <c r="Q4"/>
      <c r="R4" s="169" t="s">
        <v>54</v>
      </c>
      <c r="S4" s="153">
        <f>S2-S3</f>
        <v>2600</v>
      </c>
      <c r="T4" s="170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</row>
    <row r="5" spans="1:2580" s="6" customFormat="1">
      <c r="A5"/>
      <c r="B5" s="167"/>
      <c r="C5" s="103" t="s">
        <v>2</v>
      </c>
      <c r="D5" s="120">
        <v>150</v>
      </c>
      <c r="E5" s="65">
        <f>SUMIF(Jan!$E$2:$E$153,Master!$C5,Jan!$F$2:$F$153)-SUMIF(Jan!$E$2:$E$153,Master!$C5,Jan!$G$2:$G$153)</f>
        <v>0</v>
      </c>
      <c r="F5" s="41">
        <f>SUMIF(Feb!$E$2:$E$149,Master!$C5,Feb!$F$2:$F$149)-SUMIF(Feb!$E$2:$E$149,Master!$C5,Feb!$G$2:$G$149)</f>
        <v>0</v>
      </c>
      <c r="G5" s="41">
        <f>SUMIF(Mar!$E$2:$E$159,Master!$C5,Mar!$F$2:$F$159)-SUMIF(Mar!$E$2:$E$159,Master!$C5,Mar!$G$2:$G$159)</f>
        <v>0</v>
      </c>
      <c r="H5" s="41">
        <f>SUMIF(Apr!$E$2:$E$152,Master!$C5,Apr!$F$2:$F$152)-SUMIF(Apr!$E$2:$E$152,Master!$C5,Apr!$G$2:$G$152)</f>
        <v>0</v>
      </c>
      <c r="I5" s="41">
        <f>SUMIF(May!$E$2:$E$152,Master!$C5,May!$F$2:$F$152)-SUMIF(May!$E$2:$E$152,Master!$C5,May!$G$2:$G$152)</f>
        <v>0</v>
      </c>
      <c r="J5" s="41">
        <f>SUMIF(Jun!$E$2:$E$152,Master!$C5,Jun!$F$2:$F$152)-SUMIF(Jun!$E$2:$E$152,Master!$C5,Jun!$G$2:$G$152)</f>
        <v>0</v>
      </c>
      <c r="K5" s="41">
        <f>SUMIF(Jul!$E$2:$E$152,Master!$C5,Jul!$F$2:$F$152)-SUMIF(Jul!$E$2:$E$152,Master!$C5,Jul!$G$2:$G$152)</f>
        <v>0</v>
      </c>
      <c r="L5" s="41">
        <f>SUMIF(Aug!$E$2:$E$152,Master!$C5,Aug!$F$2:$F$152)-SUMIF(Aug!$E$2:$E$152,Master!$C5,Aug!$G$2:$G$152)</f>
        <v>0</v>
      </c>
      <c r="M5" s="41">
        <f>SUMIF(Sept!$E$2:$E$152,Master!$C5,Sept!$F$2:$F$152)-SUMIF(Sept!$E$2:$E$152,Master!$C5,Sept!$G$2:$G$152)</f>
        <v>0</v>
      </c>
      <c r="N5" s="41">
        <f>SUMIF(Oct!$E$2:$E$152,Master!$C5,Oct!$F$2:$F$152)-SUMIF(Oct!$E$2:$E$152,Master!$C5,Oct!$G$2:$G$152)</f>
        <v>0</v>
      </c>
      <c r="O5" s="41">
        <f>SUMIF(Nov!$E$2:$E$152,Master!$C5,Nov!$F$2:$F$152)-SUMIF(Nov!$E$2:$E$152,Master!$C5,Nov!$G$2:$G$152)</f>
        <v>0</v>
      </c>
      <c r="P5" s="136">
        <f>SUMIF(Dec!$E$2:$E$152,Master!$C5,Dec!$F$2:$F$152)-SUMIF(Dec!$E$2:$E$152,Master!$C5,Dec!$G$2:$G$152)</f>
        <v>0</v>
      </c>
      <c r="Q5"/>
      <c r="R5" s="169" t="s">
        <v>55</v>
      </c>
      <c r="S5" s="178">
        <v>0.3</v>
      </c>
      <c r="T5" s="171">
        <f>S5*S4</f>
        <v>780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</row>
    <row r="6" spans="1:2580" s="7" customFormat="1">
      <c r="A6"/>
      <c r="B6" s="167"/>
      <c r="C6" s="104" t="s">
        <v>33</v>
      </c>
      <c r="D6" s="121">
        <v>100</v>
      </c>
      <c r="E6" s="66">
        <f>SUMIF(Jan!$E$2:$E$153,Master!$C6,Jan!$F$2:$F$153)-SUMIF(Jan!$E$2:$E$153,Master!$C6,Jan!$G$2:$G$153)</f>
        <v>20</v>
      </c>
      <c r="F6" s="42">
        <f>SUMIF(Feb!$E$2:$E$149,Master!$C6,Feb!$F$2:$F$149)-SUMIF(Feb!$E$2:$E$149,Master!$C6,Feb!$G$2:$G$149)</f>
        <v>0</v>
      </c>
      <c r="G6" s="42">
        <f>SUMIF(Mar!$E$2:$E$159,Master!$C6,Mar!$F$2:$F$159)-SUMIF(Mar!$E$2:$E$159,Master!$C6,Mar!$G$2:$G$159)</f>
        <v>0</v>
      </c>
      <c r="H6" s="42">
        <f>SUMIF(Apr!$E$2:$E$152,Master!$C6,Apr!$F$2:$F$152)-SUMIF(Apr!$E$2:$E$152,Master!$C6,Apr!$G$2:$G$152)</f>
        <v>0</v>
      </c>
      <c r="I6" s="42">
        <f>SUMIF(May!$E$2:$E$152,Master!$C6,May!$F$2:$F$152)-SUMIF(May!$E$2:$E$152,Master!$C6,May!$G$2:$G$152)</f>
        <v>0</v>
      </c>
      <c r="J6" s="42">
        <f>SUMIF(Jun!$E$2:$E$152,Master!$C6,Jun!$F$2:$F$152)-SUMIF(Jun!$E$2:$E$152,Master!$C6,Jun!$G$2:$G$152)</f>
        <v>0</v>
      </c>
      <c r="K6" s="42">
        <f>SUMIF(Jul!$E$2:$E$152,Master!$C6,Jul!$F$2:$F$152)-SUMIF(Jul!$E$2:$E$152,Master!$C6,Jul!$G$2:$G$152)</f>
        <v>0</v>
      </c>
      <c r="L6" s="42">
        <f>SUMIF(Aug!$E$2:$E$152,Master!$C6,Aug!$F$2:$F$152)-SUMIF(Aug!$E$2:$E$152,Master!$C6,Aug!$G$2:$G$152)</f>
        <v>0</v>
      </c>
      <c r="M6" s="42">
        <f>SUMIF(Sept!$E$2:$E$152,Master!$C6,Sept!$F$2:$F$152)-SUMIF(Sept!$E$2:$E$152,Master!$C6,Sept!$G$2:$G$152)</f>
        <v>0</v>
      </c>
      <c r="N6" s="42">
        <f>SUMIF(Oct!$E$2:$E$152,Master!$C6,Oct!$F$2:$F$152)-SUMIF(Oct!$E$2:$E$152,Master!$C6,Oct!$G$2:$G$152)</f>
        <v>0</v>
      </c>
      <c r="O6" s="42">
        <f>SUMIF(Nov!$E$2:$E$152,Master!$C6,Nov!$F$2:$F$152)-SUMIF(Nov!$E$2:$E$152,Master!$C6,Nov!$G$2:$G$152)</f>
        <v>0</v>
      </c>
      <c r="P6" s="137">
        <f>SUMIF(Dec!$E$2:$E$152,Master!$C6,Dec!$F$2:$F$152)-SUMIF(Dec!$E$2:$E$152,Master!$C6,Dec!$G$2:$G$152)</f>
        <v>0</v>
      </c>
      <c r="Q6"/>
      <c r="R6" s="169" t="s">
        <v>56</v>
      </c>
      <c r="S6" s="153">
        <f>(1-S5)*S4</f>
        <v>1819.9999999999998</v>
      </c>
      <c r="T6" s="170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</row>
    <row r="7" spans="1:2580" s="8" customFormat="1">
      <c r="A7"/>
      <c r="B7" s="167"/>
      <c r="C7" s="105" t="s">
        <v>3</v>
      </c>
      <c r="D7" s="122">
        <v>90</v>
      </c>
      <c r="E7" s="67">
        <f>SUMIF(Jan!$E$2:$E$153,Master!$C7,Jan!$F$2:$F$153)-SUMIF(Jan!$E$2:$E$153,Master!$C7,Jan!$G$2:$G$153)</f>
        <v>0</v>
      </c>
      <c r="F7" s="43">
        <f>SUMIF(Feb!$E$2:$E$149,Master!$C7,Feb!$F$2:$F$149)-SUMIF(Feb!$E$2:$E$149,Master!$C7,Feb!$G$2:$G$149)</f>
        <v>0</v>
      </c>
      <c r="G7" s="43">
        <f>SUMIF(Mar!$E$2:$E$159,Master!$C7,Mar!$F$2:$F$159)-SUMIF(Mar!$E$2:$E$159,Master!$C7,Mar!$G$2:$G$159)</f>
        <v>0</v>
      </c>
      <c r="H7" s="43">
        <f>SUMIF(Apr!$E$2:$E$152,Master!$C7,Apr!$F$2:$F$152)-SUMIF(Apr!$E$2:$E$152,Master!$C7,Apr!$G$2:$G$152)</f>
        <v>0</v>
      </c>
      <c r="I7" s="43">
        <f>SUMIF(May!$E$2:$E$152,Master!$C7,May!$F$2:$F$152)-SUMIF(May!$E$2:$E$152,Master!$C7,May!$G$2:$G$152)</f>
        <v>0</v>
      </c>
      <c r="J7" s="43">
        <f>SUMIF(Jun!$E$2:$E$152,Master!$C7,Jun!$F$2:$F$152)-SUMIF(Jun!$E$2:$E$152,Master!$C7,Jun!$G$2:$G$152)</f>
        <v>0</v>
      </c>
      <c r="K7" s="43">
        <f>SUMIF(Jul!$E$2:$E$152,Master!$C7,Jul!$F$2:$F$152)-SUMIF(Jul!$E$2:$E$152,Master!$C7,Jul!$G$2:$G$152)</f>
        <v>0</v>
      </c>
      <c r="L7" s="43">
        <f>SUMIF(Aug!$E$2:$E$152,Master!$C7,Aug!$F$2:$F$152)-SUMIF(Aug!$E$2:$E$152,Master!$C7,Aug!$G$2:$G$152)</f>
        <v>0</v>
      </c>
      <c r="M7" s="43">
        <f>SUMIF(Sept!$E$2:$E$152,Master!$C7,Sept!$F$2:$F$152)-SUMIF(Sept!$E$2:$E$152,Master!$C7,Sept!$G$2:$G$152)</f>
        <v>0</v>
      </c>
      <c r="N7" s="43">
        <f>SUMIF(Oct!$E$2:$E$152,Master!$C7,Oct!$F$2:$F$152)-SUMIF(Oct!$E$2:$E$152,Master!$C7,Oct!$G$2:$G$152)</f>
        <v>0</v>
      </c>
      <c r="O7" s="43">
        <f>SUMIF(Nov!$E$2:$E$152,Master!$C7,Nov!$F$2:$F$152)-SUMIF(Nov!$E$2:$E$152,Master!$C7,Nov!$G$2:$G$152)</f>
        <v>0</v>
      </c>
      <c r="P7" s="138">
        <f>SUMIF(Dec!$E$2:$E$152,Master!$C7,Dec!$F$2:$F$152)-SUMIF(Dec!$E$2:$E$152,Master!$C7,Dec!$G$2:$G$152)</f>
        <v>0</v>
      </c>
      <c r="Q7"/>
      <c r="R7" s="172"/>
      <c r="S7" s="153"/>
      <c r="T7" s="170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</row>
    <row r="8" spans="1:2580" s="9" customFormat="1">
      <c r="A8"/>
      <c r="B8" s="167"/>
      <c r="C8" s="106" t="s">
        <v>4</v>
      </c>
      <c r="D8" s="123">
        <v>100</v>
      </c>
      <c r="E8" s="68">
        <f>SUMIF(Jan!$E$2:$E$153,Master!$C8,Jan!$F$2:$F$153)-SUMIF(Jan!$E$2:$E$153,Master!$C8,Jan!$G$2:$G$153)</f>
        <v>0</v>
      </c>
      <c r="F8" s="44">
        <f>SUMIF(Feb!$E$2:$E$149,Master!$C8,Feb!$F$2:$F$149)-SUMIF(Feb!$E$2:$E$149,Master!$C8,Feb!$G$2:$G$149)</f>
        <v>0</v>
      </c>
      <c r="G8" s="44">
        <f>SUMIF(Mar!$E$2:$E$159,Master!$C8,Mar!$F$2:$F$159)-SUMIF(Mar!$E$2:$E$159,Master!$C8,Mar!$G$2:$G$159)</f>
        <v>0</v>
      </c>
      <c r="H8" s="44">
        <f>SUMIF(Apr!$E$2:$E$152,Master!$C8,Apr!$F$2:$F$152)-SUMIF(Apr!$E$2:$E$152,Master!$C8,Apr!$G$2:$G$152)</f>
        <v>0</v>
      </c>
      <c r="I8" s="44">
        <f>SUMIF(May!$E$2:$E$152,Master!$C8,May!$F$2:$F$152)-SUMIF(May!$E$2:$E$152,Master!$C8,May!$G$2:$G$152)</f>
        <v>0</v>
      </c>
      <c r="J8" s="44">
        <f>SUMIF(Jun!$E$2:$E$152,Master!$C8,Jun!$F$2:$F$152)-SUMIF(Jun!$E$2:$E$152,Master!$C8,Jun!$G$2:$G$152)</f>
        <v>0</v>
      </c>
      <c r="K8" s="44">
        <f>SUMIF(Jul!$E$2:$E$152,Master!$C8,Jul!$F$2:$F$152)-SUMIF(Jul!$E$2:$E$152,Master!$C8,Jul!$G$2:$G$152)</f>
        <v>0</v>
      </c>
      <c r="L8" s="44">
        <f>SUMIF(Aug!$E$2:$E$152,Master!$C8,Aug!$F$2:$F$152)-SUMIF(Aug!$E$2:$E$152,Master!$C8,Aug!$G$2:$G$152)</f>
        <v>0</v>
      </c>
      <c r="M8" s="44">
        <f>SUMIF(Sept!$E$2:$E$152,Master!$C8,Sept!$F$2:$F$152)-SUMIF(Sept!$E$2:$E$152,Master!$C8,Sept!$G$2:$G$152)</f>
        <v>0</v>
      </c>
      <c r="N8" s="44">
        <f>SUMIF(Oct!$E$2:$E$152,Master!$C8,Oct!$F$2:$F$152)-SUMIF(Oct!$E$2:$E$152,Master!$C8,Oct!$G$2:$G$152)</f>
        <v>0</v>
      </c>
      <c r="O8" s="44">
        <f>SUMIF(Nov!$E$2:$E$152,Master!$C8,Nov!$F$2:$F$152)-SUMIF(Nov!$E$2:$E$152,Master!$C8,Nov!$G$2:$G$152)</f>
        <v>0</v>
      </c>
      <c r="P8" s="139">
        <f>SUMIF(Dec!$E$2:$E$152,Master!$C8,Dec!$F$2:$F$152)-SUMIF(Dec!$E$2:$E$152,Master!$C8,Dec!$G$2:$G$152)</f>
        <v>0</v>
      </c>
      <c r="Q8"/>
      <c r="R8" s="169" t="s">
        <v>57</v>
      </c>
      <c r="S8" s="153">
        <f>D20</f>
        <v>950</v>
      </c>
      <c r="T8" s="170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</row>
    <row r="9" spans="1:2580" s="10" customFormat="1">
      <c r="A9"/>
      <c r="B9" s="167"/>
      <c r="C9" s="107" t="s">
        <v>5</v>
      </c>
      <c r="D9" s="124">
        <v>15</v>
      </c>
      <c r="E9" s="69">
        <f>SUMIF(Jan!$E$2:$E$153,Master!$C9,Jan!$F$2:$F$153)-SUMIF(Jan!$E$2:$E$153,Master!$C9,Jan!$G$2:$G$153)</f>
        <v>10</v>
      </c>
      <c r="F9" s="45">
        <f>SUMIF(Feb!$E$2:$E$149,Master!$C9,Feb!$F$2:$F$149)-SUMIF(Feb!$E$2:$E$149,Master!$C9,Feb!$G$2:$G$149)</f>
        <v>0</v>
      </c>
      <c r="G9" s="45">
        <f>SUMIF(Mar!$E$2:$E$159,Master!$C9,Mar!$F$2:$F$159)-SUMIF(Mar!$E$2:$E$159,Master!$C9,Mar!$G$2:$G$159)</f>
        <v>0</v>
      </c>
      <c r="H9" s="45">
        <f>SUMIF(Apr!$E$2:$E$152,Master!$C9,Apr!$F$2:$F$152)-SUMIF(Apr!$E$2:$E$152,Master!$C9,Apr!$G$2:$G$152)</f>
        <v>0</v>
      </c>
      <c r="I9" s="45">
        <f>SUMIF(May!$E$2:$E$152,Master!$C9,May!$F$2:$F$152)-SUMIF(May!$E$2:$E$152,Master!$C9,May!$G$2:$G$152)</f>
        <v>0</v>
      </c>
      <c r="J9" s="45">
        <f>SUMIF(Jun!$E$2:$E$152,Master!$C9,Jun!$F$2:$F$152)-SUMIF(Jun!$E$2:$E$152,Master!$C9,Jun!$G$2:$G$152)</f>
        <v>0</v>
      </c>
      <c r="K9" s="45">
        <f>SUMIF(Jul!$E$2:$E$152,Master!$C9,Jul!$F$2:$F$152)-SUMIF(Jul!$E$2:$E$152,Master!$C9,Jul!$G$2:$G$152)</f>
        <v>0</v>
      </c>
      <c r="L9" s="45">
        <f>SUMIF(Aug!$E$2:$E$152,Master!$C9,Aug!$F$2:$F$152)-SUMIF(Aug!$E$2:$E$152,Master!$C9,Aug!$G$2:$G$152)</f>
        <v>0</v>
      </c>
      <c r="M9" s="45">
        <f>SUMIF(Sept!$E$2:$E$152,Master!$C9,Sept!$F$2:$F$152)-SUMIF(Sept!$E$2:$E$152,Master!$C9,Sept!$G$2:$G$152)</f>
        <v>0</v>
      </c>
      <c r="N9" s="45">
        <f>SUMIF(Oct!$E$2:$E$152,Master!$C9,Oct!$F$2:$F$152)-SUMIF(Oct!$E$2:$E$152,Master!$C9,Oct!$G$2:$G$152)</f>
        <v>0</v>
      </c>
      <c r="O9" s="45">
        <f>SUMIF(Nov!$E$2:$E$152,Master!$C9,Nov!$F$2:$F$152)-SUMIF(Nov!$E$2:$E$152,Master!$C9,Nov!$G$2:$G$152)</f>
        <v>0</v>
      </c>
      <c r="P9" s="140">
        <f>SUMIF(Dec!$E$2:$E$152,Master!$C9,Dec!$F$2:$F$152)-SUMIF(Dec!$E$2:$E$152,Master!$C9,Dec!$G$2:$G$152)</f>
        <v>0</v>
      </c>
      <c r="Q9"/>
      <c r="R9" s="169" t="s">
        <v>58</v>
      </c>
      <c r="S9" s="153">
        <f>D22</f>
        <v>870</v>
      </c>
      <c r="T9" s="170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</row>
    <row r="10" spans="1:2580" s="10" customFormat="1">
      <c r="A10"/>
      <c r="B10" s="167"/>
      <c r="C10" s="108" t="s">
        <v>27</v>
      </c>
      <c r="D10" s="125">
        <v>0</v>
      </c>
      <c r="E10" s="70">
        <f>SUMIF(Jan!$E$2:$E$153,Master!$C10,Jan!$F$2:$F$153)-SUMIF(Jan!$E$2:$E$153,Master!$C10,Jan!$G$2:$G$153)</f>
        <v>0</v>
      </c>
      <c r="F10" s="46">
        <f>SUMIF(Feb!$E$2:$E$149,Master!$C10,Feb!$F$2:$F$149)-SUMIF(Feb!$E$2:$E$149,Master!$C10,Feb!$G$2:$G$149)</f>
        <v>0</v>
      </c>
      <c r="G10" s="46">
        <f>SUMIF(Mar!$E$2:$E$159,Master!$C10,Mar!$F$2:$F$159)-SUMIF(Mar!$E$2:$E$159,Master!$C10,Mar!$G$2:$G$159)</f>
        <v>0</v>
      </c>
      <c r="H10" s="46">
        <f>SUMIF(Apr!$E$2:$E$152,Master!$C10,Apr!$F$2:$F$152)-SUMIF(Apr!$E$2:$E$152,Master!$C10,Apr!$G$2:$G$152)</f>
        <v>0</v>
      </c>
      <c r="I10" s="46">
        <f>SUMIF(May!$E$2:$E$152,Master!$C10,May!$F$2:$F$152)-SUMIF(May!$E$2:$E$152,Master!$C10,May!$G$2:$G$152)</f>
        <v>0</v>
      </c>
      <c r="J10" s="46">
        <f>SUMIF(Jun!$E$2:$E$152,Master!$C10,Jun!$F$2:$F$152)-SUMIF(Jun!$E$2:$E$152,Master!$C10,Jun!$G$2:$G$152)</f>
        <v>0</v>
      </c>
      <c r="K10" s="46">
        <f>SUMIF(Jul!$E$2:$E$152,Master!$C10,Jul!$F$2:$F$152)-SUMIF(Jul!$E$2:$E$152,Master!$C10,Jul!$G$2:$G$152)</f>
        <v>0</v>
      </c>
      <c r="L10" s="46">
        <f>SUMIF(Aug!$E$2:$E$152,Master!$C10,Aug!$F$2:$F$152)-SUMIF(Aug!$E$2:$E$152,Master!$C10,Aug!$G$2:$G$152)</f>
        <v>0</v>
      </c>
      <c r="M10" s="46">
        <f>SUMIF(Sept!$E$2:$E$152,Master!$C10,Sept!$F$2:$F$152)-SUMIF(Sept!$E$2:$E$152,Master!$C10,Sept!$G$2:$G$152)</f>
        <v>0</v>
      </c>
      <c r="N10" s="46">
        <f>SUMIF(Oct!$E$2:$E$152,Master!$C10,Oct!$F$2:$F$152)-SUMIF(Oct!$E$2:$E$152,Master!$C10,Oct!$G$2:$G$152)</f>
        <v>0</v>
      </c>
      <c r="O10" s="46">
        <f>SUMIF(Nov!$E$2:$E$152,Master!$C10,Nov!$F$2:$F$152)-SUMIF(Nov!$E$2:$E$152,Master!$C10,Nov!$G$2:$G$152)</f>
        <v>0</v>
      </c>
      <c r="P10" s="141">
        <f>SUMIF(Dec!$E$2:$E$152,Master!$C10,Dec!$F$2:$F$152)-SUMIF(Dec!$E$2:$E$152,Master!$C10,Dec!$G$2:$G$152)</f>
        <v>0</v>
      </c>
      <c r="Q10"/>
      <c r="R10" s="169"/>
      <c r="S10" s="179"/>
      <c r="T10" s="17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</row>
    <row r="11" spans="1:2580" s="17" customFormat="1">
      <c r="A11"/>
      <c r="B11" s="167"/>
      <c r="C11" s="109" t="s">
        <v>31</v>
      </c>
      <c r="D11" s="126">
        <v>45</v>
      </c>
      <c r="E11" s="71">
        <f>SUMIF(Jan!$E$2:$E$153,Master!$C11,Jan!$F$2:$F$153)-SUMIF(Jan!$E$2:$E$153,Master!$C11,Jan!$G$2:$G$153)</f>
        <v>0</v>
      </c>
      <c r="F11" s="47">
        <f>SUMIF(Feb!$E$2:$E$149,Master!$C11,Feb!$F$2:$F$149)-SUMIF(Feb!$E$2:$E$149,Master!$C11,Feb!$G$2:$G$149)</f>
        <v>0</v>
      </c>
      <c r="G11" s="47">
        <f>SUMIF(Mar!$E$2:$E$159,Master!$C11,Mar!$F$2:$F$159)-SUMIF(Mar!$E$2:$E$159,Master!$C11,Mar!$G$2:$G$159)</f>
        <v>0</v>
      </c>
      <c r="H11" s="47">
        <f>SUMIF(Apr!$E$2:$E$152,Master!$C11,Apr!$F$2:$F$152)-SUMIF(Apr!$E$2:$E$152,Master!$C11,Apr!$G$2:$G$152)</f>
        <v>0</v>
      </c>
      <c r="I11" s="47">
        <f>SUMIF(May!$E$2:$E$152,Master!$C11,May!$F$2:$F$152)-SUMIF(May!$E$2:$E$152,Master!$C11,May!$G$2:$G$152)</f>
        <v>0</v>
      </c>
      <c r="J11" s="47">
        <f>SUMIF(Jun!$E$2:$E$152,Master!$C11,Jun!$F$2:$F$152)-SUMIF(Jun!$E$2:$E$152,Master!$C11,Jun!$G$2:$G$152)</f>
        <v>0</v>
      </c>
      <c r="K11" s="47">
        <f>SUMIF(Jul!$E$2:$E$152,Master!$C11,Jul!$F$2:$F$152)-SUMIF(Jul!$E$2:$E$152,Master!$C11,Jul!$G$2:$G$152)</f>
        <v>0</v>
      </c>
      <c r="L11" s="47">
        <f>SUMIF(Aug!$E$2:$E$152,Master!$C11,Aug!$F$2:$F$152)-SUMIF(Aug!$E$2:$E$152,Master!$C11,Aug!$G$2:$G$152)</f>
        <v>0</v>
      </c>
      <c r="M11" s="47">
        <f>SUMIF(Sept!$E$2:$E$152,Master!$C11,Sept!$F$2:$F$152)-SUMIF(Sept!$E$2:$E$152,Master!$C11,Sept!$G$2:$G$152)</f>
        <v>0</v>
      </c>
      <c r="N11" s="47">
        <f>SUMIF(Oct!$E$2:$E$152,Master!$C11,Oct!$F$2:$F$152)-SUMIF(Oct!$E$2:$E$152,Master!$C11,Oct!$G$2:$G$152)</f>
        <v>0</v>
      </c>
      <c r="O11" s="47">
        <f>SUMIF(Nov!$E$2:$E$152,Master!$C11,Nov!$F$2:$F$152)-SUMIF(Nov!$E$2:$E$152,Master!$C11,Nov!$G$2:$G$152)</f>
        <v>0</v>
      </c>
      <c r="P11" s="142">
        <f>SUMIF(Dec!$E$2:$E$152,Master!$C11,Dec!$F$2:$F$152)-SUMIF(Dec!$E$2:$E$152,Master!$C11,Dec!$G$2:$G$152)</f>
        <v>0</v>
      </c>
      <c r="Q11"/>
      <c r="R11" s="173" t="s">
        <v>59</v>
      </c>
      <c r="S11" s="181">
        <f>S6-(S9+S8)</f>
        <v>0</v>
      </c>
      <c r="T11" s="174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  <c r="BBK11" s="18"/>
      <c r="BBL11" s="18"/>
      <c r="BBM11" s="18"/>
      <c r="BBN11" s="18"/>
      <c r="BBO11" s="18"/>
      <c r="BBP11" s="18"/>
      <c r="BBQ11" s="18"/>
      <c r="BBR11" s="18"/>
      <c r="BBS11" s="18"/>
      <c r="BBT11" s="18"/>
      <c r="BBU11" s="18"/>
      <c r="BBV11" s="18"/>
      <c r="BBW11" s="18"/>
      <c r="BBX11" s="18"/>
      <c r="BBY11" s="18"/>
      <c r="BBZ11" s="18"/>
      <c r="BCA11" s="18"/>
      <c r="BCB11" s="18"/>
      <c r="BCC11" s="18"/>
      <c r="BCD11" s="18"/>
      <c r="BCE11" s="18"/>
      <c r="BCF11" s="18"/>
      <c r="BCG11" s="18"/>
      <c r="BCH11" s="18"/>
      <c r="BCI11" s="18"/>
      <c r="BCJ11" s="18"/>
      <c r="BCK11" s="18"/>
      <c r="BCL11" s="18"/>
      <c r="BCM11" s="18"/>
      <c r="BCN11" s="18"/>
      <c r="BCO11" s="18"/>
      <c r="BCP11" s="18"/>
      <c r="BCQ11" s="18"/>
      <c r="BCR11" s="18"/>
      <c r="BCS11" s="18"/>
      <c r="BCT11" s="18"/>
      <c r="BCU11" s="18"/>
      <c r="BCV11" s="18"/>
      <c r="BCW11" s="18"/>
      <c r="BCX11" s="18"/>
      <c r="BCY11" s="18"/>
      <c r="BCZ11" s="18"/>
      <c r="BDA11" s="18"/>
      <c r="BDB11" s="18"/>
      <c r="BDC11" s="18"/>
      <c r="BDD11" s="18"/>
      <c r="BDE11" s="18"/>
      <c r="BDF11" s="18"/>
      <c r="BDG11" s="18"/>
      <c r="BDH11" s="18"/>
      <c r="BDI11" s="18"/>
      <c r="BDJ11" s="18"/>
      <c r="BDK11" s="18"/>
      <c r="BDL11" s="18"/>
      <c r="BDM11" s="18"/>
      <c r="BDN11" s="18"/>
      <c r="BDO11" s="18"/>
      <c r="BDP11" s="18"/>
      <c r="BDQ11" s="18"/>
      <c r="BDR11" s="18"/>
      <c r="BDS11" s="18"/>
      <c r="BDT11" s="18"/>
      <c r="BDU11" s="18"/>
      <c r="BDV11" s="18"/>
      <c r="BDW11" s="18"/>
      <c r="BDX11" s="18"/>
      <c r="BDY11" s="18"/>
      <c r="BDZ11" s="18"/>
      <c r="BEA11" s="18"/>
      <c r="BEB11" s="18"/>
      <c r="BEC11" s="18"/>
      <c r="BED11" s="18"/>
      <c r="BEE11" s="18"/>
      <c r="BEF11" s="18"/>
      <c r="BEG11" s="18"/>
      <c r="BEH11" s="18"/>
      <c r="BEI11" s="18"/>
      <c r="BEJ11" s="18"/>
      <c r="BEK11" s="18"/>
      <c r="BEL11" s="18"/>
      <c r="BEM11" s="18"/>
      <c r="BEN11" s="18"/>
      <c r="BEO11" s="18"/>
      <c r="BEP11" s="18"/>
      <c r="BEQ11" s="18"/>
      <c r="BER11" s="18"/>
      <c r="BES11" s="18"/>
      <c r="BET11" s="18"/>
      <c r="BEU11" s="18"/>
      <c r="BEV11" s="18"/>
      <c r="BEW11" s="18"/>
      <c r="BEX11" s="18"/>
      <c r="BEY11" s="18"/>
      <c r="BEZ11" s="18"/>
      <c r="BFA11" s="18"/>
      <c r="BFB11" s="18"/>
      <c r="BFC11" s="18"/>
      <c r="BFD11" s="18"/>
      <c r="BFE11" s="18"/>
      <c r="BFF11" s="18"/>
      <c r="BFG11" s="18"/>
      <c r="BFH11" s="18"/>
      <c r="BFI11" s="18"/>
      <c r="BFJ11" s="18"/>
      <c r="BFK11" s="18"/>
      <c r="BFL11" s="18"/>
      <c r="BFM11" s="18"/>
      <c r="BFN11" s="18"/>
      <c r="BFO11" s="18"/>
      <c r="BFP11" s="18"/>
      <c r="BFQ11" s="18"/>
      <c r="BFR11" s="18"/>
      <c r="BFS11" s="18"/>
      <c r="BFT11" s="18"/>
      <c r="BFU11" s="18"/>
      <c r="BFV11" s="18"/>
      <c r="BFW11" s="18"/>
      <c r="BFX11" s="18"/>
      <c r="BFY11" s="18"/>
      <c r="BFZ11" s="18"/>
      <c r="BGA11" s="18"/>
      <c r="BGB11" s="18"/>
      <c r="BGC11" s="18"/>
      <c r="BGD11" s="18"/>
      <c r="BGE11" s="18"/>
      <c r="BGF11" s="18"/>
      <c r="BGG11" s="18"/>
      <c r="BGH11" s="18"/>
      <c r="BGI11" s="18"/>
      <c r="BGJ11" s="18"/>
      <c r="BGK11" s="18"/>
      <c r="BGL11" s="18"/>
      <c r="BGM11" s="18"/>
      <c r="BGN11" s="18"/>
      <c r="BGO11" s="18"/>
      <c r="BGP11" s="18"/>
      <c r="BGQ11" s="18"/>
      <c r="BGR11" s="18"/>
      <c r="BGS11" s="18"/>
      <c r="BGT11" s="18"/>
      <c r="BGU11" s="18"/>
      <c r="BGV11" s="18"/>
      <c r="BGW11" s="18"/>
      <c r="BGX11" s="18"/>
      <c r="BGY11" s="18"/>
      <c r="BGZ11" s="18"/>
      <c r="BHA11" s="18"/>
      <c r="BHB11" s="18"/>
      <c r="BHC11" s="18"/>
      <c r="BHD11" s="18"/>
      <c r="BHE11" s="18"/>
      <c r="BHF11" s="18"/>
      <c r="BHG11" s="18"/>
      <c r="BHH11" s="18"/>
      <c r="BHI11" s="18"/>
      <c r="BHJ11" s="18"/>
      <c r="BHK11" s="18"/>
      <c r="BHL11" s="18"/>
      <c r="BHM11" s="18"/>
      <c r="BHN11" s="18"/>
      <c r="BHO11" s="18"/>
      <c r="BHP11" s="18"/>
      <c r="BHQ11" s="18"/>
      <c r="BHR11" s="18"/>
      <c r="BHS11" s="18"/>
      <c r="BHT11" s="18"/>
      <c r="BHU11" s="18"/>
      <c r="BHV11" s="18"/>
      <c r="BHW11" s="18"/>
      <c r="BHX11" s="18"/>
      <c r="BHY11" s="18"/>
      <c r="BHZ11" s="18"/>
      <c r="BIA11" s="18"/>
      <c r="BIB11" s="18"/>
      <c r="BIC11" s="18"/>
      <c r="BID11" s="18"/>
      <c r="BIE11" s="18"/>
      <c r="BIF11" s="18"/>
      <c r="BIG11" s="18"/>
      <c r="BIH11" s="18"/>
      <c r="BII11" s="18"/>
      <c r="BIJ11" s="18"/>
      <c r="BIK11" s="18"/>
      <c r="BIL11" s="18"/>
      <c r="BIM11" s="18"/>
      <c r="BIN11" s="18"/>
      <c r="BIO11" s="18"/>
      <c r="BIP11" s="18"/>
      <c r="BIQ11" s="18"/>
      <c r="BIR11" s="18"/>
      <c r="BIS11" s="18"/>
      <c r="BIT11" s="18"/>
      <c r="BIU11" s="18"/>
      <c r="BIV11" s="18"/>
      <c r="BIW11" s="18"/>
      <c r="BIX11" s="18"/>
      <c r="BIY11" s="18"/>
      <c r="BIZ11" s="18"/>
      <c r="BJA11" s="18"/>
      <c r="BJB11" s="18"/>
      <c r="BJC11" s="18"/>
      <c r="BJD11" s="18"/>
      <c r="BJE11" s="18"/>
      <c r="BJF11" s="18"/>
      <c r="BJG11" s="18"/>
      <c r="BJH11" s="18"/>
      <c r="BJI11" s="18"/>
      <c r="BJJ11" s="18"/>
      <c r="BJK11" s="18"/>
      <c r="BJL11" s="18"/>
      <c r="BJM11" s="18"/>
      <c r="BJN11" s="18"/>
      <c r="BJO11" s="18"/>
      <c r="BJP11" s="18"/>
      <c r="BJQ11" s="18"/>
      <c r="BJR11" s="18"/>
      <c r="BJS11" s="18"/>
      <c r="BJT11" s="18"/>
      <c r="BJU11" s="18"/>
      <c r="BJV11" s="18"/>
      <c r="BJW11" s="18"/>
      <c r="BJX11" s="18"/>
      <c r="BJY11" s="18"/>
      <c r="BJZ11" s="18"/>
      <c r="BKA11" s="18"/>
      <c r="BKB11" s="18"/>
      <c r="BKC11" s="18"/>
      <c r="BKD11" s="18"/>
      <c r="BKE11" s="18"/>
      <c r="BKF11" s="18"/>
      <c r="BKG11" s="18"/>
      <c r="BKH11" s="18"/>
      <c r="BKI11" s="18"/>
      <c r="BKJ11" s="18"/>
      <c r="BKK11" s="18"/>
      <c r="BKL11" s="18"/>
      <c r="BKM11" s="18"/>
      <c r="BKN11" s="18"/>
      <c r="BKO11" s="18"/>
      <c r="BKP11" s="18"/>
      <c r="BKQ11" s="18"/>
      <c r="BKR11" s="18"/>
      <c r="BKS11" s="18"/>
      <c r="BKT11" s="18"/>
      <c r="BKU11" s="18"/>
      <c r="BKV11" s="18"/>
      <c r="BKW11" s="18"/>
      <c r="BKX11" s="18"/>
      <c r="BKY11" s="18"/>
      <c r="BKZ11" s="18"/>
      <c r="BLA11" s="18"/>
      <c r="BLB11" s="18"/>
      <c r="BLC11" s="18"/>
      <c r="BLD11" s="18"/>
      <c r="BLE11" s="18"/>
      <c r="BLF11" s="18"/>
      <c r="BLG11" s="18"/>
      <c r="BLH11" s="18"/>
      <c r="BLI11" s="18"/>
      <c r="BLJ11" s="18"/>
      <c r="BLK11" s="18"/>
      <c r="BLL11" s="18"/>
      <c r="BLM11" s="18"/>
      <c r="BLN11" s="18"/>
      <c r="BLO11" s="18"/>
      <c r="BLP11" s="18"/>
      <c r="BLQ11" s="18"/>
      <c r="BLR11" s="18"/>
      <c r="BLS11" s="18"/>
      <c r="BLT11" s="18"/>
      <c r="BLU11" s="18"/>
      <c r="BLV11" s="18"/>
      <c r="BLW11" s="18"/>
      <c r="BLX11" s="18"/>
      <c r="BLY11" s="18"/>
      <c r="BLZ11" s="18"/>
      <c r="BMA11" s="18"/>
      <c r="BMB11" s="18"/>
      <c r="BMC11" s="18"/>
      <c r="BMD11" s="18"/>
      <c r="BME11" s="18"/>
      <c r="BMF11" s="18"/>
      <c r="BMG11" s="18"/>
      <c r="BMH11" s="18"/>
      <c r="BMI11" s="18"/>
      <c r="BMJ11" s="18"/>
      <c r="BMK11" s="18"/>
      <c r="BML11" s="18"/>
      <c r="BMM11" s="18"/>
      <c r="BMN11" s="18"/>
      <c r="BMO11" s="18"/>
      <c r="BMP11" s="18"/>
      <c r="BMQ11" s="18"/>
      <c r="BMR11" s="18"/>
      <c r="BMS11" s="18"/>
      <c r="BMT11" s="18"/>
      <c r="BMU11" s="18"/>
      <c r="BMV11" s="18"/>
      <c r="BMW11" s="18"/>
      <c r="BMX11" s="18"/>
      <c r="BMY11" s="18"/>
      <c r="BMZ11" s="18"/>
      <c r="BNA11" s="18"/>
      <c r="BNB11" s="18"/>
      <c r="BNC11" s="18"/>
      <c r="BND11" s="18"/>
      <c r="BNE11" s="18"/>
      <c r="BNF11" s="18"/>
      <c r="BNG11" s="18"/>
      <c r="BNH11" s="18"/>
      <c r="BNI11" s="18"/>
      <c r="BNJ11" s="18"/>
      <c r="BNK11" s="18"/>
      <c r="BNL11" s="18"/>
      <c r="BNM11" s="18"/>
      <c r="BNN11" s="18"/>
      <c r="BNO11" s="18"/>
      <c r="BNP11" s="18"/>
      <c r="BNQ11" s="18"/>
      <c r="BNR11" s="18"/>
      <c r="BNS11" s="18"/>
      <c r="BNT11" s="18"/>
      <c r="BNU11" s="18"/>
      <c r="BNV11" s="18"/>
      <c r="BNW11" s="18"/>
      <c r="BNX11" s="18"/>
      <c r="BNY11" s="18"/>
      <c r="BNZ11" s="18"/>
      <c r="BOA11" s="18"/>
      <c r="BOB11" s="18"/>
      <c r="BOC11" s="18"/>
      <c r="BOD11" s="18"/>
      <c r="BOE11" s="18"/>
      <c r="BOF11" s="18"/>
      <c r="BOG11" s="18"/>
      <c r="BOH11" s="18"/>
      <c r="BOI11" s="18"/>
      <c r="BOJ11" s="18"/>
      <c r="BOK11" s="18"/>
      <c r="BOL11" s="18"/>
      <c r="BOM11" s="18"/>
      <c r="BON11" s="18"/>
      <c r="BOO11" s="18"/>
      <c r="BOP11" s="18"/>
      <c r="BOQ11" s="18"/>
      <c r="BOR11" s="18"/>
      <c r="BOS11" s="18"/>
      <c r="BOT11" s="18"/>
      <c r="BOU11" s="18"/>
      <c r="BOV11" s="18"/>
      <c r="BOW11" s="18"/>
      <c r="BOX11" s="18"/>
      <c r="BOY11" s="18"/>
      <c r="BOZ11" s="18"/>
      <c r="BPA11" s="18"/>
      <c r="BPB11" s="18"/>
      <c r="BPC11" s="18"/>
      <c r="BPD11" s="18"/>
      <c r="BPE11" s="18"/>
      <c r="BPF11" s="18"/>
      <c r="BPG11" s="18"/>
      <c r="BPH11" s="18"/>
      <c r="BPI11" s="18"/>
      <c r="BPJ11" s="18"/>
      <c r="BPK11" s="18"/>
      <c r="BPL11" s="18"/>
      <c r="BPM11" s="18"/>
      <c r="BPN11" s="18"/>
      <c r="BPO11" s="18"/>
      <c r="BPP11" s="18"/>
      <c r="BPQ11" s="18"/>
      <c r="BPR11" s="18"/>
      <c r="BPS11" s="18"/>
      <c r="BPT11" s="18"/>
      <c r="BPU11" s="18"/>
      <c r="BPV11" s="18"/>
      <c r="BPW11" s="18"/>
      <c r="BPX11" s="18"/>
      <c r="BPY11" s="18"/>
      <c r="BPZ11" s="18"/>
      <c r="BQA11" s="18"/>
      <c r="BQB11" s="18"/>
      <c r="BQC11" s="18"/>
      <c r="BQD11" s="18"/>
      <c r="BQE11" s="18"/>
      <c r="BQF11" s="18"/>
      <c r="BQG11" s="18"/>
      <c r="BQH11" s="18"/>
      <c r="BQI11" s="18"/>
      <c r="BQJ11" s="18"/>
      <c r="BQK11" s="18"/>
      <c r="BQL11" s="18"/>
      <c r="BQM11" s="18"/>
      <c r="BQN11" s="18"/>
      <c r="BQO11" s="18"/>
      <c r="BQP11" s="18"/>
      <c r="BQQ11" s="18"/>
      <c r="BQR11" s="18"/>
      <c r="BQS11" s="18"/>
      <c r="BQT11" s="18"/>
      <c r="BQU11" s="18"/>
      <c r="BQV11" s="18"/>
      <c r="BQW11" s="18"/>
      <c r="BQX11" s="18"/>
      <c r="BQY11" s="18"/>
      <c r="BQZ11" s="18"/>
      <c r="BRA11" s="18"/>
      <c r="BRB11" s="18"/>
      <c r="BRC11" s="18"/>
      <c r="BRD11" s="18"/>
      <c r="BRE11" s="18"/>
      <c r="BRF11" s="18"/>
      <c r="BRG11" s="18"/>
      <c r="BRH11" s="18"/>
      <c r="BRI11" s="18"/>
      <c r="BRJ11" s="18"/>
      <c r="BRK11" s="18"/>
      <c r="BRL11" s="18"/>
      <c r="BRM11" s="18"/>
      <c r="BRN11" s="18"/>
      <c r="BRO11" s="18"/>
      <c r="BRP11" s="18"/>
      <c r="BRQ11" s="18"/>
      <c r="BRR11" s="18"/>
      <c r="BRS11" s="18"/>
      <c r="BRT11" s="18"/>
      <c r="BRU11" s="18"/>
      <c r="BRV11" s="18"/>
      <c r="BRW11" s="18"/>
      <c r="BRX11" s="18"/>
      <c r="BRY11" s="18"/>
      <c r="BRZ11" s="18"/>
      <c r="BSA11" s="18"/>
      <c r="BSB11" s="18"/>
      <c r="BSC11" s="18"/>
      <c r="BSD11" s="18"/>
      <c r="BSE11" s="18"/>
      <c r="BSF11" s="18"/>
      <c r="BSG11" s="18"/>
      <c r="BSH11" s="18"/>
      <c r="BSI11" s="18"/>
      <c r="BSJ11" s="18"/>
      <c r="BSK11" s="18"/>
      <c r="BSL11" s="18"/>
      <c r="BSM11" s="18"/>
      <c r="BSN11" s="18"/>
      <c r="BSO11" s="18"/>
      <c r="BSP11" s="18"/>
      <c r="BSQ11" s="18"/>
      <c r="BSR11" s="18"/>
      <c r="BSS11" s="18"/>
      <c r="BST11" s="18"/>
      <c r="BSU11" s="18"/>
      <c r="BSV11" s="18"/>
      <c r="BSW11" s="18"/>
      <c r="BSX11" s="18"/>
      <c r="BSY11" s="18"/>
      <c r="BSZ11" s="18"/>
      <c r="BTA11" s="18"/>
      <c r="BTB11" s="18"/>
      <c r="BTC11" s="18"/>
      <c r="BTD11" s="18"/>
      <c r="BTE11" s="18"/>
      <c r="BTF11" s="18"/>
      <c r="BTG11" s="18"/>
      <c r="BTH11" s="18"/>
      <c r="BTI11" s="18"/>
      <c r="BTJ11" s="18"/>
      <c r="BTK11" s="18"/>
      <c r="BTL11" s="18"/>
      <c r="BTM11" s="18"/>
      <c r="BTN11" s="18"/>
      <c r="BTO11" s="18"/>
      <c r="BTP11" s="18"/>
      <c r="BTQ11" s="18"/>
      <c r="BTR11" s="18"/>
      <c r="BTS11" s="18"/>
      <c r="BTT11" s="18"/>
      <c r="BTU11" s="18"/>
      <c r="BTV11" s="18"/>
      <c r="BTW11" s="18"/>
      <c r="BTX11" s="18"/>
      <c r="BTY11" s="18"/>
      <c r="BTZ11" s="18"/>
      <c r="BUA11" s="18"/>
      <c r="BUB11" s="18"/>
      <c r="BUC11" s="18"/>
      <c r="BUD11" s="18"/>
      <c r="BUE11" s="18"/>
      <c r="BUF11" s="18"/>
      <c r="BUG11" s="18"/>
      <c r="BUH11" s="18"/>
      <c r="BUI11" s="18"/>
      <c r="BUJ11" s="18"/>
      <c r="BUK11" s="18"/>
      <c r="BUL11" s="18"/>
      <c r="BUM11" s="18"/>
      <c r="BUN11" s="18"/>
      <c r="BUO11" s="18"/>
      <c r="BUP11" s="18"/>
      <c r="BUQ11" s="18"/>
      <c r="BUR11" s="18"/>
      <c r="BUS11" s="18"/>
      <c r="BUT11" s="18"/>
      <c r="BUU11" s="18"/>
      <c r="BUV11" s="18"/>
      <c r="BUW11" s="18"/>
      <c r="BUX11" s="18"/>
      <c r="BUY11" s="18"/>
      <c r="BUZ11" s="18"/>
      <c r="BVA11" s="18"/>
      <c r="BVB11" s="18"/>
      <c r="BVC11" s="18"/>
      <c r="BVD11" s="18"/>
      <c r="BVE11" s="18"/>
      <c r="BVF11" s="18"/>
      <c r="BVG11" s="18"/>
      <c r="BVH11" s="18"/>
      <c r="BVI11" s="18"/>
      <c r="BVJ11" s="18"/>
      <c r="BVK11" s="18"/>
      <c r="BVL11" s="18"/>
      <c r="BVM11" s="18"/>
      <c r="BVN11" s="18"/>
      <c r="BVO11" s="18"/>
      <c r="BVP11" s="18"/>
      <c r="BVQ11" s="18"/>
      <c r="BVR11" s="18"/>
      <c r="BVS11" s="18"/>
      <c r="BVT11" s="18"/>
      <c r="BVU11" s="18"/>
      <c r="BVV11" s="18"/>
      <c r="BVW11" s="18"/>
      <c r="BVX11" s="18"/>
      <c r="BVY11" s="18"/>
      <c r="BVZ11" s="18"/>
      <c r="BWA11" s="18"/>
      <c r="BWB11" s="18"/>
      <c r="BWC11" s="18"/>
      <c r="BWD11" s="18"/>
      <c r="BWE11" s="18"/>
      <c r="BWF11" s="18"/>
      <c r="BWG11" s="18"/>
      <c r="BWH11" s="18"/>
      <c r="BWI11" s="18"/>
      <c r="BWJ11" s="18"/>
      <c r="BWK11" s="18"/>
      <c r="BWL11" s="18"/>
      <c r="BWM11" s="18"/>
      <c r="BWN11" s="18"/>
      <c r="BWO11" s="18"/>
      <c r="BWP11" s="18"/>
      <c r="BWQ11" s="18"/>
      <c r="BWR11" s="18"/>
      <c r="BWS11" s="18"/>
      <c r="BWT11" s="18"/>
      <c r="BWU11" s="18"/>
      <c r="BWV11" s="18"/>
      <c r="BWW11" s="18"/>
      <c r="BWX11" s="18"/>
      <c r="BWY11" s="18"/>
      <c r="BWZ11" s="18"/>
      <c r="BXA11" s="18"/>
      <c r="BXB11" s="18"/>
      <c r="BXC11" s="18"/>
      <c r="BXD11" s="18"/>
      <c r="BXE11" s="18"/>
      <c r="BXF11" s="18"/>
      <c r="BXG11" s="18"/>
      <c r="BXH11" s="18"/>
      <c r="BXI11" s="18"/>
      <c r="BXJ11" s="18"/>
      <c r="BXK11" s="18"/>
      <c r="BXL11" s="18"/>
      <c r="BXM11" s="18"/>
      <c r="BXN11" s="18"/>
      <c r="BXO11" s="18"/>
      <c r="BXP11" s="18"/>
      <c r="BXQ11" s="18"/>
      <c r="BXR11" s="18"/>
      <c r="BXS11" s="18"/>
      <c r="BXT11" s="18"/>
      <c r="BXU11" s="18"/>
      <c r="BXV11" s="18"/>
      <c r="BXW11" s="18"/>
      <c r="BXX11" s="18"/>
      <c r="BXY11" s="18"/>
      <c r="BXZ11" s="18"/>
      <c r="BYA11" s="18"/>
      <c r="BYB11" s="18"/>
      <c r="BYC11" s="18"/>
      <c r="BYD11" s="18"/>
      <c r="BYE11" s="18"/>
      <c r="BYF11" s="18"/>
      <c r="BYG11" s="18"/>
      <c r="BYH11" s="18"/>
      <c r="BYI11" s="18"/>
      <c r="BYJ11" s="18"/>
      <c r="BYK11" s="18"/>
      <c r="BYL11" s="18"/>
      <c r="BYM11" s="18"/>
      <c r="BYN11" s="18"/>
      <c r="BYO11" s="18"/>
      <c r="BYP11" s="18"/>
      <c r="BYQ11" s="18"/>
      <c r="BYR11" s="18"/>
      <c r="BYS11" s="18"/>
      <c r="BYT11" s="18"/>
      <c r="BYU11" s="18"/>
      <c r="BYV11" s="18"/>
      <c r="BYW11" s="18"/>
      <c r="BYX11" s="18"/>
      <c r="BYY11" s="18"/>
      <c r="BYZ11" s="18"/>
      <c r="BZA11" s="18"/>
      <c r="BZB11" s="18"/>
      <c r="BZC11" s="18"/>
      <c r="BZD11" s="18"/>
      <c r="BZE11" s="18"/>
      <c r="BZF11" s="18"/>
      <c r="BZG11" s="18"/>
      <c r="BZH11" s="18"/>
      <c r="BZI11" s="18"/>
      <c r="BZJ11" s="18"/>
      <c r="BZK11" s="18"/>
      <c r="BZL11" s="18"/>
      <c r="BZM11" s="18"/>
      <c r="BZN11" s="18"/>
      <c r="BZO11" s="18"/>
      <c r="BZP11" s="18"/>
      <c r="BZQ11" s="18"/>
      <c r="BZR11" s="18"/>
      <c r="BZS11" s="18"/>
      <c r="BZT11" s="18"/>
      <c r="BZU11" s="18"/>
      <c r="BZV11" s="18"/>
      <c r="BZW11" s="18"/>
      <c r="BZX11" s="18"/>
      <c r="BZY11" s="18"/>
      <c r="BZZ11" s="18"/>
      <c r="CAA11" s="18"/>
      <c r="CAB11" s="18"/>
      <c r="CAC11" s="18"/>
      <c r="CAD11" s="18"/>
      <c r="CAE11" s="18"/>
      <c r="CAF11" s="18"/>
      <c r="CAG11" s="18"/>
      <c r="CAH11" s="18"/>
      <c r="CAI11" s="18"/>
      <c r="CAJ11" s="18"/>
      <c r="CAK11" s="18"/>
      <c r="CAL11" s="18"/>
      <c r="CAM11" s="18"/>
      <c r="CAN11" s="18"/>
      <c r="CAO11" s="18"/>
      <c r="CAP11" s="18"/>
      <c r="CAQ11" s="18"/>
      <c r="CAR11" s="18"/>
      <c r="CAS11" s="18"/>
      <c r="CAT11" s="18"/>
      <c r="CAU11" s="18"/>
      <c r="CAV11" s="18"/>
      <c r="CAW11" s="18"/>
      <c r="CAX11" s="18"/>
      <c r="CAY11" s="18"/>
      <c r="CAZ11" s="18"/>
      <c r="CBA11" s="18"/>
      <c r="CBB11" s="18"/>
      <c r="CBC11" s="18"/>
      <c r="CBD11" s="18"/>
      <c r="CBE11" s="18"/>
      <c r="CBF11" s="18"/>
      <c r="CBG11" s="18"/>
      <c r="CBH11" s="18"/>
      <c r="CBI11" s="18"/>
      <c r="CBJ11" s="18"/>
      <c r="CBK11" s="18"/>
      <c r="CBL11" s="18"/>
      <c r="CBM11" s="18"/>
      <c r="CBN11" s="18"/>
      <c r="CBO11" s="18"/>
      <c r="CBP11" s="18"/>
      <c r="CBQ11" s="18"/>
      <c r="CBR11" s="18"/>
      <c r="CBS11" s="18"/>
      <c r="CBT11" s="18"/>
      <c r="CBU11" s="18"/>
      <c r="CBV11" s="18"/>
      <c r="CBW11" s="18"/>
      <c r="CBX11" s="18"/>
      <c r="CBY11" s="18"/>
      <c r="CBZ11" s="18"/>
      <c r="CCA11" s="18"/>
      <c r="CCB11" s="18"/>
      <c r="CCC11" s="18"/>
      <c r="CCD11" s="18"/>
      <c r="CCE11" s="18"/>
      <c r="CCF11" s="18"/>
      <c r="CCG11" s="18"/>
      <c r="CCH11" s="18"/>
      <c r="CCI11" s="18"/>
      <c r="CCJ11" s="18"/>
      <c r="CCK11" s="18"/>
      <c r="CCL11" s="18"/>
      <c r="CCM11" s="18"/>
      <c r="CCN11" s="18"/>
      <c r="CCO11" s="18"/>
      <c r="CCP11" s="18"/>
      <c r="CCQ11" s="18"/>
      <c r="CCR11" s="18"/>
      <c r="CCS11" s="18"/>
      <c r="CCT11" s="18"/>
      <c r="CCU11" s="18"/>
      <c r="CCV11" s="18"/>
      <c r="CCW11" s="18"/>
      <c r="CCX11" s="18"/>
      <c r="CCY11" s="18"/>
      <c r="CCZ11" s="18"/>
      <c r="CDA11" s="18"/>
      <c r="CDB11" s="18"/>
      <c r="CDC11" s="18"/>
      <c r="CDD11" s="18"/>
      <c r="CDE11" s="18"/>
      <c r="CDF11" s="18"/>
      <c r="CDG11" s="18"/>
      <c r="CDH11" s="18"/>
      <c r="CDI11" s="18"/>
      <c r="CDJ11" s="18"/>
      <c r="CDK11" s="18"/>
      <c r="CDL11" s="18"/>
      <c r="CDM11" s="18"/>
      <c r="CDN11" s="18"/>
      <c r="CDO11" s="18"/>
      <c r="CDP11" s="18"/>
      <c r="CDQ11" s="18"/>
      <c r="CDR11" s="18"/>
      <c r="CDS11" s="18"/>
      <c r="CDT11" s="18"/>
      <c r="CDU11" s="18"/>
      <c r="CDV11" s="18"/>
      <c r="CDW11" s="18"/>
      <c r="CDX11" s="18"/>
      <c r="CDY11" s="18"/>
      <c r="CDZ11" s="18"/>
      <c r="CEA11" s="18"/>
      <c r="CEB11" s="18"/>
      <c r="CEC11" s="18"/>
      <c r="CED11" s="18"/>
      <c r="CEE11" s="18"/>
      <c r="CEF11" s="18"/>
      <c r="CEG11" s="18"/>
      <c r="CEH11" s="18"/>
      <c r="CEI11" s="18"/>
      <c r="CEJ11" s="18"/>
      <c r="CEK11" s="18"/>
      <c r="CEL11" s="18"/>
      <c r="CEM11" s="18"/>
      <c r="CEN11" s="18"/>
      <c r="CEO11" s="18"/>
      <c r="CEP11" s="18"/>
      <c r="CEQ11" s="18"/>
      <c r="CER11" s="18"/>
      <c r="CES11" s="18"/>
      <c r="CET11" s="18"/>
      <c r="CEU11" s="18"/>
      <c r="CEV11" s="18"/>
      <c r="CEW11" s="18"/>
      <c r="CEX11" s="18"/>
      <c r="CEY11" s="18"/>
      <c r="CEZ11" s="18"/>
      <c r="CFA11" s="18"/>
      <c r="CFB11" s="18"/>
      <c r="CFC11" s="18"/>
      <c r="CFD11" s="18"/>
      <c r="CFE11" s="18"/>
      <c r="CFF11" s="18"/>
      <c r="CFG11" s="18"/>
      <c r="CFH11" s="18"/>
      <c r="CFI11" s="18"/>
      <c r="CFJ11" s="18"/>
      <c r="CFK11" s="18"/>
      <c r="CFL11" s="18"/>
      <c r="CFM11" s="18"/>
      <c r="CFN11" s="18"/>
      <c r="CFO11" s="18"/>
      <c r="CFP11" s="18"/>
      <c r="CFQ11" s="18"/>
      <c r="CFR11" s="18"/>
      <c r="CFS11" s="18"/>
      <c r="CFT11" s="18"/>
      <c r="CFU11" s="18"/>
      <c r="CFV11" s="18"/>
      <c r="CFW11" s="18"/>
      <c r="CFX11" s="18"/>
      <c r="CFY11" s="18"/>
      <c r="CFZ11" s="18"/>
      <c r="CGA11" s="18"/>
      <c r="CGB11" s="18"/>
      <c r="CGC11" s="18"/>
      <c r="CGD11" s="18"/>
      <c r="CGE11" s="18"/>
      <c r="CGF11" s="18"/>
      <c r="CGG11" s="18"/>
      <c r="CGH11" s="18"/>
      <c r="CGI11" s="18"/>
      <c r="CGJ11" s="18"/>
      <c r="CGK11" s="18"/>
      <c r="CGL11" s="18"/>
      <c r="CGM11" s="18"/>
      <c r="CGN11" s="18"/>
      <c r="CGO11" s="18"/>
      <c r="CGP11" s="18"/>
      <c r="CGQ11" s="18"/>
      <c r="CGR11" s="18"/>
      <c r="CGS11" s="18"/>
      <c r="CGT11" s="18"/>
      <c r="CGU11" s="18"/>
      <c r="CGV11" s="18"/>
      <c r="CGW11" s="18"/>
      <c r="CGX11" s="18"/>
      <c r="CGY11" s="18"/>
      <c r="CGZ11" s="18"/>
      <c r="CHA11" s="18"/>
      <c r="CHB11" s="18"/>
      <c r="CHC11" s="18"/>
      <c r="CHD11" s="18"/>
      <c r="CHE11" s="18"/>
      <c r="CHF11" s="18"/>
      <c r="CHG11" s="18"/>
      <c r="CHH11" s="18"/>
      <c r="CHI11" s="18"/>
      <c r="CHJ11" s="18"/>
      <c r="CHK11" s="18"/>
      <c r="CHL11" s="18"/>
      <c r="CHM11" s="18"/>
      <c r="CHN11" s="18"/>
      <c r="CHO11" s="18"/>
      <c r="CHP11" s="18"/>
      <c r="CHQ11" s="18"/>
      <c r="CHR11" s="18"/>
      <c r="CHS11" s="18"/>
      <c r="CHT11" s="18"/>
      <c r="CHU11" s="18"/>
      <c r="CHV11" s="18"/>
      <c r="CHW11" s="18"/>
      <c r="CHX11" s="18"/>
      <c r="CHY11" s="18"/>
      <c r="CHZ11" s="18"/>
      <c r="CIA11" s="18"/>
      <c r="CIB11" s="18"/>
      <c r="CIC11" s="18"/>
      <c r="CID11" s="18"/>
      <c r="CIE11" s="18"/>
      <c r="CIF11" s="18"/>
      <c r="CIG11" s="18"/>
      <c r="CIH11" s="18"/>
      <c r="CII11" s="18"/>
      <c r="CIJ11" s="18"/>
      <c r="CIK11" s="18"/>
      <c r="CIL11" s="18"/>
      <c r="CIM11" s="18"/>
      <c r="CIN11" s="18"/>
      <c r="CIO11" s="18"/>
      <c r="CIP11" s="18"/>
      <c r="CIQ11" s="18"/>
      <c r="CIR11" s="18"/>
      <c r="CIS11" s="18"/>
      <c r="CIT11" s="18"/>
      <c r="CIU11" s="18"/>
      <c r="CIV11" s="18"/>
      <c r="CIW11" s="18"/>
      <c r="CIX11" s="18"/>
      <c r="CIY11" s="18"/>
      <c r="CIZ11" s="18"/>
      <c r="CJA11" s="18"/>
      <c r="CJB11" s="18"/>
      <c r="CJC11" s="18"/>
      <c r="CJD11" s="18"/>
      <c r="CJE11" s="18"/>
      <c r="CJF11" s="18"/>
      <c r="CJG11" s="18"/>
      <c r="CJH11" s="18"/>
      <c r="CJI11" s="18"/>
      <c r="CJJ11" s="18"/>
      <c r="CJK11" s="18"/>
      <c r="CJL11" s="18"/>
      <c r="CJM11" s="18"/>
      <c r="CJN11" s="18"/>
      <c r="CJO11" s="18"/>
      <c r="CJP11" s="18"/>
      <c r="CJQ11" s="18"/>
      <c r="CJR11" s="18"/>
      <c r="CJS11" s="18"/>
      <c r="CJT11" s="18"/>
      <c r="CJU11" s="18"/>
      <c r="CJV11" s="18"/>
      <c r="CJW11" s="18"/>
      <c r="CJX11" s="18"/>
      <c r="CJY11" s="18"/>
      <c r="CJZ11" s="18"/>
      <c r="CKA11" s="18"/>
      <c r="CKB11" s="18"/>
      <c r="CKC11" s="18"/>
      <c r="CKD11" s="18"/>
      <c r="CKE11" s="18"/>
      <c r="CKF11" s="18"/>
      <c r="CKG11" s="18"/>
      <c r="CKH11" s="18"/>
      <c r="CKI11" s="18"/>
      <c r="CKJ11" s="18"/>
      <c r="CKK11" s="18"/>
      <c r="CKL11" s="18"/>
      <c r="CKM11" s="18"/>
      <c r="CKN11" s="18"/>
      <c r="CKO11" s="18"/>
      <c r="CKP11" s="18"/>
      <c r="CKQ11" s="18"/>
      <c r="CKR11" s="18"/>
      <c r="CKS11" s="18"/>
      <c r="CKT11" s="18"/>
      <c r="CKU11" s="18"/>
      <c r="CKV11" s="18"/>
      <c r="CKW11" s="18"/>
      <c r="CKX11" s="18"/>
      <c r="CKY11" s="18"/>
      <c r="CKZ11" s="18"/>
      <c r="CLA11" s="18"/>
      <c r="CLB11" s="18"/>
      <c r="CLC11" s="18"/>
      <c r="CLD11" s="18"/>
      <c r="CLE11" s="18"/>
      <c r="CLF11" s="18"/>
      <c r="CLG11" s="18"/>
      <c r="CLH11" s="18"/>
      <c r="CLI11" s="18"/>
      <c r="CLJ11" s="18"/>
      <c r="CLK11" s="18"/>
      <c r="CLL11" s="18"/>
      <c r="CLM11" s="18"/>
      <c r="CLN11" s="18"/>
      <c r="CLO11" s="18"/>
      <c r="CLP11" s="18"/>
      <c r="CLQ11" s="18"/>
      <c r="CLR11" s="18"/>
      <c r="CLS11" s="18"/>
      <c r="CLT11" s="18"/>
      <c r="CLU11" s="18"/>
      <c r="CLV11" s="18"/>
      <c r="CLW11" s="18"/>
      <c r="CLX11" s="18"/>
      <c r="CLY11" s="18"/>
      <c r="CLZ11" s="18"/>
      <c r="CMA11" s="18"/>
      <c r="CMB11" s="18"/>
      <c r="CMC11" s="18"/>
      <c r="CMD11" s="18"/>
      <c r="CME11" s="18"/>
      <c r="CMF11" s="18"/>
      <c r="CMG11" s="18"/>
      <c r="CMH11" s="18"/>
      <c r="CMI11" s="18"/>
      <c r="CMJ11" s="18"/>
      <c r="CMK11" s="18"/>
      <c r="CML11" s="18"/>
      <c r="CMM11" s="18"/>
      <c r="CMN11" s="18"/>
      <c r="CMO11" s="18"/>
      <c r="CMP11" s="18"/>
      <c r="CMQ11" s="18"/>
      <c r="CMR11" s="18"/>
      <c r="CMS11" s="18"/>
      <c r="CMT11" s="18"/>
      <c r="CMU11" s="18"/>
      <c r="CMV11" s="18"/>
      <c r="CMW11" s="18"/>
      <c r="CMX11" s="18"/>
      <c r="CMY11" s="18"/>
      <c r="CMZ11" s="18"/>
      <c r="CNA11" s="18"/>
      <c r="CNB11" s="18"/>
      <c r="CNC11" s="18"/>
      <c r="CND11" s="18"/>
      <c r="CNE11" s="18"/>
      <c r="CNF11" s="18"/>
      <c r="CNG11" s="18"/>
      <c r="CNH11" s="18"/>
      <c r="CNI11" s="18"/>
      <c r="CNJ11" s="18"/>
      <c r="CNK11" s="18"/>
      <c r="CNL11" s="18"/>
      <c r="CNM11" s="18"/>
      <c r="CNN11" s="18"/>
      <c r="CNO11" s="18"/>
      <c r="CNP11" s="18"/>
      <c r="CNQ11" s="18"/>
      <c r="CNR11" s="18"/>
      <c r="CNS11" s="18"/>
      <c r="CNT11" s="18"/>
      <c r="CNU11" s="18"/>
      <c r="CNV11" s="18"/>
      <c r="CNW11" s="18"/>
      <c r="CNX11" s="18"/>
      <c r="CNY11" s="18"/>
      <c r="CNZ11" s="18"/>
      <c r="COA11" s="18"/>
      <c r="COB11" s="18"/>
      <c r="COC11" s="18"/>
      <c r="COD11" s="18"/>
      <c r="COE11" s="18"/>
      <c r="COF11" s="18"/>
      <c r="COG11" s="18"/>
      <c r="COH11" s="18"/>
      <c r="COI11" s="18"/>
      <c r="COJ11" s="18"/>
      <c r="COK11" s="18"/>
      <c r="COL11" s="18"/>
      <c r="COM11" s="18"/>
      <c r="CON11" s="18"/>
      <c r="COO11" s="18"/>
      <c r="COP11" s="18"/>
      <c r="COQ11" s="18"/>
      <c r="COR11" s="18"/>
      <c r="COS11" s="18"/>
      <c r="COT11" s="18"/>
      <c r="COU11" s="18"/>
      <c r="COV11" s="18"/>
      <c r="COW11" s="18"/>
      <c r="COX11" s="18"/>
      <c r="COY11" s="18"/>
      <c r="COZ11" s="18"/>
      <c r="CPA11" s="18"/>
      <c r="CPB11" s="18"/>
      <c r="CPC11" s="18"/>
      <c r="CPD11" s="18"/>
      <c r="CPE11" s="18"/>
      <c r="CPF11" s="18"/>
      <c r="CPG11" s="18"/>
      <c r="CPH11" s="18"/>
      <c r="CPI11" s="18"/>
      <c r="CPJ11" s="18"/>
      <c r="CPK11" s="18"/>
      <c r="CPL11" s="18"/>
      <c r="CPM11" s="18"/>
      <c r="CPN11" s="18"/>
      <c r="CPO11" s="18"/>
      <c r="CPP11" s="18"/>
      <c r="CPQ11" s="18"/>
      <c r="CPR11" s="18"/>
      <c r="CPS11" s="18"/>
      <c r="CPT11" s="18"/>
      <c r="CPU11" s="18"/>
      <c r="CPV11" s="18"/>
      <c r="CPW11" s="18"/>
      <c r="CPX11" s="18"/>
      <c r="CPY11" s="18"/>
      <c r="CPZ11" s="18"/>
      <c r="CQA11" s="18"/>
      <c r="CQB11" s="18"/>
      <c r="CQC11" s="18"/>
      <c r="CQD11" s="18"/>
      <c r="CQE11" s="18"/>
      <c r="CQF11" s="18"/>
      <c r="CQG11" s="18"/>
      <c r="CQH11" s="18"/>
      <c r="CQI11" s="18"/>
      <c r="CQJ11" s="18"/>
      <c r="CQK11" s="18"/>
      <c r="CQL11" s="18"/>
      <c r="CQM11" s="18"/>
      <c r="CQN11" s="18"/>
      <c r="CQO11" s="18"/>
      <c r="CQP11" s="18"/>
      <c r="CQQ11" s="18"/>
      <c r="CQR11" s="18"/>
      <c r="CQS11" s="18"/>
      <c r="CQT11" s="18"/>
      <c r="CQU11" s="18"/>
      <c r="CQV11" s="18"/>
      <c r="CQW11" s="18"/>
      <c r="CQX11" s="18"/>
      <c r="CQY11" s="18"/>
      <c r="CQZ11" s="18"/>
      <c r="CRA11" s="18"/>
      <c r="CRB11" s="18"/>
      <c r="CRC11" s="18"/>
      <c r="CRD11" s="18"/>
      <c r="CRE11" s="18"/>
      <c r="CRF11" s="18"/>
      <c r="CRG11" s="18"/>
      <c r="CRH11" s="18"/>
      <c r="CRI11" s="18"/>
      <c r="CRJ11" s="18"/>
      <c r="CRK11" s="18"/>
      <c r="CRL11" s="18"/>
      <c r="CRM11" s="18"/>
      <c r="CRN11" s="18"/>
      <c r="CRO11" s="18"/>
      <c r="CRP11" s="18"/>
      <c r="CRQ11" s="18"/>
      <c r="CRR11" s="18"/>
      <c r="CRS11" s="18"/>
      <c r="CRT11" s="18"/>
      <c r="CRU11" s="18"/>
      <c r="CRV11" s="18"/>
      <c r="CRW11" s="18"/>
      <c r="CRX11" s="18"/>
      <c r="CRY11" s="18"/>
      <c r="CRZ11" s="18"/>
      <c r="CSA11" s="18"/>
      <c r="CSB11" s="18"/>
      <c r="CSC11" s="18"/>
      <c r="CSD11" s="18"/>
      <c r="CSE11" s="18"/>
      <c r="CSF11" s="18"/>
      <c r="CSG11" s="18"/>
      <c r="CSH11" s="18"/>
      <c r="CSI11" s="18"/>
      <c r="CSJ11" s="18"/>
      <c r="CSK11" s="18"/>
      <c r="CSL11" s="18"/>
      <c r="CSM11" s="18"/>
      <c r="CSN11" s="18"/>
      <c r="CSO11" s="18"/>
      <c r="CSP11" s="18"/>
      <c r="CSQ11" s="18"/>
      <c r="CSR11" s="18"/>
      <c r="CSS11" s="18"/>
      <c r="CST11" s="18"/>
      <c r="CSU11" s="18"/>
      <c r="CSV11" s="18"/>
      <c r="CSW11" s="18"/>
      <c r="CSX11" s="18"/>
      <c r="CSY11" s="18"/>
      <c r="CSZ11" s="18"/>
      <c r="CTA11" s="18"/>
      <c r="CTB11" s="18"/>
      <c r="CTC11" s="18"/>
      <c r="CTD11" s="18"/>
      <c r="CTE11" s="18"/>
      <c r="CTF11" s="18"/>
      <c r="CTG11" s="18"/>
      <c r="CTH11" s="18"/>
      <c r="CTI11" s="18"/>
      <c r="CTJ11" s="18"/>
      <c r="CTK11" s="18"/>
      <c r="CTL11" s="18"/>
      <c r="CTM11" s="18"/>
      <c r="CTN11" s="18"/>
      <c r="CTO11" s="18"/>
      <c r="CTP11" s="18"/>
      <c r="CTQ11" s="18"/>
      <c r="CTR11" s="18"/>
      <c r="CTS11" s="18"/>
      <c r="CTT11" s="18"/>
      <c r="CTU11" s="18"/>
      <c r="CTV11" s="18"/>
      <c r="CTW11" s="18"/>
      <c r="CTX11" s="18"/>
      <c r="CTY11" s="18"/>
      <c r="CTZ11" s="18"/>
      <c r="CUA11" s="18"/>
      <c r="CUB11" s="18"/>
      <c r="CUC11" s="18"/>
      <c r="CUD11" s="18"/>
      <c r="CUE11" s="18"/>
      <c r="CUF11" s="18"/>
    </row>
    <row r="12" spans="1:2580" s="11" customFormat="1">
      <c r="A12"/>
      <c r="B12" s="168"/>
      <c r="C12" s="110" t="s">
        <v>61</v>
      </c>
      <c r="D12" s="127">
        <v>20</v>
      </c>
      <c r="E12" s="72">
        <f>SUMIF(Jan!$E$2:$E$153,Master!$C12,Jan!$F$2:$F$153)-SUMIF(Jan!$E$2:$E$153,Master!$C12,Jan!$G$2:$G$153)</f>
        <v>0</v>
      </c>
      <c r="F12" s="48">
        <f>SUMIF(Feb!$E$2:$E$149,Master!$C12,Feb!$F$2:$F$149)-SUMIF(Feb!$E$2:$E$149,Master!$C12,Feb!$G$2:$G$149)</f>
        <v>0</v>
      </c>
      <c r="G12" s="48">
        <f>SUMIF(Mar!$E$2:$E$159,Master!$C12,Mar!$F$2:$F$159)-SUMIF(Mar!$E$2:$E$159,Master!$C12,Mar!$G$2:$G$159)</f>
        <v>0</v>
      </c>
      <c r="H12" s="48">
        <f>SUMIF(Apr!$E$2:$E$152,Master!$C12,Apr!$F$2:$F$152)-SUMIF(Apr!$E$2:$E$152,Master!$C12,Apr!$G$2:$G$152)</f>
        <v>0</v>
      </c>
      <c r="I12" s="48">
        <f>SUMIF(May!$E$2:$E$152,Master!$C12,May!$F$2:$F$152)-SUMIF(May!$E$2:$E$152,Master!$C12,May!$G$2:$G$152)</f>
        <v>0</v>
      </c>
      <c r="J12" s="48">
        <f>SUMIF(Jun!$E$2:$E$152,Master!$C12,Jun!$F$2:$F$152)-SUMIF(Jun!$E$2:$E$152,Master!$C12,Jun!$G$2:$G$152)</f>
        <v>0</v>
      </c>
      <c r="K12" s="48">
        <f>SUMIF(Jul!$E$2:$E$152,Master!$C12,Jul!$F$2:$F$152)-SUMIF(Jul!$E$2:$E$152,Master!$C12,Jul!$G$2:$G$152)</f>
        <v>0</v>
      </c>
      <c r="L12" s="48">
        <f>SUMIF(Aug!$E$2:$E$152,Master!$C12,Aug!$F$2:$F$152)-SUMIF(Aug!$E$2:$E$152,Master!$C12,Aug!$G$2:$G$152)</f>
        <v>0</v>
      </c>
      <c r="M12" s="48">
        <f>SUMIF(Sept!$E$2:$E$152,Master!$C12,Sept!$F$2:$F$152)-SUMIF(Sept!$E$2:$E$152,Master!$C12,Sept!$G$2:$G$152)</f>
        <v>0</v>
      </c>
      <c r="N12" s="48">
        <f>SUMIF(Oct!$E$2:$E$152,Master!$C12,Oct!$F$2:$F$152)-SUMIF(Oct!$E$2:$E$152,Master!$C12,Oct!$G$2:$G$152)</f>
        <v>0</v>
      </c>
      <c r="O12" s="48">
        <f>SUMIF(Nov!$E$2:$E$152,Master!$C12,Nov!$F$2:$F$152)-SUMIF(Nov!$E$2:$E$152,Master!$C12,Nov!$G$2:$G$152)</f>
        <v>0</v>
      </c>
      <c r="P12" s="143">
        <f>SUMIF(Dec!$E$2:$E$152,Master!$C12,Dec!$F$2:$F$152)-SUMIF(Dec!$E$2:$E$152,Master!$C12,Dec!$G$2:$G$152)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</row>
    <row r="13" spans="1:2580" s="11" customFormat="1" ht="17">
      <c r="A13"/>
      <c r="B13"/>
      <c r="C13" s="111" t="s">
        <v>34</v>
      </c>
      <c r="D13" s="128">
        <f>T5</f>
        <v>780</v>
      </c>
      <c r="E13" s="73">
        <f>SUMIF(Jan!$E$2:$E$153,Master!$C13,Jan!$F$2:$F$153)-SUMIF(Jan!$E$2:$E$153,Master!$C13,Jan!$G$2:$G$153)</f>
        <v>500</v>
      </c>
      <c r="F13" s="49">
        <f>SUMIF(Feb!$E$2:$E$149,Master!$C13,Feb!$F$2:$F$149)-SUMIF(Feb!$E$2:$E$149,Master!$C13,Feb!$G$2:$G$149)</f>
        <v>0</v>
      </c>
      <c r="G13" s="49">
        <f>SUMIF(Mar!$E$2:$E$159,Master!$C13,Mar!$F$2:$F$159)-SUMIF(Mar!$E$2:$E$159,Master!$C13,Mar!$G$2:$G$159)</f>
        <v>0</v>
      </c>
      <c r="H13" s="49">
        <f>SUMIF(Apr!$E$2:$E$152,Master!$C13,Apr!$F$2:$F$152)-SUMIF(Apr!$E$2:$E$152,Master!$C13,Apr!$G$2:$G$152)</f>
        <v>0</v>
      </c>
      <c r="I13" s="49">
        <f>SUMIF(May!$E$2:$E$152,Master!$C13,May!$F$2:$F$152)-SUMIF(May!$E$2:$E$152,Master!$C13,May!$G$2:$G$152)</f>
        <v>0</v>
      </c>
      <c r="J13" s="49">
        <f>SUMIF(Jun!$E$2:$E$152,Master!$C13,Jun!$F$2:$F$152)-SUMIF(Jun!$E$2:$E$152,Master!$C13,Jun!$G$2:$G$152)</f>
        <v>0</v>
      </c>
      <c r="K13" s="49">
        <f>SUMIF(Jul!$E$2:$E$152,Master!$C13,Jul!$F$2:$F$152)-SUMIF(Jul!$E$2:$E$152,Master!$C13,Jul!$G$2:$G$152)</f>
        <v>0</v>
      </c>
      <c r="L13" s="49">
        <f>SUMIF(Aug!$E$2:$E$152,Master!$C13,Aug!$F$2:$F$152)-SUMIF(Aug!$E$2:$E$152,Master!$C13,Aug!$G$2:$G$152)</f>
        <v>0</v>
      </c>
      <c r="M13" s="49">
        <f>SUMIF(Sept!$E$2:$E$152,Master!$C13,Sept!$F$2:$F$152)-SUMIF(Sept!$E$2:$E$152,Master!$C13,Sept!$G$2:$G$152)</f>
        <v>0</v>
      </c>
      <c r="N13" s="49">
        <f>SUMIF(Oct!$E$2:$E$152,Master!$C13,Oct!$F$2:$F$152)-SUMIF(Oct!$E$2:$E$152,Master!$C13,Oct!$G$2:$G$152)</f>
        <v>0</v>
      </c>
      <c r="O13" s="49">
        <f>SUMIF(Nov!$E$2:$E$152,Master!$C13,Nov!$F$2:$F$152)-SUMIF(Nov!$E$2:$E$152,Master!$C13,Nov!$G$2:$G$152)</f>
        <v>0</v>
      </c>
      <c r="P13" s="144">
        <f>SUMIF(Dec!$E$2:$E$152,Master!$C13,Dec!$F$2:$F$152)-SUMIF(Dec!$E$2:$E$152,Master!$C13,Dec!$G$2:$G$152)</f>
        <v>0</v>
      </c>
      <c r="Q13"/>
      <c r="R13" s="61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</row>
    <row r="14" spans="1:2580" s="11" customFormat="1">
      <c r="A14"/>
      <c r="B14"/>
      <c r="C14" s="112" t="s">
        <v>29</v>
      </c>
      <c r="D14" s="129" t="s">
        <v>60</v>
      </c>
      <c r="E14" s="74">
        <f>SUMIF(Jan!$E$2:$E$153,Master!$C14,Jan!$F$2:$F$153)-SUMIF(Jan!$E$2:$E$153,Master!$C14,Jan!$G$2:$G$153)</f>
        <v>0</v>
      </c>
      <c r="F14" s="50">
        <f>SUMIF(Feb!$E$2:$E$149,Master!$C14,Feb!$F$2:$F$149)-SUMIF(Feb!$E$2:$E$149,Master!$C14,Feb!$G$2:$G$149)</f>
        <v>0</v>
      </c>
      <c r="G14" s="50">
        <f>SUMIF(Mar!$E$2:$E$159,Master!$C14,Mar!$F$2:$F$159)-SUMIF(Mar!$E$2:$E$159,Master!$C14,Mar!$G$2:$G$159)</f>
        <v>0</v>
      </c>
      <c r="H14" s="50">
        <f>SUMIF(Apr!$E$2:$E$152,Master!$C14,Apr!$F$2:$F$152)-SUMIF(Apr!$E$2:$E$152,Master!$C14,Apr!$G$2:$G$152)</f>
        <v>0</v>
      </c>
      <c r="I14" s="50">
        <f>SUMIF(May!$E$2:$E$152,Master!$C14,May!$F$2:$F$152)-SUMIF(May!$E$2:$E$152,Master!$C14,May!$G$2:$G$152)</f>
        <v>0</v>
      </c>
      <c r="J14" s="50">
        <f>SUMIF(Jun!$E$2:$E$152,Master!$C14,Jun!$F$2:$F$152)-SUMIF(Jun!$E$2:$E$152,Master!$C14,Jun!$G$2:$G$152)</f>
        <v>0</v>
      </c>
      <c r="K14" s="50">
        <f>SUMIF(Jul!$E$2:$E$152,Master!$C14,Jul!$F$2:$F$152)-SUMIF(Jul!$E$2:$E$152,Master!$C14,Jul!$G$2:$G$152)</f>
        <v>0</v>
      </c>
      <c r="L14" s="50">
        <f>SUMIF(Aug!$E$2:$E$152,Master!$C14,Aug!$F$2:$F$152)-SUMIF(Aug!$E$2:$E$152,Master!$C14,Aug!$G$2:$G$152)</f>
        <v>0</v>
      </c>
      <c r="M14" s="50">
        <f>SUMIF(Sept!$E$2:$E$152,Master!$C14,Sept!$F$2:$F$152)-SUMIF(Sept!$E$2:$E$152,Master!$C14,Sept!$G$2:$G$152)</f>
        <v>0</v>
      </c>
      <c r="N14" s="50">
        <f>SUMIF(Oct!$E$2:$E$152,Master!$C14,Oct!$F$2:$F$152)-SUMIF(Oct!$E$2:$E$152,Master!$C14,Oct!$G$2:$G$152)</f>
        <v>0</v>
      </c>
      <c r="O14" s="50">
        <f>SUMIF(Nov!$E$2:$E$152,Master!$C14,Nov!$F$2:$F$152)-SUMIF(Nov!$E$2:$E$152,Master!$C14,Nov!$G$2:$G$152)</f>
        <v>0</v>
      </c>
      <c r="P14" s="145">
        <f>SUMIF(Dec!$E$2:$E$152,Master!$C14,Dec!$F$2:$F$152)-SUMIF(Dec!$E$2:$E$152,Master!$C14,Dec!$G$2:$G$152)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</row>
    <row r="15" spans="1:2580" s="15" customFormat="1">
      <c r="A15"/>
      <c r="B15" s="163" t="s">
        <v>35</v>
      </c>
      <c r="C15" s="113" t="s">
        <v>30</v>
      </c>
      <c r="D15" s="130">
        <v>100</v>
      </c>
      <c r="E15" s="75">
        <f>SUMIF(Jan!$E$2:$E$153,Master!$C15,Jan!$F$2:$F$153)-SUMIF(Jan!$E$2:$E$153,Master!$C15,Jan!$G$2:$G$153)</f>
        <v>70</v>
      </c>
      <c r="F15" s="51">
        <f>SUMIF(Feb!$E$2:$E$149,Master!$C15,Feb!$F$2:$F$149)-SUMIF(Feb!$E$2:$E$149,Master!$C15,Feb!$G$2:$G$149)</f>
        <v>0</v>
      </c>
      <c r="G15" s="51">
        <f>SUMIF(Mar!$E$2:$E$159,Master!$C15,Mar!$F$2:$F$159)-SUMIF(Mar!$E$2:$E$159,Master!$C15,Mar!$G$2:$G$159)</f>
        <v>0</v>
      </c>
      <c r="H15" s="51">
        <f>SUMIF(Apr!$E$2:$E$152,Master!$C15,Apr!$F$2:$F$152)-SUMIF(Apr!$E$2:$E$152,Master!$C15,Apr!$G$2:$G$152)</f>
        <v>0</v>
      </c>
      <c r="I15" s="51">
        <f>SUMIF(May!$E$2:$E$152,Master!$C15,May!$F$2:$F$152)-SUMIF(May!$E$2:$E$152,Master!$C15,May!$G$2:$G$152)</f>
        <v>0</v>
      </c>
      <c r="J15" s="51">
        <f>SUMIF(Jun!$E$2:$E$152,Master!$C15,Jun!$F$2:$F$152)-SUMIF(Jun!$E$2:$E$152,Master!$C15,Jun!$G$2:$G$152)</f>
        <v>0</v>
      </c>
      <c r="K15" s="51">
        <f>SUMIF(Jul!$E$2:$E$152,Master!$C15,Jul!$F$2:$F$152)-SUMIF(Jul!$E$2:$E$152,Master!$C15,Jul!$G$2:$G$152)</f>
        <v>0</v>
      </c>
      <c r="L15" s="51">
        <f>SUMIF(Aug!$E$2:$E$152,Master!$C15,Aug!$F$2:$F$152)-SUMIF(Aug!$E$2:$E$152,Master!$C15,Aug!$G$2:$G$152)</f>
        <v>0</v>
      </c>
      <c r="M15" s="51">
        <f>SUMIF(Sept!$E$2:$E$152,Master!$C15,Sept!$F$2:$F$152)-SUMIF(Sept!$E$2:$E$152,Master!$C15,Sept!$G$2:$G$152)</f>
        <v>0</v>
      </c>
      <c r="N15" s="51">
        <f>SUMIF(Oct!$E$2:$E$152,Master!$C15,Oct!$F$2:$F$152)-SUMIF(Oct!$E$2:$E$152,Master!$C15,Oct!$G$2:$G$152)</f>
        <v>0</v>
      </c>
      <c r="O15" s="51">
        <f>SUMIF(Nov!$E$2:$E$152,Master!$C15,Nov!$F$2:$F$152)-SUMIF(Nov!$E$2:$E$152,Master!$C15,Nov!$G$2:$G$152)</f>
        <v>0</v>
      </c>
      <c r="P15" s="146">
        <f>SUMIF(Dec!$E$2:$E$152,Master!$C15,Dec!$F$2:$F$152)-SUMIF(Dec!$E$2:$E$152,Master!$C15,Dec!$G$2:$G$152)</f>
        <v>0</v>
      </c>
      <c r="Q15"/>
      <c r="R15" s="14"/>
      <c r="S15" s="14"/>
      <c r="T15" s="14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  <c r="AML15" s="16"/>
      <c r="AMM15" s="16"/>
      <c r="AMN15" s="16"/>
      <c r="AMO15" s="16"/>
      <c r="AMP15" s="16"/>
      <c r="AMQ15" s="16"/>
      <c r="AMR15" s="16"/>
      <c r="AMS15" s="16"/>
      <c r="AMT15" s="16"/>
      <c r="AMU15" s="16"/>
      <c r="AMV15" s="16"/>
      <c r="AMW15" s="16"/>
      <c r="AMX15" s="16"/>
      <c r="AMY15" s="16"/>
      <c r="AMZ15" s="16"/>
      <c r="ANA15" s="16"/>
      <c r="ANB15" s="16"/>
      <c r="ANC15" s="16"/>
      <c r="AND15" s="16"/>
      <c r="ANE15" s="16"/>
      <c r="ANF15" s="16"/>
      <c r="ANG15" s="16"/>
      <c r="ANH15" s="16"/>
      <c r="ANI15" s="16"/>
      <c r="ANJ15" s="16"/>
      <c r="ANK15" s="16"/>
      <c r="ANL15" s="16"/>
      <c r="ANM15" s="16"/>
      <c r="ANN15" s="16"/>
      <c r="ANO15" s="16"/>
      <c r="ANP15" s="16"/>
      <c r="ANQ15" s="16"/>
      <c r="ANR15" s="16"/>
      <c r="ANS15" s="16"/>
      <c r="ANT15" s="16"/>
      <c r="ANU15" s="16"/>
      <c r="ANV15" s="16"/>
      <c r="ANW15" s="16"/>
      <c r="ANX15" s="16"/>
      <c r="ANY15" s="16"/>
      <c r="ANZ15" s="16"/>
      <c r="AOA15" s="16"/>
      <c r="AOB15" s="16"/>
      <c r="AOC15" s="16"/>
      <c r="AOD15" s="16"/>
      <c r="AOE15" s="16"/>
      <c r="AOF15" s="16"/>
      <c r="AOG15" s="16"/>
      <c r="AOH15" s="16"/>
      <c r="AOI15" s="16"/>
      <c r="AOJ15" s="16"/>
      <c r="AOK15" s="16"/>
      <c r="AOL15" s="16"/>
      <c r="AOM15" s="16"/>
      <c r="AON15" s="16"/>
      <c r="AOO15" s="16"/>
      <c r="AOP15" s="16"/>
      <c r="AOQ15" s="16"/>
      <c r="AOR15" s="16"/>
      <c r="AOS15" s="16"/>
      <c r="AOT15" s="16"/>
      <c r="AOU15" s="16"/>
      <c r="AOV15" s="16"/>
      <c r="AOW15" s="16"/>
      <c r="AOX15" s="16"/>
      <c r="AOY15" s="16"/>
      <c r="AOZ15" s="16"/>
      <c r="APA15" s="16"/>
      <c r="APB15" s="16"/>
      <c r="APC15" s="16"/>
      <c r="APD15" s="16"/>
      <c r="APE15" s="16"/>
      <c r="APF15" s="16"/>
      <c r="APG15" s="16"/>
      <c r="APH15" s="16"/>
      <c r="API15" s="16"/>
      <c r="APJ15" s="16"/>
      <c r="APK15" s="16"/>
      <c r="APL15" s="16"/>
      <c r="APM15" s="16"/>
      <c r="APN15" s="16"/>
      <c r="APO15" s="16"/>
      <c r="APP15" s="16"/>
      <c r="APQ15" s="16"/>
      <c r="APR15" s="16"/>
      <c r="APS15" s="16"/>
      <c r="APT15" s="16"/>
      <c r="APU15" s="16"/>
      <c r="APV15" s="16"/>
      <c r="APW15" s="16"/>
      <c r="APX15" s="16"/>
      <c r="APY15" s="16"/>
      <c r="APZ15" s="16"/>
      <c r="AQA15" s="16"/>
      <c r="AQB15" s="16"/>
      <c r="AQC15" s="16"/>
      <c r="AQD15" s="16"/>
      <c r="AQE15" s="16"/>
      <c r="AQF15" s="16"/>
      <c r="AQG15" s="16"/>
      <c r="AQH15" s="16"/>
      <c r="AQI15" s="16"/>
      <c r="AQJ15" s="16"/>
      <c r="AQK15" s="16"/>
      <c r="AQL15" s="16"/>
      <c r="AQM15" s="16"/>
      <c r="AQN15" s="16"/>
      <c r="AQO15" s="16"/>
      <c r="AQP15" s="16"/>
      <c r="AQQ15" s="16"/>
      <c r="AQR15" s="16"/>
      <c r="AQS15" s="16"/>
      <c r="AQT15" s="16"/>
      <c r="AQU15" s="16"/>
      <c r="AQV15" s="16"/>
      <c r="AQW15" s="16"/>
      <c r="AQX15" s="16"/>
      <c r="AQY15" s="16"/>
      <c r="AQZ15" s="16"/>
      <c r="ARA15" s="16"/>
      <c r="ARB15" s="16"/>
      <c r="ARC15" s="16"/>
      <c r="ARD15" s="16"/>
      <c r="ARE15" s="16"/>
      <c r="ARF15" s="16"/>
      <c r="ARG15" s="16"/>
      <c r="ARH15" s="16"/>
      <c r="ARI15" s="16"/>
      <c r="ARJ15" s="16"/>
      <c r="ARK15" s="16"/>
      <c r="ARL15" s="16"/>
      <c r="ARM15" s="16"/>
      <c r="ARN15" s="16"/>
      <c r="ARO15" s="16"/>
      <c r="ARP15" s="16"/>
      <c r="ARQ15" s="16"/>
      <c r="ARR15" s="16"/>
      <c r="ARS15" s="16"/>
      <c r="ART15" s="16"/>
      <c r="ARU15" s="16"/>
      <c r="ARV15" s="16"/>
      <c r="ARW15" s="16"/>
      <c r="ARX15" s="16"/>
      <c r="ARY15" s="16"/>
      <c r="ARZ15" s="16"/>
      <c r="ASA15" s="16"/>
      <c r="ASB15" s="16"/>
      <c r="ASC15" s="16"/>
      <c r="ASD15" s="16"/>
      <c r="ASE15" s="16"/>
      <c r="ASF15" s="16"/>
      <c r="ASG15" s="16"/>
      <c r="ASH15" s="16"/>
      <c r="ASI15" s="16"/>
      <c r="ASJ15" s="16"/>
      <c r="ASK15" s="16"/>
      <c r="ASL15" s="16"/>
      <c r="ASM15" s="16"/>
      <c r="ASN15" s="16"/>
      <c r="ASO15" s="16"/>
      <c r="ASP15" s="16"/>
      <c r="ASQ15" s="16"/>
      <c r="ASR15" s="16"/>
      <c r="ASS15" s="16"/>
      <c r="AST15" s="16"/>
      <c r="ASU15" s="16"/>
      <c r="ASV15" s="16"/>
      <c r="ASW15" s="16"/>
      <c r="ASX15" s="16"/>
      <c r="ASY15" s="16"/>
      <c r="ASZ15" s="16"/>
      <c r="ATA15" s="16"/>
      <c r="ATB15" s="16"/>
      <c r="ATC15" s="16"/>
      <c r="ATD15" s="16"/>
      <c r="ATE15" s="16"/>
      <c r="ATF15" s="16"/>
      <c r="ATG15" s="16"/>
      <c r="ATH15" s="16"/>
      <c r="ATI15" s="16"/>
      <c r="ATJ15" s="16"/>
      <c r="ATK15" s="16"/>
      <c r="ATL15" s="16"/>
      <c r="ATM15" s="16"/>
      <c r="ATN15" s="16"/>
      <c r="ATO15" s="16"/>
      <c r="ATP15" s="16"/>
      <c r="ATQ15" s="16"/>
      <c r="ATR15" s="16"/>
      <c r="ATS15" s="16"/>
      <c r="ATT15" s="16"/>
      <c r="ATU15" s="16"/>
      <c r="ATV15" s="16"/>
      <c r="ATW15" s="16"/>
      <c r="ATX15" s="16"/>
      <c r="ATY15" s="16"/>
      <c r="ATZ15" s="16"/>
      <c r="AUA15" s="16"/>
      <c r="AUB15" s="16"/>
      <c r="AUC15" s="16"/>
      <c r="AUD15" s="16"/>
      <c r="AUE15" s="16"/>
      <c r="AUF15" s="16"/>
      <c r="AUG15" s="16"/>
      <c r="AUH15" s="16"/>
      <c r="AUI15" s="16"/>
      <c r="AUJ15" s="16"/>
      <c r="AUK15" s="16"/>
      <c r="AUL15" s="16"/>
      <c r="AUM15" s="16"/>
      <c r="AUN15" s="16"/>
      <c r="AUO15" s="16"/>
      <c r="AUP15" s="16"/>
      <c r="AUQ15" s="16"/>
      <c r="AUR15" s="16"/>
      <c r="AUS15" s="16"/>
      <c r="AUT15" s="16"/>
      <c r="AUU15" s="16"/>
      <c r="AUV15" s="16"/>
      <c r="AUW15" s="16"/>
      <c r="AUX15" s="16"/>
      <c r="AUY15" s="16"/>
      <c r="AUZ15" s="16"/>
      <c r="AVA15" s="16"/>
      <c r="AVB15" s="16"/>
      <c r="AVC15" s="16"/>
      <c r="AVD15" s="16"/>
      <c r="AVE15" s="16"/>
      <c r="AVF15" s="16"/>
      <c r="AVG15" s="16"/>
      <c r="AVH15" s="16"/>
      <c r="AVI15" s="16"/>
      <c r="AVJ15" s="16"/>
      <c r="AVK15" s="16"/>
      <c r="AVL15" s="16"/>
      <c r="AVM15" s="16"/>
      <c r="AVN15" s="16"/>
      <c r="AVO15" s="16"/>
      <c r="AVP15" s="16"/>
      <c r="AVQ15" s="16"/>
      <c r="AVR15" s="16"/>
      <c r="AVS15" s="16"/>
      <c r="AVT15" s="16"/>
      <c r="AVU15" s="16"/>
      <c r="AVV15" s="16"/>
      <c r="AVW15" s="16"/>
      <c r="AVX15" s="16"/>
      <c r="AVY15" s="16"/>
      <c r="AVZ15" s="16"/>
      <c r="AWA15" s="16"/>
      <c r="AWB15" s="16"/>
      <c r="AWC15" s="16"/>
      <c r="AWD15" s="16"/>
      <c r="AWE15" s="16"/>
      <c r="AWF15" s="16"/>
      <c r="AWG15" s="16"/>
      <c r="AWH15" s="16"/>
      <c r="AWI15" s="16"/>
      <c r="AWJ15" s="16"/>
      <c r="AWK15" s="16"/>
      <c r="AWL15" s="16"/>
      <c r="AWM15" s="16"/>
      <c r="AWN15" s="16"/>
      <c r="AWO15" s="16"/>
      <c r="AWP15" s="16"/>
      <c r="AWQ15" s="16"/>
      <c r="AWR15" s="16"/>
      <c r="AWS15" s="16"/>
      <c r="AWT15" s="16"/>
      <c r="AWU15" s="16"/>
      <c r="AWV15" s="16"/>
      <c r="AWW15" s="16"/>
      <c r="AWX15" s="16"/>
      <c r="AWY15" s="16"/>
      <c r="AWZ15" s="16"/>
      <c r="AXA15" s="16"/>
      <c r="AXB15" s="16"/>
      <c r="AXC15" s="16"/>
      <c r="AXD15" s="16"/>
      <c r="AXE15" s="16"/>
      <c r="AXF15" s="16"/>
      <c r="AXG15" s="16"/>
      <c r="AXH15" s="16"/>
      <c r="AXI15" s="16"/>
      <c r="AXJ15" s="16"/>
      <c r="AXK15" s="16"/>
      <c r="AXL15" s="16"/>
      <c r="AXM15" s="16"/>
      <c r="AXN15" s="16"/>
      <c r="AXO15" s="16"/>
      <c r="AXP15" s="16"/>
      <c r="AXQ15" s="16"/>
      <c r="AXR15" s="16"/>
      <c r="AXS15" s="16"/>
      <c r="AXT15" s="16"/>
      <c r="AXU15" s="16"/>
      <c r="AXV15" s="16"/>
      <c r="AXW15" s="16"/>
      <c r="AXX15" s="16"/>
      <c r="AXY15" s="16"/>
      <c r="AXZ15" s="16"/>
      <c r="AYA15" s="16"/>
      <c r="AYB15" s="16"/>
      <c r="AYC15" s="16"/>
      <c r="AYD15" s="16"/>
      <c r="AYE15" s="16"/>
      <c r="AYF15" s="16"/>
      <c r="AYG15" s="16"/>
      <c r="AYH15" s="16"/>
      <c r="AYI15" s="16"/>
      <c r="AYJ15" s="16"/>
      <c r="AYK15" s="16"/>
      <c r="AYL15" s="16"/>
      <c r="AYM15" s="16"/>
      <c r="AYN15" s="16"/>
      <c r="AYO15" s="16"/>
      <c r="AYP15" s="16"/>
      <c r="AYQ15" s="16"/>
      <c r="AYR15" s="16"/>
      <c r="AYS15" s="16"/>
      <c r="AYT15" s="16"/>
      <c r="AYU15" s="16"/>
      <c r="AYV15" s="16"/>
      <c r="AYW15" s="16"/>
      <c r="AYX15" s="16"/>
      <c r="AYY15" s="16"/>
      <c r="AYZ15" s="16"/>
      <c r="AZA15" s="16"/>
      <c r="AZB15" s="16"/>
      <c r="AZC15" s="16"/>
      <c r="AZD15" s="16"/>
      <c r="AZE15" s="16"/>
      <c r="AZF15" s="16"/>
      <c r="AZG15" s="16"/>
      <c r="AZH15" s="16"/>
      <c r="AZI15" s="16"/>
      <c r="AZJ15" s="16"/>
      <c r="AZK15" s="16"/>
      <c r="AZL15" s="16"/>
      <c r="AZM15" s="16"/>
      <c r="AZN15" s="16"/>
      <c r="AZO15" s="16"/>
      <c r="AZP15" s="16"/>
      <c r="AZQ15" s="16"/>
      <c r="AZR15" s="16"/>
      <c r="AZS15" s="16"/>
      <c r="AZT15" s="16"/>
      <c r="AZU15" s="16"/>
      <c r="AZV15" s="16"/>
      <c r="AZW15" s="16"/>
      <c r="AZX15" s="16"/>
      <c r="AZY15" s="16"/>
      <c r="AZZ15" s="16"/>
      <c r="BAA15" s="16"/>
      <c r="BAB15" s="16"/>
      <c r="BAC15" s="16"/>
      <c r="BAD15" s="16"/>
      <c r="BAE15" s="16"/>
      <c r="BAF15" s="16"/>
      <c r="BAG15" s="16"/>
      <c r="BAH15" s="16"/>
      <c r="BAI15" s="16"/>
      <c r="BAJ15" s="16"/>
      <c r="BAK15" s="16"/>
      <c r="BAL15" s="16"/>
      <c r="BAM15" s="16"/>
      <c r="BAN15" s="16"/>
      <c r="BAO15" s="16"/>
      <c r="BAP15" s="16"/>
      <c r="BAQ15" s="16"/>
      <c r="BAR15" s="16"/>
      <c r="BAS15" s="16"/>
      <c r="BAT15" s="16"/>
      <c r="BAU15" s="16"/>
      <c r="BAV15" s="16"/>
      <c r="BAW15" s="16"/>
      <c r="BAX15" s="16"/>
      <c r="BAY15" s="16"/>
      <c r="BAZ15" s="16"/>
      <c r="BBA15" s="16"/>
      <c r="BBB15" s="16"/>
      <c r="BBC15" s="16"/>
      <c r="BBD15" s="16"/>
      <c r="BBE15" s="16"/>
      <c r="BBF15" s="16"/>
      <c r="BBG15" s="16"/>
      <c r="BBH15" s="16"/>
      <c r="BBI15" s="16"/>
      <c r="BBJ15" s="16"/>
      <c r="BBK15" s="16"/>
      <c r="BBL15" s="16"/>
      <c r="BBM15" s="16"/>
      <c r="BBN15" s="16"/>
      <c r="BBO15" s="16"/>
      <c r="BBP15" s="16"/>
      <c r="BBQ15" s="16"/>
      <c r="BBR15" s="16"/>
      <c r="BBS15" s="16"/>
      <c r="BBT15" s="16"/>
      <c r="BBU15" s="16"/>
      <c r="BBV15" s="16"/>
      <c r="BBW15" s="16"/>
      <c r="BBX15" s="16"/>
      <c r="BBY15" s="16"/>
      <c r="BBZ15" s="16"/>
      <c r="BCA15" s="16"/>
      <c r="BCB15" s="16"/>
      <c r="BCC15" s="16"/>
      <c r="BCD15" s="16"/>
      <c r="BCE15" s="16"/>
      <c r="BCF15" s="16"/>
      <c r="BCG15" s="16"/>
      <c r="BCH15" s="16"/>
      <c r="BCI15" s="16"/>
      <c r="BCJ15" s="16"/>
      <c r="BCK15" s="16"/>
      <c r="BCL15" s="16"/>
      <c r="BCM15" s="16"/>
      <c r="BCN15" s="16"/>
      <c r="BCO15" s="16"/>
      <c r="BCP15" s="16"/>
      <c r="BCQ15" s="16"/>
      <c r="BCR15" s="16"/>
      <c r="BCS15" s="16"/>
      <c r="BCT15" s="16"/>
      <c r="BCU15" s="16"/>
      <c r="BCV15" s="16"/>
      <c r="BCW15" s="16"/>
      <c r="BCX15" s="16"/>
      <c r="BCY15" s="16"/>
      <c r="BCZ15" s="16"/>
      <c r="BDA15" s="16"/>
      <c r="BDB15" s="16"/>
      <c r="BDC15" s="16"/>
      <c r="BDD15" s="16"/>
      <c r="BDE15" s="16"/>
      <c r="BDF15" s="16"/>
      <c r="BDG15" s="16"/>
      <c r="BDH15" s="16"/>
      <c r="BDI15" s="16"/>
      <c r="BDJ15" s="16"/>
      <c r="BDK15" s="16"/>
      <c r="BDL15" s="16"/>
      <c r="BDM15" s="16"/>
      <c r="BDN15" s="16"/>
      <c r="BDO15" s="16"/>
      <c r="BDP15" s="16"/>
      <c r="BDQ15" s="16"/>
      <c r="BDR15" s="16"/>
      <c r="BDS15" s="16"/>
      <c r="BDT15" s="16"/>
      <c r="BDU15" s="16"/>
      <c r="BDV15" s="16"/>
      <c r="BDW15" s="16"/>
      <c r="BDX15" s="16"/>
      <c r="BDY15" s="16"/>
      <c r="BDZ15" s="16"/>
      <c r="BEA15" s="16"/>
      <c r="BEB15" s="16"/>
      <c r="BEC15" s="16"/>
      <c r="BED15" s="16"/>
      <c r="BEE15" s="16"/>
      <c r="BEF15" s="16"/>
      <c r="BEG15" s="16"/>
      <c r="BEH15" s="16"/>
      <c r="BEI15" s="16"/>
      <c r="BEJ15" s="16"/>
      <c r="BEK15" s="16"/>
      <c r="BEL15" s="16"/>
      <c r="BEM15" s="16"/>
      <c r="BEN15" s="16"/>
      <c r="BEO15" s="16"/>
      <c r="BEP15" s="16"/>
      <c r="BEQ15" s="16"/>
      <c r="BER15" s="16"/>
      <c r="BES15" s="16"/>
      <c r="BET15" s="16"/>
      <c r="BEU15" s="16"/>
      <c r="BEV15" s="16"/>
      <c r="BEW15" s="16"/>
      <c r="BEX15" s="16"/>
      <c r="BEY15" s="16"/>
      <c r="BEZ15" s="16"/>
      <c r="BFA15" s="16"/>
      <c r="BFB15" s="16"/>
      <c r="BFC15" s="16"/>
      <c r="BFD15" s="16"/>
      <c r="BFE15" s="16"/>
      <c r="BFF15" s="16"/>
      <c r="BFG15" s="16"/>
      <c r="BFH15" s="16"/>
      <c r="BFI15" s="16"/>
      <c r="BFJ15" s="16"/>
      <c r="BFK15" s="16"/>
      <c r="BFL15" s="16"/>
      <c r="BFM15" s="16"/>
      <c r="BFN15" s="16"/>
      <c r="BFO15" s="16"/>
      <c r="BFP15" s="16"/>
      <c r="BFQ15" s="16"/>
      <c r="BFR15" s="16"/>
      <c r="BFS15" s="16"/>
      <c r="BFT15" s="16"/>
      <c r="BFU15" s="16"/>
      <c r="BFV15" s="16"/>
      <c r="BFW15" s="16"/>
      <c r="BFX15" s="16"/>
      <c r="BFY15" s="16"/>
      <c r="BFZ15" s="16"/>
      <c r="BGA15" s="16"/>
      <c r="BGB15" s="16"/>
      <c r="BGC15" s="16"/>
      <c r="BGD15" s="16"/>
      <c r="BGE15" s="16"/>
      <c r="BGF15" s="16"/>
      <c r="BGG15" s="16"/>
      <c r="BGH15" s="16"/>
      <c r="BGI15" s="16"/>
      <c r="BGJ15" s="16"/>
      <c r="BGK15" s="16"/>
      <c r="BGL15" s="16"/>
      <c r="BGM15" s="16"/>
      <c r="BGN15" s="16"/>
      <c r="BGO15" s="16"/>
      <c r="BGP15" s="16"/>
      <c r="BGQ15" s="16"/>
      <c r="BGR15" s="16"/>
      <c r="BGS15" s="16"/>
      <c r="BGT15" s="16"/>
      <c r="BGU15" s="16"/>
      <c r="BGV15" s="16"/>
      <c r="BGW15" s="16"/>
      <c r="BGX15" s="16"/>
      <c r="BGY15" s="16"/>
      <c r="BGZ15" s="16"/>
      <c r="BHA15" s="16"/>
      <c r="BHB15" s="16"/>
      <c r="BHC15" s="16"/>
      <c r="BHD15" s="16"/>
      <c r="BHE15" s="16"/>
      <c r="BHF15" s="16"/>
      <c r="BHG15" s="16"/>
      <c r="BHH15" s="16"/>
      <c r="BHI15" s="16"/>
      <c r="BHJ15" s="16"/>
      <c r="BHK15" s="16"/>
      <c r="BHL15" s="16"/>
      <c r="BHM15" s="16"/>
      <c r="BHN15" s="16"/>
      <c r="BHO15" s="16"/>
      <c r="BHP15" s="16"/>
      <c r="BHQ15" s="16"/>
      <c r="BHR15" s="16"/>
      <c r="BHS15" s="16"/>
      <c r="BHT15" s="16"/>
      <c r="BHU15" s="16"/>
      <c r="BHV15" s="16"/>
      <c r="BHW15" s="16"/>
      <c r="BHX15" s="16"/>
      <c r="BHY15" s="16"/>
      <c r="BHZ15" s="16"/>
      <c r="BIA15" s="16"/>
      <c r="BIB15" s="16"/>
      <c r="BIC15" s="16"/>
      <c r="BID15" s="16"/>
      <c r="BIE15" s="16"/>
      <c r="BIF15" s="16"/>
      <c r="BIG15" s="16"/>
      <c r="BIH15" s="16"/>
      <c r="BII15" s="16"/>
      <c r="BIJ15" s="16"/>
      <c r="BIK15" s="16"/>
      <c r="BIL15" s="16"/>
      <c r="BIM15" s="16"/>
      <c r="BIN15" s="16"/>
      <c r="BIO15" s="16"/>
      <c r="BIP15" s="16"/>
      <c r="BIQ15" s="16"/>
      <c r="BIR15" s="16"/>
      <c r="BIS15" s="16"/>
      <c r="BIT15" s="16"/>
      <c r="BIU15" s="16"/>
      <c r="BIV15" s="16"/>
      <c r="BIW15" s="16"/>
      <c r="BIX15" s="16"/>
      <c r="BIY15" s="16"/>
      <c r="BIZ15" s="16"/>
      <c r="BJA15" s="16"/>
      <c r="BJB15" s="16"/>
      <c r="BJC15" s="16"/>
      <c r="BJD15" s="16"/>
      <c r="BJE15" s="16"/>
      <c r="BJF15" s="16"/>
      <c r="BJG15" s="16"/>
      <c r="BJH15" s="16"/>
      <c r="BJI15" s="16"/>
      <c r="BJJ15" s="16"/>
      <c r="BJK15" s="16"/>
      <c r="BJL15" s="16"/>
      <c r="BJM15" s="16"/>
      <c r="BJN15" s="16"/>
      <c r="BJO15" s="16"/>
      <c r="BJP15" s="16"/>
      <c r="BJQ15" s="16"/>
      <c r="BJR15" s="16"/>
      <c r="BJS15" s="16"/>
      <c r="BJT15" s="16"/>
      <c r="BJU15" s="16"/>
      <c r="BJV15" s="16"/>
      <c r="BJW15" s="16"/>
      <c r="BJX15" s="16"/>
      <c r="BJY15" s="16"/>
      <c r="BJZ15" s="16"/>
      <c r="BKA15" s="16"/>
      <c r="BKB15" s="16"/>
      <c r="BKC15" s="16"/>
      <c r="BKD15" s="16"/>
      <c r="BKE15" s="16"/>
      <c r="BKF15" s="16"/>
      <c r="BKG15" s="16"/>
      <c r="BKH15" s="16"/>
      <c r="BKI15" s="16"/>
      <c r="BKJ15" s="16"/>
      <c r="BKK15" s="16"/>
      <c r="BKL15" s="16"/>
      <c r="BKM15" s="16"/>
      <c r="BKN15" s="16"/>
      <c r="BKO15" s="16"/>
      <c r="BKP15" s="16"/>
      <c r="BKQ15" s="16"/>
      <c r="BKR15" s="16"/>
      <c r="BKS15" s="16"/>
      <c r="BKT15" s="16"/>
      <c r="BKU15" s="16"/>
      <c r="BKV15" s="16"/>
      <c r="BKW15" s="16"/>
      <c r="BKX15" s="16"/>
      <c r="BKY15" s="16"/>
      <c r="BKZ15" s="16"/>
      <c r="BLA15" s="16"/>
      <c r="BLB15" s="16"/>
      <c r="BLC15" s="16"/>
      <c r="BLD15" s="16"/>
      <c r="BLE15" s="16"/>
      <c r="BLF15" s="16"/>
      <c r="BLG15" s="16"/>
      <c r="BLH15" s="16"/>
      <c r="BLI15" s="16"/>
      <c r="BLJ15" s="16"/>
      <c r="BLK15" s="16"/>
      <c r="BLL15" s="16"/>
      <c r="BLM15" s="16"/>
      <c r="BLN15" s="16"/>
      <c r="BLO15" s="16"/>
      <c r="BLP15" s="16"/>
      <c r="BLQ15" s="16"/>
      <c r="BLR15" s="16"/>
      <c r="BLS15" s="16"/>
      <c r="BLT15" s="16"/>
      <c r="BLU15" s="16"/>
      <c r="BLV15" s="16"/>
      <c r="BLW15" s="16"/>
      <c r="BLX15" s="16"/>
      <c r="BLY15" s="16"/>
      <c r="BLZ15" s="16"/>
      <c r="BMA15" s="16"/>
      <c r="BMB15" s="16"/>
      <c r="BMC15" s="16"/>
      <c r="BMD15" s="16"/>
      <c r="BME15" s="16"/>
      <c r="BMF15" s="16"/>
      <c r="BMG15" s="16"/>
      <c r="BMH15" s="16"/>
      <c r="BMI15" s="16"/>
      <c r="BMJ15" s="16"/>
      <c r="BMK15" s="16"/>
      <c r="BML15" s="16"/>
      <c r="BMM15" s="16"/>
      <c r="BMN15" s="16"/>
      <c r="BMO15" s="16"/>
      <c r="BMP15" s="16"/>
      <c r="BMQ15" s="16"/>
      <c r="BMR15" s="16"/>
      <c r="BMS15" s="16"/>
      <c r="BMT15" s="16"/>
      <c r="BMU15" s="16"/>
      <c r="BMV15" s="16"/>
      <c r="BMW15" s="16"/>
      <c r="BMX15" s="16"/>
      <c r="BMY15" s="16"/>
      <c r="BMZ15" s="16"/>
      <c r="BNA15" s="16"/>
      <c r="BNB15" s="16"/>
      <c r="BNC15" s="16"/>
      <c r="BND15" s="16"/>
      <c r="BNE15" s="16"/>
      <c r="BNF15" s="16"/>
      <c r="BNG15" s="16"/>
      <c r="BNH15" s="16"/>
      <c r="BNI15" s="16"/>
      <c r="BNJ15" s="16"/>
      <c r="BNK15" s="16"/>
      <c r="BNL15" s="16"/>
      <c r="BNM15" s="16"/>
      <c r="BNN15" s="16"/>
      <c r="BNO15" s="16"/>
      <c r="BNP15" s="16"/>
      <c r="BNQ15" s="16"/>
      <c r="BNR15" s="16"/>
      <c r="BNS15" s="16"/>
      <c r="BNT15" s="16"/>
      <c r="BNU15" s="16"/>
      <c r="BNV15" s="16"/>
      <c r="BNW15" s="16"/>
      <c r="BNX15" s="16"/>
      <c r="BNY15" s="16"/>
      <c r="BNZ15" s="16"/>
      <c r="BOA15" s="16"/>
      <c r="BOB15" s="16"/>
      <c r="BOC15" s="16"/>
      <c r="BOD15" s="16"/>
      <c r="BOE15" s="16"/>
      <c r="BOF15" s="16"/>
      <c r="BOG15" s="16"/>
      <c r="BOH15" s="16"/>
      <c r="BOI15" s="16"/>
      <c r="BOJ15" s="16"/>
      <c r="BOK15" s="16"/>
      <c r="BOL15" s="16"/>
      <c r="BOM15" s="16"/>
      <c r="BON15" s="16"/>
      <c r="BOO15" s="16"/>
      <c r="BOP15" s="16"/>
      <c r="BOQ15" s="16"/>
      <c r="BOR15" s="16"/>
      <c r="BOS15" s="16"/>
      <c r="BOT15" s="16"/>
      <c r="BOU15" s="16"/>
      <c r="BOV15" s="16"/>
      <c r="BOW15" s="16"/>
      <c r="BOX15" s="16"/>
      <c r="BOY15" s="16"/>
      <c r="BOZ15" s="16"/>
      <c r="BPA15" s="16"/>
      <c r="BPB15" s="16"/>
      <c r="BPC15" s="16"/>
      <c r="BPD15" s="16"/>
      <c r="BPE15" s="16"/>
      <c r="BPF15" s="16"/>
      <c r="BPG15" s="16"/>
      <c r="BPH15" s="16"/>
      <c r="BPI15" s="16"/>
      <c r="BPJ15" s="16"/>
      <c r="BPK15" s="16"/>
      <c r="BPL15" s="16"/>
      <c r="BPM15" s="16"/>
      <c r="BPN15" s="16"/>
      <c r="BPO15" s="16"/>
      <c r="BPP15" s="16"/>
      <c r="BPQ15" s="16"/>
      <c r="BPR15" s="16"/>
      <c r="BPS15" s="16"/>
      <c r="BPT15" s="16"/>
      <c r="BPU15" s="16"/>
      <c r="BPV15" s="16"/>
      <c r="BPW15" s="16"/>
      <c r="BPX15" s="16"/>
      <c r="BPY15" s="16"/>
      <c r="BPZ15" s="16"/>
      <c r="BQA15" s="16"/>
      <c r="BQB15" s="16"/>
      <c r="BQC15" s="16"/>
      <c r="BQD15" s="16"/>
      <c r="BQE15" s="16"/>
      <c r="BQF15" s="16"/>
      <c r="BQG15" s="16"/>
      <c r="BQH15" s="16"/>
      <c r="BQI15" s="16"/>
      <c r="BQJ15" s="16"/>
      <c r="BQK15" s="16"/>
      <c r="BQL15" s="16"/>
      <c r="BQM15" s="16"/>
      <c r="BQN15" s="16"/>
      <c r="BQO15" s="16"/>
      <c r="BQP15" s="16"/>
      <c r="BQQ15" s="16"/>
      <c r="BQR15" s="16"/>
      <c r="BQS15" s="16"/>
      <c r="BQT15" s="16"/>
      <c r="BQU15" s="16"/>
      <c r="BQV15" s="16"/>
      <c r="BQW15" s="16"/>
      <c r="BQX15" s="16"/>
      <c r="BQY15" s="16"/>
      <c r="BQZ15" s="16"/>
      <c r="BRA15" s="16"/>
      <c r="BRB15" s="16"/>
      <c r="BRC15" s="16"/>
      <c r="BRD15" s="16"/>
      <c r="BRE15" s="16"/>
      <c r="BRF15" s="16"/>
      <c r="BRG15" s="16"/>
      <c r="BRH15" s="16"/>
      <c r="BRI15" s="16"/>
      <c r="BRJ15" s="16"/>
      <c r="BRK15" s="16"/>
      <c r="BRL15" s="16"/>
      <c r="BRM15" s="16"/>
      <c r="BRN15" s="16"/>
      <c r="BRO15" s="16"/>
      <c r="BRP15" s="16"/>
      <c r="BRQ15" s="16"/>
      <c r="BRR15" s="16"/>
      <c r="BRS15" s="16"/>
      <c r="BRT15" s="16"/>
      <c r="BRU15" s="16"/>
      <c r="BRV15" s="16"/>
      <c r="BRW15" s="16"/>
      <c r="BRX15" s="16"/>
      <c r="BRY15" s="16"/>
      <c r="BRZ15" s="16"/>
      <c r="BSA15" s="16"/>
      <c r="BSB15" s="16"/>
      <c r="BSC15" s="16"/>
      <c r="BSD15" s="16"/>
      <c r="BSE15" s="16"/>
      <c r="BSF15" s="16"/>
      <c r="BSG15" s="16"/>
      <c r="BSH15" s="16"/>
      <c r="BSI15" s="16"/>
      <c r="BSJ15" s="16"/>
      <c r="BSK15" s="16"/>
      <c r="BSL15" s="16"/>
      <c r="BSM15" s="16"/>
      <c r="BSN15" s="16"/>
      <c r="BSO15" s="16"/>
      <c r="BSP15" s="16"/>
      <c r="BSQ15" s="16"/>
      <c r="BSR15" s="16"/>
      <c r="BSS15" s="16"/>
      <c r="BST15" s="16"/>
      <c r="BSU15" s="16"/>
      <c r="BSV15" s="16"/>
      <c r="BSW15" s="16"/>
      <c r="BSX15" s="16"/>
      <c r="BSY15" s="16"/>
      <c r="BSZ15" s="16"/>
      <c r="BTA15" s="16"/>
      <c r="BTB15" s="16"/>
      <c r="BTC15" s="16"/>
      <c r="BTD15" s="16"/>
      <c r="BTE15" s="16"/>
      <c r="BTF15" s="16"/>
      <c r="BTG15" s="16"/>
      <c r="BTH15" s="16"/>
      <c r="BTI15" s="16"/>
      <c r="BTJ15" s="16"/>
      <c r="BTK15" s="16"/>
      <c r="BTL15" s="16"/>
      <c r="BTM15" s="16"/>
      <c r="BTN15" s="16"/>
      <c r="BTO15" s="16"/>
      <c r="BTP15" s="16"/>
      <c r="BTQ15" s="16"/>
      <c r="BTR15" s="16"/>
      <c r="BTS15" s="16"/>
      <c r="BTT15" s="16"/>
      <c r="BTU15" s="16"/>
      <c r="BTV15" s="16"/>
      <c r="BTW15" s="16"/>
      <c r="BTX15" s="16"/>
      <c r="BTY15" s="16"/>
      <c r="BTZ15" s="16"/>
      <c r="BUA15" s="16"/>
      <c r="BUB15" s="16"/>
      <c r="BUC15" s="16"/>
      <c r="BUD15" s="16"/>
      <c r="BUE15" s="16"/>
      <c r="BUF15" s="16"/>
      <c r="BUG15" s="16"/>
      <c r="BUH15" s="16"/>
      <c r="BUI15" s="16"/>
      <c r="BUJ15" s="16"/>
      <c r="BUK15" s="16"/>
      <c r="BUL15" s="16"/>
      <c r="BUM15" s="16"/>
      <c r="BUN15" s="16"/>
      <c r="BUO15" s="16"/>
      <c r="BUP15" s="16"/>
      <c r="BUQ15" s="16"/>
      <c r="BUR15" s="16"/>
      <c r="BUS15" s="16"/>
      <c r="BUT15" s="16"/>
      <c r="BUU15" s="16"/>
      <c r="BUV15" s="16"/>
      <c r="BUW15" s="16"/>
      <c r="BUX15" s="16"/>
      <c r="BUY15" s="16"/>
      <c r="BUZ15" s="16"/>
      <c r="BVA15" s="16"/>
      <c r="BVB15" s="16"/>
      <c r="BVC15" s="16"/>
      <c r="BVD15" s="16"/>
      <c r="BVE15" s="16"/>
      <c r="BVF15" s="16"/>
      <c r="BVG15" s="16"/>
      <c r="BVH15" s="16"/>
      <c r="BVI15" s="16"/>
      <c r="BVJ15" s="16"/>
      <c r="BVK15" s="16"/>
      <c r="BVL15" s="16"/>
      <c r="BVM15" s="16"/>
      <c r="BVN15" s="16"/>
      <c r="BVO15" s="16"/>
      <c r="BVP15" s="16"/>
      <c r="BVQ15" s="16"/>
      <c r="BVR15" s="16"/>
      <c r="BVS15" s="16"/>
      <c r="BVT15" s="16"/>
      <c r="BVU15" s="16"/>
      <c r="BVV15" s="16"/>
      <c r="BVW15" s="16"/>
      <c r="BVX15" s="16"/>
      <c r="BVY15" s="16"/>
      <c r="BVZ15" s="16"/>
      <c r="BWA15" s="16"/>
      <c r="BWB15" s="16"/>
      <c r="BWC15" s="16"/>
      <c r="BWD15" s="16"/>
      <c r="BWE15" s="16"/>
      <c r="BWF15" s="16"/>
      <c r="BWG15" s="16"/>
      <c r="BWH15" s="16"/>
      <c r="BWI15" s="16"/>
      <c r="BWJ15" s="16"/>
      <c r="BWK15" s="16"/>
      <c r="BWL15" s="16"/>
      <c r="BWM15" s="16"/>
      <c r="BWN15" s="16"/>
      <c r="BWO15" s="16"/>
      <c r="BWP15" s="16"/>
      <c r="BWQ15" s="16"/>
      <c r="BWR15" s="16"/>
      <c r="BWS15" s="16"/>
      <c r="BWT15" s="16"/>
      <c r="BWU15" s="16"/>
      <c r="BWV15" s="16"/>
      <c r="BWW15" s="16"/>
      <c r="BWX15" s="16"/>
      <c r="BWY15" s="16"/>
      <c r="BWZ15" s="16"/>
      <c r="BXA15" s="16"/>
      <c r="BXB15" s="16"/>
      <c r="BXC15" s="16"/>
      <c r="BXD15" s="16"/>
      <c r="BXE15" s="16"/>
      <c r="BXF15" s="16"/>
      <c r="BXG15" s="16"/>
      <c r="BXH15" s="16"/>
      <c r="BXI15" s="16"/>
      <c r="BXJ15" s="16"/>
      <c r="BXK15" s="16"/>
      <c r="BXL15" s="16"/>
      <c r="BXM15" s="16"/>
      <c r="BXN15" s="16"/>
      <c r="BXO15" s="16"/>
      <c r="BXP15" s="16"/>
      <c r="BXQ15" s="16"/>
      <c r="BXR15" s="16"/>
      <c r="BXS15" s="16"/>
      <c r="BXT15" s="16"/>
      <c r="BXU15" s="16"/>
      <c r="BXV15" s="16"/>
      <c r="BXW15" s="16"/>
      <c r="BXX15" s="16"/>
      <c r="BXY15" s="16"/>
      <c r="BXZ15" s="16"/>
      <c r="BYA15" s="16"/>
      <c r="BYB15" s="16"/>
      <c r="BYC15" s="16"/>
      <c r="BYD15" s="16"/>
      <c r="BYE15" s="16"/>
      <c r="BYF15" s="16"/>
      <c r="BYG15" s="16"/>
      <c r="BYH15" s="16"/>
      <c r="BYI15" s="16"/>
      <c r="BYJ15" s="16"/>
      <c r="BYK15" s="16"/>
      <c r="BYL15" s="16"/>
      <c r="BYM15" s="16"/>
      <c r="BYN15" s="16"/>
      <c r="BYO15" s="16"/>
      <c r="BYP15" s="16"/>
      <c r="BYQ15" s="16"/>
      <c r="BYR15" s="16"/>
      <c r="BYS15" s="16"/>
      <c r="BYT15" s="16"/>
      <c r="BYU15" s="16"/>
      <c r="BYV15" s="16"/>
      <c r="BYW15" s="16"/>
      <c r="BYX15" s="16"/>
      <c r="BYY15" s="16"/>
      <c r="BYZ15" s="16"/>
      <c r="BZA15" s="16"/>
      <c r="BZB15" s="16"/>
      <c r="BZC15" s="16"/>
      <c r="BZD15" s="16"/>
      <c r="BZE15" s="16"/>
      <c r="BZF15" s="16"/>
      <c r="BZG15" s="16"/>
      <c r="BZH15" s="16"/>
      <c r="BZI15" s="16"/>
      <c r="BZJ15" s="16"/>
      <c r="BZK15" s="16"/>
      <c r="BZL15" s="16"/>
      <c r="BZM15" s="16"/>
      <c r="BZN15" s="16"/>
      <c r="BZO15" s="16"/>
      <c r="BZP15" s="16"/>
      <c r="BZQ15" s="16"/>
      <c r="BZR15" s="16"/>
      <c r="BZS15" s="16"/>
      <c r="BZT15" s="16"/>
      <c r="BZU15" s="16"/>
      <c r="BZV15" s="16"/>
      <c r="BZW15" s="16"/>
      <c r="BZX15" s="16"/>
      <c r="BZY15" s="16"/>
      <c r="BZZ15" s="16"/>
      <c r="CAA15" s="16"/>
      <c r="CAB15" s="16"/>
      <c r="CAC15" s="16"/>
      <c r="CAD15" s="16"/>
      <c r="CAE15" s="16"/>
      <c r="CAF15" s="16"/>
      <c r="CAG15" s="16"/>
      <c r="CAH15" s="16"/>
      <c r="CAI15" s="16"/>
      <c r="CAJ15" s="16"/>
      <c r="CAK15" s="16"/>
      <c r="CAL15" s="16"/>
      <c r="CAM15" s="16"/>
      <c r="CAN15" s="16"/>
      <c r="CAO15" s="16"/>
      <c r="CAP15" s="16"/>
      <c r="CAQ15" s="16"/>
      <c r="CAR15" s="16"/>
      <c r="CAS15" s="16"/>
      <c r="CAT15" s="16"/>
      <c r="CAU15" s="16"/>
      <c r="CAV15" s="16"/>
      <c r="CAW15" s="16"/>
      <c r="CAX15" s="16"/>
      <c r="CAY15" s="16"/>
      <c r="CAZ15" s="16"/>
      <c r="CBA15" s="16"/>
      <c r="CBB15" s="16"/>
      <c r="CBC15" s="16"/>
      <c r="CBD15" s="16"/>
      <c r="CBE15" s="16"/>
      <c r="CBF15" s="16"/>
      <c r="CBG15" s="16"/>
      <c r="CBH15" s="16"/>
      <c r="CBI15" s="16"/>
      <c r="CBJ15" s="16"/>
      <c r="CBK15" s="16"/>
      <c r="CBL15" s="16"/>
      <c r="CBM15" s="16"/>
      <c r="CBN15" s="16"/>
      <c r="CBO15" s="16"/>
      <c r="CBP15" s="16"/>
      <c r="CBQ15" s="16"/>
      <c r="CBR15" s="16"/>
      <c r="CBS15" s="16"/>
      <c r="CBT15" s="16"/>
      <c r="CBU15" s="16"/>
      <c r="CBV15" s="16"/>
      <c r="CBW15" s="16"/>
      <c r="CBX15" s="16"/>
      <c r="CBY15" s="16"/>
      <c r="CBZ15" s="16"/>
      <c r="CCA15" s="16"/>
      <c r="CCB15" s="16"/>
      <c r="CCC15" s="16"/>
      <c r="CCD15" s="16"/>
      <c r="CCE15" s="16"/>
      <c r="CCF15" s="16"/>
      <c r="CCG15" s="16"/>
      <c r="CCH15" s="16"/>
      <c r="CCI15" s="16"/>
      <c r="CCJ15" s="16"/>
      <c r="CCK15" s="16"/>
      <c r="CCL15" s="16"/>
      <c r="CCM15" s="16"/>
      <c r="CCN15" s="16"/>
      <c r="CCO15" s="16"/>
      <c r="CCP15" s="16"/>
      <c r="CCQ15" s="16"/>
      <c r="CCR15" s="16"/>
      <c r="CCS15" s="16"/>
      <c r="CCT15" s="16"/>
      <c r="CCU15" s="16"/>
      <c r="CCV15" s="16"/>
      <c r="CCW15" s="16"/>
      <c r="CCX15" s="16"/>
      <c r="CCY15" s="16"/>
      <c r="CCZ15" s="16"/>
      <c r="CDA15" s="16"/>
      <c r="CDB15" s="16"/>
      <c r="CDC15" s="16"/>
      <c r="CDD15" s="16"/>
      <c r="CDE15" s="16"/>
      <c r="CDF15" s="16"/>
      <c r="CDG15" s="16"/>
      <c r="CDH15" s="16"/>
      <c r="CDI15" s="16"/>
      <c r="CDJ15" s="16"/>
      <c r="CDK15" s="16"/>
      <c r="CDL15" s="16"/>
      <c r="CDM15" s="16"/>
      <c r="CDN15" s="16"/>
      <c r="CDO15" s="16"/>
      <c r="CDP15" s="16"/>
      <c r="CDQ15" s="16"/>
      <c r="CDR15" s="16"/>
      <c r="CDS15" s="16"/>
      <c r="CDT15" s="16"/>
      <c r="CDU15" s="16"/>
      <c r="CDV15" s="16"/>
      <c r="CDW15" s="16"/>
      <c r="CDX15" s="16"/>
      <c r="CDY15" s="16"/>
      <c r="CDZ15" s="16"/>
      <c r="CEA15" s="16"/>
      <c r="CEB15" s="16"/>
      <c r="CEC15" s="16"/>
      <c r="CED15" s="16"/>
      <c r="CEE15" s="16"/>
      <c r="CEF15" s="16"/>
      <c r="CEG15" s="16"/>
      <c r="CEH15" s="16"/>
      <c r="CEI15" s="16"/>
      <c r="CEJ15" s="16"/>
      <c r="CEK15" s="16"/>
      <c r="CEL15" s="16"/>
      <c r="CEM15" s="16"/>
      <c r="CEN15" s="16"/>
      <c r="CEO15" s="16"/>
      <c r="CEP15" s="16"/>
      <c r="CEQ15" s="16"/>
      <c r="CER15" s="16"/>
      <c r="CES15" s="16"/>
      <c r="CET15" s="16"/>
      <c r="CEU15" s="16"/>
      <c r="CEV15" s="16"/>
      <c r="CEW15" s="16"/>
      <c r="CEX15" s="16"/>
      <c r="CEY15" s="16"/>
      <c r="CEZ15" s="16"/>
      <c r="CFA15" s="16"/>
      <c r="CFB15" s="16"/>
      <c r="CFC15" s="16"/>
      <c r="CFD15" s="16"/>
      <c r="CFE15" s="16"/>
      <c r="CFF15" s="16"/>
      <c r="CFG15" s="16"/>
      <c r="CFH15" s="16"/>
      <c r="CFI15" s="16"/>
      <c r="CFJ15" s="16"/>
      <c r="CFK15" s="16"/>
      <c r="CFL15" s="16"/>
      <c r="CFM15" s="16"/>
      <c r="CFN15" s="16"/>
      <c r="CFO15" s="16"/>
      <c r="CFP15" s="16"/>
      <c r="CFQ15" s="16"/>
      <c r="CFR15" s="16"/>
      <c r="CFS15" s="16"/>
      <c r="CFT15" s="16"/>
      <c r="CFU15" s="16"/>
      <c r="CFV15" s="16"/>
      <c r="CFW15" s="16"/>
      <c r="CFX15" s="16"/>
      <c r="CFY15" s="16"/>
      <c r="CFZ15" s="16"/>
      <c r="CGA15" s="16"/>
      <c r="CGB15" s="16"/>
      <c r="CGC15" s="16"/>
      <c r="CGD15" s="16"/>
      <c r="CGE15" s="16"/>
      <c r="CGF15" s="16"/>
      <c r="CGG15" s="16"/>
      <c r="CGH15" s="16"/>
      <c r="CGI15" s="16"/>
      <c r="CGJ15" s="16"/>
      <c r="CGK15" s="16"/>
      <c r="CGL15" s="16"/>
      <c r="CGM15" s="16"/>
      <c r="CGN15" s="16"/>
      <c r="CGO15" s="16"/>
      <c r="CGP15" s="16"/>
      <c r="CGQ15" s="16"/>
      <c r="CGR15" s="16"/>
      <c r="CGS15" s="16"/>
      <c r="CGT15" s="16"/>
      <c r="CGU15" s="16"/>
      <c r="CGV15" s="16"/>
      <c r="CGW15" s="16"/>
      <c r="CGX15" s="16"/>
      <c r="CGY15" s="16"/>
      <c r="CGZ15" s="16"/>
      <c r="CHA15" s="16"/>
      <c r="CHB15" s="16"/>
      <c r="CHC15" s="16"/>
      <c r="CHD15" s="16"/>
      <c r="CHE15" s="16"/>
      <c r="CHF15" s="16"/>
      <c r="CHG15" s="16"/>
      <c r="CHH15" s="16"/>
      <c r="CHI15" s="16"/>
      <c r="CHJ15" s="16"/>
      <c r="CHK15" s="16"/>
      <c r="CHL15" s="16"/>
      <c r="CHM15" s="16"/>
      <c r="CHN15" s="16"/>
      <c r="CHO15" s="16"/>
      <c r="CHP15" s="16"/>
      <c r="CHQ15" s="16"/>
      <c r="CHR15" s="16"/>
      <c r="CHS15" s="16"/>
      <c r="CHT15" s="16"/>
      <c r="CHU15" s="16"/>
      <c r="CHV15" s="16"/>
      <c r="CHW15" s="16"/>
      <c r="CHX15" s="16"/>
      <c r="CHY15" s="16"/>
      <c r="CHZ15" s="16"/>
      <c r="CIA15" s="16"/>
      <c r="CIB15" s="16"/>
      <c r="CIC15" s="16"/>
      <c r="CID15" s="16"/>
      <c r="CIE15" s="16"/>
      <c r="CIF15" s="16"/>
      <c r="CIG15" s="16"/>
      <c r="CIH15" s="16"/>
      <c r="CII15" s="16"/>
      <c r="CIJ15" s="16"/>
      <c r="CIK15" s="16"/>
      <c r="CIL15" s="16"/>
      <c r="CIM15" s="16"/>
      <c r="CIN15" s="16"/>
      <c r="CIO15" s="16"/>
      <c r="CIP15" s="16"/>
      <c r="CIQ15" s="16"/>
      <c r="CIR15" s="16"/>
      <c r="CIS15" s="16"/>
      <c r="CIT15" s="16"/>
      <c r="CIU15" s="16"/>
      <c r="CIV15" s="16"/>
      <c r="CIW15" s="16"/>
      <c r="CIX15" s="16"/>
      <c r="CIY15" s="16"/>
      <c r="CIZ15" s="16"/>
      <c r="CJA15" s="16"/>
      <c r="CJB15" s="16"/>
      <c r="CJC15" s="16"/>
      <c r="CJD15" s="16"/>
      <c r="CJE15" s="16"/>
      <c r="CJF15" s="16"/>
      <c r="CJG15" s="16"/>
      <c r="CJH15" s="16"/>
      <c r="CJI15" s="16"/>
      <c r="CJJ15" s="16"/>
      <c r="CJK15" s="16"/>
      <c r="CJL15" s="16"/>
      <c r="CJM15" s="16"/>
      <c r="CJN15" s="16"/>
      <c r="CJO15" s="16"/>
      <c r="CJP15" s="16"/>
      <c r="CJQ15" s="16"/>
      <c r="CJR15" s="16"/>
      <c r="CJS15" s="16"/>
      <c r="CJT15" s="16"/>
      <c r="CJU15" s="16"/>
      <c r="CJV15" s="16"/>
      <c r="CJW15" s="16"/>
      <c r="CJX15" s="16"/>
      <c r="CJY15" s="16"/>
      <c r="CJZ15" s="16"/>
      <c r="CKA15" s="16"/>
      <c r="CKB15" s="16"/>
      <c r="CKC15" s="16"/>
      <c r="CKD15" s="16"/>
      <c r="CKE15" s="16"/>
      <c r="CKF15" s="16"/>
      <c r="CKG15" s="16"/>
      <c r="CKH15" s="16"/>
      <c r="CKI15" s="16"/>
      <c r="CKJ15" s="16"/>
      <c r="CKK15" s="16"/>
      <c r="CKL15" s="16"/>
      <c r="CKM15" s="16"/>
      <c r="CKN15" s="16"/>
      <c r="CKO15" s="16"/>
      <c r="CKP15" s="16"/>
      <c r="CKQ15" s="16"/>
      <c r="CKR15" s="16"/>
      <c r="CKS15" s="16"/>
      <c r="CKT15" s="16"/>
      <c r="CKU15" s="16"/>
      <c r="CKV15" s="16"/>
      <c r="CKW15" s="16"/>
      <c r="CKX15" s="16"/>
      <c r="CKY15" s="16"/>
      <c r="CKZ15" s="16"/>
      <c r="CLA15" s="16"/>
      <c r="CLB15" s="16"/>
      <c r="CLC15" s="16"/>
      <c r="CLD15" s="16"/>
      <c r="CLE15" s="16"/>
      <c r="CLF15" s="16"/>
      <c r="CLG15" s="16"/>
      <c r="CLH15" s="16"/>
      <c r="CLI15" s="16"/>
      <c r="CLJ15" s="16"/>
      <c r="CLK15" s="16"/>
      <c r="CLL15" s="16"/>
      <c r="CLM15" s="16"/>
      <c r="CLN15" s="16"/>
      <c r="CLO15" s="16"/>
      <c r="CLP15" s="16"/>
      <c r="CLQ15" s="16"/>
      <c r="CLR15" s="16"/>
      <c r="CLS15" s="16"/>
      <c r="CLT15" s="16"/>
      <c r="CLU15" s="16"/>
      <c r="CLV15" s="16"/>
      <c r="CLW15" s="16"/>
      <c r="CLX15" s="16"/>
      <c r="CLY15" s="16"/>
      <c r="CLZ15" s="16"/>
      <c r="CMA15" s="16"/>
      <c r="CMB15" s="16"/>
      <c r="CMC15" s="16"/>
      <c r="CMD15" s="16"/>
      <c r="CME15" s="16"/>
      <c r="CMF15" s="16"/>
      <c r="CMG15" s="16"/>
      <c r="CMH15" s="16"/>
      <c r="CMI15" s="16"/>
      <c r="CMJ15" s="16"/>
      <c r="CMK15" s="16"/>
      <c r="CML15" s="16"/>
      <c r="CMM15" s="16"/>
      <c r="CMN15" s="16"/>
      <c r="CMO15" s="16"/>
      <c r="CMP15" s="16"/>
      <c r="CMQ15" s="16"/>
      <c r="CMR15" s="16"/>
      <c r="CMS15" s="16"/>
      <c r="CMT15" s="16"/>
      <c r="CMU15" s="16"/>
      <c r="CMV15" s="16"/>
      <c r="CMW15" s="16"/>
      <c r="CMX15" s="16"/>
      <c r="CMY15" s="16"/>
      <c r="CMZ15" s="16"/>
      <c r="CNA15" s="16"/>
      <c r="CNB15" s="16"/>
      <c r="CNC15" s="16"/>
      <c r="CND15" s="16"/>
      <c r="CNE15" s="16"/>
      <c r="CNF15" s="16"/>
      <c r="CNG15" s="16"/>
      <c r="CNH15" s="16"/>
      <c r="CNI15" s="16"/>
      <c r="CNJ15" s="16"/>
      <c r="CNK15" s="16"/>
      <c r="CNL15" s="16"/>
      <c r="CNM15" s="16"/>
      <c r="CNN15" s="16"/>
      <c r="CNO15" s="16"/>
      <c r="CNP15" s="16"/>
      <c r="CNQ15" s="16"/>
      <c r="CNR15" s="16"/>
      <c r="CNS15" s="16"/>
      <c r="CNT15" s="16"/>
      <c r="CNU15" s="16"/>
      <c r="CNV15" s="16"/>
      <c r="CNW15" s="16"/>
      <c r="CNX15" s="16"/>
      <c r="CNY15" s="16"/>
      <c r="CNZ15" s="16"/>
      <c r="COA15" s="16"/>
      <c r="COB15" s="16"/>
      <c r="COC15" s="16"/>
      <c r="COD15" s="16"/>
      <c r="COE15" s="16"/>
      <c r="COF15" s="16"/>
      <c r="COG15" s="16"/>
      <c r="COH15" s="16"/>
      <c r="COI15" s="16"/>
      <c r="COJ15" s="16"/>
      <c r="COK15" s="16"/>
      <c r="COL15" s="16"/>
      <c r="COM15" s="16"/>
      <c r="CON15" s="16"/>
      <c r="COO15" s="16"/>
      <c r="COP15" s="16"/>
      <c r="COQ15" s="16"/>
      <c r="COR15" s="16"/>
      <c r="COS15" s="16"/>
      <c r="COT15" s="16"/>
      <c r="COU15" s="16"/>
      <c r="COV15" s="16"/>
      <c r="COW15" s="16"/>
      <c r="COX15" s="16"/>
      <c r="COY15" s="16"/>
      <c r="COZ15" s="16"/>
      <c r="CPA15" s="16"/>
      <c r="CPB15" s="16"/>
      <c r="CPC15" s="16"/>
      <c r="CPD15" s="16"/>
      <c r="CPE15" s="16"/>
      <c r="CPF15" s="16"/>
      <c r="CPG15" s="16"/>
      <c r="CPH15" s="16"/>
      <c r="CPI15" s="16"/>
      <c r="CPJ15" s="16"/>
      <c r="CPK15" s="16"/>
      <c r="CPL15" s="16"/>
      <c r="CPM15" s="16"/>
      <c r="CPN15" s="16"/>
      <c r="CPO15" s="16"/>
      <c r="CPP15" s="16"/>
      <c r="CPQ15" s="16"/>
      <c r="CPR15" s="16"/>
      <c r="CPS15" s="16"/>
      <c r="CPT15" s="16"/>
      <c r="CPU15" s="16"/>
      <c r="CPV15" s="16"/>
      <c r="CPW15" s="16"/>
      <c r="CPX15" s="16"/>
      <c r="CPY15" s="16"/>
      <c r="CPZ15" s="16"/>
      <c r="CQA15" s="16"/>
      <c r="CQB15" s="16"/>
      <c r="CQC15" s="16"/>
      <c r="CQD15" s="16"/>
      <c r="CQE15" s="16"/>
      <c r="CQF15" s="16"/>
      <c r="CQG15" s="16"/>
      <c r="CQH15" s="16"/>
      <c r="CQI15" s="16"/>
      <c r="CQJ15" s="16"/>
      <c r="CQK15" s="16"/>
      <c r="CQL15" s="16"/>
      <c r="CQM15" s="16"/>
      <c r="CQN15" s="16"/>
      <c r="CQO15" s="16"/>
      <c r="CQP15" s="16"/>
      <c r="CQQ15" s="16"/>
      <c r="CQR15" s="16"/>
      <c r="CQS15" s="16"/>
      <c r="CQT15" s="16"/>
      <c r="CQU15" s="16"/>
      <c r="CQV15" s="16"/>
      <c r="CQW15" s="16"/>
      <c r="CQX15" s="16"/>
      <c r="CQY15" s="16"/>
      <c r="CQZ15" s="16"/>
      <c r="CRA15" s="16"/>
      <c r="CRB15" s="16"/>
      <c r="CRC15" s="16"/>
      <c r="CRD15" s="16"/>
      <c r="CRE15" s="16"/>
      <c r="CRF15" s="16"/>
      <c r="CRG15" s="16"/>
      <c r="CRH15" s="16"/>
      <c r="CRI15" s="16"/>
      <c r="CRJ15" s="16"/>
      <c r="CRK15" s="16"/>
      <c r="CRL15" s="16"/>
      <c r="CRM15" s="16"/>
      <c r="CRN15" s="16"/>
      <c r="CRO15" s="16"/>
      <c r="CRP15" s="16"/>
      <c r="CRQ15" s="16"/>
      <c r="CRR15" s="16"/>
      <c r="CRS15" s="16"/>
      <c r="CRT15" s="16"/>
      <c r="CRU15" s="16"/>
      <c r="CRV15" s="16"/>
      <c r="CRW15" s="16"/>
      <c r="CRX15" s="16"/>
      <c r="CRY15" s="16"/>
      <c r="CRZ15" s="16"/>
      <c r="CSA15" s="16"/>
      <c r="CSB15" s="16"/>
      <c r="CSC15" s="16"/>
      <c r="CSD15" s="16"/>
      <c r="CSE15" s="16"/>
      <c r="CSF15" s="16"/>
      <c r="CSG15" s="16"/>
      <c r="CSH15" s="16"/>
      <c r="CSI15" s="16"/>
      <c r="CSJ15" s="16"/>
      <c r="CSK15" s="16"/>
      <c r="CSL15" s="16"/>
      <c r="CSM15" s="16"/>
      <c r="CSN15" s="16"/>
      <c r="CSO15" s="16"/>
      <c r="CSP15" s="16"/>
      <c r="CSQ15" s="16"/>
      <c r="CSR15" s="16"/>
      <c r="CSS15" s="16"/>
      <c r="CST15" s="16"/>
      <c r="CSU15" s="16"/>
      <c r="CSV15" s="16"/>
      <c r="CSW15" s="16"/>
      <c r="CSX15" s="16"/>
      <c r="CSY15" s="16"/>
      <c r="CSZ15" s="16"/>
      <c r="CTA15" s="16"/>
      <c r="CTB15" s="16"/>
      <c r="CTC15" s="16"/>
      <c r="CTD15" s="16"/>
      <c r="CTE15" s="16"/>
      <c r="CTF15" s="16"/>
      <c r="CTG15" s="16"/>
      <c r="CTH15" s="16"/>
      <c r="CTI15" s="16"/>
      <c r="CTJ15" s="16"/>
      <c r="CTK15" s="16"/>
      <c r="CTL15" s="16"/>
      <c r="CTM15" s="16"/>
      <c r="CTN15" s="16"/>
      <c r="CTO15" s="16"/>
      <c r="CTP15" s="16"/>
      <c r="CTQ15" s="16"/>
      <c r="CTR15" s="16"/>
      <c r="CTS15" s="16"/>
      <c r="CTT15" s="16"/>
      <c r="CTU15" s="16"/>
      <c r="CTV15" s="16"/>
      <c r="CTW15" s="16"/>
      <c r="CTX15" s="16"/>
      <c r="CTY15" s="16"/>
      <c r="CTZ15" s="16"/>
      <c r="CUA15" s="16"/>
      <c r="CUB15" s="16"/>
      <c r="CUC15" s="16"/>
      <c r="CUD15" s="16"/>
      <c r="CUE15" s="16"/>
      <c r="CUF15" s="16"/>
    </row>
    <row r="16" spans="1:2580" s="12" customFormat="1" ht="17" customHeight="1">
      <c r="A16"/>
      <c r="B16" s="164"/>
      <c r="C16" s="114" t="s">
        <v>32</v>
      </c>
      <c r="D16" s="131">
        <v>50</v>
      </c>
      <c r="E16" s="76">
        <f>SUMIF(Jan!$E$2:$E$153,Master!$C16,Jan!$F$2:$F$153)-SUMIF(Jan!$E$2:$E$153,Master!$C16,Jan!$G$2:$G$153)</f>
        <v>0</v>
      </c>
      <c r="F16" s="52">
        <f>SUMIF(Feb!$E$2:$E$149,Master!$C16,Feb!$F$2:$F$149)-SUMIF(Feb!$E$2:$E$149,Master!$C16,Feb!$G$2:$G$149)</f>
        <v>0</v>
      </c>
      <c r="G16" s="52">
        <f>SUMIF(Mar!$E$2:$E$159,Master!$C16,Mar!$F$2:$F$159)-SUMIF(Mar!$E$2:$E$159,Master!$C16,Mar!$G$2:$G$159)</f>
        <v>0</v>
      </c>
      <c r="H16" s="52">
        <f>SUMIF(Apr!$E$2:$E$152,Master!$C16,Apr!$F$2:$F$152)-SUMIF(Apr!$E$2:$E$152,Master!$C16,Apr!$G$2:$G$152)</f>
        <v>0</v>
      </c>
      <c r="I16" s="52">
        <f>SUMIF(May!$E$2:$E$152,Master!$C16,May!$F$2:$F$152)-SUMIF(May!$E$2:$E$152,Master!$C16,May!$G$2:$G$152)</f>
        <v>0</v>
      </c>
      <c r="J16" s="52">
        <f>SUMIF(Jun!$E$2:$E$152,Master!$C16,Jun!$F$2:$F$152)-SUMIF(Jun!$E$2:$E$152,Master!$C16,Jun!$G$2:$G$152)</f>
        <v>0</v>
      </c>
      <c r="K16" s="52">
        <f>SUMIF(Jul!$E$2:$E$152,Master!$C16,Jul!$F$2:$F$152)-SUMIF(Jul!$E$2:$E$152,Master!$C16,Jul!$G$2:$G$152)</f>
        <v>0</v>
      </c>
      <c r="L16" s="52">
        <f>SUMIF(Aug!$E$2:$E$152,Master!$C16,Aug!$F$2:$F$152)-SUMIF(Aug!$E$2:$E$152,Master!$C16,Aug!$G$2:$G$152)</f>
        <v>0</v>
      </c>
      <c r="M16" s="52">
        <f>SUMIF(Sept!$E$2:$E$152,Master!$C16,Sept!$F$2:$F$152)-SUMIF(Sept!$E$2:$E$152,Master!$C16,Sept!$G$2:$G$152)</f>
        <v>0</v>
      </c>
      <c r="N16" s="52">
        <f>SUMIF(Oct!$E$2:$E$152,Master!$C16,Oct!$F$2:$F$152)-SUMIF(Oct!$E$2:$E$152,Master!$C16,Oct!$G$2:$G$152)</f>
        <v>0</v>
      </c>
      <c r="O16" s="52">
        <f>SUMIF(Nov!$E$2:$E$152,Master!$C16,Nov!$F$2:$F$152)-SUMIF(Nov!$E$2:$E$152,Master!$C16,Nov!$G$2:$G$152)</f>
        <v>0</v>
      </c>
      <c r="P16" s="147">
        <f>SUMIF(Dec!$E$2:$E$152,Master!$C16,Dec!$F$2:$F$152)-SUMIF(Dec!$E$2:$E$152,Master!$C16,Dec!$G$2:$G$152)</f>
        <v>0</v>
      </c>
      <c r="Q16"/>
      <c r="R16" s="14"/>
      <c r="S16" s="14"/>
      <c r="T16" s="14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</row>
    <row r="17" spans="1:2580" s="13" customFormat="1" ht="19" customHeight="1">
      <c r="A17"/>
      <c r="B17" s="165"/>
      <c r="C17" s="115" t="s">
        <v>6</v>
      </c>
      <c r="D17" s="132">
        <v>800</v>
      </c>
      <c r="E17" s="77">
        <f>SUMIF(Jan!$E$2:$E$153,Master!$C17,Jan!$F$2:$F$153)-SUMIF(Jan!$E$2:$E$153,Master!$C17,Jan!$G$2:$G$153)</f>
        <v>800</v>
      </c>
      <c r="F17" s="53">
        <f>SUMIF(Feb!$E$2:$E$149,Master!$C17,Feb!$F$2:$F$149)-SUMIF(Feb!$E$2:$E$149,Master!$C17,Feb!$G$2:$G$149)</f>
        <v>0</v>
      </c>
      <c r="G17" s="53">
        <f>SUMIF(Mar!$E$2:$E$159,Master!$C17,Mar!$F$2:$F$159)-SUMIF(Mar!$E$2:$E$159,Master!$C17,Mar!$G$2:$G$159)</f>
        <v>0</v>
      </c>
      <c r="H17" s="53">
        <f>SUMIF(Apr!$E$2:$E$152,Master!$C17,Apr!$F$2:$F$152)-SUMIF(Apr!$E$2:$E$152,Master!$C17,Apr!$G$2:$G$152)</f>
        <v>0</v>
      </c>
      <c r="I17" s="53">
        <f>SUMIF(May!$E$2:$E$152,Master!$C17,May!$F$2:$F$152)-SUMIF(May!$E$2:$E$152,Master!$C17,May!$G$2:$G$152)</f>
        <v>0</v>
      </c>
      <c r="J17" s="53">
        <f>SUMIF(Jun!$E$2:$E$152,Master!$C17,Jun!$F$2:$F$152)-SUMIF(Jun!$E$2:$E$152,Master!$C17,Jun!$G$2:$G$152)</f>
        <v>0</v>
      </c>
      <c r="K17" s="53">
        <f>SUMIF(Jul!$E$2:$E$152,Master!$C17,Jul!$F$2:$F$152)-SUMIF(Jul!$E$2:$E$152,Master!$C17,Jul!$G$2:$G$152)</f>
        <v>0</v>
      </c>
      <c r="L17" s="53">
        <f>SUMIF(Aug!$E$2:$E$152,Master!$C17,Aug!$F$2:$F$152)-SUMIF(Aug!$E$2:$E$152,Master!$C17,Aug!$G$2:$G$152)</f>
        <v>0</v>
      </c>
      <c r="M17" s="53">
        <f>SUMIF(Sept!$E$2:$E$152,Master!$C17,Sept!$F$2:$F$152)-SUMIF(Sept!$E$2:$E$152,Master!$C17,Sept!$G$2:$G$152)</f>
        <v>0</v>
      </c>
      <c r="N17" s="53">
        <f>SUMIF(Oct!$E$2:$E$152,Master!$C17,Oct!$F$2:$F$152)-SUMIF(Oct!$E$2:$E$152,Master!$C17,Oct!$G$2:$G$152)</f>
        <v>0</v>
      </c>
      <c r="O17" s="53">
        <f>SUMIF(Nov!$E$2:$E$152,Master!$C17,Nov!$F$2:$F$152)-SUMIF(Nov!$E$2:$E$152,Master!$C17,Nov!$G$2:$G$152)</f>
        <v>0</v>
      </c>
      <c r="P17" s="148">
        <f>SUMIF(Dec!$E$2:$E$152,Master!$C17,Dec!$F$2:$F$152)-SUMIF(Dec!$E$2:$E$152,Master!$C17,Dec!$G$2:$G$152)</f>
        <v>0</v>
      </c>
      <c r="Q17" s="14"/>
      <c r="R17" s="20"/>
      <c r="S17" s="20"/>
      <c r="T17" s="20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</row>
    <row r="18" spans="1:2580" s="19" customFormat="1" ht="20" customHeight="1">
      <c r="A18"/>
      <c r="B18"/>
      <c r="C18" s="85" t="s">
        <v>28</v>
      </c>
      <c r="D18" s="150">
        <v>2600</v>
      </c>
      <c r="E18" s="54">
        <f>SUMIF(Jan!$E$2:$E$153,Master!$C18,Jan!$G$2:$G$153)-SUMIF(Jan!$E$2:$E$153,Master!$C18,Jan!$F$2:$F$153)</f>
        <v>0</v>
      </c>
      <c r="F18" s="54">
        <f>SUMIF(Feb!$E$2:$E$149,Master!$C18,Feb!$G$2:$G$149)-SUMIF(Feb!$E$2:$E$149,Master!$C18,Feb!$F$2:$F$149)</f>
        <v>0</v>
      </c>
      <c r="G18" s="54">
        <f>SUMIF(Mar!$E$2:$E$159,Master!$C18,Mar!$G$2:$G$159)-SUMIF(Mar!$E$2:$E$159,Master!$C18,Mar!$F$2:$F$159)</f>
        <v>0</v>
      </c>
      <c r="H18" s="54">
        <f>-SUMIF(Apr!$E$2:$E$152,Master!$C18,Apr!$F$2:$F$152)+SUMIF(Apr!$E$2:$E$152,Master!$C18,Apr!$G$2:$G$152)</f>
        <v>0</v>
      </c>
      <c r="I18" s="54">
        <f>SUMIF(May!$E$2:$E$152,Master!$C18,May!$F$2:$F$152)-SUMIF(May!$E$2:$E$152,Master!$C18,May!$G$2:$G$152)</f>
        <v>0</v>
      </c>
      <c r="J18" s="54">
        <f>SUMIF(Jun!$E$2:$E$152,Master!$C18,Jun!$F$2:$F$152)-SUMIF(Jun!$E$2:$E$152,Master!$C18,Jun!$G$2:$G$152)</f>
        <v>0</v>
      </c>
      <c r="K18" s="54">
        <f>SUMIF(Jul!$E$2:$E$152,Master!$C18,Jul!$F$2:$F$152)-SUMIF(Jul!$E$2:$E$152,Master!$C18,Jul!$G$2:$G$152)</f>
        <v>0</v>
      </c>
      <c r="L18" s="54">
        <f>SUMIF(Aug!$E$2:$E$152,Master!$C18,Aug!$F$2:$F$152)-SUMIF(Aug!$E$2:$E$152,Master!$C18,Aug!$G$2:$G$152)</f>
        <v>0</v>
      </c>
      <c r="M18" s="54">
        <f>SUMIF(Sept!$E$2:$E$152,Master!$C18,Sept!$F$2:$F$152)-SUMIF(Sept!$E$2:$E$152,Master!$C18,Sept!$G$2:$G$152)</f>
        <v>0</v>
      </c>
      <c r="N18" s="54">
        <f>SUMIF(Oct!$E$2:$E$152,Master!$C18,Oct!$F$2:$F$152)-SUMIF(Oct!$E$2:$E$152,Master!$C18,Oct!$G$2:$G$152)</f>
        <v>0</v>
      </c>
      <c r="O18" s="54">
        <f>SUMIF(Nov!$E$2:$E$152,Master!$C18,Nov!$F$2:$F$152)-SUMIF(Nov!$E$2:$E$152,Master!$C18,Nov!$G$2:$G$152)</f>
        <v>0</v>
      </c>
      <c r="P18" s="149">
        <f>SUMIF(Dec!$E$2:$E$152,Master!$C18,Dec!$F$2:$F$152)-SUMIF(Dec!$E$2:$E$152,Master!$C18,Dec!$G$2:$G$152)</f>
        <v>0</v>
      </c>
      <c r="Q18" s="14"/>
      <c r="R18"/>
      <c r="S18"/>
      <c r="T18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</row>
    <row r="19" spans="1:2580" s="20" customFormat="1">
      <c r="A19"/>
      <c r="B19"/>
      <c r="C19" s="97" t="s">
        <v>39</v>
      </c>
      <c r="D19" s="82">
        <f>SUM(D3:D12)+SUM(D15:D17)</f>
        <v>1820</v>
      </c>
      <c r="E19" s="98">
        <f>SUM(E3:E12)+SUM(E14:E17)</f>
        <v>930</v>
      </c>
      <c r="F19" s="98">
        <f>SUM(F3:F12)+SUM(F14:F17)</f>
        <v>0</v>
      </c>
      <c r="G19" s="98">
        <f>SUM(G3:G12)+SUM(G14:G17)</f>
        <v>0</v>
      </c>
      <c r="H19" s="98">
        <f>SUM(H3:H12)+SUM(H15:H17)</f>
        <v>0</v>
      </c>
      <c r="I19" s="98">
        <f>SUM(I3:I12)+SUM(I15:I17)</f>
        <v>0</v>
      </c>
      <c r="J19" s="98">
        <f t="shared" ref="J19:P19" si="0">SUM(J3:J12)+SUM(J15:J17)</f>
        <v>0</v>
      </c>
      <c r="K19" s="98">
        <f t="shared" si="0"/>
        <v>0</v>
      </c>
      <c r="L19" s="98">
        <f t="shared" si="0"/>
        <v>0</v>
      </c>
      <c r="M19" s="98">
        <f t="shared" si="0"/>
        <v>0</v>
      </c>
      <c r="N19" s="98">
        <f t="shared" si="0"/>
        <v>0</v>
      </c>
      <c r="O19" s="98">
        <f t="shared" si="0"/>
        <v>0</v>
      </c>
      <c r="P19" s="99">
        <f t="shared" si="0"/>
        <v>0</v>
      </c>
      <c r="R19"/>
      <c r="S19"/>
      <c r="T19"/>
    </row>
    <row r="20" spans="1:2580" ht="17" customHeight="1">
      <c r="C20" s="86" t="s">
        <v>48</v>
      </c>
      <c r="D20" s="80">
        <f>D17+D15+D16</f>
        <v>950</v>
      </c>
      <c r="E20" s="37">
        <f>SUM(E15:E17)</f>
        <v>870</v>
      </c>
      <c r="F20" s="37">
        <f>SUM(F15:F17)</f>
        <v>0</v>
      </c>
      <c r="G20" s="37">
        <f>SUM(G15:G17)</f>
        <v>0</v>
      </c>
      <c r="H20" s="37">
        <f>SUM(H15:H17)</f>
        <v>0</v>
      </c>
      <c r="I20" s="37">
        <f>SUM(I15:I17)</f>
        <v>0</v>
      </c>
      <c r="J20" s="37">
        <f t="shared" ref="J20:P20" si="1">SUM(J15:J17)</f>
        <v>0</v>
      </c>
      <c r="K20" s="37">
        <f t="shared" si="1"/>
        <v>0</v>
      </c>
      <c r="L20" s="37">
        <f t="shared" si="1"/>
        <v>0</v>
      </c>
      <c r="M20" s="37">
        <f t="shared" si="1"/>
        <v>0</v>
      </c>
      <c r="N20" s="37">
        <f t="shared" si="1"/>
        <v>0</v>
      </c>
      <c r="O20" s="37">
        <f t="shared" si="1"/>
        <v>0</v>
      </c>
      <c r="P20" s="80">
        <f t="shared" si="1"/>
        <v>0</v>
      </c>
    </row>
    <row r="21" spans="1:2580">
      <c r="C21" s="86" t="s">
        <v>34</v>
      </c>
      <c r="D21" s="80">
        <f>D13</f>
        <v>780</v>
      </c>
      <c r="E21" s="78">
        <f>E13</f>
        <v>500</v>
      </c>
      <c r="F21" s="78">
        <f>F13</f>
        <v>0</v>
      </c>
      <c r="G21" s="78">
        <f>G13</f>
        <v>0</v>
      </c>
      <c r="H21" s="78">
        <f>H13+H14</f>
        <v>0</v>
      </c>
      <c r="I21" s="78">
        <f>I13+I14</f>
        <v>0</v>
      </c>
      <c r="J21" s="78">
        <f t="shared" ref="J21:P21" si="2">J13+J14</f>
        <v>0</v>
      </c>
      <c r="K21" s="78">
        <f t="shared" si="2"/>
        <v>0</v>
      </c>
      <c r="L21" s="78">
        <f t="shared" si="2"/>
        <v>0</v>
      </c>
      <c r="M21" s="78">
        <f t="shared" si="2"/>
        <v>0</v>
      </c>
      <c r="N21" s="78">
        <f t="shared" si="2"/>
        <v>0</v>
      </c>
      <c r="O21" s="78">
        <f t="shared" si="2"/>
        <v>0</v>
      </c>
      <c r="P21" s="100">
        <f t="shared" si="2"/>
        <v>0</v>
      </c>
    </row>
    <row r="22" spans="1:2580">
      <c r="C22" s="86" t="s">
        <v>49</v>
      </c>
      <c r="D22" s="80">
        <f>SUM(D3:D12)</f>
        <v>870</v>
      </c>
      <c r="E22" s="37">
        <f>E19-E20</f>
        <v>60</v>
      </c>
      <c r="F22" s="37">
        <f>F19-F20</f>
        <v>0</v>
      </c>
      <c r="G22" s="37">
        <f>G19-G20</f>
        <v>0</v>
      </c>
      <c r="H22" s="37">
        <f t="shared" ref="H22" si="3">H19-H20</f>
        <v>0</v>
      </c>
      <c r="I22" s="37">
        <f t="shared" ref="I22:P22" si="4">I19-I20</f>
        <v>0</v>
      </c>
      <c r="J22" s="37">
        <f t="shared" si="4"/>
        <v>0</v>
      </c>
      <c r="K22" s="37">
        <f t="shared" si="4"/>
        <v>0</v>
      </c>
      <c r="L22" s="37">
        <f t="shared" si="4"/>
        <v>0</v>
      </c>
      <c r="M22" s="37">
        <f t="shared" si="4"/>
        <v>0</v>
      </c>
      <c r="N22" s="37">
        <f t="shared" si="4"/>
        <v>0</v>
      </c>
      <c r="O22" s="37">
        <f t="shared" si="4"/>
        <v>0</v>
      </c>
      <c r="P22" s="80">
        <f t="shared" si="4"/>
        <v>0</v>
      </c>
    </row>
    <row r="23" spans="1:2580">
      <c r="C23" s="87" t="s">
        <v>50</v>
      </c>
      <c r="D23" s="88">
        <f>D18-SUM(D19,D21,D14)</f>
        <v>0</v>
      </c>
      <c r="E23" s="89">
        <f t="shared" ref="E23:I23" si="5">E18-(E19+E21)</f>
        <v>-1430</v>
      </c>
      <c r="F23" s="89">
        <f t="shared" si="5"/>
        <v>0</v>
      </c>
      <c r="G23" s="89">
        <f t="shared" si="5"/>
        <v>0</v>
      </c>
      <c r="H23" s="89">
        <f t="shared" si="5"/>
        <v>0</v>
      </c>
      <c r="I23" s="89">
        <f t="shared" si="5"/>
        <v>0</v>
      </c>
      <c r="J23" s="89">
        <f t="shared" ref="J23:P23" si="6">J18-(J19+J21)</f>
        <v>0</v>
      </c>
      <c r="K23" s="89">
        <f t="shared" si="6"/>
        <v>0</v>
      </c>
      <c r="L23" s="89">
        <f t="shared" si="6"/>
        <v>0</v>
      </c>
      <c r="M23" s="89">
        <f t="shared" si="6"/>
        <v>0</v>
      </c>
      <c r="N23" s="89">
        <f t="shared" si="6"/>
        <v>0</v>
      </c>
      <c r="O23" s="89">
        <f t="shared" si="6"/>
        <v>0</v>
      </c>
      <c r="P23" s="88">
        <f t="shared" si="6"/>
        <v>0</v>
      </c>
    </row>
    <row r="26" spans="1:2580" ht="3" customHeight="1"/>
    <row r="27" spans="1:2580" ht="21" customHeight="1">
      <c r="C27" s="160" t="s">
        <v>63</v>
      </c>
      <c r="D27" s="159"/>
      <c r="E27" s="159"/>
      <c r="F27" s="159"/>
      <c r="G27" s="159"/>
      <c r="H27" s="159"/>
    </row>
    <row r="28" spans="1:2580" ht="17" thickBot="1">
      <c r="C28" s="161" t="s">
        <v>51</v>
      </c>
      <c r="D28" s="90"/>
      <c r="E28" s="91"/>
      <c r="F28" s="91"/>
      <c r="G28" s="91"/>
      <c r="H28" s="91"/>
      <c r="I28" s="91"/>
      <c r="J28" s="91"/>
      <c r="K28" s="91"/>
      <c r="L28" s="92"/>
      <c r="M28" s="92"/>
      <c r="N28" s="92"/>
      <c r="O28" s="92"/>
      <c r="P28" s="93"/>
    </row>
    <row r="29" spans="1:2580" ht="19" thickBot="1">
      <c r="C29" s="116" t="s">
        <v>61</v>
      </c>
      <c r="D29" s="81" t="s">
        <v>7</v>
      </c>
      <c r="E29" s="62" t="s">
        <v>9</v>
      </c>
      <c r="F29" s="62" t="s">
        <v>10</v>
      </c>
      <c r="G29" s="62" t="s">
        <v>11</v>
      </c>
      <c r="H29" s="62" t="s">
        <v>12</v>
      </c>
      <c r="I29" s="62" t="s">
        <v>8</v>
      </c>
      <c r="J29" s="62" t="s">
        <v>13</v>
      </c>
      <c r="K29" s="62" t="s">
        <v>14</v>
      </c>
      <c r="L29" s="94" t="s">
        <v>15</v>
      </c>
      <c r="M29" s="94" t="s">
        <v>16</v>
      </c>
      <c r="N29" s="94" t="s">
        <v>17</v>
      </c>
      <c r="O29" s="94" t="s">
        <v>18</v>
      </c>
      <c r="P29" s="95" t="s">
        <v>19</v>
      </c>
      <c r="R29" s="56"/>
    </row>
    <row r="30" spans="1:2580">
      <c r="C30" s="86" t="s">
        <v>20</v>
      </c>
      <c r="D30" s="79">
        <f>VLOOKUP($C$29,$C$3:$P$23,2,FALSE)</f>
        <v>20</v>
      </c>
      <c r="E30" s="157">
        <f>VLOOKUP($C$29,$C$3:$P$22,3,FALSE)</f>
        <v>0</v>
      </c>
      <c r="F30" s="151">
        <f>VLOOKUP($C$29,$C$3:$P$23,4,FALSE)</f>
        <v>0</v>
      </c>
      <c r="G30" s="151">
        <f>VLOOKUP($C$29,$C$3:$P$23,5,FALSE)</f>
        <v>0</v>
      </c>
      <c r="H30" s="151">
        <f>VLOOKUP($C$29,$C$3:$P$17,6,FALSE)</f>
        <v>0</v>
      </c>
      <c r="I30" s="151">
        <f>VLOOKUP($C$29,$C$3:$P$23,7,FALSE)</f>
        <v>0</v>
      </c>
      <c r="J30" s="151">
        <f>VLOOKUP($C$29,$C$3:$P$23,8,FALSE)</f>
        <v>0</v>
      </c>
      <c r="K30" s="151">
        <f>VLOOKUP($C$29,$C$3:$P$23,9,FALSE)</f>
        <v>0</v>
      </c>
      <c r="L30" s="152">
        <f>VLOOKUP($C$29,$C$3:$P$23,10,FALSE)</f>
        <v>0</v>
      </c>
      <c r="M30" s="152">
        <f>VLOOKUP($C$29,$C$3:$P$23,11,FALSE)</f>
        <v>0</v>
      </c>
      <c r="N30" s="152">
        <f>VLOOKUP($C$29,$C$3:$P$22,12,FALSE)</f>
        <v>0</v>
      </c>
      <c r="O30" s="152">
        <f>VLOOKUP($C$29,$C$3:$P$23,13,FALSE)</f>
        <v>0</v>
      </c>
      <c r="P30" s="155">
        <f>VLOOKUP($C$29,$C$3:$P$23,14,FALSE)</f>
        <v>0</v>
      </c>
    </row>
    <row r="31" spans="1:2580">
      <c r="C31" s="96" t="s">
        <v>37</v>
      </c>
      <c r="D31" s="117">
        <f>VLOOKUP($C$29,$C$3:$P$23,2,FALSE)</f>
        <v>20</v>
      </c>
      <c r="E31" s="158">
        <f>VLOOKUP($C$29,$C$3:$P$23,2,FALSE)</f>
        <v>20</v>
      </c>
      <c r="F31" s="154">
        <f>IF(E23=0,E31,($D$30*12-SUM($E$30:E30))/COUNT(F30:$P$30))</f>
        <v>21.818181818181817</v>
      </c>
      <c r="G31" s="154">
        <f>IF(F23=0,F31,($D$30*12-SUM($E$30:F30))/COUNT(G30:$P$30))</f>
        <v>21.818181818181817</v>
      </c>
      <c r="H31" s="154">
        <f>IF(G23=0,G31,($D$30*12-SUM($E$30:G30))/COUNT(H30:$P$30))</f>
        <v>21.818181818181817</v>
      </c>
      <c r="I31" s="154">
        <f>IF(H23=0,H31,($D$30*12-SUM($E$30:H30))/COUNT(I30:$P$30))</f>
        <v>21.818181818181817</v>
      </c>
      <c r="J31" s="154">
        <f>IF(I23=0,I31,($D$30*12-SUM($E$30:I30))/COUNT(J30:$P$30))</f>
        <v>21.818181818181817</v>
      </c>
      <c r="K31" s="154">
        <f>IF(J23=0,J31,($D$30*12-SUM($E$30:J30))/COUNT(K30:$P$30))</f>
        <v>21.818181818181817</v>
      </c>
      <c r="L31" s="154">
        <f>IF(K23=0,K31,($D$30*12-SUM($E$30:K30))/COUNT(L30:$P$30))</f>
        <v>21.818181818181817</v>
      </c>
      <c r="M31" s="154">
        <f>IF(L23=0,L31,($D$30*12-SUM($E$30:L30))/COUNT(M30:$P$30))</f>
        <v>21.818181818181817</v>
      </c>
      <c r="N31" s="154">
        <f>IF(M23=0,M31,($D$30*12-SUM($E$30:M30))/COUNT(N30:$P$30))</f>
        <v>21.818181818181817</v>
      </c>
      <c r="O31" s="154">
        <f>IF(N23=0,N31,($D$30*12-SUM($E$30:N30))/COUNT(O30:$P$30))</f>
        <v>21.818181818181817</v>
      </c>
      <c r="P31" s="156">
        <f>IF(O23=0,O31,($D$30*12-SUM($E$30:O30))/COUNT(P30:$P$30))</f>
        <v>21.818181818181817</v>
      </c>
    </row>
    <row r="43" spans="9:9">
      <c r="I43" s="55"/>
    </row>
    <row r="49" spans="19:20">
      <c r="S49" s="56"/>
      <c r="T49" s="56"/>
    </row>
  </sheetData>
  <mergeCells count="4">
    <mergeCell ref="E1:P1"/>
    <mergeCell ref="C27:H27"/>
    <mergeCell ref="B3:B12"/>
    <mergeCell ref="B15:B17"/>
  </mergeCells>
  <conditionalFormatting sqref="E3:P3">
    <cfRule type="cellIs" dxfId="597" priority="10" operator="greaterThan">
      <formula>$D$3</formula>
    </cfRule>
  </conditionalFormatting>
  <conditionalFormatting sqref="E4:P4">
    <cfRule type="cellIs" dxfId="596" priority="9" operator="greaterThan">
      <formula>$D$4</formula>
    </cfRule>
  </conditionalFormatting>
  <conditionalFormatting sqref="E5:P5">
    <cfRule type="cellIs" dxfId="595" priority="8" operator="greaterThan">
      <formula>$D$5</formula>
    </cfRule>
  </conditionalFormatting>
  <conditionalFormatting sqref="E6:P6">
    <cfRule type="cellIs" dxfId="594" priority="7" operator="greaterThan">
      <formula>$D$6</formula>
    </cfRule>
  </conditionalFormatting>
  <conditionalFormatting sqref="E7:P7">
    <cfRule type="cellIs" dxfId="593" priority="6" operator="greaterThan">
      <formula>$D$7</formula>
    </cfRule>
  </conditionalFormatting>
  <conditionalFormatting sqref="E8:P8">
    <cfRule type="cellIs" dxfId="592" priority="5" operator="greaterThan">
      <formula>$D$8</formula>
    </cfRule>
  </conditionalFormatting>
  <conditionalFormatting sqref="E12:P12">
    <cfRule type="cellIs" dxfId="591" priority="4" operator="greaterThan">
      <formula>$D$12</formula>
    </cfRule>
  </conditionalFormatting>
  <conditionalFormatting sqref="E13:P13">
    <cfRule type="cellIs" dxfId="590" priority="3" operator="greaterThan">
      <formula>$D$13</formula>
    </cfRule>
  </conditionalFormatting>
  <conditionalFormatting sqref="E17:P17">
    <cfRule type="cellIs" dxfId="589" priority="2" operator="greaterThan">
      <formula>$D$17</formula>
    </cfRule>
  </conditionalFormatting>
  <conditionalFormatting sqref="E9:P9">
    <cfRule type="cellIs" dxfId="588" priority="1" operator="greaterThan">
      <formula>$D$9</formula>
    </cfRule>
  </conditionalFormatting>
  <dataValidations count="1">
    <dataValidation type="list" allowBlank="1" showInputMessage="1" showErrorMessage="1" sqref="C29" xr:uid="{A8261715-4F62-C747-AD73-EFBB8C9C1E77}">
      <formula1>$C$3:$C$19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C1A4-563E-0E49-B79C-94B89F7EC2B0}">
  <sheetPr codeName="Sheet10"/>
  <dimension ref="A1:I74"/>
  <sheetViews>
    <sheetView workbookViewId="0">
      <selection sqref="A1:I74"/>
    </sheetView>
  </sheetViews>
  <sheetFormatPr baseColWidth="10" defaultRowHeight="16"/>
  <cols>
    <col min="2" max="2" width="16.7109375" customWidth="1"/>
    <col min="3" max="3" width="13" customWidth="1"/>
    <col min="5" max="5" width="12.28515625" customWidth="1"/>
    <col min="9" max="9" width="13.140625" customWidth="1"/>
    <col min="11" max="11" width="12.7109375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356" priority="21" operator="containsText" text="Paycheck">
      <formula>NOT(ISERROR(SEARCH("Paycheck",E1)))</formula>
    </cfRule>
    <cfRule type="containsText" dxfId="355" priority="23" operator="containsText" text="Charity">
      <formula>NOT(ISERROR(SEARCH("Charity",E1)))</formula>
    </cfRule>
    <cfRule type="containsText" dxfId="354" priority="24" operator="containsText" text="Fee">
      <formula>NOT(ISERROR(SEARCH("Fee",E1)))</formula>
    </cfRule>
    <cfRule type="containsText" dxfId="353" priority="25" operator="containsText" text="Airfare">
      <formula>NOT(ISERROR(SEARCH("Airfare",E1)))</formula>
    </cfRule>
    <cfRule type="containsText" dxfId="352" priority="26" operator="containsText" text="Entertainment">
      <formula>NOT(ISERROR(SEARCH("Entertainment",E1)))</formula>
    </cfRule>
    <cfRule type="containsText" dxfId="351" priority="27" operator="containsText" text="Rent">
      <formula>NOT(ISERROR(SEARCH("Rent",E1)))</formula>
    </cfRule>
    <cfRule type="containsText" dxfId="350" priority="28" operator="containsText" text="Utilities">
      <formula>NOT(ISERROR(SEARCH("Utilities",E1)))</formula>
    </cfRule>
    <cfRule type="containsText" dxfId="349" priority="29" operator="containsText" text="Merchandise">
      <formula>NOT(ISERROR(SEARCH("Merchandise",E1)))</formula>
    </cfRule>
    <cfRule type="containsText" dxfId="348" priority="30" operator="containsText" text="Grocery">
      <formula>NOT(ISERROR(SEARCH("Grocery",E1)))</formula>
    </cfRule>
    <cfRule type="containsText" dxfId="347" priority="31" operator="containsText" text="Dining">
      <formula>NOT(ISERROR(SEARCH("Dining",E1)))</formula>
    </cfRule>
    <cfRule type="containsText" dxfId="346" priority="32" operator="containsText" text="Transportation">
      <formula>NOT(ISERROR(SEARCH("Transportation",E1)))</formula>
    </cfRule>
    <cfRule type="notContainsBlanks" dxfId="345" priority="33">
      <formula>LEN(TRIM(E1))&gt;0</formula>
    </cfRule>
  </conditionalFormatting>
  <conditionalFormatting sqref="E1">
    <cfRule type="containsText" dxfId="344" priority="22" operator="containsText" text="Category">
      <formula>NOT(ISERROR(SEARCH("Category",E1)))</formula>
    </cfRule>
  </conditionalFormatting>
  <conditionalFormatting sqref="E73:E74 E1:E69">
    <cfRule type="containsText" dxfId="343" priority="20" operator="containsText" text="Phone">
      <formula>NOT(ISERROR(SEARCH("Phone",E1)))</formula>
    </cfRule>
  </conditionalFormatting>
  <conditionalFormatting sqref="E73:E74 E2:E69">
    <cfRule type="containsText" dxfId="342" priority="17" operator="containsText" text="Misc">
      <formula>NOT(ISERROR(SEARCH("Misc",E2)))</formula>
    </cfRule>
    <cfRule type="containsText" dxfId="341" priority="18" operator="containsText" text="Savings">
      <formula>NOT(ISERROR(SEARCH("Savings",E2)))</formula>
    </cfRule>
    <cfRule type="containsText" dxfId="340" priority="19" operator="containsText" text="Payment">
      <formula>NOT(ISERROR(SEARCH("Payment",E2)))</formula>
    </cfRule>
  </conditionalFormatting>
  <conditionalFormatting sqref="E70:E72">
    <cfRule type="containsText" dxfId="339" priority="5" operator="containsText" text="Paycheck">
      <formula>NOT(ISERROR(SEARCH("Paycheck",E70)))</formula>
    </cfRule>
    <cfRule type="containsText" dxfId="338" priority="6" operator="containsText" text="Charity">
      <formula>NOT(ISERROR(SEARCH("Charity",E70)))</formula>
    </cfRule>
    <cfRule type="containsText" dxfId="337" priority="7" operator="containsText" text="Fee">
      <formula>NOT(ISERROR(SEARCH("Fee",E70)))</formula>
    </cfRule>
    <cfRule type="containsText" dxfId="336" priority="8" operator="containsText" text="Airfare">
      <formula>NOT(ISERROR(SEARCH("Airfare",E70)))</formula>
    </cfRule>
    <cfRule type="containsText" dxfId="335" priority="9" operator="containsText" text="Entertainment">
      <formula>NOT(ISERROR(SEARCH("Entertainment",E70)))</formula>
    </cfRule>
    <cfRule type="containsText" dxfId="334" priority="10" operator="containsText" text="Rent">
      <formula>NOT(ISERROR(SEARCH("Rent",E70)))</formula>
    </cfRule>
    <cfRule type="containsText" dxfId="333" priority="11" operator="containsText" text="Utilities">
      <formula>NOT(ISERROR(SEARCH("Utilities",E70)))</formula>
    </cfRule>
    <cfRule type="containsText" dxfId="332" priority="12" operator="containsText" text="Merchandise">
      <formula>NOT(ISERROR(SEARCH("Merchandise",E70)))</formula>
    </cfRule>
    <cfRule type="containsText" dxfId="331" priority="13" operator="containsText" text="Grocery">
      <formula>NOT(ISERROR(SEARCH("Grocery",E70)))</formula>
    </cfRule>
    <cfRule type="containsText" dxfId="330" priority="14" operator="containsText" text="Dining">
      <formula>NOT(ISERROR(SEARCH("Dining",E70)))</formula>
    </cfRule>
    <cfRule type="containsText" dxfId="329" priority="15" operator="containsText" text="Transportation">
      <formula>NOT(ISERROR(SEARCH("Transportation",E70)))</formula>
    </cfRule>
    <cfRule type="notContainsBlanks" dxfId="328" priority="16">
      <formula>LEN(TRIM(E70))&gt;0</formula>
    </cfRule>
  </conditionalFormatting>
  <conditionalFormatting sqref="E70:E72">
    <cfRule type="containsText" dxfId="327" priority="4" operator="containsText" text="Phone">
      <formula>NOT(ISERROR(SEARCH("Phone",E70)))</formula>
    </cfRule>
  </conditionalFormatting>
  <conditionalFormatting sqref="E70:E72">
    <cfRule type="containsText" dxfId="326" priority="1" operator="containsText" text="Misc">
      <formula>NOT(ISERROR(SEARCH("Misc",E70)))</formula>
    </cfRule>
    <cfRule type="containsText" dxfId="325" priority="2" operator="containsText" text="Savings">
      <formula>NOT(ISERROR(SEARCH("Savings",E70)))</formula>
    </cfRule>
    <cfRule type="containsText" dxfId="324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311C-45D0-0641-9C60-B493544AC8AF}">
  <sheetPr codeName="Sheet11"/>
  <dimension ref="A1:I74"/>
  <sheetViews>
    <sheetView workbookViewId="0">
      <selection sqref="A1:I74"/>
    </sheetView>
  </sheetViews>
  <sheetFormatPr baseColWidth="10" defaultRowHeight="16"/>
  <cols>
    <col min="2" max="2" width="16.7109375" customWidth="1"/>
    <col min="3" max="3" width="13" customWidth="1"/>
    <col min="5" max="5" width="31.5703125" customWidth="1"/>
    <col min="9" max="9" width="12.85546875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323" priority="21" operator="containsText" text="Paycheck">
      <formula>NOT(ISERROR(SEARCH("Paycheck",E1)))</formula>
    </cfRule>
    <cfRule type="containsText" dxfId="322" priority="23" operator="containsText" text="Charity">
      <formula>NOT(ISERROR(SEARCH("Charity",E1)))</formula>
    </cfRule>
    <cfRule type="containsText" dxfId="321" priority="24" operator="containsText" text="Fee">
      <formula>NOT(ISERROR(SEARCH("Fee",E1)))</formula>
    </cfRule>
    <cfRule type="containsText" dxfId="320" priority="25" operator="containsText" text="Airfare">
      <formula>NOT(ISERROR(SEARCH("Airfare",E1)))</formula>
    </cfRule>
    <cfRule type="containsText" dxfId="319" priority="26" operator="containsText" text="Entertainment">
      <formula>NOT(ISERROR(SEARCH("Entertainment",E1)))</formula>
    </cfRule>
    <cfRule type="containsText" dxfId="318" priority="27" operator="containsText" text="Rent">
      <formula>NOT(ISERROR(SEARCH("Rent",E1)))</formula>
    </cfRule>
    <cfRule type="containsText" dxfId="317" priority="28" operator="containsText" text="Utilities">
      <formula>NOT(ISERROR(SEARCH("Utilities",E1)))</formula>
    </cfRule>
    <cfRule type="containsText" dxfId="316" priority="29" operator="containsText" text="Merchandise">
      <formula>NOT(ISERROR(SEARCH("Merchandise",E1)))</formula>
    </cfRule>
    <cfRule type="containsText" dxfId="315" priority="30" operator="containsText" text="Grocery">
      <formula>NOT(ISERROR(SEARCH("Grocery",E1)))</formula>
    </cfRule>
    <cfRule type="containsText" dxfId="314" priority="31" operator="containsText" text="Dining">
      <formula>NOT(ISERROR(SEARCH("Dining",E1)))</formula>
    </cfRule>
    <cfRule type="containsText" dxfId="313" priority="32" operator="containsText" text="Transportation">
      <formula>NOT(ISERROR(SEARCH("Transportation",E1)))</formula>
    </cfRule>
    <cfRule type="notContainsBlanks" dxfId="312" priority="33">
      <formula>LEN(TRIM(E1))&gt;0</formula>
    </cfRule>
  </conditionalFormatting>
  <conditionalFormatting sqref="E1">
    <cfRule type="containsText" dxfId="311" priority="22" operator="containsText" text="Category">
      <formula>NOT(ISERROR(SEARCH("Category",E1)))</formula>
    </cfRule>
  </conditionalFormatting>
  <conditionalFormatting sqref="E73:E74 E1:E69">
    <cfRule type="containsText" dxfId="310" priority="20" operator="containsText" text="Phone">
      <formula>NOT(ISERROR(SEARCH("Phone",E1)))</formula>
    </cfRule>
  </conditionalFormatting>
  <conditionalFormatting sqref="E73:E74 E2:E69">
    <cfRule type="containsText" dxfId="309" priority="17" operator="containsText" text="Misc">
      <formula>NOT(ISERROR(SEARCH("Misc",E2)))</formula>
    </cfRule>
    <cfRule type="containsText" dxfId="308" priority="18" operator="containsText" text="Savings">
      <formula>NOT(ISERROR(SEARCH("Savings",E2)))</formula>
    </cfRule>
    <cfRule type="containsText" dxfId="307" priority="19" operator="containsText" text="Payment">
      <formula>NOT(ISERROR(SEARCH("Payment",E2)))</formula>
    </cfRule>
  </conditionalFormatting>
  <conditionalFormatting sqref="E70:E72">
    <cfRule type="containsText" dxfId="306" priority="5" operator="containsText" text="Paycheck">
      <formula>NOT(ISERROR(SEARCH("Paycheck",E70)))</formula>
    </cfRule>
    <cfRule type="containsText" dxfId="305" priority="6" operator="containsText" text="Charity">
      <formula>NOT(ISERROR(SEARCH("Charity",E70)))</formula>
    </cfRule>
    <cfRule type="containsText" dxfId="304" priority="7" operator="containsText" text="Fee">
      <formula>NOT(ISERROR(SEARCH("Fee",E70)))</formula>
    </cfRule>
    <cfRule type="containsText" dxfId="303" priority="8" operator="containsText" text="Airfare">
      <formula>NOT(ISERROR(SEARCH("Airfare",E70)))</formula>
    </cfRule>
    <cfRule type="containsText" dxfId="302" priority="9" operator="containsText" text="Entertainment">
      <formula>NOT(ISERROR(SEARCH("Entertainment",E70)))</formula>
    </cfRule>
    <cfRule type="containsText" dxfId="301" priority="10" operator="containsText" text="Rent">
      <formula>NOT(ISERROR(SEARCH("Rent",E70)))</formula>
    </cfRule>
    <cfRule type="containsText" dxfId="300" priority="11" operator="containsText" text="Utilities">
      <formula>NOT(ISERROR(SEARCH("Utilities",E70)))</formula>
    </cfRule>
    <cfRule type="containsText" dxfId="299" priority="12" operator="containsText" text="Merchandise">
      <formula>NOT(ISERROR(SEARCH("Merchandise",E70)))</formula>
    </cfRule>
    <cfRule type="containsText" dxfId="298" priority="13" operator="containsText" text="Grocery">
      <formula>NOT(ISERROR(SEARCH("Grocery",E70)))</formula>
    </cfRule>
    <cfRule type="containsText" dxfId="297" priority="14" operator="containsText" text="Dining">
      <formula>NOT(ISERROR(SEARCH("Dining",E70)))</formula>
    </cfRule>
    <cfRule type="containsText" dxfId="296" priority="15" operator="containsText" text="Transportation">
      <formula>NOT(ISERROR(SEARCH("Transportation",E70)))</formula>
    </cfRule>
    <cfRule type="notContainsBlanks" dxfId="295" priority="16">
      <formula>LEN(TRIM(E70))&gt;0</formula>
    </cfRule>
  </conditionalFormatting>
  <conditionalFormatting sqref="E70:E72">
    <cfRule type="containsText" dxfId="294" priority="4" operator="containsText" text="Phone">
      <formula>NOT(ISERROR(SEARCH("Phone",E70)))</formula>
    </cfRule>
  </conditionalFormatting>
  <conditionalFormatting sqref="E70:E72">
    <cfRule type="containsText" dxfId="293" priority="1" operator="containsText" text="Misc">
      <formula>NOT(ISERROR(SEARCH("Misc",E70)))</formula>
    </cfRule>
    <cfRule type="containsText" dxfId="292" priority="2" operator="containsText" text="Savings">
      <formula>NOT(ISERROR(SEARCH("Savings",E70)))</formula>
    </cfRule>
    <cfRule type="containsText" dxfId="291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051B-1DB3-8045-94C8-9BF2B7B8A463}">
  <sheetPr codeName="Sheet12"/>
  <dimension ref="A1:I74"/>
  <sheetViews>
    <sheetView workbookViewId="0">
      <selection activeCell="K33" sqref="K33"/>
    </sheetView>
  </sheetViews>
  <sheetFormatPr baseColWidth="10" defaultRowHeight="16"/>
  <cols>
    <col min="2" max="2" width="16.7109375" customWidth="1"/>
    <col min="3" max="3" width="13" customWidth="1"/>
    <col min="5" max="5" width="26.85546875" customWidth="1"/>
    <col min="6" max="6" width="14" customWidth="1"/>
    <col min="9" max="9" width="13.140625" customWidth="1"/>
    <col min="10" max="10" width="12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290" priority="21" operator="containsText" text="Paycheck">
      <formula>NOT(ISERROR(SEARCH("Paycheck",E1)))</formula>
    </cfRule>
    <cfRule type="containsText" dxfId="289" priority="23" operator="containsText" text="Charity">
      <formula>NOT(ISERROR(SEARCH("Charity",E1)))</formula>
    </cfRule>
    <cfRule type="containsText" dxfId="288" priority="24" operator="containsText" text="Fee">
      <formula>NOT(ISERROR(SEARCH("Fee",E1)))</formula>
    </cfRule>
    <cfRule type="containsText" dxfId="287" priority="25" operator="containsText" text="Airfare">
      <formula>NOT(ISERROR(SEARCH("Airfare",E1)))</formula>
    </cfRule>
    <cfRule type="containsText" dxfId="286" priority="26" operator="containsText" text="Entertainment">
      <formula>NOT(ISERROR(SEARCH("Entertainment",E1)))</formula>
    </cfRule>
    <cfRule type="containsText" dxfId="285" priority="27" operator="containsText" text="Rent">
      <formula>NOT(ISERROR(SEARCH("Rent",E1)))</formula>
    </cfRule>
    <cfRule type="containsText" dxfId="284" priority="28" operator="containsText" text="Utilities">
      <formula>NOT(ISERROR(SEARCH("Utilities",E1)))</formula>
    </cfRule>
    <cfRule type="containsText" dxfId="283" priority="29" operator="containsText" text="Merchandise">
      <formula>NOT(ISERROR(SEARCH("Merchandise",E1)))</formula>
    </cfRule>
    <cfRule type="containsText" dxfId="282" priority="30" operator="containsText" text="Grocery">
      <formula>NOT(ISERROR(SEARCH("Grocery",E1)))</formula>
    </cfRule>
    <cfRule type="containsText" dxfId="281" priority="31" operator="containsText" text="Dining">
      <formula>NOT(ISERROR(SEARCH("Dining",E1)))</formula>
    </cfRule>
    <cfRule type="containsText" dxfId="280" priority="32" operator="containsText" text="Transportation">
      <formula>NOT(ISERROR(SEARCH("Transportation",E1)))</formula>
    </cfRule>
    <cfRule type="notContainsBlanks" dxfId="279" priority="33">
      <formula>LEN(TRIM(E1))&gt;0</formula>
    </cfRule>
  </conditionalFormatting>
  <conditionalFormatting sqref="E1">
    <cfRule type="containsText" dxfId="278" priority="22" operator="containsText" text="Category">
      <formula>NOT(ISERROR(SEARCH("Category",E1)))</formula>
    </cfRule>
  </conditionalFormatting>
  <conditionalFormatting sqref="E73:E74 E1:E69">
    <cfRule type="containsText" dxfId="277" priority="20" operator="containsText" text="Phone">
      <formula>NOT(ISERROR(SEARCH("Phone",E1)))</formula>
    </cfRule>
  </conditionalFormatting>
  <conditionalFormatting sqref="E73:E74 E2:E69">
    <cfRule type="containsText" dxfId="276" priority="17" operator="containsText" text="Misc">
      <formula>NOT(ISERROR(SEARCH("Misc",E2)))</formula>
    </cfRule>
    <cfRule type="containsText" dxfId="275" priority="18" operator="containsText" text="Savings">
      <formula>NOT(ISERROR(SEARCH("Savings",E2)))</formula>
    </cfRule>
    <cfRule type="containsText" dxfId="274" priority="19" operator="containsText" text="Payment">
      <formula>NOT(ISERROR(SEARCH("Payment",E2)))</formula>
    </cfRule>
  </conditionalFormatting>
  <conditionalFormatting sqref="E70:E72">
    <cfRule type="containsText" dxfId="273" priority="5" operator="containsText" text="Paycheck">
      <formula>NOT(ISERROR(SEARCH("Paycheck",E70)))</formula>
    </cfRule>
    <cfRule type="containsText" dxfId="272" priority="6" operator="containsText" text="Charity">
      <formula>NOT(ISERROR(SEARCH("Charity",E70)))</formula>
    </cfRule>
    <cfRule type="containsText" dxfId="271" priority="7" operator="containsText" text="Fee">
      <formula>NOT(ISERROR(SEARCH("Fee",E70)))</formula>
    </cfRule>
    <cfRule type="containsText" dxfId="270" priority="8" operator="containsText" text="Airfare">
      <formula>NOT(ISERROR(SEARCH("Airfare",E70)))</formula>
    </cfRule>
    <cfRule type="containsText" dxfId="269" priority="9" operator="containsText" text="Entertainment">
      <formula>NOT(ISERROR(SEARCH("Entertainment",E70)))</formula>
    </cfRule>
    <cfRule type="containsText" dxfId="268" priority="10" operator="containsText" text="Rent">
      <formula>NOT(ISERROR(SEARCH("Rent",E70)))</formula>
    </cfRule>
    <cfRule type="containsText" dxfId="267" priority="11" operator="containsText" text="Utilities">
      <formula>NOT(ISERROR(SEARCH("Utilities",E70)))</formula>
    </cfRule>
    <cfRule type="containsText" dxfId="266" priority="12" operator="containsText" text="Merchandise">
      <formula>NOT(ISERROR(SEARCH("Merchandise",E70)))</formula>
    </cfRule>
    <cfRule type="containsText" dxfId="265" priority="13" operator="containsText" text="Grocery">
      <formula>NOT(ISERROR(SEARCH("Grocery",E70)))</formula>
    </cfRule>
    <cfRule type="containsText" dxfId="264" priority="14" operator="containsText" text="Dining">
      <formula>NOT(ISERROR(SEARCH("Dining",E70)))</formula>
    </cfRule>
    <cfRule type="containsText" dxfId="263" priority="15" operator="containsText" text="Transportation">
      <formula>NOT(ISERROR(SEARCH("Transportation",E70)))</formula>
    </cfRule>
    <cfRule type="notContainsBlanks" dxfId="262" priority="16">
      <formula>LEN(TRIM(E70))&gt;0</formula>
    </cfRule>
  </conditionalFormatting>
  <conditionalFormatting sqref="E70:E72">
    <cfRule type="containsText" dxfId="261" priority="4" operator="containsText" text="Phone">
      <formula>NOT(ISERROR(SEARCH("Phone",E70)))</formula>
    </cfRule>
  </conditionalFormatting>
  <conditionalFormatting sqref="E70:E72">
    <cfRule type="containsText" dxfId="260" priority="1" operator="containsText" text="Misc">
      <formula>NOT(ISERROR(SEARCH("Misc",E70)))</formula>
    </cfRule>
    <cfRule type="containsText" dxfId="259" priority="2" operator="containsText" text="Savings">
      <formula>NOT(ISERROR(SEARCH("Savings",E70)))</formula>
    </cfRule>
    <cfRule type="containsText" dxfId="258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F79A-92BA-9B4C-B263-B8FFDF810C22}">
  <sheetPr codeName="Sheet13"/>
  <dimension ref="A1:I74"/>
  <sheetViews>
    <sheetView workbookViewId="0">
      <selection activeCell="M32" sqref="M32"/>
    </sheetView>
  </sheetViews>
  <sheetFormatPr baseColWidth="10" defaultRowHeight="16"/>
  <cols>
    <col min="2" max="2" width="16.7109375" customWidth="1"/>
    <col min="3" max="3" width="13" customWidth="1"/>
    <col min="5" max="5" width="37.7109375" customWidth="1"/>
    <col min="9" max="9" width="13.140625" customWidth="1"/>
    <col min="10" max="10" width="11.85546875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257" priority="21" operator="containsText" text="Paycheck">
      <formula>NOT(ISERROR(SEARCH("Paycheck",E1)))</formula>
    </cfRule>
    <cfRule type="containsText" dxfId="256" priority="23" operator="containsText" text="Charity">
      <formula>NOT(ISERROR(SEARCH("Charity",E1)))</formula>
    </cfRule>
    <cfRule type="containsText" dxfId="255" priority="24" operator="containsText" text="Fee">
      <formula>NOT(ISERROR(SEARCH("Fee",E1)))</formula>
    </cfRule>
    <cfRule type="containsText" dxfId="254" priority="25" operator="containsText" text="Airfare">
      <formula>NOT(ISERROR(SEARCH("Airfare",E1)))</formula>
    </cfRule>
    <cfRule type="containsText" dxfId="253" priority="26" operator="containsText" text="Entertainment">
      <formula>NOT(ISERROR(SEARCH("Entertainment",E1)))</formula>
    </cfRule>
    <cfRule type="containsText" dxfId="252" priority="27" operator="containsText" text="Rent">
      <formula>NOT(ISERROR(SEARCH("Rent",E1)))</formula>
    </cfRule>
    <cfRule type="containsText" dxfId="251" priority="28" operator="containsText" text="Utilities">
      <formula>NOT(ISERROR(SEARCH("Utilities",E1)))</formula>
    </cfRule>
    <cfRule type="containsText" dxfId="250" priority="29" operator="containsText" text="Merchandise">
      <formula>NOT(ISERROR(SEARCH("Merchandise",E1)))</formula>
    </cfRule>
    <cfRule type="containsText" dxfId="249" priority="30" operator="containsText" text="Grocery">
      <formula>NOT(ISERROR(SEARCH("Grocery",E1)))</formula>
    </cfRule>
    <cfRule type="containsText" dxfId="248" priority="31" operator="containsText" text="Dining">
      <formula>NOT(ISERROR(SEARCH("Dining",E1)))</formula>
    </cfRule>
    <cfRule type="containsText" dxfId="247" priority="32" operator="containsText" text="Transportation">
      <formula>NOT(ISERROR(SEARCH("Transportation",E1)))</formula>
    </cfRule>
    <cfRule type="notContainsBlanks" dxfId="246" priority="33">
      <formula>LEN(TRIM(E1))&gt;0</formula>
    </cfRule>
  </conditionalFormatting>
  <conditionalFormatting sqref="E1">
    <cfRule type="containsText" dxfId="245" priority="22" operator="containsText" text="Category">
      <formula>NOT(ISERROR(SEARCH("Category",E1)))</formula>
    </cfRule>
  </conditionalFormatting>
  <conditionalFormatting sqref="E73:E74 E1:E69">
    <cfRule type="containsText" dxfId="244" priority="20" operator="containsText" text="Phone">
      <formula>NOT(ISERROR(SEARCH("Phone",E1)))</formula>
    </cfRule>
  </conditionalFormatting>
  <conditionalFormatting sqref="E73:E74 E2:E69">
    <cfRule type="containsText" dxfId="243" priority="17" operator="containsText" text="Misc">
      <formula>NOT(ISERROR(SEARCH("Misc",E2)))</formula>
    </cfRule>
    <cfRule type="containsText" dxfId="242" priority="18" operator="containsText" text="Savings">
      <formula>NOT(ISERROR(SEARCH("Savings",E2)))</formula>
    </cfRule>
    <cfRule type="containsText" dxfId="241" priority="19" operator="containsText" text="Payment">
      <formula>NOT(ISERROR(SEARCH("Payment",E2)))</formula>
    </cfRule>
  </conditionalFormatting>
  <conditionalFormatting sqref="E70:E72">
    <cfRule type="containsText" dxfId="240" priority="5" operator="containsText" text="Paycheck">
      <formula>NOT(ISERROR(SEARCH("Paycheck",E70)))</formula>
    </cfRule>
    <cfRule type="containsText" dxfId="239" priority="6" operator="containsText" text="Charity">
      <formula>NOT(ISERROR(SEARCH("Charity",E70)))</formula>
    </cfRule>
    <cfRule type="containsText" dxfId="238" priority="7" operator="containsText" text="Fee">
      <formula>NOT(ISERROR(SEARCH("Fee",E70)))</formula>
    </cfRule>
    <cfRule type="containsText" dxfId="237" priority="8" operator="containsText" text="Airfare">
      <formula>NOT(ISERROR(SEARCH("Airfare",E70)))</formula>
    </cfRule>
    <cfRule type="containsText" dxfId="236" priority="9" operator="containsText" text="Entertainment">
      <formula>NOT(ISERROR(SEARCH("Entertainment",E70)))</formula>
    </cfRule>
    <cfRule type="containsText" dxfId="235" priority="10" operator="containsText" text="Rent">
      <formula>NOT(ISERROR(SEARCH("Rent",E70)))</formula>
    </cfRule>
    <cfRule type="containsText" dxfId="234" priority="11" operator="containsText" text="Utilities">
      <formula>NOT(ISERROR(SEARCH("Utilities",E70)))</formula>
    </cfRule>
    <cfRule type="containsText" dxfId="233" priority="12" operator="containsText" text="Merchandise">
      <formula>NOT(ISERROR(SEARCH("Merchandise",E70)))</formula>
    </cfRule>
    <cfRule type="containsText" dxfId="232" priority="13" operator="containsText" text="Grocery">
      <formula>NOT(ISERROR(SEARCH("Grocery",E70)))</formula>
    </cfRule>
    <cfRule type="containsText" dxfId="231" priority="14" operator="containsText" text="Dining">
      <formula>NOT(ISERROR(SEARCH("Dining",E70)))</formula>
    </cfRule>
    <cfRule type="containsText" dxfId="230" priority="15" operator="containsText" text="Transportation">
      <formula>NOT(ISERROR(SEARCH("Transportation",E70)))</formula>
    </cfRule>
    <cfRule type="notContainsBlanks" dxfId="229" priority="16">
      <formula>LEN(TRIM(E70))&gt;0</formula>
    </cfRule>
  </conditionalFormatting>
  <conditionalFormatting sqref="E70:E72">
    <cfRule type="containsText" dxfId="228" priority="4" operator="containsText" text="Phone">
      <formula>NOT(ISERROR(SEARCH("Phone",E70)))</formula>
    </cfRule>
  </conditionalFormatting>
  <conditionalFormatting sqref="E70:E72">
    <cfRule type="containsText" dxfId="227" priority="1" operator="containsText" text="Misc">
      <formula>NOT(ISERROR(SEARCH("Misc",E70)))</formula>
    </cfRule>
    <cfRule type="containsText" dxfId="226" priority="2" operator="containsText" text="Savings">
      <formula>NOT(ISERROR(SEARCH("Savings",E70)))</formula>
    </cfRule>
    <cfRule type="containsText" dxfId="225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16F6-8E80-094D-A083-BB3FE3A84CF3}">
  <sheetPr codeName="Sheet2"/>
  <dimension ref="A1:K63"/>
  <sheetViews>
    <sheetView tabSelected="1" workbookViewId="0">
      <selection activeCell="F12" sqref="F12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3.85546875" customWidth="1"/>
    <col min="12" max="12" width="13.5703125" customWidth="1"/>
    <col min="13" max="13" width="16.28515625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>
        <v>43476</v>
      </c>
      <c r="B2" s="1">
        <v>43477</v>
      </c>
      <c r="C2" s="38">
        <v>1234</v>
      </c>
      <c r="D2" t="s">
        <v>46</v>
      </c>
      <c r="E2" t="s">
        <v>30</v>
      </c>
      <c r="F2" s="2">
        <v>50</v>
      </c>
      <c r="I2" s="22" t="str">
        <f>Master!C4</f>
        <v>Grocery</v>
      </c>
    </row>
    <row r="3" spans="1:9">
      <c r="A3" s="1">
        <v>43477</v>
      </c>
      <c r="B3" s="1">
        <v>43479</v>
      </c>
      <c r="C3" s="38">
        <v>1234</v>
      </c>
      <c r="D3" t="s">
        <v>47</v>
      </c>
      <c r="E3" t="s">
        <v>30</v>
      </c>
      <c r="F3" s="2">
        <v>20</v>
      </c>
      <c r="I3" s="23" t="str">
        <f>Master!C5</f>
        <v>Entertainment</v>
      </c>
    </row>
    <row r="4" spans="1:9">
      <c r="A4" s="1">
        <v>43472</v>
      </c>
      <c r="B4" s="1">
        <v>43475</v>
      </c>
      <c r="C4" s="38">
        <v>1234</v>
      </c>
      <c r="D4" t="s">
        <v>44</v>
      </c>
      <c r="E4" t="s">
        <v>33</v>
      </c>
      <c r="F4" s="2">
        <v>20</v>
      </c>
      <c r="I4" s="24" t="str">
        <f>Master!C6</f>
        <v>Transportation</v>
      </c>
    </row>
    <row r="5" spans="1:9">
      <c r="A5" s="1"/>
      <c r="B5" s="1">
        <v>43494</v>
      </c>
      <c r="C5" s="38">
        <v>5678</v>
      </c>
      <c r="D5" t="s">
        <v>65</v>
      </c>
      <c r="E5" t="s">
        <v>34</v>
      </c>
      <c r="F5" s="2">
        <v>500</v>
      </c>
      <c r="I5" s="25" t="str">
        <f>Master!C7</f>
        <v>Merchandise</v>
      </c>
    </row>
    <row r="6" spans="1:9">
      <c r="A6" s="1">
        <v>43474</v>
      </c>
      <c r="B6" s="1">
        <v>43475</v>
      </c>
      <c r="C6" s="38">
        <v>1234</v>
      </c>
      <c r="D6" t="s">
        <v>45</v>
      </c>
      <c r="E6" t="s">
        <v>6</v>
      </c>
      <c r="F6" s="2">
        <v>800</v>
      </c>
      <c r="I6" s="26" t="str">
        <f>Master!C8</f>
        <v>Airfare</v>
      </c>
    </row>
    <row r="7" spans="1:9">
      <c r="A7" s="1">
        <v>43485</v>
      </c>
      <c r="B7" s="1">
        <v>43488</v>
      </c>
      <c r="C7" s="38">
        <v>1234</v>
      </c>
      <c r="D7" t="s">
        <v>42</v>
      </c>
      <c r="E7" t="s">
        <v>43</v>
      </c>
      <c r="G7" s="2">
        <v>2000</v>
      </c>
      <c r="I7" s="27" t="str">
        <f>Master!C9</f>
        <v>Charity</v>
      </c>
    </row>
    <row r="8" spans="1:9">
      <c r="A8" s="1">
        <v>43469</v>
      </c>
      <c r="B8" s="1">
        <v>43472</v>
      </c>
      <c r="C8" s="38">
        <v>1234</v>
      </c>
      <c r="D8" t="s">
        <v>40</v>
      </c>
      <c r="E8" t="s">
        <v>0</v>
      </c>
      <c r="F8" s="2">
        <v>30</v>
      </c>
      <c r="I8" s="28" t="str">
        <f>Master!C10</f>
        <v>Payment</v>
      </c>
    </row>
    <row r="9" spans="1:9">
      <c r="A9" s="1">
        <v>43481</v>
      </c>
      <c r="B9" s="1">
        <v>43482</v>
      </c>
      <c r="C9" s="38">
        <v>1234</v>
      </c>
      <c r="D9" t="s">
        <v>41</v>
      </c>
      <c r="E9" t="s">
        <v>5</v>
      </c>
      <c r="F9" s="2">
        <v>10</v>
      </c>
      <c r="I9" s="29" t="str">
        <f>Master!C11</f>
        <v>Misc</v>
      </c>
    </row>
    <row r="10" spans="1:9">
      <c r="A10" s="1"/>
      <c r="B10" s="1"/>
      <c r="I10" s="30" t="str">
        <f>Master!C12</f>
        <v>Fees</v>
      </c>
    </row>
    <row r="11" spans="1:9">
      <c r="A11" s="1"/>
      <c r="B11" s="1"/>
      <c r="I11" s="31" t="str">
        <f>Master!C13</f>
        <v>Savings</v>
      </c>
    </row>
    <row r="12" spans="1:9">
      <c r="A12" s="1"/>
      <c r="B12" s="1"/>
      <c r="I12" s="32" t="str">
        <f>Master!C14</f>
        <v>Taxes</v>
      </c>
    </row>
    <row r="13" spans="1:9">
      <c r="A13" s="1"/>
      <c r="B13" s="1"/>
      <c r="I13" s="33" t="str">
        <f>Master!C15</f>
        <v>Utilities</v>
      </c>
    </row>
    <row r="14" spans="1:9">
      <c r="A14" s="1"/>
      <c r="B14" s="1"/>
      <c r="I14" s="34" t="str">
        <f>Master!C16</f>
        <v>Phone</v>
      </c>
    </row>
    <row r="15" spans="1:9">
      <c r="A15" s="1"/>
      <c r="B15" s="1"/>
      <c r="I15" s="35" t="str">
        <f>Master!C17</f>
        <v>Rent</v>
      </c>
    </row>
    <row r="16" spans="1:9">
      <c r="A16" s="1"/>
      <c r="B16" s="1"/>
      <c r="I16" s="36" t="str">
        <f>Master!C18</f>
        <v>Paycheck</v>
      </c>
    </row>
    <row r="17" spans="1:11">
      <c r="A17" s="1"/>
      <c r="B17" s="1"/>
    </row>
    <row r="18" spans="1:11">
      <c r="A18" s="1"/>
      <c r="B18" s="1"/>
    </row>
    <row r="19" spans="1:11">
      <c r="A19" s="1"/>
      <c r="B19" s="1"/>
    </row>
    <row r="20" spans="1:11">
      <c r="A20" s="1"/>
      <c r="B20" s="1"/>
    </row>
    <row r="21" spans="1:11">
      <c r="A21" s="1"/>
      <c r="B21" s="1"/>
    </row>
    <row r="22" spans="1:11">
      <c r="A22" s="1"/>
      <c r="B22" s="1"/>
      <c r="K22" s="1"/>
    </row>
    <row r="23" spans="1:11">
      <c r="A23" s="1"/>
      <c r="B23" s="1"/>
      <c r="K23" s="1"/>
    </row>
    <row r="24" spans="1:11">
      <c r="A24" s="1"/>
      <c r="B24" s="1"/>
      <c r="K24" s="1"/>
    </row>
    <row r="25" spans="1:11">
      <c r="A25" s="1"/>
      <c r="B25" s="1"/>
      <c r="K25" s="1"/>
    </row>
    <row r="26" spans="1:11">
      <c r="A26" s="1"/>
      <c r="B26" s="1"/>
      <c r="K26" s="1"/>
    </row>
    <row r="27" spans="1:11">
      <c r="A27" s="1"/>
      <c r="B27" s="1"/>
      <c r="K27" s="1"/>
    </row>
    <row r="28" spans="1:11">
      <c r="A28" s="1"/>
      <c r="B28" s="1"/>
      <c r="K28" s="1"/>
    </row>
    <row r="29" spans="1:11">
      <c r="A29" s="1"/>
      <c r="B29" s="1"/>
      <c r="K29" s="1"/>
    </row>
    <row r="30" spans="1:11">
      <c r="A30" s="1"/>
      <c r="B30" s="1"/>
      <c r="K30" s="1"/>
    </row>
    <row r="31" spans="1:11">
      <c r="A31" s="1"/>
      <c r="B31" s="1"/>
      <c r="K31" s="1"/>
    </row>
    <row r="32" spans="1:11">
      <c r="A32" s="1"/>
      <c r="B32" s="1"/>
      <c r="K32" s="1"/>
    </row>
    <row r="33" spans="1:11">
      <c r="A33" s="1"/>
      <c r="B33" s="1"/>
      <c r="K33" s="1"/>
    </row>
    <row r="34" spans="1:11">
      <c r="A34" s="1"/>
      <c r="B34" s="1"/>
      <c r="K34" s="1"/>
    </row>
    <row r="35" spans="1:11">
      <c r="A35" s="1"/>
      <c r="B35" s="1"/>
      <c r="K35" s="1"/>
    </row>
    <row r="36" spans="1:11">
      <c r="A36" s="1"/>
      <c r="B36" s="1"/>
      <c r="K36" s="1"/>
    </row>
    <row r="37" spans="1:11">
      <c r="A37" s="1"/>
      <c r="B37" s="1"/>
      <c r="C37"/>
      <c r="F37"/>
      <c r="K37" s="1"/>
    </row>
    <row r="38" spans="1:11">
      <c r="A38" s="1"/>
      <c r="B38" s="1"/>
    </row>
    <row r="39" spans="1:11">
      <c r="A39" s="1"/>
      <c r="B39" s="1"/>
    </row>
    <row r="40" spans="1:11">
      <c r="A40" s="1"/>
      <c r="B40" s="1"/>
    </row>
    <row r="41" spans="1:11">
      <c r="A41" s="1"/>
      <c r="B41" s="1"/>
    </row>
    <row r="42" spans="1:11">
      <c r="A42" s="1"/>
      <c r="B42" s="1"/>
      <c r="K42" s="1"/>
    </row>
    <row r="43" spans="1:11">
      <c r="A43" s="1"/>
      <c r="B43" s="1"/>
    </row>
    <row r="44" spans="1:11">
      <c r="A44" s="1"/>
      <c r="B44" s="1"/>
    </row>
    <row r="45" spans="1:11">
      <c r="A45" s="1"/>
      <c r="B45" s="1"/>
    </row>
    <row r="46" spans="1:11">
      <c r="A46" s="1"/>
      <c r="B46" s="1"/>
    </row>
    <row r="47" spans="1:11">
      <c r="A47" s="1"/>
      <c r="B47" s="1"/>
    </row>
    <row r="48" spans="1:11">
      <c r="A48" s="1"/>
      <c r="B48" s="1"/>
    </row>
    <row r="49" spans="1:9">
      <c r="A49" s="1"/>
      <c r="B49" s="1"/>
    </row>
    <row r="50" spans="1:9">
      <c r="A50" s="1"/>
      <c r="B50" s="1"/>
    </row>
    <row r="51" spans="1:9">
      <c r="A51" s="1"/>
      <c r="B51" s="1"/>
    </row>
    <row r="52" spans="1:9">
      <c r="A52" s="1"/>
      <c r="B52" s="1"/>
    </row>
    <row r="53" spans="1:9">
      <c r="A53" s="1"/>
      <c r="B53" s="1"/>
    </row>
    <row r="54" spans="1:9">
      <c r="A54" s="1"/>
      <c r="B54" s="1"/>
    </row>
    <row r="55" spans="1:9">
      <c r="A55" s="1"/>
      <c r="B55" s="1"/>
    </row>
    <row r="56" spans="1:9">
      <c r="A56" s="1"/>
      <c r="B56" s="1"/>
    </row>
    <row r="57" spans="1:9">
      <c r="A57" s="1"/>
      <c r="B57" s="1"/>
    </row>
    <row r="58" spans="1:9">
      <c r="A58" s="1"/>
      <c r="B58" s="1"/>
    </row>
    <row r="59" spans="1:9">
      <c r="A59" s="1"/>
      <c r="B59" s="1"/>
    </row>
    <row r="60" spans="1:9">
      <c r="A60" s="1"/>
      <c r="B60" s="1"/>
      <c r="I60" s="56"/>
    </row>
    <row r="61" spans="1:9">
      <c r="A61" s="1"/>
      <c r="B61" s="1"/>
    </row>
    <row r="62" spans="1:9">
      <c r="A62" s="1"/>
      <c r="B62" s="1"/>
    </row>
    <row r="63" spans="1:9">
      <c r="A63" s="1"/>
      <c r="B63" s="1"/>
    </row>
  </sheetData>
  <conditionalFormatting sqref="E61:E63 E10:E59 E2:E8">
    <cfRule type="containsText" dxfId="89" priority="45" operator="containsText" text="Payment">
      <formula>NOT(ISERROR(SEARCH("Payment",E2)))</formula>
    </cfRule>
  </conditionalFormatting>
  <conditionalFormatting sqref="E61:E1048576 E10:E59 E1:E8">
    <cfRule type="containsText" dxfId="88" priority="32" operator="containsText" text="Paycheck">
      <formula>NOT(ISERROR(SEARCH("Paycheck",E1)))</formula>
    </cfRule>
    <cfRule type="containsText" dxfId="87" priority="34" operator="containsText" text="Charity">
      <formula>NOT(ISERROR(SEARCH("Charity",E1)))</formula>
    </cfRule>
    <cfRule type="containsText" dxfId="86" priority="36" operator="containsText" text="Fee">
      <formula>NOT(ISERROR(SEARCH("Fee",E1)))</formula>
    </cfRule>
    <cfRule type="containsText" dxfId="85" priority="37" operator="containsText" text="Airfare">
      <formula>NOT(ISERROR(SEARCH("Airfare",E1)))</formula>
    </cfRule>
    <cfRule type="containsText" dxfId="84" priority="38" operator="containsText" text="Entertainment">
      <formula>NOT(ISERROR(SEARCH("Entertainment",E1)))</formula>
    </cfRule>
    <cfRule type="containsText" dxfId="83" priority="39" operator="containsText" text="Rent">
      <formula>NOT(ISERROR(SEARCH("Rent",E1)))</formula>
    </cfRule>
    <cfRule type="containsText" dxfId="82" priority="40" operator="containsText" text="Utilities">
      <formula>NOT(ISERROR(SEARCH("Utilities",E1)))</formula>
    </cfRule>
    <cfRule type="containsText" dxfId="81" priority="41" operator="containsText" text="Merchandise">
      <formula>NOT(ISERROR(SEARCH("Merchandise",E1)))</formula>
    </cfRule>
    <cfRule type="containsText" dxfId="80" priority="42" operator="containsText" text="Grocery">
      <formula>NOT(ISERROR(SEARCH("Grocery",E1)))</formula>
    </cfRule>
    <cfRule type="containsText" dxfId="79" priority="43" operator="containsText" text="Dining">
      <formula>NOT(ISERROR(SEARCH("Dining",E1)))</formula>
    </cfRule>
    <cfRule type="containsText" dxfId="78" priority="44" operator="containsText" text="Transportation">
      <formula>NOT(ISERROR(SEARCH("Transportation",E1)))</formula>
    </cfRule>
    <cfRule type="notContainsBlanks" dxfId="77" priority="46">
      <formula>LEN(TRIM(E1))&gt;0</formula>
    </cfRule>
  </conditionalFormatting>
  <conditionalFormatting sqref="E1">
    <cfRule type="containsText" dxfId="76" priority="33" operator="containsText" text="Category">
      <formula>NOT(ISERROR(SEARCH("Category",E1)))</formula>
    </cfRule>
  </conditionalFormatting>
  <conditionalFormatting sqref="E60:E61">
    <cfRule type="containsText" dxfId="75" priority="18" operator="containsText" text="Savings">
      <formula>NOT(ISERROR(SEARCH("Savings",E60)))</formula>
    </cfRule>
    <cfRule type="containsText" dxfId="74" priority="30" operator="containsText" text="Payment">
      <formula>NOT(ISERROR(SEARCH("Payment",E60)))</formula>
    </cfRule>
  </conditionalFormatting>
  <conditionalFormatting sqref="E60:E61">
    <cfRule type="containsText" dxfId="73" priority="19" operator="containsText" text="Paycheck">
      <formula>NOT(ISERROR(SEARCH("Paycheck",E60)))</formula>
    </cfRule>
    <cfRule type="containsText" dxfId="72" priority="20" operator="containsText" text="Charity">
      <formula>NOT(ISERROR(SEARCH("Charity",E60)))</formula>
    </cfRule>
    <cfRule type="containsText" dxfId="71" priority="21" operator="containsText" text="Fee">
      <formula>NOT(ISERROR(SEARCH("Fee",E60)))</formula>
    </cfRule>
    <cfRule type="containsText" dxfId="70" priority="22" operator="containsText" text="Airfare">
      <formula>NOT(ISERROR(SEARCH("Airfare",E60)))</formula>
    </cfRule>
    <cfRule type="containsText" dxfId="69" priority="23" operator="containsText" text="Entertainment">
      <formula>NOT(ISERROR(SEARCH("Entertainment",E60)))</formula>
    </cfRule>
    <cfRule type="containsText" dxfId="68" priority="24" operator="containsText" text="Rent">
      <formula>NOT(ISERROR(SEARCH("Rent",E60)))</formula>
    </cfRule>
    <cfRule type="containsText" dxfId="67" priority="25" operator="containsText" text="Utilities">
      <formula>NOT(ISERROR(SEARCH("Utilities",E60)))</formula>
    </cfRule>
    <cfRule type="containsText" dxfId="66" priority="26" operator="containsText" text="Merchandise">
      <formula>NOT(ISERROR(SEARCH("Merchandise",E60)))</formula>
    </cfRule>
    <cfRule type="containsText" dxfId="65" priority="27" operator="containsText" text="Grocery">
      <formula>NOT(ISERROR(SEARCH("Grocery",E60)))</formula>
    </cfRule>
    <cfRule type="containsText" dxfId="64" priority="28" operator="containsText" text="Dining">
      <formula>NOT(ISERROR(SEARCH("Dining",E60)))</formula>
    </cfRule>
    <cfRule type="containsText" dxfId="63" priority="29" operator="containsText" text="Transportation">
      <formula>NOT(ISERROR(SEARCH("Transportation",E60)))</formula>
    </cfRule>
    <cfRule type="notContainsBlanks" dxfId="62" priority="31">
      <formula>LEN(TRIM(E60))&gt;0</formula>
    </cfRule>
  </conditionalFormatting>
  <conditionalFormatting sqref="E10:E1048576 E1:E8">
    <cfRule type="containsText" dxfId="61" priority="17" operator="containsText" text="Phone">
      <formula>NOT(ISERROR(SEARCH("Phone",E1)))</formula>
    </cfRule>
  </conditionalFormatting>
  <conditionalFormatting sqref="E9">
    <cfRule type="containsText" dxfId="60" priority="6" operator="containsText" text="Charity">
      <formula>NOT(ISERROR(SEARCH("Charity",E9)))</formula>
    </cfRule>
    <cfRule type="containsText" dxfId="59" priority="7" operator="containsText" text="Fee">
      <formula>NOT(ISERROR(SEARCH("Fee",E9)))</formula>
    </cfRule>
    <cfRule type="containsText" dxfId="58" priority="8" operator="containsText" text="Airfare">
      <formula>NOT(ISERROR(SEARCH("Airfare",E9)))</formula>
    </cfRule>
    <cfRule type="containsText" dxfId="57" priority="9" operator="containsText" text="Entertainment">
      <formula>NOT(ISERROR(SEARCH("Entertainment",E9)))</formula>
    </cfRule>
    <cfRule type="containsText" dxfId="56" priority="10" operator="containsText" text="Rent">
      <formula>NOT(ISERROR(SEARCH("Rent",E9)))</formula>
    </cfRule>
    <cfRule type="containsText" dxfId="55" priority="11" operator="containsText" text="Utilities">
      <formula>NOT(ISERROR(SEARCH("Utilities",E9)))</formula>
    </cfRule>
    <cfRule type="containsText" dxfId="54" priority="12" operator="containsText" text="Merchandise">
      <formula>NOT(ISERROR(SEARCH("Merchandise",E9)))</formula>
    </cfRule>
    <cfRule type="containsText" dxfId="53" priority="13" operator="containsText" text="Grocery">
      <formula>NOT(ISERROR(SEARCH("Grocery",E9)))</formula>
    </cfRule>
    <cfRule type="containsText" dxfId="52" priority="14" operator="containsText" text="Dining">
      <formula>NOT(ISERROR(SEARCH("Dining",E9)))</formula>
    </cfRule>
    <cfRule type="containsText" dxfId="51" priority="15" operator="containsText" text="Transportation">
      <formula>NOT(ISERROR(SEARCH("Transportation",E9)))</formula>
    </cfRule>
    <cfRule type="notContainsBlanks" dxfId="50" priority="16">
      <formula>LEN(TRIM(E9))&gt;0</formula>
    </cfRule>
  </conditionalFormatting>
  <conditionalFormatting sqref="E9">
    <cfRule type="containsText" dxfId="49" priority="2" operator="containsText" text="Misc">
      <formula>NOT(ISERROR(SEARCH("Misc",E9)))</formula>
    </cfRule>
    <cfRule type="containsText" dxfId="48" priority="3" operator="containsText" text="Payment">
      <formula>NOT(ISERROR(SEARCH("Payment",E9)))</formula>
    </cfRule>
  </conditionalFormatting>
  <conditionalFormatting sqref="E5">
    <cfRule type="containsText" dxfId="47" priority="1" operator="containsText" text="Savings">
      <formula>NOT(ISERROR(SEARCH("Savings",E5)))</formula>
    </cfRule>
  </conditionalFormatting>
  <conditionalFormatting sqref="E1:E1048576">
    <cfRule type="containsText" dxfId="46" priority="5" operator="containsText" text="Paycheck">
      <formula>NOT(ISERROR(SEARCH("Paycheck",E1)))</formula>
    </cfRule>
    <cfRule type="containsText" dxfId="45" priority="4" operator="containsText" text="Phone">
      <formula>NOT(ISERROR(SEARCH("Phone",E1)))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C0B1-6BDE-2B41-83B9-E222288EB261}">
  <sheetPr codeName="Sheet3"/>
  <dimension ref="A1:I74"/>
  <sheetViews>
    <sheetView workbookViewId="0">
      <selection activeCell="D34" sqref="D34"/>
    </sheetView>
  </sheetViews>
  <sheetFormatPr baseColWidth="10" defaultRowHeight="16"/>
  <cols>
    <col min="4" max="4" width="41" customWidth="1"/>
    <col min="5" max="5" width="17.140625" customWidth="1"/>
    <col min="7" max="7" width="11" bestFit="1" customWidth="1"/>
    <col min="9" max="9" width="12.5703125" customWidth="1"/>
    <col min="13" max="13" width="16.28515625" customWidth="1"/>
    <col min="15" max="15" width="13.140625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0:E72">
    <cfRule type="containsText" dxfId="587" priority="1" operator="containsText" text="Misc">
      <formula>NOT(ISERROR(SEARCH("Misc",E70)))</formula>
    </cfRule>
    <cfRule type="containsText" dxfId="586" priority="2" operator="containsText" text="Savings">
      <formula>NOT(ISERROR(SEARCH("Savings",E70)))</formula>
    </cfRule>
    <cfRule type="containsText" dxfId="585" priority="3" operator="containsText" text="Payment">
      <formula>NOT(ISERROR(SEARCH("Payment",E70)))</formula>
    </cfRule>
  </conditionalFormatting>
  <conditionalFormatting sqref="E73:E74 E1:E69">
    <cfRule type="containsText" dxfId="584" priority="21" operator="containsText" text="Paycheck">
      <formula>NOT(ISERROR(SEARCH("Paycheck",E1)))</formula>
    </cfRule>
    <cfRule type="containsText" dxfId="583" priority="23" operator="containsText" text="Charity">
      <formula>NOT(ISERROR(SEARCH("Charity",E1)))</formula>
    </cfRule>
    <cfRule type="containsText" dxfId="582" priority="24" operator="containsText" text="Fee">
      <formula>NOT(ISERROR(SEARCH("Fee",E1)))</formula>
    </cfRule>
    <cfRule type="containsText" dxfId="581" priority="25" operator="containsText" text="Airfare">
      <formula>NOT(ISERROR(SEARCH("Airfare",E1)))</formula>
    </cfRule>
    <cfRule type="containsText" dxfId="580" priority="26" operator="containsText" text="Entertainment">
      <formula>NOT(ISERROR(SEARCH("Entertainment",E1)))</formula>
    </cfRule>
    <cfRule type="containsText" dxfId="579" priority="27" operator="containsText" text="Rent">
      <formula>NOT(ISERROR(SEARCH("Rent",E1)))</formula>
    </cfRule>
    <cfRule type="containsText" dxfId="578" priority="28" operator="containsText" text="Utilities">
      <formula>NOT(ISERROR(SEARCH("Utilities",E1)))</formula>
    </cfRule>
    <cfRule type="containsText" dxfId="577" priority="29" operator="containsText" text="Merchandise">
      <formula>NOT(ISERROR(SEARCH("Merchandise",E1)))</formula>
    </cfRule>
    <cfRule type="containsText" dxfId="576" priority="30" operator="containsText" text="Grocery">
      <formula>NOT(ISERROR(SEARCH("Grocery",E1)))</formula>
    </cfRule>
    <cfRule type="containsText" dxfId="575" priority="31" operator="containsText" text="Dining">
      <formula>NOT(ISERROR(SEARCH("Dining",E1)))</formula>
    </cfRule>
    <cfRule type="containsText" dxfId="574" priority="32" operator="containsText" text="Transportation">
      <formula>NOT(ISERROR(SEARCH("Transportation",E1)))</formula>
    </cfRule>
    <cfRule type="notContainsBlanks" dxfId="573" priority="33">
      <formula>LEN(TRIM(E1))&gt;0</formula>
    </cfRule>
  </conditionalFormatting>
  <conditionalFormatting sqref="E1">
    <cfRule type="containsText" dxfId="572" priority="22" operator="containsText" text="Category">
      <formula>NOT(ISERROR(SEARCH("Category",E1)))</formula>
    </cfRule>
  </conditionalFormatting>
  <conditionalFormatting sqref="E73:E74 E1:E69">
    <cfRule type="containsText" dxfId="571" priority="20" operator="containsText" text="Phone">
      <formula>NOT(ISERROR(SEARCH("Phone",E1)))</formula>
    </cfRule>
  </conditionalFormatting>
  <conditionalFormatting sqref="E73:E74 E2:E69">
    <cfRule type="containsText" dxfId="570" priority="17" operator="containsText" text="Misc">
      <formula>NOT(ISERROR(SEARCH("Misc",E2)))</formula>
    </cfRule>
    <cfRule type="containsText" dxfId="569" priority="18" operator="containsText" text="Savings">
      <formula>NOT(ISERROR(SEARCH("Savings",E2)))</formula>
    </cfRule>
    <cfRule type="containsText" dxfId="568" priority="19" operator="containsText" text="Payment">
      <formula>NOT(ISERROR(SEARCH("Payment",E2)))</formula>
    </cfRule>
  </conditionalFormatting>
  <conditionalFormatting sqref="E70:E72">
    <cfRule type="containsText" dxfId="567" priority="5" operator="containsText" text="Paycheck">
      <formula>NOT(ISERROR(SEARCH("Paycheck",E70)))</formula>
    </cfRule>
    <cfRule type="containsText" dxfId="566" priority="6" operator="containsText" text="Charity">
      <formula>NOT(ISERROR(SEARCH("Charity",E70)))</formula>
    </cfRule>
    <cfRule type="containsText" dxfId="565" priority="7" operator="containsText" text="Fee">
      <formula>NOT(ISERROR(SEARCH("Fee",E70)))</formula>
    </cfRule>
    <cfRule type="containsText" dxfId="564" priority="8" operator="containsText" text="Airfare">
      <formula>NOT(ISERROR(SEARCH("Airfare",E70)))</formula>
    </cfRule>
    <cfRule type="containsText" dxfId="563" priority="9" operator="containsText" text="Entertainment">
      <formula>NOT(ISERROR(SEARCH("Entertainment",E70)))</formula>
    </cfRule>
    <cfRule type="containsText" dxfId="562" priority="10" operator="containsText" text="Rent">
      <formula>NOT(ISERROR(SEARCH("Rent",E70)))</formula>
    </cfRule>
    <cfRule type="containsText" dxfId="561" priority="11" operator="containsText" text="Utilities">
      <formula>NOT(ISERROR(SEARCH("Utilities",E70)))</formula>
    </cfRule>
    <cfRule type="containsText" dxfId="560" priority="12" operator="containsText" text="Merchandise">
      <formula>NOT(ISERROR(SEARCH("Merchandise",E70)))</formula>
    </cfRule>
    <cfRule type="containsText" dxfId="559" priority="13" operator="containsText" text="Grocery">
      <formula>NOT(ISERROR(SEARCH("Grocery",E70)))</formula>
    </cfRule>
    <cfRule type="containsText" dxfId="558" priority="14" operator="containsText" text="Dining">
      <formula>NOT(ISERROR(SEARCH("Dining",E70)))</formula>
    </cfRule>
    <cfRule type="containsText" dxfId="557" priority="15" operator="containsText" text="Transportation">
      <formula>NOT(ISERROR(SEARCH("Transportation",E70)))</formula>
    </cfRule>
    <cfRule type="notContainsBlanks" dxfId="556" priority="16">
      <formula>LEN(TRIM(E70))&gt;0</formula>
    </cfRule>
  </conditionalFormatting>
  <conditionalFormatting sqref="E70:E72">
    <cfRule type="containsText" dxfId="555" priority="4" operator="containsText" text="Phone">
      <formula>NOT(ISERROR(SEARCH("Phone",E70)))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997E-82BD-444C-97ED-474FDCEFBAC3}">
  <sheetPr codeName="Sheet4"/>
  <dimension ref="A1:W74"/>
  <sheetViews>
    <sheetView workbookViewId="0">
      <selection activeCell="J73" sqref="J73"/>
    </sheetView>
  </sheetViews>
  <sheetFormatPr baseColWidth="10" defaultRowHeight="16"/>
  <cols>
    <col min="2" max="2" width="14" customWidth="1"/>
    <col min="3" max="3" width="15.42578125" customWidth="1"/>
    <col min="4" max="4" width="37.7109375" customWidth="1"/>
    <col min="5" max="5" width="20" customWidth="1"/>
    <col min="9" max="9" width="12.5703125" customWidth="1"/>
    <col min="11" max="11" width="15" customWidth="1"/>
    <col min="14" max="14" width="14.42578125" customWidth="1"/>
  </cols>
  <sheetData>
    <row r="1" spans="1:23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23">
      <c r="A2" s="1"/>
      <c r="B2" s="1"/>
      <c r="G2" s="2"/>
      <c r="I2" s="22" t="str">
        <f>Master!C4</f>
        <v>Grocery</v>
      </c>
      <c r="V2" s="1"/>
      <c r="W2" s="1"/>
    </row>
    <row r="3" spans="1:23">
      <c r="A3" s="1"/>
      <c r="B3" s="1"/>
      <c r="F3" s="2"/>
      <c r="G3" s="2"/>
      <c r="I3" s="23" t="str">
        <f>Master!C5</f>
        <v>Entertainment</v>
      </c>
      <c r="V3" s="1"/>
      <c r="W3" s="1"/>
    </row>
    <row r="4" spans="1:23">
      <c r="A4" s="1"/>
      <c r="B4" s="1"/>
      <c r="F4" s="2"/>
      <c r="G4" s="2"/>
      <c r="I4" s="24" t="str">
        <f>Master!C6</f>
        <v>Transportation</v>
      </c>
      <c r="V4" s="1"/>
      <c r="W4" s="1"/>
    </row>
    <row r="5" spans="1:23">
      <c r="A5" s="1"/>
      <c r="B5" s="1"/>
      <c r="F5" s="2"/>
      <c r="G5" s="2"/>
      <c r="I5" s="25" t="str">
        <f>Master!C7</f>
        <v>Merchandise</v>
      </c>
      <c r="V5" s="1"/>
      <c r="W5" s="1"/>
    </row>
    <row r="6" spans="1:23">
      <c r="A6" s="1"/>
      <c r="B6" s="1"/>
      <c r="F6" s="2"/>
      <c r="G6" s="2"/>
      <c r="I6" s="26" t="str">
        <f>Master!C8</f>
        <v>Airfare</v>
      </c>
      <c r="V6" s="1"/>
      <c r="W6" s="1"/>
    </row>
    <row r="7" spans="1:23">
      <c r="A7" s="1"/>
      <c r="B7" s="1"/>
      <c r="F7" s="2"/>
      <c r="G7" s="2"/>
      <c r="I7" s="27" t="str">
        <f>Master!C9</f>
        <v>Charity</v>
      </c>
      <c r="V7" s="1"/>
      <c r="W7" s="1"/>
    </row>
    <row r="8" spans="1:23">
      <c r="A8" s="1"/>
      <c r="B8" s="1"/>
      <c r="F8" s="2"/>
      <c r="G8" s="2"/>
      <c r="I8" s="28" t="str">
        <f>Master!C10</f>
        <v>Payment</v>
      </c>
      <c r="V8" s="1"/>
      <c r="W8" s="1"/>
    </row>
    <row r="9" spans="1:23">
      <c r="A9" s="1"/>
      <c r="B9" s="1"/>
      <c r="F9" s="2"/>
      <c r="G9" s="2"/>
      <c r="I9" s="29" t="str">
        <f>Master!C11</f>
        <v>Misc</v>
      </c>
      <c r="V9" s="1"/>
      <c r="W9" s="1"/>
    </row>
    <row r="10" spans="1:23">
      <c r="A10" s="1"/>
      <c r="B10" s="1"/>
      <c r="F10" s="2"/>
      <c r="G10" s="2"/>
      <c r="I10" s="30" t="str">
        <f>Master!C12</f>
        <v>Fees</v>
      </c>
      <c r="V10" s="1"/>
      <c r="W10" s="1"/>
    </row>
    <row r="11" spans="1:23">
      <c r="A11" s="1"/>
      <c r="B11" s="1"/>
      <c r="F11" s="2"/>
      <c r="G11" s="2"/>
      <c r="I11" s="31" t="str">
        <f>Master!C13</f>
        <v>Savings</v>
      </c>
      <c r="V11" s="1"/>
      <c r="W11" s="1"/>
    </row>
    <row r="12" spans="1:23">
      <c r="A12" s="1"/>
      <c r="B12" s="1"/>
      <c r="F12" s="2"/>
      <c r="G12" s="2"/>
      <c r="I12" s="32" t="str">
        <f>Master!C14</f>
        <v>Taxes</v>
      </c>
      <c r="V12" s="1"/>
      <c r="W12" s="1"/>
    </row>
    <row r="13" spans="1:23">
      <c r="A13" s="1"/>
      <c r="B13" s="1"/>
      <c r="F13" s="2"/>
      <c r="G13" s="2"/>
      <c r="I13" s="33" t="str">
        <f>Master!C15</f>
        <v>Utilities</v>
      </c>
      <c r="V13" s="1"/>
      <c r="W13" s="1"/>
    </row>
    <row r="14" spans="1:23">
      <c r="A14" s="1"/>
      <c r="B14" s="1"/>
      <c r="F14" s="2"/>
      <c r="G14" s="2"/>
      <c r="I14" s="34" t="str">
        <f>Master!C16</f>
        <v>Phone</v>
      </c>
      <c r="V14" s="1"/>
      <c r="W14" s="1"/>
    </row>
    <row r="15" spans="1:23">
      <c r="A15" s="1"/>
      <c r="B15" s="1"/>
      <c r="G15" s="2"/>
      <c r="I15" s="35" t="str">
        <f>Master!C17</f>
        <v>Rent</v>
      </c>
      <c r="V15" s="1"/>
      <c r="W15" s="1"/>
    </row>
    <row r="16" spans="1:23">
      <c r="A16" s="1"/>
      <c r="B16" s="1"/>
      <c r="G16" s="2"/>
      <c r="I16" s="36" t="str">
        <f>Master!C18</f>
        <v>Paycheck</v>
      </c>
      <c r="V16" s="1"/>
      <c r="W16" s="1"/>
    </row>
    <row r="17" spans="1:23">
      <c r="A17" s="1"/>
      <c r="B17" s="1"/>
      <c r="G17" s="2"/>
      <c r="V17" s="1"/>
      <c r="W17" s="1"/>
    </row>
    <row r="18" spans="1:23">
      <c r="A18" s="1"/>
      <c r="B18" s="1"/>
      <c r="G18" s="2"/>
      <c r="V18" s="1"/>
      <c r="W18" s="1"/>
    </row>
    <row r="19" spans="1:23">
      <c r="A19" s="1"/>
      <c r="B19" s="1"/>
      <c r="G19" s="2"/>
      <c r="V19" s="1"/>
      <c r="W19" s="1"/>
    </row>
    <row r="20" spans="1:23">
      <c r="A20" s="1"/>
      <c r="B20" s="1"/>
      <c r="G20" s="2"/>
      <c r="V20" s="1"/>
      <c r="W20" s="1"/>
    </row>
    <row r="21" spans="1:23">
      <c r="A21" s="1"/>
      <c r="B21" s="1"/>
      <c r="G21" s="2"/>
      <c r="V21" s="1"/>
      <c r="W21" s="1"/>
    </row>
    <row r="22" spans="1:23">
      <c r="A22" s="1"/>
      <c r="B22" s="1"/>
      <c r="G22" s="2"/>
      <c r="V22" s="1"/>
      <c r="W22" s="1"/>
    </row>
    <row r="23" spans="1:23">
      <c r="A23" s="1"/>
      <c r="B23" s="1"/>
      <c r="G23" s="2"/>
      <c r="V23" s="1"/>
      <c r="W23" s="1"/>
    </row>
    <row r="24" spans="1:23">
      <c r="A24" s="1"/>
      <c r="B24" s="1"/>
      <c r="G24" s="2"/>
      <c r="V24" s="1"/>
      <c r="W24" s="1"/>
    </row>
    <row r="25" spans="1:23">
      <c r="A25" s="1"/>
      <c r="B25" s="1"/>
      <c r="G25" s="2"/>
      <c r="V25" s="1"/>
      <c r="W25" s="1"/>
    </row>
    <row r="26" spans="1:23">
      <c r="A26" s="1"/>
      <c r="B26" s="1"/>
      <c r="G26" s="2"/>
      <c r="V26" s="1"/>
      <c r="W26" s="1"/>
    </row>
    <row r="27" spans="1:23">
      <c r="A27" s="1"/>
      <c r="B27" s="1"/>
      <c r="G27" s="2"/>
      <c r="V27" s="1"/>
      <c r="W27" s="1"/>
    </row>
    <row r="28" spans="1:23">
      <c r="A28" s="1"/>
      <c r="B28" s="1"/>
      <c r="G28" s="2"/>
      <c r="V28" s="1"/>
      <c r="W28" s="1"/>
    </row>
    <row r="29" spans="1:23">
      <c r="A29" s="1"/>
      <c r="B29" s="1"/>
      <c r="G29" s="2"/>
      <c r="V29" s="1"/>
      <c r="W29" s="1"/>
    </row>
    <row r="30" spans="1:23">
      <c r="A30" s="1"/>
      <c r="B30" s="1"/>
      <c r="G30" s="2"/>
      <c r="V30" s="1"/>
      <c r="W30" s="1"/>
    </row>
    <row r="31" spans="1:23">
      <c r="A31" s="1"/>
      <c r="B31" s="1"/>
      <c r="G31" s="2"/>
      <c r="V31" s="1"/>
      <c r="W31" s="1"/>
    </row>
    <row r="32" spans="1:23">
      <c r="A32" s="1"/>
      <c r="B32" s="1"/>
      <c r="G32" s="2"/>
      <c r="V32" s="1"/>
      <c r="W32" s="1"/>
    </row>
    <row r="33" spans="1:23">
      <c r="A33" s="1"/>
      <c r="B33" s="1"/>
      <c r="G33" s="2"/>
      <c r="V33" s="1"/>
      <c r="W33" s="1"/>
    </row>
    <row r="34" spans="1:23">
      <c r="A34" s="1"/>
      <c r="B34" s="1"/>
      <c r="G34" s="2"/>
      <c r="V34" s="1"/>
      <c r="W34" s="1"/>
    </row>
    <row r="35" spans="1:23">
      <c r="A35" s="1"/>
      <c r="B35" s="1"/>
      <c r="G35" s="2"/>
      <c r="V35" s="1"/>
      <c r="W35" s="1"/>
    </row>
    <row r="36" spans="1:23">
      <c r="A36" s="1"/>
      <c r="B36" s="1"/>
      <c r="G36" s="2"/>
      <c r="V36" s="1"/>
      <c r="W36" s="1"/>
    </row>
    <row r="37" spans="1:23">
      <c r="A37" s="1"/>
      <c r="B37" s="1"/>
      <c r="G37" s="2"/>
      <c r="V37" s="1"/>
      <c r="W37" s="1"/>
    </row>
    <row r="38" spans="1:23">
      <c r="A38" s="1"/>
      <c r="B38" s="1"/>
      <c r="G38" s="2"/>
      <c r="V38" s="1"/>
      <c r="W38" s="1"/>
    </row>
    <row r="39" spans="1:23">
      <c r="A39" s="1"/>
      <c r="B39" s="1"/>
      <c r="G39" s="2"/>
      <c r="V39" s="1"/>
      <c r="W39" s="1"/>
    </row>
    <row r="40" spans="1:23">
      <c r="A40" s="1"/>
      <c r="B40" s="1"/>
      <c r="G40" s="2"/>
      <c r="V40" s="1"/>
      <c r="W40" s="1"/>
    </row>
    <row r="41" spans="1:23">
      <c r="A41" s="1"/>
      <c r="B41" s="1"/>
      <c r="G41" s="2"/>
      <c r="V41" s="1"/>
      <c r="W41" s="1"/>
    </row>
    <row r="42" spans="1:23">
      <c r="A42" s="1"/>
      <c r="B42" s="1"/>
      <c r="G42" s="2"/>
      <c r="V42" s="1"/>
      <c r="W42" s="1"/>
    </row>
    <row r="43" spans="1:23">
      <c r="A43" s="1"/>
      <c r="B43" s="1"/>
      <c r="G43" s="2"/>
      <c r="V43" s="1"/>
      <c r="W43" s="1"/>
    </row>
    <row r="44" spans="1:23">
      <c r="A44" s="1"/>
      <c r="B44" s="1"/>
      <c r="G44" s="2"/>
      <c r="V44" s="1"/>
      <c r="W44" s="1"/>
    </row>
    <row r="45" spans="1:23">
      <c r="A45" s="1"/>
      <c r="B45" s="1"/>
      <c r="G45" s="2"/>
      <c r="V45" s="1"/>
      <c r="W45" s="1"/>
    </row>
    <row r="46" spans="1:23">
      <c r="A46" s="1"/>
      <c r="B46" s="1"/>
      <c r="G46" s="2"/>
      <c r="V46" s="1"/>
      <c r="W46" s="1"/>
    </row>
    <row r="47" spans="1:23">
      <c r="A47" s="1"/>
      <c r="B47" s="1"/>
      <c r="G47" s="2"/>
      <c r="V47" s="1"/>
      <c r="W47" s="1"/>
    </row>
    <row r="48" spans="1:23">
      <c r="A48" s="1"/>
      <c r="B48" s="1"/>
      <c r="G48" s="2"/>
      <c r="V48" s="1"/>
      <c r="W48" s="1"/>
    </row>
    <row r="49" spans="1:23">
      <c r="A49" s="1"/>
      <c r="B49" s="1"/>
      <c r="G49" s="2"/>
      <c r="V49" s="1"/>
      <c r="W49" s="1"/>
    </row>
    <row r="50" spans="1:23">
      <c r="A50" s="1"/>
      <c r="B50" s="1"/>
      <c r="G50" s="2"/>
      <c r="V50" s="1"/>
      <c r="W50" s="1"/>
    </row>
    <row r="51" spans="1:23">
      <c r="A51" s="1"/>
      <c r="B51" s="1"/>
      <c r="G51" s="2"/>
      <c r="V51" s="1"/>
      <c r="W51" s="1"/>
    </row>
    <row r="52" spans="1:23">
      <c r="A52" s="1"/>
      <c r="B52" s="1"/>
      <c r="G52" s="2"/>
      <c r="V52" s="1"/>
      <c r="W52" s="1"/>
    </row>
    <row r="53" spans="1:23">
      <c r="A53" s="1"/>
      <c r="B53" s="1"/>
      <c r="G53" s="2"/>
      <c r="V53" s="1"/>
      <c r="W53" s="1"/>
    </row>
    <row r="54" spans="1:23">
      <c r="A54" s="1"/>
      <c r="B54" s="1"/>
      <c r="G54" s="2"/>
      <c r="V54" s="1"/>
      <c r="W54" s="1"/>
    </row>
    <row r="55" spans="1:23">
      <c r="A55" s="1"/>
      <c r="B55" s="1"/>
      <c r="G55" s="2"/>
      <c r="V55" s="1"/>
      <c r="W55" s="1"/>
    </row>
    <row r="56" spans="1:23">
      <c r="A56" s="1"/>
      <c r="B56" s="1"/>
      <c r="G56" s="2"/>
      <c r="V56" s="1"/>
      <c r="W56" s="1"/>
    </row>
    <row r="57" spans="1:23">
      <c r="A57" s="1"/>
      <c r="B57" s="1"/>
      <c r="G57" s="2"/>
      <c r="V57" s="1"/>
      <c r="W57" s="1"/>
    </row>
    <row r="58" spans="1:23">
      <c r="A58" s="1"/>
      <c r="B58" s="1"/>
      <c r="G58" s="2"/>
      <c r="V58" s="1"/>
      <c r="W58" s="1"/>
    </row>
    <row r="59" spans="1:23">
      <c r="A59" s="1"/>
      <c r="B59" s="1"/>
      <c r="G59" s="2"/>
    </row>
    <row r="60" spans="1:23">
      <c r="A60" s="1"/>
      <c r="B60" s="1"/>
      <c r="G60" s="2"/>
    </row>
    <row r="61" spans="1:23">
      <c r="A61" s="1"/>
      <c r="B61" s="1"/>
      <c r="G61" s="2"/>
    </row>
    <row r="62" spans="1:23">
      <c r="A62" s="1"/>
      <c r="B62" s="1"/>
      <c r="G62" s="2"/>
    </row>
    <row r="63" spans="1:23">
      <c r="A63" s="1"/>
      <c r="B63" s="1"/>
      <c r="G63" s="2"/>
    </row>
    <row r="64" spans="1:23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554" priority="106" operator="containsText" text="Paycheck">
      <formula>NOT(ISERROR(SEARCH("Paycheck",E1)))</formula>
    </cfRule>
    <cfRule type="containsText" dxfId="553" priority="108" operator="containsText" text="Charity">
      <formula>NOT(ISERROR(SEARCH("Charity",E1)))</formula>
    </cfRule>
    <cfRule type="containsText" dxfId="552" priority="109" operator="containsText" text="Fee">
      <formula>NOT(ISERROR(SEARCH("Fee",E1)))</formula>
    </cfRule>
    <cfRule type="containsText" dxfId="551" priority="110" operator="containsText" text="Airfare">
      <formula>NOT(ISERROR(SEARCH("Airfare",E1)))</formula>
    </cfRule>
    <cfRule type="containsText" dxfId="550" priority="111" operator="containsText" text="Entertainment">
      <formula>NOT(ISERROR(SEARCH("Entertainment",E1)))</formula>
    </cfRule>
    <cfRule type="containsText" dxfId="549" priority="112" operator="containsText" text="Rent">
      <formula>NOT(ISERROR(SEARCH("Rent",E1)))</formula>
    </cfRule>
    <cfRule type="containsText" dxfId="548" priority="113" operator="containsText" text="Utilities">
      <formula>NOT(ISERROR(SEARCH("Utilities",E1)))</formula>
    </cfRule>
    <cfRule type="containsText" dxfId="547" priority="114" operator="containsText" text="Merchandise">
      <formula>NOT(ISERROR(SEARCH("Merchandise",E1)))</formula>
    </cfRule>
    <cfRule type="containsText" dxfId="546" priority="115" operator="containsText" text="Grocery">
      <formula>NOT(ISERROR(SEARCH("Grocery",E1)))</formula>
    </cfRule>
    <cfRule type="containsText" dxfId="545" priority="116" operator="containsText" text="Dining">
      <formula>NOT(ISERROR(SEARCH("Dining",E1)))</formula>
    </cfRule>
    <cfRule type="containsText" dxfId="544" priority="117" operator="containsText" text="Transportation">
      <formula>NOT(ISERROR(SEARCH("Transportation",E1)))</formula>
    </cfRule>
    <cfRule type="notContainsBlanks" dxfId="543" priority="119">
      <formula>LEN(TRIM(E1))&gt;0</formula>
    </cfRule>
  </conditionalFormatting>
  <conditionalFormatting sqref="E1">
    <cfRule type="containsText" dxfId="542" priority="107" operator="containsText" text="Category">
      <formula>NOT(ISERROR(SEARCH("Category",E1)))</formula>
    </cfRule>
  </conditionalFormatting>
  <conditionalFormatting sqref="E73:E74 E1:E69">
    <cfRule type="containsText" dxfId="541" priority="91" operator="containsText" text="Phone">
      <formula>NOT(ISERROR(SEARCH("Phone",E1)))</formula>
    </cfRule>
  </conditionalFormatting>
  <conditionalFormatting sqref="E73:E74 E2:E69">
    <cfRule type="containsText" dxfId="540" priority="62" operator="containsText" text="Misc">
      <formula>NOT(ISERROR(SEARCH("Misc",E2)))</formula>
    </cfRule>
    <cfRule type="containsText" dxfId="539" priority="64" operator="containsText" text="Savings">
      <formula>NOT(ISERROR(SEARCH("Savings",E2)))</formula>
    </cfRule>
    <cfRule type="containsText" dxfId="538" priority="76" operator="containsText" text="Payment">
      <formula>NOT(ISERROR(SEARCH("Payment",E2)))</formula>
    </cfRule>
  </conditionalFormatting>
  <conditionalFormatting sqref="E70:E72">
    <cfRule type="containsText" dxfId="537" priority="5" operator="containsText" text="Paycheck">
      <formula>NOT(ISERROR(SEARCH("Paycheck",E70)))</formula>
    </cfRule>
    <cfRule type="containsText" dxfId="536" priority="6" operator="containsText" text="Charity">
      <formula>NOT(ISERROR(SEARCH("Charity",E70)))</formula>
    </cfRule>
    <cfRule type="containsText" dxfId="535" priority="7" operator="containsText" text="Fee">
      <formula>NOT(ISERROR(SEARCH("Fee",E70)))</formula>
    </cfRule>
    <cfRule type="containsText" dxfId="534" priority="8" operator="containsText" text="Airfare">
      <formula>NOT(ISERROR(SEARCH("Airfare",E70)))</formula>
    </cfRule>
    <cfRule type="containsText" dxfId="533" priority="9" operator="containsText" text="Entertainment">
      <formula>NOT(ISERROR(SEARCH("Entertainment",E70)))</formula>
    </cfRule>
    <cfRule type="containsText" dxfId="532" priority="10" operator="containsText" text="Rent">
      <formula>NOT(ISERROR(SEARCH("Rent",E70)))</formula>
    </cfRule>
    <cfRule type="containsText" dxfId="531" priority="11" operator="containsText" text="Utilities">
      <formula>NOT(ISERROR(SEARCH("Utilities",E70)))</formula>
    </cfRule>
    <cfRule type="containsText" dxfId="530" priority="12" operator="containsText" text="Merchandise">
      <formula>NOT(ISERROR(SEARCH("Merchandise",E70)))</formula>
    </cfRule>
    <cfRule type="containsText" dxfId="529" priority="13" operator="containsText" text="Grocery">
      <formula>NOT(ISERROR(SEARCH("Grocery",E70)))</formula>
    </cfRule>
    <cfRule type="containsText" dxfId="528" priority="14" operator="containsText" text="Dining">
      <formula>NOT(ISERROR(SEARCH("Dining",E70)))</formula>
    </cfRule>
    <cfRule type="containsText" dxfId="527" priority="15" operator="containsText" text="Transportation">
      <formula>NOT(ISERROR(SEARCH("Transportation",E70)))</formula>
    </cfRule>
    <cfRule type="notContainsBlanks" dxfId="526" priority="16">
      <formula>LEN(TRIM(E70))&gt;0</formula>
    </cfRule>
  </conditionalFormatting>
  <conditionalFormatting sqref="E70:E72">
    <cfRule type="containsText" dxfId="525" priority="4" operator="containsText" text="Phone">
      <formula>NOT(ISERROR(SEARCH("Phone",E70)))</formula>
    </cfRule>
  </conditionalFormatting>
  <conditionalFormatting sqref="E70:E72">
    <cfRule type="containsText" dxfId="524" priority="1" operator="containsText" text="Misc">
      <formula>NOT(ISERROR(SEARCH("Misc",E70)))</formula>
    </cfRule>
    <cfRule type="containsText" dxfId="523" priority="2" operator="containsText" text="Savings">
      <formula>NOT(ISERROR(SEARCH("Savings",E70)))</formula>
    </cfRule>
    <cfRule type="containsText" dxfId="522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4B15-E0F6-594C-AF13-241FFDED5412}">
  <sheetPr codeName="Sheet5"/>
  <dimension ref="A1:I74"/>
  <sheetViews>
    <sheetView workbookViewId="0">
      <selection sqref="A1:I74"/>
    </sheetView>
  </sheetViews>
  <sheetFormatPr baseColWidth="10" defaultRowHeight="16"/>
  <cols>
    <col min="4" max="4" width="32.42578125" customWidth="1"/>
    <col min="7" max="7" width="15" customWidth="1"/>
    <col min="9" max="9" width="12.5703125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521" priority="21" operator="containsText" text="Paycheck">
      <formula>NOT(ISERROR(SEARCH("Paycheck",E1)))</formula>
    </cfRule>
    <cfRule type="containsText" dxfId="520" priority="23" operator="containsText" text="Charity">
      <formula>NOT(ISERROR(SEARCH("Charity",E1)))</formula>
    </cfRule>
    <cfRule type="containsText" dxfId="519" priority="24" operator="containsText" text="Fee">
      <formula>NOT(ISERROR(SEARCH("Fee",E1)))</formula>
    </cfRule>
    <cfRule type="containsText" dxfId="518" priority="25" operator="containsText" text="Airfare">
      <formula>NOT(ISERROR(SEARCH("Airfare",E1)))</formula>
    </cfRule>
    <cfRule type="containsText" dxfId="517" priority="26" operator="containsText" text="Entertainment">
      <formula>NOT(ISERROR(SEARCH("Entertainment",E1)))</formula>
    </cfRule>
    <cfRule type="containsText" dxfId="516" priority="27" operator="containsText" text="Rent">
      <formula>NOT(ISERROR(SEARCH("Rent",E1)))</formula>
    </cfRule>
    <cfRule type="containsText" dxfId="515" priority="28" operator="containsText" text="Utilities">
      <formula>NOT(ISERROR(SEARCH("Utilities",E1)))</formula>
    </cfRule>
    <cfRule type="containsText" dxfId="514" priority="29" operator="containsText" text="Merchandise">
      <formula>NOT(ISERROR(SEARCH("Merchandise",E1)))</formula>
    </cfRule>
    <cfRule type="containsText" dxfId="513" priority="30" operator="containsText" text="Grocery">
      <formula>NOT(ISERROR(SEARCH("Grocery",E1)))</formula>
    </cfRule>
    <cfRule type="containsText" dxfId="512" priority="31" operator="containsText" text="Dining">
      <formula>NOT(ISERROR(SEARCH("Dining",E1)))</formula>
    </cfRule>
    <cfRule type="containsText" dxfId="511" priority="32" operator="containsText" text="Transportation">
      <formula>NOT(ISERROR(SEARCH("Transportation",E1)))</formula>
    </cfRule>
    <cfRule type="notContainsBlanks" dxfId="510" priority="33">
      <formula>LEN(TRIM(E1))&gt;0</formula>
    </cfRule>
  </conditionalFormatting>
  <conditionalFormatting sqref="E1">
    <cfRule type="containsText" dxfId="509" priority="22" operator="containsText" text="Category">
      <formula>NOT(ISERROR(SEARCH("Category",E1)))</formula>
    </cfRule>
  </conditionalFormatting>
  <conditionalFormatting sqref="E73:E74 E1:E69">
    <cfRule type="containsText" dxfId="508" priority="20" operator="containsText" text="Phone">
      <formula>NOT(ISERROR(SEARCH("Phone",E1)))</formula>
    </cfRule>
  </conditionalFormatting>
  <conditionalFormatting sqref="E73:E74 E2:E69">
    <cfRule type="containsText" dxfId="507" priority="17" operator="containsText" text="Misc">
      <formula>NOT(ISERROR(SEARCH("Misc",E2)))</formula>
    </cfRule>
    <cfRule type="containsText" dxfId="506" priority="18" operator="containsText" text="Savings">
      <formula>NOT(ISERROR(SEARCH("Savings",E2)))</formula>
    </cfRule>
    <cfRule type="containsText" dxfId="505" priority="19" operator="containsText" text="Payment">
      <formula>NOT(ISERROR(SEARCH("Payment",E2)))</formula>
    </cfRule>
  </conditionalFormatting>
  <conditionalFormatting sqref="E70:E72">
    <cfRule type="containsText" dxfId="504" priority="5" operator="containsText" text="Paycheck">
      <formula>NOT(ISERROR(SEARCH("Paycheck",E70)))</formula>
    </cfRule>
    <cfRule type="containsText" dxfId="503" priority="6" operator="containsText" text="Charity">
      <formula>NOT(ISERROR(SEARCH("Charity",E70)))</formula>
    </cfRule>
    <cfRule type="containsText" dxfId="502" priority="7" operator="containsText" text="Fee">
      <formula>NOT(ISERROR(SEARCH("Fee",E70)))</formula>
    </cfRule>
    <cfRule type="containsText" dxfId="501" priority="8" operator="containsText" text="Airfare">
      <formula>NOT(ISERROR(SEARCH("Airfare",E70)))</formula>
    </cfRule>
    <cfRule type="containsText" dxfId="500" priority="9" operator="containsText" text="Entertainment">
      <formula>NOT(ISERROR(SEARCH("Entertainment",E70)))</formula>
    </cfRule>
    <cfRule type="containsText" dxfId="499" priority="10" operator="containsText" text="Rent">
      <formula>NOT(ISERROR(SEARCH("Rent",E70)))</formula>
    </cfRule>
    <cfRule type="containsText" dxfId="498" priority="11" operator="containsText" text="Utilities">
      <formula>NOT(ISERROR(SEARCH("Utilities",E70)))</formula>
    </cfRule>
    <cfRule type="containsText" dxfId="497" priority="12" operator="containsText" text="Merchandise">
      <formula>NOT(ISERROR(SEARCH("Merchandise",E70)))</formula>
    </cfRule>
    <cfRule type="containsText" dxfId="496" priority="13" operator="containsText" text="Grocery">
      <formula>NOT(ISERROR(SEARCH("Grocery",E70)))</formula>
    </cfRule>
    <cfRule type="containsText" dxfId="495" priority="14" operator="containsText" text="Dining">
      <formula>NOT(ISERROR(SEARCH("Dining",E70)))</formula>
    </cfRule>
    <cfRule type="containsText" dxfId="494" priority="15" operator="containsText" text="Transportation">
      <formula>NOT(ISERROR(SEARCH("Transportation",E70)))</formula>
    </cfRule>
    <cfRule type="notContainsBlanks" dxfId="493" priority="16">
      <formula>LEN(TRIM(E70))&gt;0</formula>
    </cfRule>
  </conditionalFormatting>
  <conditionalFormatting sqref="E70:E72">
    <cfRule type="containsText" dxfId="492" priority="4" operator="containsText" text="Phone">
      <formula>NOT(ISERROR(SEARCH("Phone",E70)))</formula>
    </cfRule>
  </conditionalFormatting>
  <conditionalFormatting sqref="E70:E72">
    <cfRule type="containsText" dxfId="491" priority="1" operator="containsText" text="Misc">
      <formula>NOT(ISERROR(SEARCH("Misc",E70)))</formula>
    </cfRule>
    <cfRule type="containsText" dxfId="490" priority="2" operator="containsText" text="Savings">
      <formula>NOT(ISERROR(SEARCH("Savings",E70)))</formula>
    </cfRule>
    <cfRule type="containsText" dxfId="489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ACBB-2F6F-D942-A695-1762A1DCD8B4}">
  <sheetPr codeName="Sheet6"/>
  <dimension ref="A1:I74"/>
  <sheetViews>
    <sheetView workbookViewId="0">
      <selection sqref="A1:I74"/>
    </sheetView>
  </sheetViews>
  <sheetFormatPr baseColWidth="10" defaultRowHeight="16"/>
  <cols>
    <col min="9" max="9" width="12.7109375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488" priority="21" operator="containsText" text="Paycheck">
      <formula>NOT(ISERROR(SEARCH("Paycheck",E1)))</formula>
    </cfRule>
    <cfRule type="containsText" dxfId="487" priority="23" operator="containsText" text="Charity">
      <formula>NOT(ISERROR(SEARCH("Charity",E1)))</formula>
    </cfRule>
    <cfRule type="containsText" dxfId="486" priority="24" operator="containsText" text="Fee">
      <formula>NOT(ISERROR(SEARCH("Fee",E1)))</formula>
    </cfRule>
    <cfRule type="containsText" dxfId="485" priority="25" operator="containsText" text="Airfare">
      <formula>NOT(ISERROR(SEARCH("Airfare",E1)))</formula>
    </cfRule>
    <cfRule type="containsText" dxfId="484" priority="26" operator="containsText" text="Entertainment">
      <formula>NOT(ISERROR(SEARCH("Entertainment",E1)))</formula>
    </cfRule>
    <cfRule type="containsText" dxfId="483" priority="27" operator="containsText" text="Rent">
      <formula>NOT(ISERROR(SEARCH("Rent",E1)))</formula>
    </cfRule>
    <cfRule type="containsText" dxfId="482" priority="28" operator="containsText" text="Utilities">
      <formula>NOT(ISERROR(SEARCH("Utilities",E1)))</formula>
    </cfRule>
    <cfRule type="containsText" dxfId="481" priority="29" operator="containsText" text="Merchandise">
      <formula>NOT(ISERROR(SEARCH("Merchandise",E1)))</formula>
    </cfRule>
    <cfRule type="containsText" dxfId="480" priority="30" operator="containsText" text="Grocery">
      <formula>NOT(ISERROR(SEARCH("Grocery",E1)))</formula>
    </cfRule>
    <cfRule type="containsText" dxfId="479" priority="31" operator="containsText" text="Dining">
      <formula>NOT(ISERROR(SEARCH("Dining",E1)))</formula>
    </cfRule>
    <cfRule type="containsText" dxfId="478" priority="32" operator="containsText" text="Transportation">
      <formula>NOT(ISERROR(SEARCH("Transportation",E1)))</formula>
    </cfRule>
    <cfRule type="notContainsBlanks" dxfId="477" priority="33">
      <formula>LEN(TRIM(E1))&gt;0</formula>
    </cfRule>
  </conditionalFormatting>
  <conditionalFormatting sqref="E1">
    <cfRule type="containsText" dxfId="476" priority="22" operator="containsText" text="Category">
      <formula>NOT(ISERROR(SEARCH("Category",E1)))</formula>
    </cfRule>
  </conditionalFormatting>
  <conditionalFormatting sqref="E73:E74 E1:E69">
    <cfRule type="containsText" dxfId="475" priority="20" operator="containsText" text="Phone">
      <formula>NOT(ISERROR(SEARCH("Phone",E1)))</formula>
    </cfRule>
  </conditionalFormatting>
  <conditionalFormatting sqref="E73:E74 E2:E69">
    <cfRule type="containsText" dxfId="474" priority="17" operator="containsText" text="Misc">
      <formula>NOT(ISERROR(SEARCH("Misc",E2)))</formula>
    </cfRule>
    <cfRule type="containsText" dxfId="473" priority="18" operator="containsText" text="Savings">
      <formula>NOT(ISERROR(SEARCH("Savings",E2)))</formula>
    </cfRule>
    <cfRule type="containsText" dxfId="472" priority="19" operator="containsText" text="Payment">
      <formula>NOT(ISERROR(SEARCH("Payment",E2)))</formula>
    </cfRule>
  </conditionalFormatting>
  <conditionalFormatting sqref="E70:E72">
    <cfRule type="containsText" dxfId="471" priority="5" operator="containsText" text="Paycheck">
      <formula>NOT(ISERROR(SEARCH("Paycheck",E70)))</formula>
    </cfRule>
    <cfRule type="containsText" dxfId="470" priority="6" operator="containsText" text="Charity">
      <formula>NOT(ISERROR(SEARCH("Charity",E70)))</formula>
    </cfRule>
    <cfRule type="containsText" dxfId="469" priority="7" operator="containsText" text="Fee">
      <formula>NOT(ISERROR(SEARCH("Fee",E70)))</formula>
    </cfRule>
    <cfRule type="containsText" dxfId="468" priority="8" operator="containsText" text="Airfare">
      <formula>NOT(ISERROR(SEARCH("Airfare",E70)))</formula>
    </cfRule>
    <cfRule type="containsText" dxfId="467" priority="9" operator="containsText" text="Entertainment">
      <formula>NOT(ISERROR(SEARCH("Entertainment",E70)))</formula>
    </cfRule>
    <cfRule type="containsText" dxfId="466" priority="10" operator="containsText" text="Rent">
      <formula>NOT(ISERROR(SEARCH("Rent",E70)))</formula>
    </cfRule>
    <cfRule type="containsText" dxfId="465" priority="11" operator="containsText" text="Utilities">
      <formula>NOT(ISERROR(SEARCH("Utilities",E70)))</formula>
    </cfRule>
    <cfRule type="containsText" dxfId="464" priority="12" operator="containsText" text="Merchandise">
      <formula>NOT(ISERROR(SEARCH("Merchandise",E70)))</formula>
    </cfRule>
    <cfRule type="containsText" dxfId="463" priority="13" operator="containsText" text="Grocery">
      <formula>NOT(ISERROR(SEARCH("Grocery",E70)))</formula>
    </cfRule>
    <cfRule type="containsText" dxfId="462" priority="14" operator="containsText" text="Dining">
      <formula>NOT(ISERROR(SEARCH("Dining",E70)))</formula>
    </cfRule>
    <cfRule type="containsText" dxfId="461" priority="15" operator="containsText" text="Transportation">
      <formula>NOT(ISERROR(SEARCH("Transportation",E70)))</formula>
    </cfRule>
    <cfRule type="notContainsBlanks" dxfId="460" priority="16">
      <formula>LEN(TRIM(E70))&gt;0</formula>
    </cfRule>
  </conditionalFormatting>
  <conditionalFormatting sqref="E70:E72">
    <cfRule type="containsText" dxfId="459" priority="4" operator="containsText" text="Phone">
      <formula>NOT(ISERROR(SEARCH("Phone",E70)))</formula>
    </cfRule>
  </conditionalFormatting>
  <conditionalFormatting sqref="E70:E72">
    <cfRule type="containsText" dxfId="458" priority="1" operator="containsText" text="Misc">
      <formula>NOT(ISERROR(SEARCH("Misc",E70)))</formula>
    </cfRule>
    <cfRule type="containsText" dxfId="457" priority="2" operator="containsText" text="Savings">
      <formula>NOT(ISERROR(SEARCH("Savings",E70)))</formula>
    </cfRule>
    <cfRule type="containsText" dxfId="456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0A65-6A4A-1145-BE99-47C2487BA3A4}">
  <sheetPr codeName="Sheet7"/>
  <dimension ref="A1:I74"/>
  <sheetViews>
    <sheetView workbookViewId="0">
      <selection sqref="A1:I74"/>
    </sheetView>
  </sheetViews>
  <sheetFormatPr baseColWidth="10" defaultRowHeight="16"/>
  <cols>
    <col min="9" max="9" width="12.7109375" customWidth="1"/>
    <col min="11" max="11" width="15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455" priority="21" operator="containsText" text="Paycheck">
      <formula>NOT(ISERROR(SEARCH("Paycheck",E1)))</formula>
    </cfRule>
    <cfRule type="containsText" dxfId="454" priority="23" operator="containsText" text="Charity">
      <formula>NOT(ISERROR(SEARCH("Charity",E1)))</formula>
    </cfRule>
    <cfRule type="containsText" dxfId="453" priority="24" operator="containsText" text="Fee">
      <formula>NOT(ISERROR(SEARCH("Fee",E1)))</formula>
    </cfRule>
    <cfRule type="containsText" dxfId="452" priority="25" operator="containsText" text="Airfare">
      <formula>NOT(ISERROR(SEARCH("Airfare",E1)))</formula>
    </cfRule>
    <cfRule type="containsText" dxfId="451" priority="26" operator="containsText" text="Entertainment">
      <formula>NOT(ISERROR(SEARCH("Entertainment",E1)))</formula>
    </cfRule>
    <cfRule type="containsText" dxfId="450" priority="27" operator="containsText" text="Rent">
      <formula>NOT(ISERROR(SEARCH("Rent",E1)))</formula>
    </cfRule>
    <cfRule type="containsText" dxfId="449" priority="28" operator="containsText" text="Utilities">
      <formula>NOT(ISERROR(SEARCH("Utilities",E1)))</formula>
    </cfRule>
    <cfRule type="containsText" dxfId="448" priority="29" operator="containsText" text="Merchandise">
      <formula>NOT(ISERROR(SEARCH("Merchandise",E1)))</formula>
    </cfRule>
    <cfRule type="containsText" dxfId="447" priority="30" operator="containsText" text="Grocery">
      <formula>NOT(ISERROR(SEARCH("Grocery",E1)))</formula>
    </cfRule>
    <cfRule type="containsText" dxfId="446" priority="31" operator="containsText" text="Dining">
      <formula>NOT(ISERROR(SEARCH("Dining",E1)))</formula>
    </cfRule>
    <cfRule type="containsText" dxfId="445" priority="32" operator="containsText" text="Transportation">
      <formula>NOT(ISERROR(SEARCH("Transportation",E1)))</formula>
    </cfRule>
    <cfRule type="notContainsBlanks" dxfId="444" priority="33">
      <formula>LEN(TRIM(E1))&gt;0</formula>
    </cfRule>
  </conditionalFormatting>
  <conditionalFormatting sqref="E1">
    <cfRule type="containsText" dxfId="443" priority="22" operator="containsText" text="Category">
      <formula>NOT(ISERROR(SEARCH("Category",E1)))</formula>
    </cfRule>
  </conditionalFormatting>
  <conditionalFormatting sqref="E73:E74 E1:E69">
    <cfRule type="containsText" dxfId="442" priority="20" operator="containsText" text="Phone">
      <formula>NOT(ISERROR(SEARCH("Phone",E1)))</formula>
    </cfRule>
  </conditionalFormatting>
  <conditionalFormatting sqref="E73:E74 E2:E69">
    <cfRule type="containsText" dxfId="441" priority="17" operator="containsText" text="Misc">
      <formula>NOT(ISERROR(SEARCH("Misc",E2)))</formula>
    </cfRule>
    <cfRule type="containsText" dxfId="440" priority="18" operator="containsText" text="Savings">
      <formula>NOT(ISERROR(SEARCH("Savings",E2)))</formula>
    </cfRule>
    <cfRule type="containsText" dxfId="439" priority="19" operator="containsText" text="Payment">
      <formula>NOT(ISERROR(SEARCH("Payment",E2)))</formula>
    </cfRule>
  </conditionalFormatting>
  <conditionalFormatting sqref="E70:E72">
    <cfRule type="containsText" dxfId="438" priority="5" operator="containsText" text="Paycheck">
      <formula>NOT(ISERROR(SEARCH("Paycheck",E70)))</formula>
    </cfRule>
    <cfRule type="containsText" dxfId="437" priority="6" operator="containsText" text="Charity">
      <formula>NOT(ISERROR(SEARCH("Charity",E70)))</formula>
    </cfRule>
    <cfRule type="containsText" dxfId="436" priority="7" operator="containsText" text="Fee">
      <formula>NOT(ISERROR(SEARCH("Fee",E70)))</formula>
    </cfRule>
    <cfRule type="containsText" dxfId="435" priority="8" operator="containsText" text="Airfare">
      <formula>NOT(ISERROR(SEARCH("Airfare",E70)))</formula>
    </cfRule>
    <cfRule type="containsText" dxfId="434" priority="9" operator="containsText" text="Entertainment">
      <formula>NOT(ISERROR(SEARCH("Entertainment",E70)))</formula>
    </cfRule>
    <cfRule type="containsText" dxfId="433" priority="10" operator="containsText" text="Rent">
      <formula>NOT(ISERROR(SEARCH("Rent",E70)))</formula>
    </cfRule>
    <cfRule type="containsText" dxfId="432" priority="11" operator="containsText" text="Utilities">
      <formula>NOT(ISERROR(SEARCH("Utilities",E70)))</formula>
    </cfRule>
    <cfRule type="containsText" dxfId="431" priority="12" operator="containsText" text="Merchandise">
      <formula>NOT(ISERROR(SEARCH("Merchandise",E70)))</formula>
    </cfRule>
    <cfRule type="containsText" dxfId="430" priority="13" operator="containsText" text="Grocery">
      <formula>NOT(ISERROR(SEARCH("Grocery",E70)))</formula>
    </cfRule>
    <cfRule type="containsText" dxfId="429" priority="14" operator="containsText" text="Dining">
      <formula>NOT(ISERROR(SEARCH("Dining",E70)))</formula>
    </cfRule>
    <cfRule type="containsText" dxfId="428" priority="15" operator="containsText" text="Transportation">
      <formula>NOT(ISERROR(SEARCH("Transportation",E70)))</formula>
    </cfRule>
    <cfRule type="notContainsBlanks" dxfId="427" priority="16">
      <formula>LEN(TRIM(E70))&gt;0</formula>
    </cfRule>
  </conditionalFormatting>
  <conditionalFormatting sqref="E70:E72">
    <cfRule type="containsText" dxfId="426" priority="4" operator="containsText" text="Phone">
      <formula>NOT(ISERROR(SEARCH("Phone",E70)))</formula>
    </cfRule>
  </conditionalFormatting>
  <conditionalFormatting sqref="E70:E72">
    <cfRule type="containsText" dxfId="425" priority="1" operator="containsText" text="Misc">
      <formula>NOT(ISERROR(SEARCH("Misc",E70)))</formula>
    </cfRule>
    <cfRule type="containsText" dxfId="424" priority="2" operator="containsText" text="Savings">
      <formula>NOT(ISERROR(SEARCH("Savings",E70)))</formula>
    </cfRule>
    <cfRule type="containsText" dxfId="423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91CB-8B8D-A146-98F5-A2484B92EB67}">
  <sheetPr codeName="Sheet8"/>
  <dimension ref="A1:I74"/>
  <sheetViews>
    <sheetView workbookViewId="0">
      <selection sqref="A1:I74"/>
    </sheetView>
  </sheetViews>
  <sheetFormatPr baseColWidth="10" defaultRowHeight="16"/>
  <cols>
    <col min="2" max="2" width="16.7109375" customWidth="1"/>
    <col min="3" max="3" width="13" customWidth="1"/>
    <col min="5" max="5" width="12.28515625" customWidth="1"/>
    <col min="9" max="9" width="13.7109375" customWidth="1"/>
    <col min="10" max="10" width="12.5703125" customWidth="1"/>
    <col min="11" max="11" width="12.140625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422" priority="21" operator="containsText" text="Paycheck">
      <formula>NOT(ISERROR(SEARCH("Paycheck",E1)))</formula>
    </cfRule>
    <cfRule type="containsText" dxfId="421" priority="23" operator="containsText" text="Charity">
      <formula>NOT(ISERROR(SEARCH("Charity",E1)))</formula>
    </cfRule>
    <cfRule type="containsText" dxfId="420" priority="24" operator="containsText" text="Fee">
      <formula>NOT(ISERROR(SEARCH("Fee",E1)))</formula>
    </cfRule>
    <cfRule type="containsText" dxfId="419" priority="25" operator="containsText" text="Airfare">
      <formula>NOT(ISERROR(SEARCH("Airfare",E1)))</formula>
    </cfRule>
    <cfRule type="containsText" dxfId="418" priority="26" operator="containsText" text="Entertainment">
      <formula>NOT(ISERROR(SEARCH("Entertainment",E1)))</formula>
    </cfRule>
    <cfRule type="containsText" dxfId="417" priority="27" operator="containsText" text="Rent">
      <formula>NOT(ISERROR(SEARCH("Rent",E1)))</formula>
    </cfRule>
    <cfRule type="containsText" dxfId="416" priority="28" operator="containsText" text="Utilities">
      <formula>NOT(ISERROR(SEARCH("Utilities",E1)))</formula>
    </cfRule>
    <cfRule type="containsText" dxfId="415" priority="29" operator="containsText" text="Merchandise">
      <formula>NOT(ISERROR(SEARCH("Merchandise",E1)))</formula>
    </cfRule>
    <cfRule type="containsText" dxfId="414" priority="30" operator="containsText" text="Grocery">
      <formula>NOT(ISERROR(SEARCH("Grocery",E1)))</formula>
    </cfRule>
    <cfRule type="containsText" dxfId="413" priority="31" operator="containsText" text="Dining">
      <formula>NOT(ISERROR(SEARCH("Dining",E1)))</formula>
    </cfRule>
    <cfRule type="containsText" dxfId="412" priority="32" operator="containsText" text="Transportation">
      <formula>NOT(ISERROR(SEARCH("Transportation",E1)))</formula>
    </cfRule>
    <cfRule type="notContainsBlanks" dxfId="411" priority="33">
      <formula>LEN(TRIM(E1))&gt;0</formula>
    </cfRule>
  </conditionalFormatting>
  <conditionalFormatting sqref="E1">
    <cfRule type="containsText" dxfId="410" priority="22" operator="containsText" text="Category">
      <formula>NOT(ISERROR(SEARCH("Category",E1)))</formula>
    </cfRule>
  </conditionalFormatting>
  <conditionalFormatting sqref="E73:E74 E1:E69">
    <cfRule type="containsText" dxfId="409" priority="20" operator="containsText" text="Phone">
      <formula>NOT(ISERROR(SEARCH("Phone",E1)))</formula>
    </cfRule>
  </conditionalFormatting>
  <conditionalFormatting sqref="E73:E74 E2:E69">
    <cfRule type="containsText" dxfId="408" priority="17" operator="containsText" text="Misc">
      <formula>NOT(ISERROR(SEARCH("Misc",E2)))</formula>
    </cfRule>
    <cfRule type="containsText" dxfId="407" priority="18" operator="containsText" text="Savings">
      <formula>NOT(ISERROR(SEARCH("Savings",E2)))</formula>
    </cfRule>
    <cfRule type="containsText" dxfId="406" priority="19" operator="containsText" text="Payment">
      <formula>NOT(ISERROR(SEARCH("Payment",E2)))</formula>
    </cfRule>
  </conditionalFormatting>
  <conditionalFormatting sqref="E70:E72">
    <cfRule type="containsText" dxfId="405" priority="5" operator="containsText" text="Paycheck">
      <formula>NOT(ISERROR(SEARCH("Paycheck",E70)))</formula>
    </cfRule>
    <cfRule type="containsText" dxfId="404" priority="6" operator="containsText" text="Charity">
      <formula>NOT(ISERROR(SEARCH("Charity",E70)))</formula>
    </cfRule>
    <cfRule type="containsText" dxfId="403" priority="7" operator="containsText" text="Fee">
      <formula>NOT(ISERROR(SEARCH("Fee",E70)))</formula>
    </cfRule>
    <cfRule type="containsText" dxfId="402" priority="8" operator="containsText" text="Airfare">
      <formula>NOT(ISERROR(SEARCH("Airfare",E70)))</formula>
    </cfRule>
    <cfRule type="containsText" dxfId="401" priority="9" operator="containsText" text="Entertainment">
      <formula>NOT(ISERROR(SEARCH("Entertainment",E70)))</formula>
    </cfRule>
    <cfRule type="containsText" dxfId="400" priority="10" operator="containsText" text="Rent">
      <formula>NOT(ISERROR(SEARCH("Rent",E70)))</formula>
    </cfRule>
    <cfRule type="containsText" dxfId="399" priority="11" operator="containsText" text="Utilities">
      <formula>NOT(ISERROR(SEARCH("Utilities",E70)))</formula>
    </cfRule>
    <cfRule type="containsText" dxfId="398" priority="12" operator="containsText" text="Merchandise">
      <formula>NOT(ISERROR(SEARCH("Merchandise",E70)))</formula>
    </cfRule>
    <cfRule type="containsText" dxfId="397" priority="13" operator="containsText" text="Grocery">
      <formula>NOT(ISERROR(SEARCH("Grocery",E70)))</formula>
    </cfRule>
    <cfRule type="containsText" dxfId="396" priority="14" operator="containsText" text="Dining">
      <formula>NOT(ISERROR(SEARCH("Dining",E70)))</formula>
    </cfRule>
    <cfRule type="containsText" dxfId="395" priority="15" operator="containsText" text="Transportation">
      <formula>NOT(ISERROR(SEARCH("Transportation",E70)))</formula>
    </cfRule>
    <cfRule type="notContainsBlanks" dxfId="394" priority="16">
      <formula>LEN(TRIM(E70))&gt;0</formula>
    </cfRule>
  </conditionalFormatting>
  <conditionalFormatting sqref="E70:E72">
    <cfRule type="containsText" dxfId="393" priority="4" operator="containsText" text="Phone">
      <formula>NOT(ISERROR(SEARCH("Phone",E70)))</formula>
    </cfRule>
  </conditionalFormatting>
  <conditionalFormatting sqref="E70:E72">
    <cfRule type="containsText" dxfId="392" priority="1" operator="containsText" text="Misc">
      <formula>NOT(ISERROR(SEARCH("Misc",E70)))</formula>
    </cfRule>
    <cfRule type="containsText" dxfId="391" priority="2" operator="containsText" text="Savings">
      <formula>NOT(ISERROR(SEARCH("Savings",E70)))</formula>
    </cfRule>
    <cfRule type="containsText" dxfId="390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4A86-102B-0646-A5CD-CB3A61A2BCCB}">
  <sheetPr codeName="Sheet9"/>
  <dimension ref="A1:I74"/>
  <sheetViews>
    <sheetView workbookViewId="0">
      <selection sqref="A1:I74"/>
    </sheetView>
  </sheetViews>
  <sheetFormatPr baseColWidth="10" defaultRowHeight="16"/>
  <cols>
    <col min="2" max="2" width="16.7109375" customWidth="1"/>
    <col min="3" max="3" width="13" customWidth="1"/>
    <col min="5" max="5" width="12.28515625" customWidth="1"/>
    <col min="6" max="6" width="14" customWidth="1"/>
    <col min="9" max="9" width="12.85546875" customWidth="1"/>
    <col min="11" max="11" width="13" customWidth="1"/>
  </cols>
  <sheetData>
    <row r="1" spans="1:9">
      <c r="A1" t="s">
        <v>21</v>
      </c>
      <c r="B1" t="s">
        <v>22</v>
      </c>
      <c r="C1" s="38" t="s">
        <v>38</v>
      </c>
      <c r="D1" t="s">
        <v>23</v>
      </c>
      <c r="E1" t="s">
        <v>24</v>
      </c>
      <c r="F1" s="2" t="s">
        <v>25</v>
      </c>
      <c r="G1" s="2" t="s">
        <v>26</v>
      </c>
      <c r="I1" s="21" t="str">
        <f>Master!C3</f>
        <v>Dining</v>
      </c>
    </row>
    <row r="2" spans="1:9">
      <c r="A2" s="1"/>
      <c r="B2" s="1"/>
      <c r="G2" s="2"/>
      <c r="I2" s="22" t="str">
        <f>Master!C4</f>
        <v>Grocery</v>
      </c>
    </row>
    <row r="3" spans="1:9">
      <c r="A3" s="1"/>
      <c r="B3" s="1"/>
      <c r="F3" s="2"/>
      <c r="G3" s="2"/>
      <c r="I3" s="23" t="str">
        <f>Master!C5</f>
        <v>Entertainment</v>
      </c>
    </row>
    <row r="4" spans="1:9">
      <c r="A4" s="1"/>
      <c r="B4" s="1"/>
      <c r="F4" s="2"/>
      <c r="G4" s="2"/>
      <c r="I4" s="24" t="str">
        <f>Master!C6</f>
        <v>Transportation</v>
      </c>
    </row>
    <row r="5" spans="1:9">
      <c r="A5" s="1"/>
      <c r="B5" s="1"/>
      <c r="F5" s="2"/>
      <c r="G5" s="2"/>
      <c r="I5" s="25" t="str">
        <f>Master!C7</f>
        <v>Merchandise</v>
      </c>
    </row>
    <row r="6" spans="1:9">
      <c r="A6" s="1"/>
      <c r="B6" s="1"/>
      <c r="F6" s="2"/>
      <c r="G6" s="2"/>
      <c r="I6" s="26" t="str">
        <f>Master!C8</f>
        <v>Airfare</v>
      </c>
    </row>
    <row r="7" spans="1:9">
      <c r="A7" s="1"/>
      <c r="B7" s="1"/>
      <c r="F7" s="2"/>
      <c r="G7" s="2"/>
      <c r="I7" s="27" t="str">
        <f>Master!C9</f>
        <v>Charity</v>
      </c>
    </row>
    <row r="8" spans="1:9">
      <c r="A8" s="1"/>
      <c r="B8" s="1"/>
      <c r="F8" s="2"/>
      <c r="G8" s="2"/>
      <c r="I8" s="28" t="str">
        <f>Master!C10</f>
        <v>Payment</v>
      </c>
    </row>
    <row r="9" spans="1:9">
      <c r="A9" s="1"/>
      <c r="B9" s="1"/>
      <c r="F9" s="2"/>
      <c r="G9" s="2"/>
      <c r="I9" s="29" t="str">
        <f>Master!C11</f>
        <v>Misc</v>
      </c>
    </row>
    <row r="10" spans="1:9">
      <c r="A10" s="1"/>
      <c r="B10" s="1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59"/>
      <c r="C70" s="58"/>
      <c r="D70" s="58"/>
      <c r="E70" s="58"/>
      <c r="F70" s="58"/>
      <c r="G70" s="57"/>
    </row>
    <row r="71" spans="1:7">
      <c r="A71" s="1"/>
      <c r="B71" s="59"/>
      <c r="C71" s="58"/>
      <c r="D71" s="58"/>
      <c r="E71" s="58"/>
      <c r="F71" s="60"/>
      <c r="G71" s="57"/>
    </row>
    <row r="72" spans="1:7">
      <c r="A72" s="1"/>
      <c r="B72" s="59"/>
      <c r="C72" s="58"/>
      <c r="D72" s="58"/>
      <c r="E72" s="58"/>
      <c r="F72" s="60"/>
      <c r="G72" s="57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73:E74 E1:E69">
    <cfRule type="containsText" dxfId="389" priority="21" operator="containsText" text="Paycheck">
      <formula>NOT(ISERROR(SEARCH("Paycheck",E1)))</formula>
    </cfRule>
    <cfRule type="containsText" dxfId="388" priority="23" operator="containsText" text="Charity">
      <formula>NOT(ISERROR(SEARCH("Charity",E1)))</formula>
    </cfRule>
    <cfRule type="containsText" dxfId="387" priority="24" operator="containsText" text="Fee">
      <formula>NOT(ISERROR(SEARCH("Fee",E1)))</formula>
    </cfRule>
    <cfRule type="containsText" dxfId="386" priority="25" operator="containsText" text="Airfare">
      <formula>NOT(ISERROR(SEARCH("Airfare",E1)))</formula>
    </cfRule>
    <cfRule type="containsText" dxfId="385" priority="26" operator="containsText" text="Entertainment">
      <formula>NOT(ISERROR(SEARCH("Entertainment",E1)))</formula>
    </cfRule>
    <cfRule type="containsText" dxfId="384" priority="27" operator="containsText" text="Rent">
      <formula>NOT(ISERROR(SEARCH("Rent",E1)))</formula>
    </cfRule>
    <cfRule type="containsText" dxfId="383" priority="28" operator="containsText" text="Utilities">
      <formula>NOT(ISERROR(SEARCH("Utilities",E1)))</formula>
    </cfRule>
    <cfRule type="containsText" dxfId="382" priority="29" operator="containsText" text="Merchandise">
      <formula>NOT(ISERROR(SEARCH("Merchandise",E1)))</formula>
    </cfRule>
    <cfRule type="containsText" dxfId="381" priority="30" operator="containsText" text="Grocery">
      <formula>NOT(ISERROR(SEARCH("Grocery",E1)))</formula>
    </cfRule>
    <cfRule type="containsText" dxfId="380" priority="31" operator="containsText" text="Dining">
      <formula>NOT(ISERROR(SEARCH("Dining",E1)))</formula>
    </cfRule>
    <cfRule type="containsText" dxfId="379" priority="32" operator="containsText" text="Transportation">
      <formula>NOT(ISERROR(SEARCH("Transportation",E1)))</formula>
    </cfRule>
    <cfRule type="notContainsBlanks" dxfId="378" priority="33">
      <formula>LEN(TRIM(E1))&gt;0</formula>
    </cfRule>
  </conditionalFormatting>
  <conditionalFormatting sqref="E1">
    <cfRule type="containsText" dxfId="377" priority="22" operator="containsText" text="Category">
      <formula>NOT(ISERROR(SEARCH("Category",E1)))</formula>
    </cfRule>
  </conditionalFormatting>
  <conditionalFormatting sqref="E73:E74 E1:E69">
    <cfRule type="containsText" dxfId="376" priority="20" operator="containsText" text="Phone">
      <formula>NOT(ISERROR(SEARCH("Phone",E1)))</formula>
    </cfRule>
  </conditionalFormatting>
  <conditionalFormatting sqref="E73:E74 E2:E69">
    <cfRule type="containsText" dxfId="375" priority="17" operator="containsText" text="Misc">
      <formula>NOT(ISERROR(SEARCH("Misc",E2)))</formula>
    </cfRule>
    <cfRule type="containsText" dxfId="374" priority="18" operator="containsText" text="Savings">
      <formula>NOT(ISERROR(SEARCH("Savings",E2)))</formula>
    </cfRule>
    <cfRule type="containsText" dxfId="373" priority="19" operator="containsText" text="Payment">
      <formula>NOT(ISERROR(SEARCH("Payment",E2)))</formula>
    </cfRule>
  </conditionalFormatting>
  <conditionalFormatting sqref="E70:E72">
    <cfRule type="containsText" dxfId="372" priority="5" operator="containsText" text="Paycheck">
      <formula>NOT(ISERROR(SEARCH("Paycheck",E70)))</formula>
    </cfRule>
    <cfRule type="containsText" dxfId="371" priority="6" operator="containsText" text="Charity">
      <formula>NOT(ISERROR(SEARCH("Charity",E70)))</formula>
    </cfRule>
    <cfRule type="containsText" dxfId="370" priority="7" operator="containsText" text="Fee">
      <formula>NOT(ISERROR(SEARCH("Fee",E70)))</formula>
    </cfRule>
    <cfRule type="containsText" dxfId="369" priority="8" operator="containsText" text="Airfare">
      <formula>NOT(ISERROR(SEARCH("Airfare",E70)))</formula>
    </cfRule>
    <cfRule type="containsText" dxfId="368" priority="9" operator="containsText" text="Entertainment">
      <formula>NOT(ISERROR(SEARCH("Entertainment",E70)))</formula>
    </cfRule>
    <cfRule type="containsText" dxfId="367" priority="10" operator="containsText" text="Rent">
      <formula>NOT(ISERROR(SEARCH("Rent",E70)))</formula>
    </cfRule>
    <cfRule type="containsText" dxfId="366" priority="11" operator="containsText" text="Utilities">
      <formula>NOT(ISERROR(SEARCH("Utilities",E70)))</formula>
    </cfRule>
    <cfRule type="containsText" dxfId="365" priority="12" operator="containsText" text="Merchandise">
      <formula>NOT(ISERROR(SEARCH("Merchandise",E70)))</formula>
    </cfRule>
    <cfRule type="containsText" dxfId="364" priority="13" operator="containsText" text="Grocery">
      <formula>NOT(ISERROR(SEARCH("Grocery",E70)))</formula>
    </cfRule>
    <cfRule type="containsText" dxfId="363" priority="14" operator="containsText" text="Dining">
      <formula>NOT(ISERROR(SEARCH("Dining",E70)))</formula>
    </cfRule>
    <cfRule type="containsText" dxfId="362" priority="15" operator="containsText" text="Transportation">
      <formula>NOT(ISERROR(SEARCH("Transportation",E70)))</formula>
    </cfRule>
    <cfRule type="notContainsBlanks" dxfId="361" priority="16">
      <formula>LEN(TRIM(E70))&gt;0</formula>
    </cfRule>
  </conditionalFormatting>
  <conditionalFormatting sqref="E70:E72">
    <cfRule type="containsText" dxfId="360" priority="4" operator="containsText" text="Phone">
      <formula>NOT(ISERROR(SEARCH("Phone",E70)))</formula>
    </cfRule>
  </conditionalFormatting>
  <conditionalFormatting sqref="E70:E72">
    <cfRule type="containsText" dxfId="359" priority="1" operator="containsText" text="Misc">
      <formula>NOT(ISERROR(SEARCH("Misc",E70)))</formula>
    </cfRule>
    <cfRule type="containsText" dxfId="358" priority="2" operator="containsText" text="Savings">
      <formula>NOT(ISERROR(SEARCH("Savings",E70)))</formula>
    </cfRule>
    <cfRule type="containsText" dxfId="357" priority="3" operator="containsText" text="Payment">
      <formula>NOT(ISERROR(SEARCH("Payment",E70)))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H. Scheid</dc:creator>
  <cp:lastModifiedBy>Brittany H. Scheid</cp:lastModifiedBy>
  <dcterms:created xsi:type="dcterms:W3CDTF">2019-01-06T23:34:45Z</dcterms:created>
  <dcterms:modified xsi:type="dcterms:W3CDTF">2019-05-31T02:48:22Z</dcterms:modified>
</cp:coreProperties>
</file>