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dy/Desktop/"/>
    </mc:Choice>
  </mc:AlternateContent>
  <bookViews>
    <workbookView xWindow="80" yWindow="460" windowWidth="28720" windowHeight="12980"/>
  </bookViews>
  <sheets>
    <sheet name="供需統計" sheetId="4" r:id="rId1"/>
  </sheets>
  <definedNames>
    <definedName name="pp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L4" i="4"/>
  <c r="F4" i="4"/>
  <c r="B6" i="4"/>
  <c r="B3" i="4"/>
  <c r="N28" i="4"/>
  <c r="I28" i="4"/>
  <c r="E28" i="4"/>
  <c r="D28" i="4"/>
  <c r="N27" i="4"/>
  <c r="I27" i="4"/>
  <c r="E27" i="4"/>
  <c r="D27" i="4"/>
  <c r="N26" i="4"/>
  <c r="O26" i="4"/>
  <c r="I26" i="4"/>
  <c r="E26" i="4"/>
  <c r="D26" i="4"/>
  <c r="N25" i="4"/>
  <c r="I25" i="4"/>
  <c r="E25" i="4"/>
  <c r="D25" i="4"/>
  <c r="N24" i="4"/>
  <c r="O24" i="4"/>
  <c r="I24" i="4"/>
  <c r="E24" i="4"/>
  <c r="D24" i="4"/>
  <c r="N23" i="4"/>
  <c r="I23" i="4"/>
  <c r="E23" i="4"/>
  <c r="D23" i="4"/>
  <c r="N22" i="4"/>
  <c r="I22" i="4"/>
  <c r="E22" i="4"/>
  <c r="D22" i="4"/>
  <c r="N21" i="4"/>
  <c r="I21" i="4"/>
  <c r="E21" i="4"/>
  <c r="D21" i="4"/>
  <c r="N20" i="4"/>
  <c r="I20" i="4"/>
  <c r="E20" i="4"/>
  <c r="D20" i="4"/>
  <c r="N19" i="4"/>
  <c r="I19" i="4"/>
  <c r="E19" i="4"/>
  <c r="D19" i="4"/>
  <c r="N18" i="4"/>
  <c r="I18" i="4"/>
  <c r="E18" i="4"/>
  <c r="D18" i="4"/>
  <c r="N17" i="4"/>
  <c r="O17" i="4"/>
  <c r="I17" i="4"/>
  <c r="E17" i="4"/>
  <c r="D17" i="4"/>
  <c r="N16" i="4"/>
  <c r="O16" i="4"/>
  <c r="I16" i="4"/>
  <c r="E16" i="4"/>
  <c r="D16" i="4"/>
  <c r="N15" i="4"/>
  <c r="I15" i="4"/>
  <c r="E15" i="4"/>
  <c r="D15" i="4"/>
  <c r="N14" i="4"/>
  <c r="I14" i="4"/>
  <c r="E14" i="4"/>
  <c r="D14" i="4"/>
  <c r="N13" i="4"/>
  <c r="I13" i="4"/>
  <c r="E13" i="4"/>
  <c r="D13" i="4"/>
  <c r="N12" i="4"/>
  <c r="I12" i="4"/>
  <c r="E12" i="4"/>
  <c r="D12" i="4"/>
  <c r="N11" i="4"/>
  <c r="O11" i="4"/>
  <c r="I11" i="4"/>
  <c r="E11" i="4"/>
  <c r="D11" i="4"/>
  <c r="N10" i="4"/>
  <c r="I10" i="4"/>
  <c r="E10" i="4"/>
  <c r="D10" i="4"/>
  <c r="N9" i="4"/>
  <c r="I9" i="4"/>
  <c r="E9" i="4"/>
  <c r="D9" i="4"/>
  <c r="N8" i="4"/>
  <c r="O8" i="4"/>
  <c r="I8" i="4"/>
  <c r="E8" i="4"/>
  <c r="D8" i="4"/>
  <c r="N7" i="4"/>
  <c r="I7" i="4"/>
  <c r="E7" i="4"/>
  <c r="D7" i="4"/>
  <c r="M6" i="4"/>
  <c r="L6" i="4"/>
  <c r="K6" i="4"/>
  <c r="J6" i="4"/>
  <c r="H6" i="4"/>
  <c r="I6" i="4"/>
  <c r="G6" i="4"/>
  <c r="F6" i="4"/>
  <c r="Q6" i="4"/>
  <c r="C6" i="4"/>
  <c r="D6" i="4"/>
  <c r="N6" i="4"/>
  <c r="O6" i="4"/>
  <c r="O7" i="4"/>
  <c r="O10" i="4"/>
  <c r="O13" i="4"/>
  <c r="O15" i="4"/>
  <c r="O19" i="4"/>
  <c r="O20" i="4"/>
  <c r="O22" i="4"/>
  <c r="O25" i="4"/>
  <c r="O28" i="4"/>
  <c r="O12" i="4"/>
  <c r="O21" i="4"/>
  <c r="O27" i="4"/>
  <c r="O9" i="4"/>
  <c r="O14" i="4"/>
  <c r="O18" i="4"/>
  <c r="O23" i="4"/>
  <c r="E6" i="4"/>
</calcChain>
</file>

<file path=xl/sharedStrings.xml><?xml version="1.0" encoding="utf-8"?>
<sst xmlns="http://schemas.openxmlformats.org/spreadsheetml/2006/main" count="48" uniqueCount="45">
  <si>
    <t>金門縣</t>
  </si>
  <si>
    <t>縣市別</t>
    <phoneticPr fontId="4" type="noConversion"/>
  </si>
  <si>
    <t>家數</t>
    <phoneticPr fontId="4" type="noConversion"/>
  </si>
  <si>
    <t>床位數</t>
    <phoneticPr fontId="4" type="noConversion"/>
  </si>
  <si>
    <t>收容人數</t>
    <phoneticPr fontId="4" type="noConversion"/>
  </si>
  <si>
    <t>收容率</t>
    <phoneticPr fontId="4" type="noConversion"/>
  </si>
  <si>
    <t>床數</t>
    <phoneticPr fontId="4" type="noConversion"/>
  </si>
  <si>
    <t>總計</t>
    <phoneticPr fontId="4" type="noConversion"/>
  </si>
  <si>
    <t>桃園縣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</si>
  <si>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</si>
  <si>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</si>
  <si>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</si>
  <si>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</si>
  <si>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</si>
  <si>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</si>
  <si>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</si>
  <si>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</si>
  <si>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澎湖縣</t>
  </si>
  <si>
    <t>基隆市</t>
  </si>
  <si>
    <t>新竹市</t>
  </si>
  <si>
    <t>嘉義市</t>
  </si>
  <si>
    <t>需求床位數（公式：老人數*0.127*0.2，詳備註）</t>
    <phoneticPr fontId="4" type="noConversion"/>
  </si>
  <si>
    <t>老年人口
比率％</t>
    <phoneticPr fontId="4" type="noConversion"/>
  </si>
  <si>
    <t>總床數
（供給）</t>
    <phoneticPr fontId="4" type="noConversion"/>
  </si>
  <si>
    <t>供給－需求</t>
    <phoneticPr fontId="4" type="noConversion"/>
  </si>
  <si>
    <t>備註：需求床位數欄位，係依99年行政院主計處戶口普查結果全國老人需長期照護比率為12.7%，以及長照10年計畫預估2015年至2020年之機構式服務資源使用率為20%推估。</t>
    <phoneticPr fontId="2" type="noConversion"/>
  </si>
  <si>
    <t xml:space="preserve">
資源來源：
1. 內政部網頁戶政統計。
2. 老人長期照顧安養機構：衛福部統計處。
3. 衛生福利部護理及健康照護司。
4. 國軍退除役官兵輔導委員會。</t>
    <phoneticPr fontId="2" type="noConversion"/>
  </si>
  <si>
    <t>新北市</t>
  </si>
  <si>
    <t>臺北市</t>
  </si>
  <si>
    <t>臺中市</t>
  </si>
  <si>
    <t>臺南市</t>
  </si>
  <si>
    <t>高雄市</t>
  </si>
  <si>
    <t>宜蘭縣</t>
  </si>
  <si>
    <t>臺東縣</t>
  </si>
  <si>
    <t>連江縣</t>
  </si>
  <si>
    <t>長期照顧、安養機構</t>
    <phoneticPr fontId="2" type="noConversion"/>
  </si>
  <si>
    <r>
      <t>護理之家</t>
    </r>
    <r>
      <rPr>
        <sz val="11"/>
        <color rgb="FF000000"/>
        <rFont val="Times New Roman"/>
        <family val="1"/>
      </rPr>
      <t xml:space="preserve">
(</t>
    </r>
    <r>
      <rPr>
        <sz val="11"/>
        <color rgb="FF000000"/>
        <rFont val="新細明體"/>
        <family val="1"/>
        <charset val="136"/>
      </rPr>
      <t>每半年統計ㄧ次</t>
    </r>
    <r>
      <rPr>
        <sz val="11"/>
        <color rgb="FF000000"/>
        <rFont val="Times New Roman"/>
        <family val="1"/>
      </rPr>
      <t>)</t>
    </r>
    <phoneticPr fontId="4" type="noConversion"/>
  </si>
  <si>
    <t>人口數</t>
    <phoneticPr fontId="4" type="noConversion"/>
  </si>
  <si>
    <t>老年人口數</t>
    <phoneticPr fontId="4" type="noConversion"/>
  </si>
  <si>
    <t>全國老人福利機構資源分布表</t>
    <phoneticPr fontId="4" type="noConversion"/>
  </si>
  <si>
    <t>老福機構加護理之家機構數</t>
    <phoneticPr fontId="4" type="noConversion"/>
  </si>
  <si>
    <t>榮民之家</t>
    <phoneticPr fontId="4" type="noConversion"/>
  </si>
  <si>
    <t>(103.12.31)</t>
    <phoneticPr fontId="4" type="noConversion"/>
  </si>
  <si>
    <r>
      <t>103</t>
    </r>
    <r>
      <rPr>
        <sz val="9"/>
        <rFont val="細明體"/>
        <family val="3"/>
        <charset val="136"/>
      </rPr>
      <t>年</t>
    </r>
    <r>
      <rPr>
        <sz val="9"/>
        <rFont val="Times New Roman"/>
        <family val="1"/>
      </rPr>
      <t>12</t>
    </r>
    <r>
      <rPr>
        <sz val="9"/>
        <rFont val="細明體"/>
        <family val="3"/>
        <charset val="136"/>
      </rPr>
      <t>月底</t>
    </r>
    <phoneticPr fontId="4" type="noConversion"/>
  </si>
  <si>
    <t>(103.12.31)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</si>
</sst>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-* #,##0.00_-;\-* #,##0.00_-;_-* &quot;-&quot;??_-;_-@_-"/>
    <numFmt numFmtId="177" formatCode="##,##0"/>
    <numFmt numFmtId="178" formatCode="0.0%"/>
    <numFmt numFmtId="179" formatCode="##,###,##0"/>
    <numFmt numFmtId="180" formatCode="#,##0_ "/>
    <numFmt numFmtId="181" formatCode="#,##0;\-#,##0;&quot;—&quot;"/>
    <numFmt numFmtId="182" formatCode="&quot;   &quot;* #,##0;&quot;－&quot;* #,##0;&quot;—&quot;"/>
    <numFmt numFmtId="183" formatCode="#,##0_ ;[Red]\-#,##0\ "/>
    <numFmt numFmtId="184" formatCode="#,##0;\-#,##0;&quot;－&quot;"/>
  </numFmts>
  <fonts count="20" x14ac:knownFonts="1">
    <font>
      <sz val="9"/>
      <name val="Times New Roman"/>
      <family val="1"/>
    </font>
    <font>
      <sz val="9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新細明體"/>
      <family val="1"/>
      <charset val="136"/>
      <scheme val="major"/>
    </font>
    <font>
      <sz val="12"/>
      <color indexed="8"/>
      <name val="新細明體"/>
      <family val="1"/>
      <charset val="136"/>
    </font>
    <font>
      <sz val="12"/>
      <color indexed="8"/>
      <name val="Times New Roman"/>
      <family val="1"/>
    </font>
    <font>
      <sz val="12"/>
      <color rgb="FF00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1"/>
      <color indexed="8"/>
      <name val="新細明體"/>
      <family val="1"/>
      <charset val="136"/>
      <scheme val="major"/>
    </font>
    <font>
      <sz val="11"/>
      <color rgb="FF000000"/>
      <name val="Times New Roman"/>
      <family val="1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FF0000"/>
      <name val="新細明體"/>
      <family val="1"/>
      <charset val="136"/>
      <scheme val="major"/>
    </font>
    <font>
      <sz val="12"/>
      <name val="細明體"/>
      <family val="3"/>
      <charset val="136"/>
    </font>
    <font>
      <b/>
      <sz val="18"/>
      <color rgb="FF000000"/>
      <name val="標楷體"/>
      <family val="4"/>
      <charset val="136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3" fillId="0" borderId="0">
      <alignment vertical="center"/>
    </xf>
  </cellStyleXfs>
  <cellXfs count="102">
    <xf numFmtId="0" fontId="0" fillId="0" borderId="0" xfId="0"/>
    <xf numFmtId="177" fontId="3" fillId="0" borderId="8" xfId="1" applyNumberFormat="1" applyFont="1" applyBorder="1" applyAlignment="1">
      <alignment horizontal="right" vertical="center" wrapText="1"/>
    </xf>
    <xf numFmtId="177" fontId="3" fillId="0" borderId="9" xfId="1" applyNumberFormat="1" applyFont="1" applyBorder="1" applyAlignment="1">
      <alignment horizontal="right" vertical="center" wrapText="1"/>
    </xf>
    <xf numFmtId="180" fontId="6" fillId="0" borderId="18" xfId="0" applyNumberFormat="1" applyFont="1" applyBorder="1" applyAlignment="1">
      <alignment horizontal="right" vertical="center"/>
    </xf>
    <xf numFmtId="180" fontId="6" fillId="0" borderId="17" xfId="0" applyNumberFormat="1" applyFont="1" applyBorder="1" applyAlignment="1">
      <alignment horizontal="right" vertical="center"/>
    </xf>
    <xf numFmtId="38" fontId="6" fillId="0" borderId="21" xfId="0" applyNumberFormat="1" applyFont="1" applyFill="1" applyBorder="1" applyAlignment="1">
      <alignment horizontal="right" vertical="center"/>
    </xf>
    <xf numFmtId="38" fontId="6" fillId="0" borderId="20" xfId="0" applyNumberFormat="1" applyFont="1" applyFill="1" applyBorder="1" applyAlignment="1">
      <alignment horizontal="right" vertical="center" wrapText="1"/>
    </xf>
    <xf numFmtId="38" fontId="6" fillId="0" borderId="20" xfId="0" applyNumberFormat="1" applyFont="1" applyFill="1" applyBorder="1" applyAlignment="1">
      <alignment horizontal="right" vertical="center"/>
    </xf>
    <xf numFmtId="0" fontId="6" fillId="2" borderId="22" xfId="0" applyFont="1" applyFill="1" applyBorder="1" applyAlignment="1">
      <alignment horizontal="righ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24" xfId="0" applyFont="1" applyFill="1" applyBorder="1" applyAlignment="1">
      <alignment horizontal="right" vertical="center"/>
    </xf>
    <xf numFmtId="0" fontId="6" fillId="2" borderId="25" xfId="0" applyFont="1" applyFill="1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178" fontId="10" fillId="0" borderId="17" xfId="0" applyNumberFormat="1" applyFont="1" applyBorder="1" applyAlignment="1">
      <alignment horizontal="right" vertical="center"/>
    </xf>
    <xf numFmtId="180" fontId="10" fillId="0" borderId="18" xfId="0" applyNumberFormat="1" applyFont="1" applyBorder="1" applyAlignment="1">
      <alignment horizontal="right" vertical="center"/>
    </xf>
    <xf numFmtId="180" fontId="10" fillId="0" borderId="17" xfId="0" applyNumberFormat="1" applyFont="1" applyBorder="1" applyAlignment="1">
      <alignment horizontal="right" vertical="center"/>
    </xf>
    <xf numFmtId="181" fontId="8" fillId="0" borderId="9" xfId="0" applyNumberFormat="1" applyFont="1" applyBorder="1" applyAlignment="1">
      <alignment horizontal="right" vertical="center"/>
    </xf>
    <xf numFmtId="177" fontId="3" fillId="0" borderId="9" xfId="0" applyNumberFormat="1" applyFont="1" applyBorder="1" applyAlignment="1">
      <alignment horizontal="right" vertical="center" wrapText="1"/>
    </xf>
    <xf numFmtId="178" fontId="8" fillId="0" borderId="17" xfId="0" applyNumberFormat="1" applyFont="1" applyBorder="1" applyAlignment="1">
      <alignment horizontal="right" vertical="center"/>
    </xf>
    <xf numFmtId="180" fontId="8" fillId="0" borderId="18" xfId="0" applyNumberFormat="1" applyFont="1" applyBorder="1" applyAlignment="1">
      <alignment horizontal="right" vertical="center"/>
    </xf>
    <xf numFmtId="181" fontId="8" fillId="0" borderId="4" xfId="0" applyNumberFormat="1" applyFont="1" applyBorder="1" applyAlignment="1">
      <alignment horizontal="right" vertical="center"/>
    </xf>
    <xf numFmtId="178" fontId="8" fillId="0" borderId="20" xfId="0" applyNumberFormat="1" applyFont="1" applyBorder="1" applyAlignment="1">
      <alignment horizontal="right" vertical="center"/>
    </xf>
    <xf numFmtId="182" fontId="8" fillId="0" borderId="4" xfId="0" applyNumberFormat="1" applyFont="1" applyBorder="1" applyAlignment="1">
      <alignment horizontal="right" vertical="center"/>
    </xf>
    <xf numFmtId="178" fontId="8" fillId="0" borderId="15" xfId="0" applyNumberFormat="1" applyFont="1" applyBorder="1" applyAlignment="1">
      <alignment horizontal="right" vertical="center"/>
    </xf>
    <xf numFmtId="179" fontId="10" fillId="0" borderId="9" xfId="0" applyNumberFormat="1" applyFont="1" applyBorder="1" applyAlignment="1">
      <alignment horizontal="right" vertical="center"/>
    </xf>
    <xf numFmtId="180" fontId="10" fillId="0" borderId="9" xfId="0" applyNumberFormat="1" applyFont="1" applyBorder="1" applyAlignment="1">
      <alignment horizontal="right" vertical="center"/>
    </xf>
    <xf numFmtId="10" fontId="10" fillId="0" borderId="5" xfId="1" applyNumberFormat="1" applyFont="1" applyBorder="1" applyAlignment="1" applyProtection="1">
      <alignment horizontal="right" vertical="center"/>
    </xf>
    <xf numFmtId="183" fontId="10" fillId="0" borderId="19" xfId="0" applyNumberFormat="1" applyFont="1" applyBorder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180" fontId="8" fillId="0" borderId="9" xfId="0" applyNumberFormat="1" applyFont="1" applyBorder="1" applyAlignment="1">
      <alignment horizontal="right" vertical="center"/>
    </xf>
    <xf numFmtId="10" fontId="8" fillId="0" borderId="4" xfId="1" applyNumberFormat="1" applyFont="1" applyBorder="1" applyAlignment="1" applyProtection="1">
      <alignment horizontal="right" vertical="center"/>
    </xf>
    <xf numFmtId="183" fontId="8" fillId="0" borderId="19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83" fontId="8" fillId="0" borderId="26" xfId="0" applyNumberFormat="1" applyFont="1" applyBorder="1" applyAlignment="1">
      <alignment horizontal="right" vertical="center"/>
    </xf>
    <xf numFmtId="180" fontId="5" fillId="0" borderId="20" xfId="0" applyNumberFormat="1" applyFont="1" applyFill="1" applyBorder="1" applyAlignment="1">
      <alignment horizontal="right" vertical="center"/>
    </xf>
    <xf numFmtId="180" fontId="11" fillId="0" borderId="20" xfId="0" applyNumberFormat="1" applyFont="1" applyBorder="1" applyAlignment="1">
      <alignment horizontal="right" vertical="center"/>
    </xf>
    <xf numFmtId="180" fontId="12" fillId="0" borderId="15" xfId="0" applyNumberFormat="1" applyFont="1" applyBorder="1" applyAlignment="1">
      <alignment horizontal="right" vertical="center"/>
    </xf>
    <xf numFmtId="180" fontId="5" fillId="0" borderId="17" xfId="0" applyNumberFormat="1" applyFont="1" applyFill="1" applyBorder="1" applyAlignment="1">
      <alignment horizontal="right" vertical="center"/>
    </xf>
    <xf numFmtId="184" fontId="3" fillId="0" borderId="4" xfId="2" applyNumberFormat="1" applyFont="1" applyBorder="1" applyAlignment="1"/>
    <xf numFmtId="180" fontId="11" fillId="0" borderId="20" xfId="0" applyNumberFormat="1" applyFont="1" applyFill="1" applyBorder="1" applyAlignment="1">
      <alignment horizontal="right" vertical="center"/>
    </xf>
    <xf numFmtId="184" fontId="3" fillId="0" borderId="1" xfId="2" applyNumberFormat="1" applyFont="1" applyBorder="1" applyAlignment="1">
      <alignment vertical="center"/>
    </xf>
    <xf numFmtId="177" fontId="3" fillId="0" borderId="1" xfId="1" applyNumberFormat="1" applyFont="1" applyBorder="1" applyAlignment="1">
      <alignment horizontal="right" vertical="center" wrapText="1"/>
    </xf>
    <xf numFmtId="177" fontId="3" fillId="0" borderId="1" xfId="0" applyNumberFormat="1" applyFont="1" applyBorder="1" applyAlignment="1">
      <alignment horizontal="right" vertical="center" wrapText="1"/>
    </xf>
    <xf numFmtId="177" fontId="15" fillId="0" borderId="5" xfId="1" applyNumberFormat="1" applyFont="1" applyBorder="1" applyAlignment="1">
      <alignment horizontal="right" vertical="center" wrapText="1"/>
    </xf>
    <xf numFmtId="177" fontId="15" fillId="0" borderId="5" xfId="0" applyNumberFormat="1" applyFont="1" applyBorder="1" applyAlignment="1">
      <alignment horizontal="right" vertical="center" wrapText="1"/>
    </xf>
    <xf numFmtId="180" fontId="16" fillId="0" borderId="20" xfId="0" applyNumberFormat="1" applyFont="1" applyFill="1" applyBorder="1" applyAlignment="1">
      <alignment horizontal="right" vertical="center"/>
    </xf>
    <xf numFmtId="177" fontId="14" fillId="0" borderId="13" xfId="1" applyNumberFormat="1" applyFont="1" applyBorder="1" applyAlignment="1">
      <alignment horizontal="right" vertical="center" wrapText="1"/>
    </xf>
    <xf numFmtId="177" fontId="0" fillId="0" borderId="0" xfId="0" applyNumberFormat="1"/>
    <xf numFmtId="0" fontId="17" fillId="0" borderId="14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8" fillId="0" borderId="15" xfId="0" applyNumberFormat="1" applyFont="1" applyFill="1" applyBorder="1" applyAlignment="1">
      <alignment horizontal="center" vertical="center"/>
    </xf>
    <xf numFmtId="38" fontId="8" fillId="0" borderId="15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184" fontId="3" fillId="0" borderId="30" xfId="2" applyNumberFormat="1" applyFont="1" applyBorder="1" applyAlignment="1"/>
    <xf numFmtId="180" fontId="6" fillId="3" borderId="18" xfId="0" applyNumberFormat="1" applyFont="1" applyFill="1" applyBorder="1" applyAlignment="1">
      <alignment horizontal="right" vertical="center"/>
    </xf>
    <xf numFmtId="180" fontId="7" fillId="3" borderId="21" xfId="0" applyNumberFormat="1" applyFont="1" applyFill="1" applyBorder="1" applyAlignment="1">
      <alignment horizontal="right" vertical="center"/>
    </xf>
    <xf numFmtId="180" fontId="6" fillId="3" borderId="21" xfId="0" applyNumberFormat="1" applyFont="1" applyFill="1" applyBorder="1" applyAlignment="1">
      <alignment horizontal="right" vertical="center"/>
    </xf>
    <xf numFmtId="180" fontId="7" fillId="3" borderId="16" xfId="0" applyNumberFormat="1" applyFont="1" applyFill="1" applyBorder="1" applyAlignment="1">
      <alignment horizontal="right" vertical="center"/>
    </xf>
    <xf numFmtId="0" fontId="1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83" fontId="10" fillId="0" borderId="0" xfId="0" applyNumberFormat="1" applyFont="1" applyBorder="1" applyAlignment="1">
      <alignment horizontal="right" vertical="center"/>
    </xf>
    <xf numFmtId="183" fontId="8" fillId="0" borderId="0" xfId="0" applyNumberFormat="1" applyFont="1" applyBorder="1" applyAlignment="1">
      <alignment horizontal="right" vertical="center"/>
    </xf>
    <xf numFmtId="38" fontId="19" fillId="0" borderId="20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8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1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8" fillId="0" borderId="35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</cellXfs>
  <cellStyles count="3">
    <cellStyle name="一般" xfId="0" builtinId="0"/>
    <cellStyle name="一般_92.10外籍與大陸配偶證件別及國籍別" xfId="2"/>
    <cellStyle name="逗號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2" workbookViewId="0">
      <selection activeCell="C6" sqref="C6"/>
    </sheetView>
  </sheetViews>
  <sheetFormatPr baseColWidth="10" defaultColWidth="9" defaultRowHeight="12" x14ac:dyDescent="0.15"/>
  <cols>
    <col min="1" max="1" width="12.19921875" bestFit="1" customWidth="1"/>
    <col min="2" max="2" width="16" customWidth="1"/>
    <col min="3" max="3" width="18.3984375" customWidth="1"/>
    <col min="4" max="4" width="21.3984375" customWidth="1"/>
    <col min="5" max="5" width="10.59765625" customWidth="1"/>
    <col min="6" max="6" width="9.3984375" customWidth="1"/>
    <col min="7" max="7" width="10.3984375" customWidth="1"/>
    <col min="8" max="8" width="11.19921875" customWidth="1"/>
    <col min="9" max="10" width="9.3984375" customWidth="1"/>
    <col min="11" max="11" width="11.3984375" customWidth="1"/>
    <col min="12" max="13" width="9.3984375" customWidth="1"/>
    <col min="14" max="14" width="12.19921875" customWidth="1"/>
    <col min="15" max="16" width="10.3984375" customWidth="1"/>
    <col min="17" max="17" width="14.3984375" hidden="1" customWidth="1"/>
  </cols>
  <sheetData>
    <row r="1" spans="1:17" hidden="1" x14ac:dyDescent="0.15">
      <c r="A1" t="s">
        <v>43</v>
      </c>
      <c r="B1" t="s">
        <v>44</v>
      </c>
    </row>
    <row r="2" spans="1:17" ht="26" thickBot="1" x14ac:dyDescent="0.2">
      <c r="A2" s="72" t="s">
        <v>39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63"/>
    </row>
    <row r="3" spans="1:17" ht="35.5" customHeight="1" x14ac:dyDescent="0.15">
      <c r="A3" s="73" t="s">
        <v>1</v>
      </c>
      <c r="B3" s="97" t="str">
        <f>A1</f>
        <v>103年12月底</v>
      </c>
      <c r="C3" s="97" t="str">
        <f>A1</f>
        <v>103年12月底</v>
      </c>
      <c r="D3" s="76" t="s">
        <v>21</v>
      </c>
      <c r="E3" s="79" t="s">
        <v>22</v>
      </c>
      <c r="F3" s="82" t="s">
        <v>35</v>
      </c>
      <c r="G3" s="83"/>
      <c r="H3" s="83"/>
      <c r="I3" s="84"/>
      <c r="J3" s="85" t="s">
        <v>36</v>
      </c>
      <c r="K3" s="86"/>
      <c r="L3" s="87" t="s">
        <v>41</v>
      </c>
      <c r="M3" s="88"/>
      <c r="N3" s="89" t="s">
        <v>23</v>
      </c>
      <c r="O3" s="99" t="s">
        <v>24</v>
      </c>
      <c r="P3" s="64"/>
      <c r="Q3" s="68" t="s">
        <v>40</v>
      </c>
    </row>
    <row r="4" spans="1:17" ht="15" x14ac:dyDescent="0.15">
      <c r="A4" s="74"/>
      <c r="B4" s="98"/>
      <c r="C4" s="98"/>
      <c r="D4" s="77"/>
      <c r="E4" s="80"/>
      <c r="F4" s="92" t="str">
        <f>B1</f>
        <v>(103.12.31)</v>
      </c>
      <c r="G4" s="93"/>
      <c r="H4" s="93"/>
      <c r="I4" s="94"/>
      <c r="J4" s="95" t="s">
        <v>42</v>
      </c>
      <c r="K4" s="94"/>
      <c r="L4" s="96" t="str">
        <f>B1</f>
        <v>(103.12.31)</v>
      </c>
      <c r="M4" s="94"/>
      <c r="N4" s="90"/>
      <c r="O4" s="100"/>
      <c r="P4" s="64"/>
      <c r="Q4" s="69"/>
    </row>
    <row r="5" spans="1:17" ht="20.25" customHeight="1" thickBot="1" x14ac:dyDescent="0.2">
      <c r="A5" s="75"/>
      <c r="B5" s="49" t="s">
        <v>37</v>
      </c>
      <c r="C5" s="49" t="s">
        <v>38</v>
      </c>
      <c r="D5" s="78"/>
      <c r="E5" s="81"/>
      <c r="F5" s="50" t="s">
        <v>2</v>
      </c>
      <c r="G5" s="51" t="s">
        <v>3</v>
      </c>
      <c r="H5" s="52" t="s">
        <v>4</v>
      </c>
      <c r="I5" s="53" t="s">
        <v>5</v>
      </c>
      <c r="J5" s="50" t="s">
        <v>2</v>
      </c>
      <c r="K5" s="54" t="s">
        <v>6</v>
      </c>
      <c r="L5" s="50" t="s">
        <v>2</v>
      </c>
      <c r="M5" s="55" t="s">
        <v>6</v>
      </c>
      <c r="N5" s="91"/>
      <c r="O5" s="101"/>
      <c r="P5" s="64"/>
      <c r="Q5" s="69"/>
    </row>
    <row r="6" spans="1:17" ht="15" x14ac:dyDescent="0.15">
      <c r="A6" s="12" t="s">
        <v>7</v>
      </c>
      <c r="B6" s="24">
        <f>SUM(B7:B28)</f>
        <v>23433753</v>
      </c>
      <c r="C6" s="24">
        <f>SUM(C7:C28)</f>
        <v>2808690</v>
      </c>
      <c r="D6" s="25">
        <f t="shared" ref="D6:D28" si="0">C6*0.127*0.2</f>
        <v>71340.72600000001</v>
      </c>
      <c r="E6" s="26">
        <f t="shared" ref="E6:E28" si="1">C6/B6</f>
        <v>0.11985660171462932</v>
      </c>
      <c r="F6" s="47">
        <f>SUM(F7:F28)</f>
        <v>1063</v>
      </c>
      <c r="G6" s="44">
        <f>SUM(G7:G28)</f>
        <v>59280</v>
      </c>
      <c r="H6" s="45">
        <f>SUM(H7:H28)</f>
        <v>45298</v>
      </c>
      <c r="I6" s="13">
        <f>H6/G6</f>
        <v>0.76413630229419705</v>
      </c>
      <c r="J6" s="14">
        <f>SUM(J7:J28)</f>
        <v>485</v>
      </c>
      <c r="K6" s="15">
        <f>SUM(K7:K28)</f>
        <v>35334</v>
      </c>
      <c r="L6" s="14">
        <f>SUM(L7:L28)</f>
        <v>16</v>
      </c>
      <c r="M6" s="15">
        <f>SUM(M7:M28)</f>
        <v>8200</v>
      </c>
      <c r="N6" s="14">
        <f t="shared" ref="N6:N28" si="2">G6+K6+M6</f>
        <v>102814</v>
      </c>
      <c r="O6" s="27">
        <f t="shared" ref="O6:O28" si="3">N6-D6</f>
        <v>31473.27399999999</v>
      </c>
      <c r="P6" s="65"/>
      <c r="Q6" s="48">
        <f>F6+J6</f>
        <v>1548</v>
      </c>
    </row>
    <row r="7" spans="1:17" ht="15" x14ac:dyDescent="0.15">
      <c r="A7" s="28" t="s">
        <v>27</v>
      </c>
      <c r="B7" s="16">
        <v>3966818</v>
      </c>
      <c r="C7" s="16">
        <v>400545</v>
      </c>
      <c r="D7" s="29">
        <f t="shared" si="0"/>
        <v>10173.843000000001</v>
      </c>
      <c r="E7" s="30">
        <f t="shared" si="1"/>
        <v>0.10097387881168231</v>
      </c>
      <c r="F7" s="1">
        <v>208</v>
      </c>
      <c r="G7" s="2">
        <v>10733</v>
      </c>
      <c r="H7" s="17">
        <v>8120</v>
      </c>
      <c r="I7" s="18">
        <f t="shared" ref="I7:I28" si="4">H7/G7</f>
        <v>0.7565452343240473</v>
      </c>
      <c r="J7" s="3">
        <v>76</v>
      </c>
      <c r="K7" s="4">
        <v>5695</v>
      </c>
      <c r="L7" s="59">
        <v>2</v>
      </c>
      <c r="M7" s="38">
        <v>909</v>
      </c>
      <c r="N7" s="19">
        <f t="shared" si="2"/>
        <v>17337</v>
      </c>
      <c r="O7" s="31">
        <f t="shared" si="3"/>
        <v>7163.1569999999992</v>
      </c>
      <c r="P7" s="66"/>
      <c r="Q7" s="48">
        <f t="shared" ref="Q7:Q28" si="5">F7+J7</f>
        <v>284</v>
      </c>
    </row>
    <row r="8" spans="1:17" ht="16" x14ac:dyDescent="0.15">
      <c r="A8" s="32" t="s">
        <v>28</v>
      </c>
      <c r="B8" s="20">
        <v>2702315</v>
      </c>
      <c r="C8" s="20">
        <v>380527</v>
      </c>
      <c r="D8" s="29">
        <f t="shared" si="0"/>
        <v>9665.3858000000018</v>
      </c>
      <c r="E8" s="30">
        <f t="shared" si="1"/>
        <v>0.14081518993899675</v>
      </c>
      <c r="F8" s="1">
        <v>112</v>
      </c>
      <c r="G8" s="2">
        <v>5680</v>
      </c>
      <c r="H8" s="17">
        <v>4992</v>
      </c>
      <c r="I8" s="18">
        <f t="shared" si="4"/>
        <v>0.87887323943661977</v>
      </c>
      <c r="J8" s="5">
        <v>21</v>
      </c>
      <c r="K8" s="6">
        <v>1286</v>
      </c>
      <c r="L8" s="60"/>
      <c r="M8" s="35"/>
      <c r="N8" s="19">
        <f t="shared" si="2"/>
        <v>6966</v>
      </c>
      <c r="O8" s="31">
        <f t="shared" si="3"/>
        <v>-2699.3858000000018</v>
      </c>
      <c r="P8" s="66"/>
      <c r="Q8" s="48">
        <f t="shared" si="5"/>
        <v>133</v>
      </c>
    </row>
    <row r="9" spans="1:17" ht="16" x14ac:dyDescent="0.15">
      <c r="A9" s="32" t="s">
        <v>29</v>
      </c>
      <c r="B9" s="20">
        <v>2719835</v>
      </c>
      <c r="C9" s="20">
        <v>266370</v>
      </c>
      <c r="D9" s="29">
        <f t="shared" si="0"/>
        <v>6765.7979999999998</v>
      </c>
      <c r="E9" s="30">
        <f t="shared" si="1"/>
        <v>9.7936088034752108E-2</v>
      </c>
      <c r="F9" s="1">
        <v>65</v>
      </c>
      <c r="G9" s="2">
        <v>4176</v>
      </c>
      <c r="H9" s="17">
        <v>3368</v>
      </c>
      <c r="I9" s="18">
        <f t="shared" si="4"/>
        <v>0.80651340996168586</v>
      </c>
      <c r="J9" s="5">
        <v>60</v>
      </c>
      <c r="K9" s="6">
        <v>5313</v>
      </c>
      <c r="L9" s="60"/>
      <c r="M9" s="35"/>
      <c r="N9" s="19">
        <f t="shared" si="2"/>
        <v>9489</v>
      </c>
      <c r="O9" s="31">
        <f t="shared" si="3"/>
        <v>2723.2020000000002</v>
      </c>
      <c r="P9" s="66"/>
      <c r="Q9" s="48">
        <f t="shared" si="5"/>
        <v>125</v>
      </c>
    </row>
    <row r="10" spans="1:17" ht="16" x14ac:dyDescent="0.15">
      <c r="A10" s="32" t="s">
        <v>30</v>
      </c>
      <c r="B10" s="20">
        <v>1884284</v>
      </c>
      <c r="C10" s="20">
        <v>237732</v>
      </c>
      <c r="D10" s="29">
        <f t="shared" si="0"/>
        <v>6038.3928000000005</v>
      </c>
      <c r="E10" s="30">
        <f t="shared" si="1"/>
        <v>0.12616569476788</v>
      </c>
      <c r="F10" s="1">
        <v>110</v>
      </c>
      <c r="G10" s="2">
        <v>5554</v>
      </c>
      <c r="H10" s="17">
        <v>4237</v>
      </c>
      <c r="I10" s="18">
        <f t="shared" si="4"/>
        <v>0.76287360460929066</v>
      </c>
      <c r="J10" s="5">
        <v>68</v>
      </c>
      <c r="K10" s="6">
        <v>4472</v>
      </c>
      <c r="L10" s="60">
        <v>3</v>
      </c>
      <c r="M10" s="46">
        <v>1059</v>
      </c>
      <c r="N10" s="19">
        <f t="shared" si="2"/>
        <v>11085</v>
      </c>
      <c r="O10" s="31">
        <f t="shared" si="3"/>
        <v>5046.6071999999995</v>
      </c>
      <c r="P10" s="66"/>
      <c r="Q10" s="48">
        <f t="shared" si="5"/>
        <v>178</v>
      </c>
    </row>
    <row r="11" spans="1:17" ht="15" x14ac:dyDescent="0.15">
      <c r="A11" s="32" t="s">
        <v>31</v>
      </c>
      <c r="B11" s="20">
        <v>2778992</v>
      </c>
      <c r="C11" s="20">
        <v>332089</v>
      </c>
      <c r="D11" s="29">
        <f t="shared" si="0"/>
        <v>8435.0606000000007</v>
      </c>
      <c r="E11" s="30">
        <f t="shared" si="1"/>
        <v>0.11949980424556818</v>
      </c>
      <c r="F11" s="1">
        <v>144</v>
      </c>
      <c r="G11" s="2">
        <v>7342</v>
      </c>
      <c r="H11" s="17">
        <v>5641</v>
      </c>
      <c r="I11" s="18">
        <f t="shared" si="4"/>
        <v>0.76831925905747755</v>
      </c>
      <c r="J11" s="5">
        <v>66</v>
      </c>
      <c r="K11" s="67">
        <v>4015</v>
      </c>
      <c r="L11" s="61">
        <v>2</v>
      </c>
      <c r="M11" s="35">
        <v>1340</v>
      </c>
      <c r="N11" s="19">
        <f t="shared" si="2"/>
        <v>12697</v>
      </c>
      <c r="O11" s="31">
        <f t="shared" si="3"/>
        <v>4261.9393999999993</v>
      </c>
      <c r="P11" s="66"/>
      <c r="Q11" s="48">
        <f t="shared" si="5"/>
        <v>210</v>
      </c>
    </row>
    <row r="12" spans="1:17" ht="16" x14ac:dyDescent="0.15">
      <c r="A12" s="32" t="s">
        <v>32</v>
      </c>
      <c r="B12" s="58">
        <v>458777</v>
      </c>
      <c r="C12" s="58">
        <v>63438</v>
      </c>
      <c r="D12" s="29">
        <f t="shared" si="0"/>
        <v>1611.3252000000002</v>
      </c>
      <c r="E12" s="30">
        <f t="shared" si="1"/>
        <v>0.13827633033042197</v>
      </c>
      <c r="F12" s="1">
        <v>39</v>
      </c>
      <c r="G12" s="2">
        <v>2299</v>
      </c>
      <c r="H12" s="17">
        <v>1683</v>
      </c>
      <c r="I12" s="18">
        <f t="shared" si="4"/>
        <v>0.73205741626794263</v>
      </c>
      <c r="J12" s="5">
        <v>8</v>
      </c>
      <c r="K12" s="6">
        <v>510</v>
      </c>
      <c r="L12" s="60"/>
      <c r="M12" s="35"/>
      <c r="N12" s="19">
        <f t="shared" si="2"/>
        <v>2809</v>
      </c>
      <c r="O12" s="31">
        <f t="shared" si="3"/>
        <v>1197.6747999999998</v>
      </c>
      <c r="P12" s="66"/>
      <c r="Q12" s="48">
        <f t="shared" si="5"/>
        <v>47</v>
      </c>
    </row>
    <row r="13" spans="1:17" ht="15" x14ac:dyDescent="0.15">
      <c r="A13" s="32" t="s">
        <v>8</v>
      </c>
      <c r="B13" s="22">
        <v>2058328</v>
      </c>
      <c r="C13" s="22">
        <v>191590</v>
      </c>
      <c r="D13" s="29">
        <f t="shared" si="0"/>
        <v>4866.3860000000004</v>
      </c>
      <c r="E13" s="30">
        <f t="shared" si="1"/>
        <v>9.3080403123311742E-2</v>
      </c>
      <c r="F13" s="1">
        <v>59</v>
      </c>
      <c r="G13" s="2">
        <v>3329</v>
      </c>
      <c r="H13" s="17">
        <v>2532</v>
      </c>
      <c r="I13" s="18">
        <f t="shared" si="4"/>
        <v>0.76058876539501352</v>
      </c>
      <c r="J13" s="5">
        <v>37</v>
      </c>
      <c r="K13" s="6">
        <v>2635</v>
      </c>
      <c r="L13" s="61">
        <v>2</v>
      </c>
      <c r="M13" s="35">
        <v>1570</v>
      </c>
      <c r="N13" s="19">
        <f t="shared" si="2"/>
        <v>7534</v>
      </c>
      <c r="O13" s="31">
        <f t="shared" si="3"/>
        <v>2667.6139999999996</v>
      </c>
      <c r="P13" s="66"/>
      <c r="Q13" s="48">
        <f t="shared" si="5"/>
        <v>96</v>
      </c>
    </row>
    <row r="14" spans="1:17" ht="15" x14ac:dyDescent="0.15">
      <c r="A14" s="32" t="s">
        <v>9</v>
      </c>
      <c r="B14" s="22">
        <v>537630</v>
      </c>
      <c r="C14" s="39">
        <v>60322</v>
      </c>
      <c r="D14" s="29">
        <f t="shared" si="0"/>
        <v>1532.1788000000001</v>
      </c>
      <c r="E14" s="30">
        <f t="shared" si="1"/>
        <v>0.11219984003868831</v>
      </c>
      <c r="F14" s="1">
        <v>19</v>
      </c>
      <c r="G14" s="2">
        <v>1115</v>
      </c>
      <c r="H14" s="17">
        <v>857</v>
      </c>
      <c r="I14" s="18">
        <f t="shared" si="4"/>
        <v>0.76860986547085197</v>
      </c>
      <c r="J14" s="5">
        <v>8</v>
      </c>
      <c r="K14" s="7">
        <v>884</v>
      </c>
      <c r="L14" s="61"/>
      <c r="M14" s="35"/>
      <c r="N14" s="19">
        <f t="shared" si="2"/>
        <v>1999</v>
      </c>
      <c r="O14" s="31">
        <f t="shared" si="3"/>
        <v>466.82119999999986</v>
      </c>
      <c r="P14" s="66"/>
      <c r="Q14" s="48">
        <f t="shared" si="5"/>
        <v>27</v>
      </c>
    </row>
    <row r="15" spans="1:17" ht="16" x14ac:dyDescent="0.15">
      <c r="A15" s="32" t="s">
        <v>10</v>
      </c>
      <c r="B15" s="22">
        <v>567132</v>
      </c>
      <c r="C15" s="39">
        <v>78805</v>
      </c>
      <c r="D15" s="29">
        <f t="shared" si="0"/>
        <v>2001.6470000000002</v>
      </c>
      <c r="E15" s="30">
        <f t="shared" si="1"/>
        <v>0.1389535416798911</v>
      </c>
      <c r="F15" s="1">
        <v>17</v>
      </c>
      <c r="G15" s="2">
        <v>1179</v>
      </c>
      <c r="H15" s="17">
        <v>833</v>
      </c>
      <c r="I15" s="18">
        <f t="shared" si="4"/>
        <v>0.70653095843935543</v>
      </c>
      <c r="J15" s="5">
        <v>11</v>
      </c>
      <c r="K15" s="7">
        <v>658</v>
      </c>
      <c r="L15" s="60"/>
      <c r="M15" s="35"/>
      <c r="N15" s="19">
        <f t="shared" si="2"/>
        <v>1837</v>
      </c>
      <c r="O15" s="31">
        <f t="shared" si="3"/>
        <v>-164.64700000000016</v>
      </c>
      <c r="P15" s="66"/>
      <c r="Q15" s="48">
        <f t="shared" si="5"/>
        <v>28</v>
      </c>
    </row>
    <row r="16" spans="1:17" ht="15" x14ac:dyDescent="0.15">
      <c r="A16" s="32" t="s">
        <v>11</v>
      </c>
      <c r="B16" s="22">
        <v>1291474</v>
      </c>
      <c r="C16" s="39">
        <v>170602</v>
      </c>
      <c r="D16" s="29">
        <f t="shared" si="0"/>
        <v>4333.2908000000007</v>
      </c>
      <c r="E16" s="30">
        <f t="shared" si="1"/>
        <v>0.13209867175026366</v>
      </c>
      <c r="F16" s="1">
        <v>57</v>
      </c>
      <c r="G16" s="2">
        <v>3622</v>
      </c>
      <c r="H16" s="17">
        <v>2554</v>
      </c>
      <c r="I16" s="18">
        <f t="shared" si="4"/>
        <v>0.70513528437327444</v>
      </c>
      <c r="J16" s="5">
        <v>29</v>
      </c>
      <c r="K16" s="6">
        <v>2635</v>
      </c>
      <c r="L16" s="61">
        <v>2</v>
      </c>
      <c r="M16" s="35">
        <v>873</v>
      </c>
      <c r="N16" s="19">
        <f t="shared" si="2"/>
        <v>7130</v>
      </c>
      <c r="O16" s="31">
        <f t="shared" si="3"/>
        <v>2796.7091999999993</v>
      </c>
      <c r="P16" s="66"/>
      <c r="Q16" s="48">
        <f t="shared" si="5"/>
        <v>86</v>
      </c>
    </row>
    <row r="17" spans="1:17" ht="16" x14ac:dyDescent="0.15">
      <c r="A17" s="32" t="s">
        <v>12</v>
      </c>
      <c r="B17" s="22">
        <v>514315</v>
      </c>
      <c r="C17" s="39">
        <v>75641</v>
      </c>
      <c r="D17" s="29">
        <f t="shared" si="0"/>
        <v>1921.2813999999998</v>
      </c>
      <c r="E17" s="30">
        <f t="shared" si="1"/>
        <v>0.14707134732605504</v>
      </c>
      <c r="F17" s="1">
        <v>17</v>
      </c>
      <c r="G17" s="2">
        <v>1497</v>
      </c>
      <c r="H17" s="17">
        <v>1078</v>
      </c>
      <c r="I17" s="18">
        <f t="shared" si="4"/>
        <v>0.72010688042752169</v>
      </c>
      <c r="J17" s="5">
        <v>15</v>
      </c>
      <c r="K17" s="6">
        <v>1189</v>
      </c>
      <c r="L17" s="60"/>
      <c r="M17" s="35"/>
      <c r="N17" s="19">
        <f t="shared" si="2"/>
        <v>2686</v>
      </c>
      <c r="O17" s="31">
        <f t="shared" si="3"/>
        <v>764.71860000000015</v>
      </c>
      <c r="P17" s="66"/>
      <c r="Q17" s="48">
        <f t="shared" si="5"/>
        <v>32</v>
      </c>
    </row>
    <row r="18" spans="1:17" ht="15" x14ac:dyDescent="0.15">
      <c r="A18" s="32" t="s">
        <v>13</v>
      </c>
      <c r="B18" s="22">
        <v>705356</v>
      </c>
      <c r="C18" s="39">
        <v>113535</v>
      </c>
      <c r="D18" s="29">
        <f t="shared" si="0"/>
        <v>2883.7890000000002</v>
      </c>
      <c r="E18" s="30">
        <f t="shared" si="1"/>
        <v>0.16096127345624053</v>
      </c>
      <c r="F18" s="1">
        <v>39</v>
      </c>
      <c r="G18" s="2">
        <v>1894</v>
      </c>
      <c r="H18" s="17">
        <v>1402</v>
      </c>
      <c r="I18" s="18">
        <f t="shared" si="4"/>
        <v>0.74023231256599786</v>
      </c>
      <c r="J18" s="5">
        <v>12</v>
      </c>
      <c r="K18" s="6">
        <v>742</v>
      </c>
      <c r="L18" s="61">
        <v>1</v>
      </c>
      <c r="M18" s="35">
        <v>411</v>
      </c>
      <c r="N18" s="19">
        <f t="shared" si="2"/>
        <v>3047</v>
      </c>
      <c r="O18" s="31">
        <f t="shared" si="3"/>
        <v>163.21099999999979</v>
      </c>
      <c r="P18" s="66"/>
      <c r="Q18" s="48">
        <f t="shared" si="5"/>
        <v>51</v>
      </c>
    </row>
    <row r="19" spans="1:17" ht="16" x14ac:dyDescent="0.15">
      <c r="A19" s="32" t="s">
        <v>14</v>
      </c>
      <c r="B19" s="22">
        <v>524783</v>
      </c>
      <c r="C19" s="39">
        <v>88395</v>
      </c>
      <c r="D19" s="29">
        <f t="shared" si="0"/>
        <v>2245.2330000000002</v>
      </c>
      <c r="E19" s="30">
        <f t="shared" si="1"/>
        <v>0.16844105087245587</v>
      </c>
      <c r="F19" s="1">
        <v>25</v>
      </c>
      <c r="G19" s="2">
        <v>1226</v>
      </c>
      <c r="H19" s="17">
        <v>964</v>
      </c>
      <c r="I19" s="18">
        <f t="shared" si="4"/>
        <v>0.78629690048939638</v>
      </c>
      <c r="J19" s="5">
        <v>12</v>
      </c>
      <c r="K19" s="6">
        <v>1047</v>
      </c>
      <c r="L19" s="60"/>
      <c r="M19" s="35"/>
      <c r="N19" s="19">
        <f t="shared" si="2"/>
        <v>2273</v>
      </c>
      <c r="O19" s="31">
        <f t="shared" si="3"/>
        <v>27.766999999999825</v>
      </c>
      <c r="P19" s="66"/>
      <c r="Q19" s="48">
        <f t="shared" si="5"/>
        <v>37</v>
      </c>
    </row>
    <row r="20" spans="1:17" ht="15" x14ac:dyDescent="0.15">
      <c r="A20" s="32" t="s">
        <v>15</v>
      </c>
      <c r="B20" s="22">
        <v>847917</v>
      </c>
      <c r="C20" s="22">
        <v>118340</v>
      </c>
      <c r="D20" s="29">
        <f t="shared" si="0"/>
        <v>3005.8360000000002</v>
      </c>
      <c r="E20" s="30">
        <f t="shared" si="1"/>
        <v>0.13956554709953922</v>
      </c>
      <c r="F20" s="1">
        <v>60</v>
      </c>
      <c r="G20" s="2">
        <v>3392</v>
      </c>
      <c r="H20" s="17">
        <v>2381</v>
      </c>
      <c r="I20" s="18">
        <f t="shared" si="4"/>
        <v>0.70194575471698117</v>
      </c>
      <c r="J20" s="5">
        <v>21</v>
      </c>
      <c r="K20" s="6">
        <v>1503</v>
      </c>
      <c r="L20" s="61">
        <v>1</v>
      </c>
      <c r="M20" s="35">
        <v>516</v>
      </c>
      <c r="N20" s="19">
        <f t="shared" si="2"/>
        <v>5411</v>
      </c>
      <c r="O20" s="31">
        <f t="shared" si="3"/>
        <v>2405.1639999999998</v>
      </c>
      <c r="P20" s="66"/>
      <c r="Q20" s="48">
        <f t="shared" si="5"/>
        <v>81</v>
      </c>
    </row>
    <row r="21" spans="1:17" ht="15" x14ac:dyDescent="0.15">
      <c r="A21" s="32" t="s">
        <v>33</v>
      </c>
      <c r="B21" s="22">
        <v>224470</v>
      </c>
      <c r="C21" s="22">
        <v>31477</v>
      </c>
      <c r="D21" s="29">
        <f t="shared" si="0"/>
        <v>799.51580000000013</v>
      </c>
      <c r="E21" s="30">
        <f t="shared" si="1"/>
        <v>0.14022809284091414</v>
      </c>
      <c r="F21" s="1">
        <v>13</v>
      </c>
      <c r="G21" s="2">
        <v>728</v>
      </c>
      <c r="H21" s="17">
        <v>628</v>
      </c>
      <c r="I21" s="18">
        <f t="shared" si="4"/>
        <v>0.86263736263736268</v>
      </c>
      <c r="J21" s="5">
        <v>4</v>
      </c>
      <c r="K21" s="6">
        <v>311</v>
      </c>
      <c r="L21" s="61">
        <v>1</v>
      </c>
      <c r="M21" s="46">
        <v>448</v>
      </c>
      <c r="N21" s="19">
        <f t="shared" si="2"/>
        <v>1487</v>
      </c>
      <c r="O21" s="31">
        <f t="shared" si="3"/>
        <v>687.48419999999987</v>
      </c>
      <c r="P21" s="66"/>
      <c r="Q21" s="48">
        <f t="shared" si="5"/>
        <v>17</v>
      </c>
    </row>
    <row r="22" spans="1:17" ht="15" x14ac:dyDescent="0.15">
      <c r="A22" s="32" t="s">
        <v>16</v>
      </c>
      <c r="B22" s="22">
        <v>333392</v>
      </c>
      <c r="C22" s="22">
        <v>45216</v>
      </c>
      <c r="D22" s="29">
        <f t="shared" si="0"/>
        <v>1148.4864</v>
      </c>
      <c r="E22" s="30">
        <f t="shared" si="1"/>
        <v>0.13562413015309305</v>
      </c>
      <c r="F22" s="1">
        <v>14</v>
      </c>
      <c r="G22" s="2">
        <v>1134</v>
      </c>
      <c r="H22" s="17">
        <v>772</v>
      </c>
      <c r="I22" s="18">
        <f t="shared" si="4"/>
        <v>0.6807760141093474</v>
      </c>
      <c r="J22" s="5">
        <v>6</v>
      </c>
      <c r="K22" s="6">
        <v>318</v>
      </c>
      <c r="L22" s="61">
        <v>1</v>
      </c>
      <c r="M22" s="35">
        <v>500</v>
      </c>
      <c r="N22" s="19">
        <f t="shared" si="2"/>
        <v>1952</v>
      </c>
      <c r="O22" s="31">
        <f t="shared" si="3"/>
        <v>803.5136</v>
      </c>
      <c r="P22" s="66"/>
      <c r="Q22" s="48">
        <f t="shared" si="5"/>
        <v>20</v>
      </c>
    </row>
    <row r="23" spans="1:17" ht="16" x14ac:dyDescent="0.15">
      <c r="A23" s="32" t="s">
        <v>17</v>
      </c>
      <c r="B23" s="22">
        <v>101758</v>
      </c>
      <c r="C23" s="22">
        <v>14715</v>
      </c>
      <c r="D23" s="29">
        <f t="shared" si="0"/>
        <v>373.76100000000002</v>
      </c>
      <c r="E23" s="30">
        <f t="shared" si="1"/>
        <v>0.14460779496452367</v>
      </c>
      <c r="F23" s="1">
        <v>3</v>
      </c>
      <c r="G23" s="2">
        <v>155</v>
      </c>
      <c r="H23" s="17">
        <v>127</v>
      </c>
      <c r="I23" s="18">
        <f t="shared" si="4"/>
        <v>0.8193548387096774</v>
      </c>
      <c r="J23" s="5">
        <v>2</v>
      </c>
      <c r="K23" s="6">
        <v>139</v>
      </c>
      <c r="L23" s="60"/>
      <c r="M23" s="40"/>
      <c r="N23" s="19">
        <f t="shared" si="2"/>
        <v>294</v>
      </c>
      <c r="O23" s="31">
        <f t="shared" si="3"/>
        <v>-79.761000000000024</v>
      </c>
      <c r="P23" s="66"/>
      <c r="Q23" s="48">
        <f t="shared" si="5"/>
        <v>5</v>
      </c>
    </row>
    <row r="24" spans="1:17" ht="16" x14ac:dyDescent="0.15">
      <c r="A24" s="32" t="s">
        <v>18</v>
      </c>
      <c r="B24" s="22">
        <v>373077</v>
      </c>
      <c r="C24" s="22">
        <v>46818</v>
      </c>
      <c r="D24" s="29">
        <f t="shared" si="0"/>
        <v>1189.1772000000001</v>
      </c>
      <c r="E24" s="30">
        <f t="shared" si="1"/>
        <v>0.12549152051721227</v>
      </c>
      <c r="F24" s="1">
        <v>30</v>
      </c>
      <c r="G24" s="2">
        <v>1892</v>
      </c>
      <c r="H24" s="17">
        <v>1354</v>
      </c>
      <c r="I24" s="21">
        <f t="shared" si="4"/>
        <v>0.71564482029598309</v>
      </c>
      <c r="J24" s="5">
        <v>9</v>
      </c>
      <c r="K24" s="6">
        <v>505</v>
      </c>
      <c r="L24" s="60"/>
      <c r="M24" s="40"/>
      <c r="N24" s="19">
        <f t="shared" si="2"/>
        <v>2397</v>
      </c>
      <c r="O24" s="31">
        <f t="shared" si="3"/>
        <v>1207.8227999999999</v>
      </c>
      <c r="P24" s="66"/>
      <c r="Q24" s="48">
        <f t="shared" si="5"/>
        <v>39</v>
      </c>
    </row>
    <row r="25" spans="1:17" ht="15" x14ac:dyDescent="0.15">
      <c r="A25" s="32" t="s">
        <v>19</v>
      </c>
      <c r="B25" s="22">
        <v>431988</v>
      </c>
      <c r="C25" s="22">
        <v>43721</v>
      </c>
      <c r="D25" s="29">
        <f t="shared" si="0"/>
        <v>1110.5134</v>
      </c>
      <c r="E25" s="30">
        <f t="shared" si="1"/>
        <v>0.10120882987490393</v>
      </c>
      <c r="F25" s="1">
        <v>11</v>
      </c>
      <c r="G25" s="2">
        <v>574</v>
      </c>
      <c r="H25" s="17">
        <v>479</v>
      </c>
      <c r="I25" s="18">
        <f t="shared" si="4"/>
        <v>0.83449477351916379</v>
      </c>
      <c r="J25" s="5">
        <v>6</v>
      </c>
      <c r="K25" s="7">
        <v>246</v>
      </c>
      <c r="L25" s="61">
        <v>1</v>
      </c>
      <c r="M25" s="35">
        <v>574</v>
      </c>
      <c r="N25" s="19">
        <f t="shared" si="2"/>
        <v>1394</v>
      </c>
      <c r="O25" s="31">
        <f t="shared" si="3"/>
        <v>283.48659999999995</v>
      </c>
      <c r="P25" s="66"/>
      <c r="Q25" s="48">
        <f t="shared" si="5"/>
        <v>17</v>
      </c>
    </row>
    <row r="26" spans="1:17" ht="15" x14ac:dyDescent="0.15">
      <c r="A26" s="32" t="s">
        <v>20</v>
      </c>
      <c r="B26" s="39">
        <v>270883</v>
      </c>
      <c r="C26" s="39">
        <v>33336</v>
      </c>
      <c r="D26" s="29">
        <f t="shared" si="0"/>
        <v>846.73440000000016</v>
      </c>
      <c r="E26" s="30">
        <f t="shared" si="1"/>
        <v>0.1230642011495738</v>
      </c>
      <c r="F26" s="1">
        <v>18</v>
      </c>
      <c r="G26" s="2">
        <v>1431</v>
      </c>
      <c r="H26" s="17">
        <v>1085</v>
      </c>
      <c r="I26" s="18">
        <f t="shared" si="4"/>
        <v>0.75821104122990912</v>
      </c>
      <c r="J26" s="5">
        <v>13</v>
      </c>
      <c r="K26" s="6">
        <v>1226</v>
      </c>
      <c r="L26" s="61"/>
      <c r="M26" s="36"/>
      <c r="N26" s="19">
        <f t="shared" si="2"/>
        <v>2657</v>
      </c>
      <c r="O26" s="31">
        <f t="shared" si="3"/>
        <v>1810.2655999999997</v>
      </c>
      <c r="P26" s="66"/>
      <c r="Q26" s="48">
        <f t="shared" si="5"/>
        <v>31</v>
      </c>
    </row>
    <row r="27" spans="1:17" ht="16" x14ac:dyDescent="0.15">
      <c r="A27" s="32" t="s">
        <v>0</v>
      </c>
      <c r="B27" s="39">
        <v>127723</v>
      </c>
      <c r="C27" s="39">
        <v>14292</v>
      </c>
      <c r="D27" s="29">
        <f t="shared" si="0"/>
        <v>363.01680000000005</v>
      </c>
      <c r="E27" s="30">
        <f t="shared" si="1"/>
        <v>0.11189840514237843</v>
      </c>
      <c r="F27" s="1">
        <v>2</v>
      </c>
      <c r="G27" s="2">
        <v>294</v>
      </c>
      <c r="H27" s="17">
        <v>195</v>
      </c>
      <c r="I27" s="18">
        <f t="shared" si="4"/>
        <v>0.66326530612244894</v>
      </c>
      <c r="J27" s="8">
        <v>0</v>
      </c>
      <c r="K27" s="9">
        <v>0</v>
      </c>
      <c r="L27" s="60"/>
      <c r="M27" s="36"/>
      <c r="N27" s="19">
        <f t="shared" si="2"/>
        <v>294</v>
      </c>
      <c r="O27" s="31">
        <f t="shared" si="3"/>
        <v>-69.016800000000046</v>
      </c>
      <c r="P27" s="66"/>
      <c r="Q27" s="48">
        <f t="shared" si="5"/>
        <v>2</v>
      </c>
    </row>
    <row r="28" spans="1:17" ht="17" thickBot="1" x14ac:dyDescent="0.2">
      <c r="A28" s="33" t="s">
        <v>34</v>
      </c>
      <c r="B28" s="41">
        <v>12506</v>
      </c>
      <c r="C28" s="41">
        <v>1184</v>
      </c>
      <c r="D28" s="29">
        <f t="shared" si="0"/>
        <v>30.073599999999999</v>
      </c>
      <c r="E28" s="30">
        <f t="shared" si="1"/>
        <v>9.4674556213017749E-2</v>
      </c>
      <c r="F28" s="1">
        <v>1</v>
      </c>
      <c r="G28" s="42">
        <v>34</v>
      </c>
      <c r="H28" s="43">
        <v>16</v>
      </c>
      <c r="I28" s="23">
        <f t="shared" si="4"/>
        <v>0.47058823529411764</v>
      </c>
      <c r="J28" s="10">
        <v>1</v>
      </c>
      <c r="K28" s="11">
        <v>5</v>
      </c>
      <c r="L28" s="62"/>
      <c r="M28" s="37"/>
      <c r="N28" s="19">
        <f t="shared" si="2"/>
        <v>39</v>
      </c>
      <c r="O28" s="34">
        <f t="shared" si="3"/>
        <v>8.926400000000001</v>
      </c>
      <c r="P28" s="66"/>
      <c r="Q28" s="48">
        <f t="shared" si="5"/>
        <v>2</v>
      </c>
    </row>
    <row r="29" spans="1:17" ht="42" customHeight="1" x14ac:dyDescent="0.15">
      <c r="A29" s="70" t="s">
        <v>25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56"/>
    </row>
    <row r="30" spans="1:17" ht="15" x14ac:dyDescent="0.15">
      <c r="A30" s="70" t="s">
        <v>26</v>
      </c>
      <c r="B30" s="70"/>
      <c r="C30" s="70"/>
      <c r="D30" s="70"/>
      <c r="E30" s="70"/>
      <c r="F30" s="70"/>
      <c r="G30" s="71"/>
      <c r="H30" s="71"/>
      <c r="I30" s="71"/>
      <c r="J30" s="71"/>
      <c r="K30" s="71"/>
      <c r="L30" s="71"/>
      <c r="M30" s="71"/>
      <c r="N30" s="71"/>
      <c r="O30" s="71"/>
      <c r="P30" s="57"/>
    </row>
  </sheetData>
  <mergeCells count="17">
    <mergeCell ref="O3:O5"/>
    <mergeCell ref="Q3:Q5"/>
    <mergeCell ref="A29:O29"/>
    <mergeCell ref="A30:O30"/>
    <mergeCell ref="A2:O2"/>
    <mergeCell ref="A3:A5"/>
    <mergeCell ref="D3:D5"/>
    <mergeCell ref="E3:E5"/>
    <mergeCell ref="F3:I3"/>
    <mergeCell ref="J3:K3"/>
    <mergeCell ref="L3:M3"/>
    <mergeCell ref="N3:N5"/>
    <mergeCell ref="F4:I4"/>
    <mergeCell ref="J4:K4"/>
    <mergeCell ref="L4:M4"/>
    <mergeCell ref="B3:B4"/>
    <mergeCell ref="C3:C4"/>
  </mergeCells>
  <phoneticPr fontId="4" type="noConversion"/>
  <pageMargins left="0" right="0" top="0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供需統計</vt:lpstr>
    </vt:vector>
  </TitlesOfParts>
  <Company>金諄資訊(股)公司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金諄資訊(股)公司</dc:creator>
  <cp:lastModifiedBy>Microsoft Office 使用者</cp:lastModifiedBy>
  <cp:lastPrinted>2014-12-24T03:51:14Z</cp:lastPrinted>
  <dcterms:created xsi:type="dcterms:W3CDTF">2001-02-06T07:45:53Z</dcterms:created>
  <dcterms:modified xsi:type="dcterms:W3CDTF">2017-04-27T10:47:40Z</dcterms:modified>
</cp:coreProperties>
</file>