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dy/Desktop/"/>
    </mc:Choice>
  </mc:AlternateContent>
  <bookViews>
    <workbookView xWindow="80" yWindow="460" windowWidth="28720" windowHeight="12400"/>
  </bookViews>
  <sheets>
    <sheet name="機構資源分布表" sheetId="3" r:id="rId1"/>
    <sheet name="機構數排序" sheetId="7" state="hidden" r:id="rId2"/>
  </sheets>
  <definedNames>
    <definedName name="pp">#REF!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3" l="1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7" i="3"/>
  <c r="E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L4" i="3"/>
  <c r="M6" i="3"/>
  <c r="L6" i="3"/>
  <c r="G6" i="3"/>
  <c r="H6" i="3"/>
  <c r="I6" i="3"/>
  <c r="F6" i="3"/>
  <c r="C6" i="3"/>
  <c r="B6" i="3"/>
  <c r="D6" i="3"/>
  <c r="J6" i="3"/>
  <c r="F4" i="3"/>
  <c r="I7" i="3"/>
  <c r="K6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N7" i="3"/>
  <c r="P7" i="3"/>
  <c r="N8" i="3"/>
  <c r="P8" i="3"/>
  <c r="N9" i="3"/>
  <c r="P9" i="3"/>
  <c r="N10" i="3"/>
  <c r="P10" i="3"/>
  <c r="N11" i="3"/>
  <c r="N12" i="3"/>
  <c r="P12" i="3"/>
  <c r="N13" i="3"/>
  <c r="P13" i="3"/>
  <c r="N14" i="3"/>
  <c r="P14" i="3"/>
  <c r="N15" i="3"/>
  <c r="N16" i="3"/>
  <c r="P16" i="3"/>
  <c r="N17" i="3"/>
  <c r="N18" i="3"/>
  <c r="N19" i="3"/>
  <c r="O19" i="3"/>
  <c r="N20" i="3"/>
  <c r="P20" i="3"/>
  <c r="N21" i="3"/>
  <c r="P21" i="3"/>
  <c r="N22" i="3"/>
  <c r="P22" i="3"/>
  <c r="N23" i="3"/>
  <c r="O23" i="3"/>
  <c r="N24" i="3"/>
  <c r="P24" i="3"/>
  <c r="N25" i="3"/>
  <c r="P25" i="3"/>
  <c r="N26" i="3"/>
  <c r="P26" i="3"/>
  <c r="N27" i="3"/>
  <c r="O27" i="3"/>
  <c r="N28" i="3"/>
  <c r="P28" i="3"/>
  <c r="P11" i="3"/>
  <c r="P18" i="3"/>
  <c r="P17" i="3"/>
  <c r="P15" i="3"/>
  <c r="O26" i="3"/>
  <c r="O22" i="3"/>
  <c r="O18" i="3"/>
  <c r="O10" i="3"/>
  <c r="O13" i="3"/>
  <c r="O17" i="3"/>
  <c r="N6" i="3"/>
  <c r="P6" i="3"/>
  <c r="P27" i="3"/>
  <c r="O21" i="3"/>
  <c r="O28" i="3"/>
  <c r="O24" i="3"/>
  <c r="O20" i="3"/>
  <c r="O16" i="3"/>
  <c r="O8" i="3"/>
  <c r="P19" i="3"/>
  <c r="O9" i="3"/>
  <c r="O15" i="3"/>
  <c r="O11" i="3"/>
  <c r="P23" i="3"/>
  <c r="O25" i="3"/>
  <c r="O6" i="3"/>
  <c r="O7" i="3"/>
  <c r="O12" i="3"/>
  <c r="O14" i="3"/>
</calcChain>
</file>

<file path=xl/sharedStrings.xml><?xml version="1.0" encoding="utf-8"?>
<sst xmlns="http://schemas.openxmlformats.org/spreadsheetml/2006/main" count="68" uniqueCount="43">
  <si>
    <t>金門縣</t>
  </si>
  <si>
    <t>全國老人福利機構資源分布表</t>
    <phoneticPr fontId="4" type="noConversion"/>
  </si>
  <si>
    <t>縣市別</t>
    <phoneticPr fontId="4" type="noConversion"/>
  </si>
  <si>
    <t>老年人口比率％</t>
    <phoneticPr fontId="4" type="noConversion"/>
  </si>
  <si>
    <t>總床數</t>
    <phoneticPr fontId="4" type="noConversion"/>
  </si>
  <si>
    <t>現有每萬老人床數</t>
    <phoneticPr fontId="4" type="noConversion"/>
  </si>
  <si>
    <t>家數</t>
    <phoneticPr fontId="4" type="noConversion"/>
  </si>
  <si>
    <t>床位數</t>
    <phoneticPr fontId="4" type="noConversion"/>
  </si>
  <si>
    <t>收容人數</t>
    <phoneticPr fontId="4" type="noConversion"/>
  </si>
  <si>
    <t>收容率</t>
    <phoneticPr fontId="4" type="noConversion"/>
  </si>
  <si>
    <t>床數</t>
    <phoneticPr fontId="4" type="noConversion"/>
  </si>
  <si>
    <t>總計</t>
    <phoneticPr fontId="4" type="noConversion"/>
  </si>
  <si>
    <t>桃園縣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</si>
  <si>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</si>
  <si>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</si>
  <si>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</si>
  <si>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</si>
  <si>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</si>
  <si>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</si>
  <si>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</si>
  <si>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</si>
  <si>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澎湖縣</t>
  </si>
  <si>
    <t>基隆市</t>
  </si>
  <si>
    <t>新竹市</t>
  </si>
  <si>
    <t>嘉義市</t>
  </si>
  <si>
    <t>長期照顧、安養機構</t>
    <phoneticPr fontId="4" type="noConversion"/>
  </si>
  <si>
    <r>
      <t>護理之家</t>
    </r>
    <r>
      <rPr>
        <sz val="12"/>
        <color indexed="8"/>
        <rFont val="Times New Roman"/>
        <family val="1"/>
      </rPr>
      <t xml:space="preserve">
(</t>
    </r>
    <r>
      <rPr>
        <sz val="12"/>
        <color indexed="8"/>
        <rFont val="新細明體"/>
        <family val="1"/>
        <charset val="136"/>
      </rPr>
      <t>每半年統計ㄧ次</t>
    </r>
    <r>
      <rPr>
        <sz val="12"/>
        <color indexed="8"/>
        <rFont val="Times New Roman"/>
        <family val="1"/>
      </rPr>
      <t>)</t>
    </r>
    <phoneticPr fontId="4" type="noConversion"/>
  </si>
  <si>
    <t>新北市</t>
  </si>
  <si>
    <t>臺北市</t>
  </si>
  <si>
    <t>臺中市</t>
  </si>
  <si>
    <t>臺南市</t>
  </si>
  <si>
    <t>高雄市</t>
  </si>
  <si>
    <t>宜蘭縣</t>
  </si>
  <si>
    <t>臺東縣</t>
  </si>
  <si>
    <t>連江縣</t>
  </si>
  <si>
    <t>榮民之家</t>
    <phoneticPr fontId="4" type="noConversion"/>
  </si>
  <si>
    <t>桃園市</t>
    <phoneticPr fontId="4" type="noConversion"/>
  </si>
  <si>
    <t>失能老人數</t>
    <phoneticPr fontId="4" type="noConversion"/>
  </si>
  <si>
    <t>每萬人失能老人床數</t>
    <phoneticPr fontId="4" type="noConversion"/>
  </si>
  <si>
    <t>備註:失能老人數=每月底老年人口數*失能率16.4%</t>
    <phoneticPr fontId="4" type="noConversion"/>
  </si>
  <si>
    <t>(104.12.31)</t>
    <phoneticPr fontId="4" type="noConversion"/>
  </si>
  <si>
    <t>104年12月底
人口數</t>
    <phoneticPr fontId="4" type="noConversion"/>
  </si>
  <si>
    <t>104年12月底
老年人口數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</si>
</sst>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_-* #,##0.00_-;\-* #,##0.00_-;_-* &quot;-&quot;??_-;_-@_-"/>
    <numFmt numFmtId="177" formatCode="##,##0"/>
    <numFmt numFmtId="178" formatCode="0.0%"/>
    <numFmt numFmtId="179" formatCode="#,##0_ "/>
    <numFmt numFmtId="180" formatCode="#,##0.0_ "/>
    <numFmt numFmtId="181" formatCode="#,##0;\-#,##0;&quot;－&quot;"/>
    <numFmt numFmtId="182" formatCode="_-* #,##0_-;\-* #,##0_-;_-* &quot;-&quot;??_-;_-@_-"/>
  </numFmts>
  <fonts count="24" x14ac:knownFonts="1">
    <font>
      <sz val="9"/>
      <name val="Times New Roman"/>
      <family val="1"/>
    </font>
    <font>
      <sz val="9"/>
      <name val="Times New Roman"/>
      <family val="1"/>
    </font>
    <font>
      <sz val="12"/>
      <name val="新細明體"/>
      <family val="1"/>
      <charset val="136"/>
    </font>
    <font>
      <sz val="10"/>
      <name val="標楷體"/>
      <family val="4"/>
      <charset val="136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indexed="8"/>
      <name val="Times New Roman"/>
      <family val="1"/>
    </font>
    <font>
      <sz val="14"/>
      <name val="標楷體"/>
      <family val="4"/>
      <charset val="136"/>
    </font>
    <font>
      <b/>
      <sz val="12"/>
      <name val="新細明體"/>
      <family val="1"/>
      <charset val="136"/>
    </font>
    <font>
      <sz val="12"/>
      <name val="細明體"/>
      <family val="3"/>
      <charset val="136"/>
    </font>
    <font>
      <u/>
      <sz val="12"/>
      <color indexed="12"/>
      <name val="新細明體"/>
      <family val="1"/>
      <charset val="136"/>
    </font>
    <font>
      <sz val="14"/>
      <color rgb="FFFF0000"/>
      <name val="標楷體"/>
      <family val="4"/>
      <charset val="136"/>
    </font>
    <font>
      <sz val="14"/>
      <color theme="7"/>
      <name val="標楷體"/>
      <family val="4"/>
      <charset val="136"/>
    </font>
    <font>
      <sz val="14"/>
      <color theme="9" tint="-0.249977111117893"/>
      <name val="標楷體"/>
      <family val="4"/>
      <charset val="136"/>
    </font>
    <font>
      <b/>
      <sz val="12"/>
      <color rgb="FF000000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/>
      <sz val="12"/>
      <color rgb="FF000000"/>
      <name val="Times New Roman"/>
      <family val="1"/>
    </font>
    <font>
      <b/>
      <sz val="12"/>
      <name val="新細明體"/>
      <family val="1"/>
      <charset val="136"/>
      <scheme val="major"/>
    </font>
    <font>
      <sz val="12"/>
      <color rgb="FF000000"/>
      <name val="Times New Roman"/>
      <family val="1"/>
    </font>
    <font>
      <sz val="12"/>
      <name val="新細明體"/>
      <family val="1"/>
      <charset val="136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2" fillId="0" borderId="0">
      <alignment vertical="center"/>
    </xf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7" fillId="0" borderId="1" xfId="0" applyFont="1" applyBorder="1"/>
    <xf numFmtId="177" fontId="7" fillId="0" borderId="1" xfId="3" applyNumberFormat="1" applyFont="1" applyBorder="1" applyAlignment="1">
      <alignment horizontal="right" vertical="center" wrapText="1"/>
    </xf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2" borderId="0" xfId="0" applyFill="1"/>
    <xf numFmtId="0" fontId="8" fillId="0" borderId="1" xfId="0" applyFont="1" applyBorder="1" applyAlignment="1" applyProtection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8" fontId="16" fillId="0" borderId="1" xfId="0" applyNumberFormat="1" applyFont="1" applyFill="1" applyBorder="1" applyAlignment="1">
      <alignment horizontal="center" vertical="center"/>
    </xf>
    <xf numFmtId="38" fontId="16" fillId="0" borderId="1" xfId="0" applyNumberFormat="1" applyFont="1" applyFill="1" applyBorder="1" applyAlignment="1">
      <alignment horizontal="center" vertical="center"/>
    </xf>
    <xf numFmtId="181" fontId="8" fillId="0" borderId="1" xfId="2" applyNumberFormat="1" applyFont="1" applyBorder="1" applyAlignment="1"/>
    <xf numFmtId="10" fontId="14" fillId="0" borderId="1" xfId="3" applyNumberFormat="1" applyFont="1" applyBorder="1" applyAlignment="1" applyProtection="1">
      <alignment horizontal="right" vertical="center"/>
    </xf>
    <xf numFmtId="0" fontId="0" fillId="0" borderId="1" xfId="0" applyBorder="1"/>
    <xf numFmtId="0" fontId="0" fillId="2" borderId="1" xfId="0" applyFill="1" applyBorder="1"/>
    <xf numFmtId="182" fontId="0" fillId="0" borderId="1" xfId="3" applyNumberFormat="1" applyFont="1" applyBorder="1"/>
    <xf numFmtId="182" fontId="0" fillId="0" borderId="0" xfId="3" applyNumberFormat="1" applyFont="1"/>
    <xf numFmtId="10" fontId="16" fillId="0" borderId="1" xfId="3" applyNumberFormat="1" applyFont="1" applyBorder="1" applyAlignment="1" applyProtection="1">
      <alignment horizontal="right" vertical="center"/>
    </xf>
    <xf numFmtId="177" fontId="0" fillId="0" borderId="0" xfId="0" applyNumberFormat="1"/>
    <xf numFmtId="0" fontId="4" fillId="0" borderId="0" xfId="0" applyFont="1" applyAlignment="1">
      <alignment wrapText="1"/>
    </xf>
    <xf numFmtId="177" fontId="8" fillId="0" borderId="1" xfId="3" applyNumberFormat="1" applyFont="1" applyFill="1" applyBorder="1" applyAlignment="1">
      <alignment horizontal="right" vertical="center" wrapText="1"/>
    </xf>
    <xf numFmtId="177" fontId="8" fillId="0" borderId="1" xfId="0" applyNumberFormat="1" applyFont="1" applyBorder="1" applyAlignment="1">
      <alignment horizontal="right" vertical="center" wrapText="1"/>
    </xf>
    <xf numFmtId="181" fontId="2" fillId="0" borderId="1" xfId="2" applyNumberFormat="1" applyFont="1" applyBorder="1" applyAlignment="1"/>
    <xf numFmtId="177" fontId="2" fillId="0" borderId="1" xfId="0" applyNumberFormat="1" applyFont="1" applyBorder="1" applyAlignment="1">
      <alignment horizontal="right" vertical="center" wrapText="1"/>
    </xf>
    <xf numFmtId="181" fontId="2" fillId="0" borderId="1" xfId="2" applyNumberFormat="1" applyFont="1" applyBorder="1" applyAlignment="1">
      <alignment vertical="center"/>
    </xf>
    <xf numFmtId="177" fontId="2" fillId="0" borderId="1" xfId="7" applyNumberFormat="1" applyFont="1" applyBorder="1" applyAlignment="1">
      <alignment horizontal="right" vertical="center" wrapText="1"/>
    </xf>
    <xf numFmtId="177" fontId="8" fillId="0" borderId="1" xfId="7" applyNumberFormat="1" applyFont="1" applyBorder="1" applyAlignment="1">
      <alignment horizontal="righ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179" fontId="18" fillId="0" borderId="1" xfId="0" applyNumberFormat="1" applyFont="1" applyFill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179" fontId="20" fillId="0" borderId="1" xfId="0" applyNumberFormat="1" applyFont="1" applyFill="1" applyBorder="1" applyAlignment="1">
      <alignment horizontal="right" vertical="center"/>
    </xf>
    <xf numFmtId="0" fontId="19" fillId="0" borderId="1" xfId="0" applyFont="1" applyBorder="1" applyAlignment="1">
      <alignment vertical="center" wrapText="1"/>
    </xf>
    <xf numFmtId="0" fontId="21" fillId="2" borderId="1" xfId="0" applyFont="1" applyFill="1" applyBorder="1" applyAlignment="1">
      <alignment horizontal="right" vertical="center" wrapText="1"/>
    </xf>
    <xf numFmtId="182" fontId="21" fillId="2" borderId="1" xfId="3" applyNumberFormat="1" applyFont="1" applyFill="1" applyBorder="1" applyAlignment="1">
      <alignment horizontal="right" vertical="center" wrapText="1"/>
    </xf>
    <xf numFmtId="182" fontId="8" fillId="0" borderId="1" xfId="3" applyNumberFormat="1" applyFont="1" applyFill="1" applyBorder="1" applyAlignment="1">
      <alignment horizontal="right" vertical="center" wrapText="1"/>
    </xf>
    <xf numFmtId="178" fontId="14" fillId="0" borderId="1" xfId="0" applyNumberFormat="1" applyFont="1" applyFill="1" applyBorder="1" applyAlignment="1">
      <alignment horizontal="right" vertical="center"/>
    </xf>
    <xf numFmtId="179" fontId="14" fillId="0" borderId="1" xfId="0" applyNumberFormat="1" applyFont="1" applyFill="1" applyBorder="1" applyAlignment="1">
      <alignment vertical="center"/>
    </xf>
    <xf numFmtId="179" fontId="14" fillId="2" borderId="1" xfId="0" applyNumberFormat="1" applyFont="1" applyFill="1" applyBorder="1" applyAlignment="1">
      <alignment horizontal="right" vertical="center"/>
    </xf>
    <xf numFmtId="179" fontId="14" fillId="0" borderId="1" xfId="0" applyNumberFormat="1" applyFont="1" applyBorder="1" applyAlignment="1">
      <alignment horizontal="center" vertical="center"/>
    </xf>
    <xf numFmtId="180" fontId="14" fillId="0" borderId="1" xfId="0" applyNumberFormat="1" applyFont="1" applyBorder="1" applyAlignment="1">
      <alignment horizontal="center" vertical="center"/>
    </xf>
    <xf numFmtId="182" fontId="14" fillId="0" borderId="1" xfId="3" applyNumberFormat="1" applyFont="1" applyBorder="1" applyAlignment="1" applyProtection="1">
      <alignment horizontal="right" vertical="center"/>
    </xf>
    <xf numFmtId="178" fontId="16" fillId="0" borderId="1" xfId="0" applyNumberFormat="1" applyFont="1" applyFill="1" applyBorder="1" applyAlignment="1">
      <alignment horizontal="right" vertical="center"/>
    </xf>
    <xf numFmtId="0" fontId="22" fillId="2" borderId="1" xfId="0" applyFont="1" applyFill="1" applyBorder="1" applyAlignment="1">
      <alignment horizontal="right" vertical="center" wrapText="1"/>
    </xf>
    <xf numFmtId="182" fontId="22" fillId="2" borderId="1" xfId="3" applyNumberFormat="1" applyFont="1" applyFill="1" applyBorder="1" applyAlignment="1">
      <alignment horizontal="right" vertical="center" wrapText="1"/>
    </xf>
    <xf numFmtId="179" fontId="16" fillId="0" borderId="1" xfId="0" applyNumberFormat="1" applyFont="1" applyBorder="1" applyAlignment="1">
      <alignment horizontal="center" vertical="center"/>
    </xf>
    <xf numFmtId="180" fontId="16" fillId="0" borderId="1" xfId="0" applyNumberFormat="1" applyFont="1" applyBorder="1" applyAlignment="1">
      <alignment horizontal="center" vertical="center"/>
    </xf>
    <xf numFmtId="0" fontId="22" fillId="2" borderId="1" xfId="3" applyNumberFormat="1" applyFont="1" applyFill="1" applyBorder="1" applyAlignment="1">
      <alignment horizontal="right" vertical="center" wrapText="1"/>
    </xf>
    <xf numFmtId="182" fontId="9" fillId="0" borderId="1" xfId="3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9">
    <cellStyle name="一般" xfId="0" builtinId="0"/>
    <cellStyle name="一般 2" xfId="1"/>
    <cellStyle name="一般_92.10外籍與大陸配偶證件別及國籍別" xfId="2"/>
    <cellStyle name="千分位 2" xfId="4"/>
    <cellStyle name="千分位 3" xfId="5"/>
    <cellStyle name="千分位 4" xfId="6"/>
    <cellStyle name="千分位 5" xfId="7"/>
    <cellStyle name="逗號" xfId="3" builtinId="3"/>
    <cellStyle name="超連結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K23" sqref="K23"/>
    </sheetView>
  </sheetViews>
  <sheetFormatPr baseColWidth="10" defaultColWidth="9" defaultRowHeight="12" x14ac:dyDescent="0.15"/>
  <cols>
    <col min="1" max="1" width="10.796875" bestFit="1" customWidth="1"/>
    <col min="2" max="3" width="14.796875" customWidth="1"/>
    <col min="4" max="4" width="11.59765625" bestFit="1" customWidth="1"/>
    <col min="5" max="5" width="14.3984375" style="17" bestFit="1" customWidth="1"/>
    <col min="6" max="6" width="9.3984375" bestFit="1" customWidth="1"/>
    <col min="7" max="7" width="10.59765625" customWidth="1"/>
    <col min="8" max="8" width="11.19921875" customWidth="1"/>
    <col min="9" max="9" width="10.3984375" bestFit="1" customWidth="1"/>
    <col min="10" max="10" width="8" bestFit="1" customWidth="1"/>
    <col min="11" max="11" width="11.59765625" bestFit="1" customWidth="1"/>
    <col min="12" max="12" width="7.59765625" style="6" bestFit="1" customWidth="1"/>
    <col min="13" max="13" width="10" bestFit="1" customWidth="1"/>
    <col min="14" max="14" width="13.3984375" bestFit="1" customWidth="1"/>
    <col min="15" max="15" width="14.19921875" customWidth="1"/>
    <col min="16" max="16" width="14" customWidth="1"/>
  </cols>
  <sheetData>
    <row r="1" spans="1:17" ht="12" hidden="1" customHeight="1" x14ac:dyDescent="0.15">
      <c r="A1" s="14" t="s">
        <v>40</v>
      </c>
      <c r="B1" s="14"/>
      <c r="C1" s="14"/>
      <c r="D1" s="14"/>
      <c r="E1" s="16"/>
      <c r="F1" s="14"/>
      <c r="G1" s="14"/>
      <c r="H1" s="14"/>
      <c r="I1" s="14"/>
      <c r="J1" s="14"/>
      <c r="K1" s="14"/>
      <c r="L1" s="15"/>
      <c r="M1" s="14"/>
      <c r="N1" s="14"/>
      <c r="O1" s="14"/>
      <c r="P1" s="14"/>
    </row>
    <row r="2" spans="1:17" ht="22" x14ac:dyDescent="0.1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14"/>
    </row>
    <row r="3" spans="1:17" ht="51.75" customHeight="1" x14ac:dyDescent="0.15">
      <c r="A3" s="52" t="s">
        <v>2</v>
      </c>
      <c r="B3" s="55" t="s">
        <v>41</v>
      </c>
      <c r="C3" s="55" t="s">
        <v>42</v>
      </c>
      <c r="D3" s="55" t="s">
        <v>3</v>
      </c>
      <c r="E3" s="51" t="s">
        <v>37</v>
      </c>
      <c r="F3" s="56" t="s">
        <v>25</v>
      </c>
      <c r="G3" s="56"/>
      <c r="H3" s="56"/>
      <c r="I3" s="56"/>
      <c r="J3" s="55" t="s">
        <v>26</v>
      </c>
      <c r="K3" s="56"/>
      <c r="L3" s="55" t="s">
        <v>35</v>
      </c>
      <c r="M3" s="56"/>
      <c r="N3" s="57" t="s">
        <v>4</v>
      </c>
      <c r="O3" s="59" t="s">
        <v>38</v>
      </c>
      <c r="P3" s="52" t="s">
        <v>5</v>
      </c>
      <c r="Q3" s="20"/>
    </row>
    <row r="4" spans="1:17" ht="15" customHeight="1" x14ac:dyDescent="0.15">
      <c r="A4" s="52"/>
      <c r="B4" s="55"/>
      <c r="C4" s="55"/>
      <c r="D4" s="55"/>
      <c r="E4" s="51"/>
      <c r="F4" s="56" t="str">
        <f>A1</f>
        <v>(104.12.31)</v>
      </c>
      <c r="G4" s="60"/>
      <c r="H4" s="60"/>
      <c r="I4" s="60"/>
      <c r="J4" s="56" t="s">
        <v>40</v>
      </c>
      <c r="K4" s="60"/>
      <c r="L4" s="56" t="str">
        <f>A1</f>
        <v>(104.12.31)</v>
      </c>
      <c r="M4" s="60"/>
      <c r="N4" s="57"/>
      <c r="O4" s="59"/>
      <c r="P4" s="52"/>
    </row>
    <row r="5" spans="1:17" ht="21" customHeight="1" x14ac:dyDescent="0.15">
      <c r="A5" s="52"/>
      <c r="B5" s="55"/>
      <c r="C5" s="55"/>
      <c r="D5" s="55"/>
      <c r="E5" s="51"/>
      <c r="F5" s="30" t="s">
        <v>6</v>
      </c>
      <c r="G5" s="30" t="s">
        <v>7</v>
      </c>
      <c r="H5" s="9" t="s">
        <v>8</v>
      </c>
      <c r="I5" s="10" t="s">
        <v>9</v>
      </c>
      <c r="J5" s="30" t="s">
        <v>6</v>
      </c>
      <c r="K5" s="11" t="s">
        <v>10</v>
      </c>
      <c r="L5" s="28" t="s">
        <v>6</v>
      </c>
      <c r="M5" s="30" t="s">
        <v>10</v>
      </c>
      <c r="N5" s="58"/>
      <c r="O5" s="59"/>
      <c r="P5" s="52"/>
    </row>
    <row r="6" spans="1:17" ht="15" x14ac:dyDescent="0.15">
      <c r="A6" s="8" t="s">
        <v>11</v>
      </c>
      <c r="B6" s="12">
        <f>SUM(B7:B28)</f>
        <v>23492074</v>
      </c>
      <c r="C6" s="12">
        <f>SUM(C7:C28)</f>
        <v>2938579</v>
      </c>
      <c r="D6" s="13">
        <f>C6/B6</f>
        <v>0.1250881041835642</v>
      </c>
      <c r="E6" s="38">
        <f>SUM(E7:E28)</f>
        <v>481926.95600000006</v>
      </c>
      <c r="F6" s="21">
        <f>SUM(F7:F28)</f>
        <v>1067</v>
      </c>
      <c r="G6" s="21">
        <f>SUM(G7:G28)</f>
        <v>59869</v>
      </c>
      <c r="H6" s="21">
        <f>SUM(H7:H28)</f>
        <v>46264</v>
      </c>
      <c r="I6" s="39">
        <f>H6/G6</f>
        <v>0.77275384589687479</v>
      </c>
      <c r="J6" s="40">
        <f>SUM(J7:J28)</f>
        <v>499</v>
      </c>
      <c r="K6" s="40">
        <f>SUM(K7:K28)</f>
        <v>37032</v>
      </c>
      <c r="L6" s="41">
        <f>SUM(L7:L28)</f>
        <v>16</v>
      </c>
      <c r="M6" s="41">
        <f>SUM(M7:M28)</f>
        <v>7841</v>
      </c>
      <c r="N6" s="42">
        <f>G6+K6+M6</f>
        <v>104742</v>
      </c>
      <c r="O6" s="43">
        <f>N6/E6*10000</f>
        <v>2173.3999041962697</v>
      </c>
      <c r="P6" s="43">
        <f>N6/C6*10000</f>
        <v>356.43758428818825</v>
      </c>
    </row>
    <row r="7" spans="1:17" ht="16" x14ac:dyDescent="0.15">
      <c r="A7" s="7" t="s">
        <v>27</v>
      </c>
      <c r="B7" s="12">
        <v>3970644</v>
      </c>
      <c r="C7" s="12">
        <v>429175</v>
      </c>
      <c r="D7" s="13">
        <f t="shared" ref="D7:D28" si="0">C7/B7</f>
        <v>0.10808700049664488</v>
      </c>
      <c r="E7" s="44">
        <f>C7*0.164</f>
        <v>70384.7</v>
      </c>
      <c r="F7" s="27">
        <v>212</v>
      </c>
      <c r="G7" s="27">
        <v>11006</v>
      </c>
      <c r="H7" s="22">
        <v>8390</v>
      </c>
      <c r="I7" s="39">
        <f>H7/G7</f>
        <v>0.76231146647283299</v>
      </c>
      <c r="J7" s="36">
        <v>81</v>
      </c>
      <c r="K7" s="37">
        <v>6052</v>
      </c>
      <c r="L7" s="31">
        <v>2</v>
      </c>
      <c r="M7" s="32">
        <v>803</v>
      </c>
      <c r="N7" s="42">
        <f t="shared" ref="N7:N28" si="1">G7+K7+M7</f>
        <v>17861</v>
      </c>
      <c r="O7" s="43">
        <f t="shared" ref="O7:O28" si="2">N7/E7*10000</f>
        <v>2537.625364603387</v>
      </c>
      <c r="P7" s="43">
        <f t="shared" ref="P7:P28" si="3">N7/C7*10000</f>
        <v>416.17055979495547</v>
      </c>
    </row>
    <row r="8" spans="1:17" ht="16" x14ac:dyDescent="0.15">
      <c r="A8" s="7" t="s">
        <v>28</v>
      </c>
      <c r="B8" s="12">
        <v>2704810</v>
      </c>
      <c r="C8" s="12">
        <v>399182</v>
      </c>
      <c r="D8" s="13">
        <f t="shared" si="0"/>
        <v>0.14758227010399991</v>
      </c>
      <c r="E8" s="44">
        <f t="shared" ref="E8:E28" si="4">C8*0.164</f>
        <v>65465.848000000005</v>
      </c>
      <c r="F8" s="27">
        <v>110</v>
      </c>
      <c r="G8" s="27">
        <v>5673</v>
      </c>
      <c r="H8" s="22">
        <v>5003</v>
      </c>
      <c r="I8" s="39">
        <f t="shared" ref="I8:I28" si="5">H8/G8</f>
        <v>0.88189670368411777</v>
      </c>
      <c r="J8" s="36">
        <v>19</v>
      </c>
      <c r="K8" s="37">
        <v>1246</v>
      </c>
      <c r="L8" s="31">
        <v>0</v>
      </c>
      <c r="M8" s="32">
        <v>0</v>
      </c>
      <c r="N8" s="42">
        <f t="shared" si="1"/>
        <v>6919</v>
      </c>
      <c r="O8" s="43">
        <f t="shared" si="2"/>
        <v>1056.8869435556687</v>
      </c>
      <c r="P8" s="43">
        <f t="shared" si="3"/>
        <v>173.32945874312972</v>
      </c>
    </row>
    <row r="9" spans="1:17" ht="16" x14ac:dyDescent="0.15">
      <c r="A9" s="7" t="s">
        <v>36</v>
      </c>
      <c r="B9" s="12">
        <v>2105780</v>
      </c>
      <c r="C9" s="12">
        <v>203630</v>
      </c>
      <c r="D9" s="13">
        <f t="shared" si="0"/>
        <v>9.670051002478891E-2</v>
      </c>
      <c r="E9" s="44">
        <f t="shared" si="4"/>
        <v>33395.32</v>
      </c>
      <c r="F9" s="27">
        <v>62</v>
      </c>
      <c r="G9" s="27">
        <v>3464</v>
      </c>
      <c r="H9" s="22">
        <v>2576</v>
      </c>
      <c r="I9" s="39">
        <f t="shared" si="5"/>
        <v>0.74364896073902997</v>
      </c>
      <c r="J9" s="36">
        <v>40</v>
      </c>
      <c r="K9" s="37">
        <v>2787</v>
      </c>
      <c r="L9" s="31">
        <v>2</v>
      </c>
      <c r="M9" s="32">
        <v>1448</v>
      </c>
      <c r="N9" s="42">
        <f t="shared" si="1"/>
        <v>7699</v>
      </c>
      <c r="O9" s="43">
        <f t="shared" si="2"/>
        <v>2305.4128542562253</v>
      </c>
      <c r="P9" s="43">
        <f t="shared" si="3"/>
        <v>378.08770809802093</v>
      </c>
    </row>
    <row r="10" spans="1:17" ht="16" x14ac:dyDescent="0.15">
      <c r="A10" s="7" t="s">
        <v>29</v>
      </c>
      <c r="B10" s="12">
        <v>2744445</v>
      </c>
      <c r="C10" s="12">
        <v>282316</v>
      </c>
      <c r="D10" s="13">
        <f t="shared" si="0"/>
        <v>0.10286815731413819</v>
      </c>
      <c r="E10" s="44">
        <f t="shared" si="4"/>
        <v>46299.824000000001</v>
      </c>
      <c r="F10" s="27">
        <v>65</v>
      </c>
      <c r="G10" s="27">
        <v>4176</v>
      </c>
      <c r="H10" s="22">
        <v>3338</v>
      </c>
      <c r="I10" s="39">
        <f t="shared" si="5"/>
        <v>0.79932950191570884</v>
      </c>
      <c r="J10" s="36">
        <v>61</v>
      </c>
      <c r="K10" s="37">
        <v>5675</v>
      </c>
      <c r="L10" s="31">
        <v>0</v>
      </c>
      <c r="M10" s="32">
        <v>0</v>
      </c>
      <c r="N10" s="42">
        <f t="shared" si="1"/>
        <v>9851</v>
      </c>
      <c r="O10" s="43">
        <f t="shared" si="2"/>
        <v>2127.6538761788811</v>
      </c>
      <c r="P10" s="43">
        <f t="shared" si="3"/>
        <v>348.93523569333655</v>
      </c>
    </row>
    <row r="11" spans="1:17" ht="16" x14ac:dyDescent="0.15">
      <c r="A11" s="7" t="s">
        <v>30</v>
      </c>
      <c r="B11" s="12">
        <v>1885541</v>
      </c>
      <c r="C11" s="12">
        <v>246794</v>
      </c>
      <c r="D11" s="13">
        <f t="shared" si="0"/>
        <v>0.13088763384089766</v>
      </c>
      <c r="E11" s="44">
        <f t="shared" si="4"/>
        <v>40474.216</v>
      </c>
      <c r="F11" s="27">
        <v>107</v>
      </c>
      <c r="G11" s="27">
        <v>5487</v>
      </c>
      <c r="H11" s="22">
        <v>4448</v>
      </c>
      <c r="I11" s="39">
        <f t="shared" si="5"/>
        <v>0.81064333880080186</v>
      </c>
      <c r="J11" s="36">
        <v>70</v>
      </c>
      <c r="K11" s="37">
        <v>4548</v>
      </c>
      <c r="L11" s="31">
        <v>3</v>
      </c>
      <c r="M11" s="32">
        <v>1055</v>
      </c>
      <c r="N11" s="42">
        <f t="shared" si="1"/>
        <v>11090</v>
      </c>
      <c r="O11" s="43">
        <f t="shared" si="2"/>
        <v>2740.0160141458946</v>
      </c>
      <c r="P11" s="43">
        <f t="shared" si="3"/>
        <v>449.36262631992673</v>
      </c>
    </row>
    <row r="12" spans="1:17" ht="16" x14ac:dyDescent="0.15">
      <c r="A12" s="7" t="s">
        <v>31</v>
      </c>
      <c r="B12" s="12">
        <v>2778918</v>
      </c>
      <c r="C12" s="12">
        <v>350448</v>
      </c>
      <c r="D12" s="13">
        <f t="shared" si="0"/>
        <v>0.12610951456646075</v>
      </c>
      <c r="E12" s="44">
        <f t="shared" si="4"/>
        <v>57473.472000000002</v>
      </c>
      <c r="F12" s="27">
        <v>148</v>
      </c>
      <c r="G12" s="27">
        <v>7579</v>
      </c>
      <c r="H12" s="22">
        <v>5911</v>
      </c>
      <c r="I12" s="39">
        <f t="shared" si="5"/>
        <v>0.77991819501253468</v>
      </c>
      <c r="J12" s="36">
        <v>66</v>
      </c>
      <c r="K12" s="37">
        <v>4338</v>
      </c>
      <c r="L12" s="31">
        <v>2</v>
      </c>
      <c r="M12" s="32">
        <v>1324</v>
      </c>
      <c r="N12" s="42">
        <f t="shared" si="1"/>
        <v>13241</v>
      </c>
      <c r="O12" s="43">
        <f t="shared" si="2"/>
        <v>2303.8455028434682</v>
      </c>
      <c r="P12" s="43">
        <f t="shared" si="3"/>
        <v>377.83066246632876</v>
      </c>
      <c r="Q12" s="19"/>
    </row>
    <row r="13" spans="1:17" ht="16" x14ac:dyDescent="0.15">
      <c r="A13" s="29" t="s">
        <v>32</v>
      </c>
      <c r="B13" s="23">
        <v>458117</v>
      </c>
      <c r="C13" s="23">
        <v>65178</v>
      </c>
      <c r="D13" s="18">
        <f t="shared" si="0"/>
        <v>0.14227369864030368</v>
      </c>
      <c r="E13" s="44">
        <f t="shared" si="4"/>
        <v>10689.192000000001</v>
      </c>
      <c r="F13" s="26">
        <v>41</v>
      </c>
      <c r="G13" s="26">
        <v>2361</v>
      </c>
      <c r="H13" s="24">
        <v>1715</v>
      </c>
      <c r="I13" s="45">
        <f t="shared" si="5"/>
        <v>0.72638712409995765</v>
      </c>
      <c r="J13" s="46">
        <v>8</v>
      </c>
      <c r="K13" s="47">
        <v>473</v>
      </c>
      <c r="L13" s="33">
        <v>0</v>
      </c>
      <c r="M13" s="34">
        <v>0</v>
      </c>
      <c r="N13" s="48">
        <f t="shared" si="1"/>
        <v>2834</v>
      </c>
      <c r="O13" s="49">
        <f t="shared" si="2"/>
        <v>2651.2761675531692</v>
      </c>
      <c r="P13" s="49">
        <f t="shared" si="3"/>
        <v>434.80929147871979</v>
      </c>
      <c r="Q13" s="19"/>
    </row>
    <row r="14" spans="1:17" ht="16" x14ac:dyDescent="0.15">
      <c r="A14" s="29" t="s">
        <v>13</v>
      </c>
      <c r="B14" s="23">
        <v>542042</v>
      </c>
      <c r="C14" s="23">
        <v>61960</v>
      </c>
      <c r="D14" s="18">
        <f t="shared" si="0"/>
        <v>0.11430848532032573</v>
      </c>
      <c r="E14" s="44">
        <f t="shared" si="4"/>
        <v>10161.44</v>
      </c>
      <c r="F14" s="26">
        <v>17</v>
      </c>
      <c r="G14" s="26">
        <v>1190</v>
      </c>
      <c r="H14" s="24">
        <v>893</v>
      </c>
      <c r="I14" s="45">
        <f t="shared" si="5"/>
        <v>0.75042016806722689</v>
      </c>
      <c r="J14" s="46">
        <v>10</v>
      </c>
      <c r="K14" s="47">
        <v>976</v>
      </c>
      <c r="L14" s="33">
        <v>0</v>
      </c>
      <c r="M14" s="34">
        <v>0</v>
      </c>
      <c r="N14" s="48">
        <f t="shared" si="1"/>
        <v>2166</v>
      </c>
      <c r="O14" s="49">
        <f t="shared" si="2"/>
        <v>2131.5876489946304</v>
      </c>
      <c r="P14" s="49">
        <f t="shared" si="3"/>
        <v>349.58037443511938</v>
      </c>
      <c r="Q14" s="19"/>
    </row>
    <row r="15" spans="1:17" ht="16" x14ac:dyDescent="0.15">
      <c r="A15" s="29" t="s">
        <v>14</v>
      </c>
      <c r="B15" s="23">
        <v>563912</v>
      </c>
      <c r="C15" s="23">
        <v>80544</v>
      </c>
      <c r="D15" s="18">
        <f t="shared" si="0"/>
        <v>0.1428307962944573</v>
      </c>
      <c r="E15" s="44">
        <f t="shared" si="4"/>
        <v>13209.216</v>
      </c>
      <c r="F15" s="26">
        <v>16</v>
      </c>
      <c r="G15" s="26">
        <v>1084</v>
      </c>
      <c r="H15" s="24">
        <v>817</v>
      </c>
      <c r="I15" s="45">
        <f t="shared" si="5"/>
        <v>0.75369003690036895</v>
      </c>
      <c r="J15" s="46">
        <v>10</v>
      </c>
      <c r="K15" s="47">
        <v>619</v>
      </c>
      <c r="L15" s="33">
        <v>0</v>
      </c>
      <c r="M15" s="34">
        <v>0</v>
      </c>
      <c r="N15" s="48">
        <f t="shared" si="1"/>
        <v>1703</v>
      </c>
      <c r="O15" s="49">
        <f t="shared" si="2"/>
        <v>1289.2513832766456</v>
      </c>
      <c r="P15" s="49">
        <f t="shared" si="3"/>
        <v>211.43722685736989</v>
      </c>
      <c r="Q15" s="19"/>
    </row>
    <row r="16" spans="1:17" ht="16" x14ac:dyDescent="0.15">
      <c r="A16" s="29" t="s">
        <v>15</v>
      </c>
      <c r="B16" s="23">
        <v>1289072</v>
      </c>
      <c r="C16" s="23">
        <v>175785</v>
      </c>
      <c r="D16" s="18">
        <f t="shared" si="0"/>
        <v>0.136365540481835</v>
      </c>
      <c r="E16" s="44">
        <f t="shared" si="4"/>
        <v>28828.74</v>
      </c>
      <c r="F16" s="26">
        <v>54</v>
      </c>
      <c r="G16" s="26">
        <v>3498</v>
      </c>
      <c r="H16" s="24">
        <v>2476</v>
      </c>
      <c r="I16" s="45">
        <f t="shared" si="5"/>
        <v>0.70783304745568898</v>
      </c>
      <c r="J16" s="46">
        <v>33</v>
      </c>
      <c r="K16" s="47">
        <v>2848</v>
      </c>
      <c r="L16" s="33">
        <v>2</v>
      </c>
      <c r="M16" s="34">
        <v>840</v>
      </c>
      <c r="N16" s="48">
        <f t="shared" si="1"/>
        <v>7186</v>
      </c>
      <c r="O16" s="49">
        <f t="shared" si="2"/>
        <v>2492.6514304822199</v>
      </c>
      <c r="P16" s="49">
        <f t="shared" si="3"/>
        <v>408.79483459908408</v>
      </c>
      <c r="Q16" s="19"/>
    </row>
    <row r="17" spans="1:17" ht="16" x14ac:dyDescent="0.15">
      <c r="A17" s="29" t="s">
        <v>16</v>
      </c>
      <c r="B17" s="23">
        <v>509490</v>
      </c>
      <c r="C17" s="23">
        <v>77509</v>
      </c>
      <c r="D17" s="18">
        <f t="shared" si="0"/>
        <v>0.15213056193448352</v>
      </c>
      <c r="E17" s="44">
        <f t="shared" si="4"/>
        <v>12711.476000000001</v>
      </c>
      <c r="F17" s="26">
        <v>18</v>
      </c>
      <c r="G17" s="26">
        <v>1537</v>
      </c>
      <c r="H17" s="24">
        <v>1065</v>
      </c>
      <c r="I17" s="45">
        <f t="shared" si="5"/>
        <v>0.69290826284970719</v>
      </c>
      <c r="J17" s="46">
        <v>15</v>
      </c>
      <c r="K17" s="47">
        <v>1229</v>
      </c>
      <c r="L17" s="35">
        <v>0</v>
      </c>
      <c r="M17" s="34">
        <v>0</v>
      </c>
      <c r="N17" s="48">
        <f t="shared" si="1"/>
        <v>2766</v>
      </c>
      <c r="O17" s="49">
        <f t="shared" si="2"/>
        <v>2175.9864865417676</v>
      </c>
      <c r="P17" s="49">
        <f t="shared" si="3"/>
        <v>356.86178379284985</v>
      </c>
      <c r="Q17" s="19"/>
    </row>
    <row r="18" spans="1:17" ht="16" x14ac:dyDescent="0.15">
      <c r="A18" s="29" t="s">
        <v>17</v>
      </c>
      <c r="B18" s="23">
        <v>699633</v>
      </c>
      <c r="C18" s="23">
        <v>115214</v>
      </c>
      <c r="D18" s="18">
        <f t="shared" si="0"/>
        <v>0.1646777667720076</v>
      </c>
      <c r="E18" s="44">
        <f t="shared" si="4"/>
        <v>18895.096000000001</v>
      </c>
      <c r="F18" s="26">
        <v>39</v>
      </c>
      <c r="G18" s="26">
        <v>1908</v>
      </c>
      <c r="H18" s="24">
        <v>1584</v>
      </c>
      <c r="I18" s="45">
        <f t="shared" si="5"/>
        <v>0.83018867924528306</v>
      </c>
      <c r="J18" s="46">
        <v>12</v>
      </c>
      <c r="K18" s="47">
        <v>742</v>
      </c>
      <c r="L18" s="33">
        <v>1</v>
      </c>
      <c r="M18" s="34">
        <v>401</v>
      </c>
      <c r="N18" s="48">
        <f t="shared" si="1"/>
        <v>3051</v>
      </c>
      <c r="O18" s="49">
        <f t="shared" si="2"/>
        <v>1614.7046831622342</v>
      </c>
      <c r="P18" s="49">
        <f t="shared" si="3"/>
        <v>264.81156803860642</v>
      </c>
      <c r="Q18" s="19"/>
    </row>
    <row r="19" spans="1:17" ht="16" x14ac:dyDescent="0.15">
      <c r="A19" s="29" t="s">
        <v>18</v>
      </c>
      <c r="B19" s="23">
        <v>519839</v>
      </c>
      <c r="C19" s="23">
        <v>89843</v>
      </c>
      <c r="D19" s="18">
        <f t="shared" si="0"/>
        <v>0.17282851036570937</v>
      </c>
      <c r="E19" s="44">
        <f t="shared" si="4"/>
        <v>14734.252</v>
      </c>
      <c r="F19" s="26">
        <v>25</v>
      </c>
      <c r="G19" s="26">
        <v>1226</v>
      </c>
      <c r="H19" s="24">
        <v>978</v>
      </c>
      <c r="I19" s="45">
        <f t="shared" si="5"/>
        <v>0.79771615008156604</v>
      </c>
      <c r="J19" s="46">
        <v>12</v>
      </c>
      <c r="K19" s="47">
        <v>1049</v>
      </c>
      <c r="L19" s="33">
        <v>0</v>
      </c>
      <c r="M19" s="34">
        <v>0</v>
      </c>
      <c r="N19" s="48">
        <f t="shared" si="1"/>
        <v>2275</v>
      </c>
      <c r="O19" s="49">
        <f t="shared" si="2"/>
        <v>1544.0213727849912</v>
      </c>
      <c r="P19" s="49">
        <f t="shared" si="3"/>
        <v>253.21950513673852</v>
      </c>
      <c r="Q19" s="19"/>
    </row>
    <row r="20" spans="1:17" ht="16" x14ac:dyDescent="0.15">
      <c r="A20" s="29" t="s">
        <v>19</v>
      </c>
      <c r="B20" s="23">
        <v>841253</v>
      </c>
      <c r="C20" s="23">
        <v>121896</v>
      </c>
      <c r="D20" s="18">
        <f t="shared" si="0"/>
        <v>0.14489814597986575</v>
      </c>
      <c r="E20" s="44">
        <f t="shared" si="4"/>
        <v>19990.944</v>
      </c>
      <c r="F20" s="26">
        <v>60</v>
      </c>
      <c r="G20" s="26">
        <v>3394</v>
      </c>
      <c r="H20" s="24">
        <v>2399</v>
      </c>
      <c r="I20" s="45">
        <f t="shared" si="5"/>
        <v>0.70683559222156744</v>
      </c>
      <c r="J20" s="46">
        <v>22</v>
      </c>
      <c r="K20" s="47">
        <v>1557</v>
      </c>
      <c r="L20" s="33">
        <v>1</v>
      </c>
      <c r="M20" s="34">
        <v>468</v>
      </c>
      <c r="N20" s="48">
        <f t="shared" si="1"/>
        <v>5419</v>
      </c>
      <c r="O20" s="49">
        <f t="shared" si="2"/>
        <v>2710.7274173745873</v>
      </c>
      <c r="P20" s="49">
        <f t="shared" si="3"/>
        <v>444.55929644943228</v>
      </c>
      <c r="Q20" s="19"/>
    </row>
    <row r="21" spans="1:17" ht="16" x14ac:dyDescent="0.15">
      <c r="A21" s="29" t="s">
        <v>33</v>
      </c>
      <c r="B21" s="23">
        <v>222452</v>
      </c>
      <c r="C21" s="23">
        <v>32084</v>
      </c>
      <c r="D21" s="18">
        <f t="shared" si="0"/>
        <v>0.14422886735115889</v>
      </c>
      <c r="E21" s="44">
        <f t="shared" si="4"/>
        <v>5261.7759999999998</v>
      </c>
      <c r="F21" s="26">
        <v>13</v>
      </c>
      <c r="G21" s="26">
        <v>730</v>
      </c>
      <c r="H21" s="24">
        <v>636</v>
      </c>
      <c r="I21" s="45">
        <f t="shared" si="5"/>
        <v>0.87123287671232874</v>
      </c>
      <c r="J21" s="46">
        <v>4</v>
      </c>
      <c r="K21" s="47">
        <v>311</v>
      </c>
      <c r="L21" s="33">
        <v>1</v>
      </c>
      <c r="M21" s="34">
        <v>448</v>
      </c>
      <c r="N21" s="48">
        <f t="shared" si="1"/>
        <v>1489</v>
      </c>
      <c r="O21" s="49">
        <f t="shared" si="2"/>
        <v>2829.8430035790193</v>
      </c>
      <c r="P21" s="49">
        <f t="shared" si="3"/>
        <v>464.09425258695921</v>
      </c>
      <c r="Q21" s="19"/>
    </row>
    <row r="22" spans="1:17" ht="16" x14ac:dyDescent="0.15">
      <c r="A22" s="29" t="s">
        <v>20</v>
      </c>
      <c r="B22" s="23">
        <v>331945</v>
      </c>
      <c r="C22" s="23">
        <v>46701</v>
      </c>
      <c r="D22" s="18">
        <f t="shared" si="0"/>
        <v>0.14068896955820995</v>
      </c>
      <c r="E22" s="44">
        <f t="shared" si="4"/>
        <v>7658.9639999999999</v>
      </c>
      <c r="F22" s="26">
        <v>15</v>
      </c>
      <c r="G22" s="26">
        <v>1183</v>
      </c>
      <c r="H22" s="24">
        <v>789</v>
      </c>
      <c r="I22" s="45">
        <f t="shared" si="5"/>
        <v>0.66694843617920541</v>
      </c>
      <c r="J22" s="46">
        <v>5</v>
      </c>
      <c r="K22" s="47">
        <v>404</v>
      </c>
      <c r="L22" s="33">
        <v>1</v>
      </c>
      <c r="M22" s="34">
        <v>480</v>
      </c>
      <c r="N22" s="48">
        <f t="shared" si="1"/>
        <v>2067</v>
      </c>
      <c r="O22" s="49">
        <f t="shared" si="2"/>
        <v>2698.7984275680105</v>
      </c>
      <c r="P22" s="49">
        <f t="shared" si="3"/>
        <v>442.60294212115372</v>
      </c>
      <c r="Q22" s="19"/>
    </row>
    <row r="23" spans="1:17" ht="16" x14ac:dyDescent="0.15">
      <c r="A23" s="29" t="s">
        <v>21</v>
      </c>
      <c r="B23" s="23">
        <v>102304</v>
      </c>
      <c r="C23" s="23">
        <v>15108</v>
      </c>
      <c r="D23" s="18">
        <f t="shared" si="0"/>
        <v>0.14767751016578043</v>
      </c>
      <c r="E23" s="44">
        <f t="shared" si="4"/>
        <v>2477.712</v>
      </c>
      <c r="F23" s="26">
        <v>3</v>
      </c>
      <c r="G23" s="26">
        <v>155</v>
      </c>
      <c r="H23" s="24">
        <v>120</v>
      </c>
      <c r="I23" s="45">
        <f t="shared" si="5"/>
        <v>0.77419354838709675</v>
      </c>
      <c r="J23" s="46">
        <v>2</v>
      </c>
      <c r="K23" s="47">
        <v>139</v>
      </c>
      <c r="L23" s="33">
        <v>0</v>
      </c>
      <c r="M23" s="34">
        <v>0</v>
      </c>
      <c r="N23" s="48">
        <f t="shared" si="1"/>
        <v>294</v>
      </c>
      <c r="O23" s="49">
        <f t="shared" si="2"/>
        <v>1186.5785854045992</v>
      </c>
      <c r="P23" s="49">
        <f t="shared" si="3"/>
        <v>194.59888800635423</v>
      </c>
      <c r="Q23" s="19"/>
    </row>
    <row r="24" spans="1:17" ht="16" x14ac:dyDescent="0.15">
      <c r="A24" s="29" t="s">
        <v>22</v>
      </c>
      <c r="B24" s="23">
        <v>372105</v>
      </c>
      <c r="C24" s="23">
        <v>49134</v>
      </c>
      <c r="D24" s="18">
        <f t="shared" si="0"/>
        <v>0.13204337485387188</v>
      </c>
      <c r="E24" s="44">
        <f t="shared" si="4"/>
        <v>8057.9760000000006</v>
      </c>
      <c r="F24" s="26">
        <v>30</v>
      </c>
      <c r="G24" s="26">
        <v>1904</v>
      </c>
      <c r="H24" s="24">
        <v>1328</v>
      </c>
      <c r="I24" s="45">
        <f t="shared" si="5"/>
        <v>0.69747899159663862</v>
      </c>
      <c r="J24" s="46">
        <v>9</v>
      </c>
      <c r="K24" s="47">
        <v>505</v>
      </c>
      <c r="L24" s="33">
        <v>0</v>
      </c>
      <c r="M24" s="34">
        <v>0</v>
      </c>
      <c r="N24" s="48">
        <f t="shared" si="1"/>
        <v>2409</v>
      </c>
      <c r="O24" s="49">
        <f t="shared" si="2"/>
        <v>2989.5844812642777</v>
      </c>
      <c r="P24" s="49">
        <f t="shared" si="3"/>
        <v>490.29185492734155</v>
      </c>
      <c r="Q24" s="19"/>
    </row>
    <row r="25" spans="1:17" ht="16" x14ac:dyDescent="0.15">
      <c r="A25" s="29" t="s">
        <v>23</v>
      </c>
      <c r="B25" s="23">
        <v>434060</v>
      </c>
      <c r="C25" s="23">
        <v>45572</v>
      </c>
      <c r="D25" s="18">
        <f t="shared" si="0"/>
        <v>0.10499009353545592</v>
      </c>
      <c r="E25" s="44">
        <f t="shared" si="4"/>
        <v>7473.808</v>
      </c>
      <c r="F25" s="26">
        <v>11</v>
      </c>
      <c r="G25" s="26">
        <v>574</v>
      </c>
      <c r="H25" s="24">
        <v>486</v>
      </c>
      <c r="I25" s="45">
        <f t="shared" si="5"/>
        <v>0.84668989547038331</v>
      </c>
      <c r="J25" s="46">
        <v>6</v>
      </c>
      <c r="K25" s="47">
        <v>267</v>
      </c>
      <c r="L25" s="33">
        <v>1</v>
      </c>
      <c r="M25" s="34">
        <v>574</v>
      </c>
      <c r="N25" s="48">
        <f t="shared" si="1"/>
        <v>1415</v>
      </c>
      <c r="O25" s="49">
        <f t="shared" si="2"/>
        <v>1893.2785000631538</v>
      </c>
      <c r="P25" s="49">
        <f t="shared" si="3"/>
        <v>310.49767401035723</v>
      </c>
      <c r="Q25" s="19"/>
    </row>
    <row r="26" spans="1:17" ht="16" x14ac:dyDescent="0.15">
      <c r="A26" s="29" t="s">
        <v>24</v>
      </c>
      <c r="B26" s="23">
        <v>270366</v>
      </c>
      <c r="C26" s="23">
        <v>34434</v>
      </c>
      <c r="D26" s="18">
        <f t="shared" si="0"/>
        <v>0.12736068884401144</v>
      </c>
      <c r="E26" s="44">
        <f t="shared" si="4"/>
        <v>5647.1760000000004</v>
      </c>
      <c r="F26" s="26">
        <v>18</v>
      </c>
      <c r="G26" s="26">
        <v>1412</v>
      </c>
      <c r="H26" s="24">
        <v>1094</v>
      </c>
      <c r="I26" s="45">
        <f t="shared" si="5"/>
        <v>0.77478753541076484</v>
      </c>
      <c r="J26" s="46">
        <v>13</v>
      </c>
      <c r="K26" s="47">
        <v>1262</v>
      </c>
      <c r="L26" s="33">
        <v>0</v>
      </c>
      <c r="M26" s="34">
        <v>0</v>
      </c>
      <c r="N26" s="48">
        <f t="shared" si="1"/>
        <v>2674</v>
      </c>
      <c r="O26" s="49">
        <f t="shared" si="2"/>
        <v>4735.1100797991776</v>
      </c>
      <c r="P26" s="49">
        <f t="shared" si="3"/>
        <v>776.5580530870651</v>
      </c>
      <c r="Q26" s="19"/>
    </row>
    <row r="27" spans="1:17" ht="16" x14ac:dyDescent="0.15">
      <c r="A27" s="29" t="s">
        <v>0</v>
      </c>
      <c r="B27" s="23">
        <v>132799</v>
      </c>
      <c r="C27" s="23">
        <v>14841</v>
      </c>
      <c r="D27" s="18">
        <f t="shared" si="0"/>
        <v>0.11175535960361148</v>
      </c>
      <c r="E27" s="44">
        <f t="shared" si="4"/>
        <v>2433.924</v>
      </c>
      <c r="F27" s="26">
        <v>2</v>
      </c>
      <c r="G27" s="26">
        <v>294</v>
      </c>
      <c r="H27" s="24">
        <v>197</v>
      </c>
      <c r="I27" s="45">
        <f t="shared" si="5"/>
        <v>0.67006802721088432</v>
      </c>
      <c r="J27" s="46">
        <v>0</v>
      </c>
      <c r="K27" s="50">
        <v>0</v>
      </c>
      <c r="L27" s="33">
        <v>0</v>
      </c>
      <c r="M27" s="34">
        <v>0</v>
      </c>
      <c r="N27" s="48">
        <f t="shared" si="1"/>
        <v>294</v>
      </c>
      <c r="O27" s="49">
        <f t="shared" si="2"/>
        <v>1207.925966464031</v>
      </c>
      <c r="P27" s="49">
        <f t="shared" si="3"/>
        <v>198.09985850010105</v>
      </c>
      <c r="Q27" s="19"/>
    </row>
    <row r="28" spans="1:17" ht="16" x14ac:dyDescent="0.15">
      <c r="A28" s="29" t="s">
        <v>34</v>
      </c>
      <c r="B28" s="25">
        <v>12547</v>
      </c>
      <c r="C28" s="25">
        <v>1231</v>
      </c>
      <c r="D28" s="18">
        <f t="shared" si="0"/>
        <v>9.811110225551925E-2</v>
      </c>
      <c r="E28" s="44">
        <f t="shared" si="4"/>
        <v>201.88400000000001</v>
      </c>
      <c r="F28" s="26">
        <v>1</v>
      </c>
      <c r="G28" s="26">
        <v>34</v>
      </c>
      <c r="H28" s="24">
        <v>21</v>
      </c>
      <c r="I28" s="45">
        <f t="shared" si="5"/>
        <v>0.61764705882352944</v>
      </c>
      <c r="J28" s="46">
        <v>1</v>
      </c>
      <c r="K28" s="47">
        <v>5</v>
      </c>
      <c r="L28" s="33">
        <v>0</v>
      </c>
      <c r="M28" s="34">
        <v>0</v>
      </c>
      <c r="N28" s="48">
        <f t="shared" si="1"/>
        <v>39</v>
      </c>
      <c r="O28" s="49">
        <f t="shared" si="2"/>
        <v>1931.802421192368</v>
      </c>
      <c r="P28" s="49">
        <f t="shared" si="3"/>
        <v>316.81559707554834</v>
      </c>
      <c r="Q28" s="19"/>
    </row>
    <row r="29" spans="1:17" ht="13" x14ac:dyDescent="0.15">
      <c r="A29" s="53" t="s">
        <v>39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</row>
  </sheetData>
  <mergeCells count="16">
    <mergeCell ref="E3:E5"/>
    <mergeCell ref="P3:P5"/>
    <mergeCell ref="A29:P29"/>
    <mergeCell ref="A2:O2"/>
    <mergeCell ref="A3:A5"/>
    <mergeCell ref="B3:B5"/>
    <mergeCell ref="C3:C5"/>
    <mergeCell ref="D3:D5"/>
    <mergeCell ref="F3:I3"/>
    <mergeCell ref="J3:K3"/>
    <mergeCell ref="L3:M3"/>
    <mergeCell ref="N3:N5"/>
    <mergeCell ref="O3:O5"/>
    <mergeCell ref="F4:I4"/>
    <mergeCell ref="J4:K4"/>
    <mergeCell ref="L4:M4"/>
  </mergeCells>
  <phoneticPr fontId="4" type="noConversion"/>
  <pageMargins left="0.25" right="0.25" top="0.75" bottom="0.75" header="0.3" footer="0.3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G9" sqref="G9"/>
    </sheetView>
  </sheetViews>
  <sheetFormatPr baseColWidth="10" defaultColWidth="9" defaultRowHeight="12" x14ac:dyDescent="0.15"/>
  <cols>
    <col min="1" max="2" width="12" customWidth="1"/>
  </cols>
  <sheetData>
    <row r="2" spans="1:2" ht="20" x14ac:dyDescent="0.25">
      <c r="A2" s="3" t="s">
        <v>27</v>
      </c>
      <c r="B2" s="2">
        <v>207</v>
      </c>
    </row>
    <row r="3" spans="1:2" ht="20" x14ac:dyDescent="0.25">
      <c r="A3" s="4" t="s">
        <v>31</v>
      </c>
      <c r="B3" s="2">
        <v>141</v>
      </c>
    </row>
    <row r="4" spans="1:2" ht="20" x14ac:dyDescent="0.25">
      <c r="A4" s="3" t="s">
        <v>28</v>
      </c>
      <c r="B4" s="2">
        <v>112</v>
      </c>
    </row>
    <row r="5" spans="1:2" ht="20" x14ac:dyDescent="0.25">
      <c r="A5" s="4" t="s">
        <v>30</v>
      </c>
      <c r="B5" s="2">
        <v>112</v>
      </c>
    </row>
    <row r="6" spans="1:2" ht="20" x14ac:dyDescent="0.25">
      <c r="A6" s="5" t="s">
        <v>29</v>
      </c>
      <c r="B6" s="2">
        <v>64</v>
      </c>
    </row>
    <row r="7" spans="1:2" ht="20" x14ac:dyDescent="0.25">
      <c r="A7" s="4" t="s">
        <v>19</v>
      </c>
      <c r="B7" s="2">
        <v>58</v>
      </c>
    </row>
    <row r="8" spans="1:2" ht="20" x14ac:dyDescent="0.25">
      <c r="A8" s="3" t="s">
        <v>12</v>
      </c>
      <c r="B8" s="2">
        <v>58</v>
      </c>
    </row>
    <row r="9" spans="1:2" ht="20" x14ac:dyDescent="0.25">
      <c r="A9" s="5" t="s">
        <v>15</v>
      </c>
      <c r="B9" s="2">
        <v>56</v>
      </c>
    </row>
    <row r="10" spans="1:2" ht="20" x14ac:dyDescent="0.25">
      <c r="A10" s="1" t="s">
        <v>32</v>
      </c>
      <c r="B10" s="2">
        <v>39</v>
      </c>
    </row>
    <row r="11" spans="1:2" ht="20" x14ac:dyDescent="0.25">
      <c r="A11" s="1" t="s">
        <v>17</v>
      </c>
      <c r="B11" s="2">
        <v>36</v>
      </c>
    </row>
    <row r="12" spans="1:2" ht="20" x14ac:dyDescent="0.25">
      <c r="A12" s="1" t="s">
        <v>22</v>
      </c>
      <c r="B12" s="2">
        <v>30</v>
      </c>
    </row>
    <row r="13" spans="1:2" ht="20" x14ac:dyDescent="0.25">
      <c r="A13" s="1" t="s">
        <v>18</v>
      </c>
      <c r="B13" s="2">
        <v>25</v>
      </c>
    </row>
    <row r="14" spans="1:2" ht="20" x14ac:dyDescent="0.25">
      <c r="A14" s="1" t="s">
        <v>13</v>
      </c>
      <c r="B14" s="2">
        <v>19</v>
      </c>
    </row>
    <row r="15" spans="1:2" ht="20" x14ac:dyDescent="0.25">
      <c r="A15" s="1" t="s">
        <v>24</v>
      </c>
      <c r="B15" s="2">
        <v>18</v>
      </c>
    </row>
    <row r="16" spans="1:2" ht="20" x14ac:dyDescent="0.25">
      <c r="A16" s="1" t="s">
        <v>16</v>
      </c>
      <c r="B16" s="2">
        <v>17</v>
      </c>
    </row>
    <row r="17" spans="1:2" ht="20" x14ac:dyDescent="0.25">
      <c r="A17" s="1" t="s">
        <v>14</v>
      </c>
      <c r="B17" s="2">
        <v>17</v>
      </c>
    </row>
    <row r="18" spans="1:2" ht="20" x14ac:dyDescent="0.25">
      <c r="A18" s="1" t="s">
        <v>20</v>
      </c>
      <c r="B18" s="2">
        <v>14</v>
      </c>
    </row>
    <row r="19" spans="1:2" ht="20" x14ac:dyDescent="0.25">
      <c r="A19" s="1" t="s">
        <v>33</v>
      </c>
      <c r="B19" s="2">
        <v>13</v>
      </c>
    </row>
    <row r="20" spans="1:2" ht="20" x14ac:dyDescent="0.25">
      <c r="A20" s="1" t="s">
        <v>23</v>
      </c>
      <c r="B20" s="2">
        <v>11</v>
      </c>
    </row>
    <row r="21" spans="1:2" ht="20" x14ac:dyDescent="0.25">
      <c r="A21" s="1" t="s">
        <v>21</v>
      </c>
      <c r="B21" s="2">
        <v>3</v>
      </c>
    </row>
    <row r="22" spans="1:2" ht="20" x14ac:dyDescent="0.25">
      <c r="A22" s="1" t="s">
        <v>0</v>
      </c>
      <c r="B22" s="2">
        <v>2</v>
      </c>
    </row>
    <row r="23" spans="1:2" ht="20" x14ac:dyDescent="0.25">
      <c r="A23" s="1" t="s">
        <v>34</v>
      </c>
      <c r="B23" s="2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機構資源分布表</vt:lpstr>
      <vt:lpstr>機構數排序</vt:lpstr>
    </vt:vector>
  </TitlesOfParts>
  <Company>金諄資訊(股)公司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林宜慶</dc:creator>
  <cp:lastModifiedBy>Microsoft Office 使用者</cp:lastModifiedBy>
  <cp:lastPrinted>2016-04-06T08:44:56Z</cp:lastPrinted>
  <dcterms:created xsi:type="dcterms:W3CDTF">2001-02-06T07:45:53Z</dcterms:created>
  <dcterms:modified xsi:type="dcterms:W3CDTF">2017-04-27T10:48:42Z</dcterms:modified>
</cp:coreProperties>
</file>