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C6EFCE"/>
        <bgColor rgb="00C6EFCE"/>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xf>
    <xf numFmtId="0" fontId="0" fillId="2" borderId="0" applyAlignment="1" pivotButton="0" quotePrefix="0" xfId="0">
      <alignment/>
    </xf>
    <xf numFmtId="0" fontId="0" fillId="3" borderId="0" applyAlignment="1" pivotButton="0" quotePrefix="0" xfId="0">
      <alignment/>
    </xf>
    <xf numFmtId="0" fontId="0" fillId="4" borderId="0" applyAlignment="1" pivotButton="0" quotePrefix="0" xfId="0">
      <alignment/>
    </xf>
    <xf numFmtId="0" fontId="1" fillId="0" borderId="1" applyAlignment="1" pivotButton="0" quotePrefix="0" xfId="0">
      <alignment horizontal="center" vertical="top"/>
    </xf>
    <xf numFmtId="0" fontId="0" fillId="3" borderId="0" pivotButton="0" quotePrefix="0" xfId="0"/>
    <xf numFmtId="0" fontId="0" fillId="2"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9"/>
  <sheetViews>
    <sheetView workbookViewId="0">
      <selection activeCell="A1" sqref="A1"/>
    </sheetView>
  </sheetViews>
  <sheetFormatPr baseColWidth="8" defaultRowHeight="15"/>
  <cols>
    <col width="36" customWidth="1" min="1" max="1"/>
    <col width="50" customWidth="1" min="2" max="2"/>
    <col width="26" customWidth="1" min="3" max="3"/>
    <col width="50" customWidth="1" min="4" max="4"/>
  </cols>
  <sheetData>
    <row r="1">
      <c r="A1" s="1" t="inlineStr">
        <is>
          <t>Domain</t>
        </is>
      </c>
      <c r="B1" s="1" t="inlineStr">
        <is>
          <t>URL</t>
        </is>
      </c>
      <c r="C1" s="1" t="inlineStr">
        <is>
          <t>Status</t>
        </is>
      </c>
      <c r="D1" s="1" t="inlineStr">
        <is>
          <t>PyAP</t>
        </is>
      </c>
    </row>
    <row r="2">
      <c r="A2" s="2" t="inlineStr">
        <is>
          <t>umbrawindowtinting.com</t>
        </is>
      </c>
      <c r="B2" s="2">
        <f>HYPERLINK("http://umbrawindowtinting.com", "http://umbrawindowtinting.com")</f>
        <v/>
      </c>
      <c r="C2" s="2" t="inlineStr">
        <is>
          <t>Unreachable</t>
        </is>
      </c>
      <c r="D2" s="2" t="inlineStr">
        <is>
          <t>N/A</t>
        </is>
      </c>
    </row>
    <row r="3">
      <c r="A3" s="3" t="inlineStr">
        <is>
          <t>embcmonroe.org</t>
        </is>
      </c>
      <c r="B3" s="3">
        <f>HYPERLINK("http://embcmonroe.org", "http://embcmonroe.org")</f>
        <v/>
      </c>
      <c r="C3" s="3" t="inlineStr">
        <is>
          <t>Reachable</t>
        </is>
      </c>
      <c r="D3" s="3" t="inlineStr">
        <is>
          <t>['503 Maurice St. Monroe, NC 28112', '503 Maurice Street Monroe, NC 28112']</t>
        </is>
      </c>
    </row>
    <row r="4">
      <c r="A4" s="2" t="inlineStr">
        <is>
          <t>caffeygroup.com</t>
        </is>
      </c>
      <c r="B4" s="2">
        <f>HYPERLINK("http://caffeygroup.com", "http://caffeygroup.com")</f>
        <v/>
      </c>
      <c r="C4" s="2" t="inlineStr">
        <is>
          <t>Unreachable</t>
        </is>
      </c>
      <c r="D4" s="2" t="inlineStr">
        <is>
          <t>N/A</t>
        </is>
      </c>
    </row>
    <row r="5">
      <c r="A5" s="3" t="inlineStr">
        <is>
          <t>sk4designs.com</t>
        </is>
      </c>
      <c r="B5" s="3">
        <f>HYPERLINK("http://sk4designs.com", "http://sk4designs.com")</f>
        <v/>
      </c>
      <c r="C5" s="3" t="inlineStr">
        <is>
          <t>Reachable</t>
        </is>
      </c>
      <c r="D5" s="3" t="inlineStr">
        <is>
          <t>['7 Architecture RANCH ENTRANC']</t>
        </is>
      </c>
    </row>
    <row r="6">
      <c r="A6" s="4" t="inlineStr">
        <is>
          <t>draftingdesign.com</t>
        </is>
      </c>
      <c r="B6" s="4">
        <f>HYPERLINK("http://draftingdesign.com", "http://draftingdesign.com")</f>
        <v/>
      </c>
      <c r="C6" s="4" t="inlineStr">
        <is>
          <t>Reachable - No Addresses</t>
        </is>
      </c>
      <c r="D6" s="4" t="inlineStr">
        <is>
          <t>N/A</t>
        </is>
      </c>
    </row>
    <row r="7">
      <c r="A7" s="2" t="inlineStr">
        <is>
          <t>truesdail.com</t>
        </is>
      </c>
      <c r="B7" s="2">
        <f>HYPERLINK("http://truesdail.com", "http://truesdail.com")</f>
        <v/>
      </c>
      <c r="C7" s="2" t="inlineStr">
        <is>
          <t>Unreachable</t>
        </is>
      </c>
      <c r="D7" s="2" t="inlineStr">
        <is>
          <t>N/A</t>
        </is>
      </c>
    </row>
    <row r="8">
      <c r="A8" s="2" t="inlineStr">
        <is>
          <t>seedsourceag.com</t>
        </is>
      </c>
      <c r="B8" s="2">
        <f>HYPERLINK("http://seedsourceag.com", "http://seedsourceag.com")</f>
        <v/>
      </c>
      <c r="C8" s="2" t="inlineStr">
        <is>
          <t>Unreachable</t>
        </is>
      </c>
      <c r="D8" s="2" t="inlineStr">
        <is>
          <t>N/A</t>
        </is>
      </c>
    </row>
    <row r="9">
      <c r="A9" s="2" t="inlineStr">
        <is>
          <t>romebeerfest.com</t>
        </is>
      </c>
      <c r="B9" s="2">
        <f>HYPERLINK("http://romebeerfest.com", "http://romebeerfest.com")</f>
        <v/>
      </c>
      <c r="C9" s="2" t="inlineStr">
        <is>
          <t>Unreachable</t>
        </is>
      </c>
      <c r="D9" s="2" t="inlineStr">
        <is>
          <t>N/A</t>
        </is>
      </c>
    </row>
    <row r="10">
      <c r="A10" s="4" t="inlineStr">
        <is>
          <t>beerock.com</t>
        </is>
      </c>
      <c r="B10" s="4">
        <f>HYPERLINK("http://beerock.com", "http://beerock.com")</f>
        <v/>
      </c>
      <c r="C10" s="4" t="inlineStr">
        <is>
          <t>Reachable - No Addresses</t>
        </is>
      </c>
      <c r="D10" s="4" t="inlineStr">
        <is>
          <t>N/A</t>
        </is>
      </c>
    </row>
    <row r="11">
      <c r="A11" s="3" t="inlineStr">
        <is>
          <t>cabwhp.org</t>
        </is>
      </c>
      <c r="B11" s="3">
        <f>HYPERLINK("http://cabwhp.org", "http://cabwhp.org")</f>
        <v/>
      </c>
      <c r="C11" s="3" t="inlineStr">
        <is>
          <t>Reachable</t>
        </is>
      </c>
      <c r="D11" s="3" t="inlineStr">
        <is>
          <t>['9800 S. La Cienega Blvd., Suite 905Inglewood, CA 90301']</t>
        </is>
      </c>
    </row>
    <row r="12">
      <c r="A12" s="4" t="inlineStr">
        <is>
          <t>saintmlc.com</t>
        </is>
      </c>
      <c r="B12" s="4">
        <f>HYPERLINK("http://saintmlc.com", "http://saintmlc.com")</f>
        <v/>
      </c>
      <c r="C12" s="4" t="inlineStr">
        <is>
          <t>Reachable - No Addresses</t>
        </is>
      </c>
      <c r="D12" s="4" t="inlineStr">
        <is>
          <t>N/A</t>
        </is>
      </c>
    </row>
    <row r="13">
      <c r="A13" s="3" t="inlineStr">
        <is>
          <t>dillonmusic.com</t>
        </is>
      </c>
      <c r="B13" s="3">
        <f>HYPERLINK("http://dillonmusic.com", "http://dillonmusic.com")</f>
        <v/>
      </c>
      <c r="C13" s="3" t="inlineStr">
        <is>
          <t>Reachable</t>
        </is>
      </c>
      <c r="D13" s="3" t="inlineStr">
        <is>
          <t>['7326343399 325 Fulton Street, Woodbridge, NJ 07095']</t>
        </is>
      </c>
    </row>
    <row r="14">
      <c r="A14" s="4" t="inlineStr">
        <is>
          <t>societyfortheblind.org</t>
        </is>
      </c>
      <c r="B14" s="4">
        <f>HYPERLINK("http://societyfortheblind.org", "http://societyfortheblind.org")</f>
        <v/>
      </c>
      <c r="C14" s="4" t="inlineStr">
        <is>
          <t>Reachable - No Addresses</t>
        </is>
      </c>
      <c r="D14" s="4" t="inlineStr">
        <is>
          <t>N/A</t>
        </is>
      </c>
    </row>
    <row r="15">
      <c r="A15" s="3" t="inlineStr">
        <is>
          <t>perfectsearchinc.com</t>
        </is>
      </c>
      <c r="B15" s="3">
        <f>HYPERLINK("http://perfectsearchinc.com", "http://perfectsearchinc.com")</f>
        <v/>
      </c>
      <c r="C15" s="3" t="inlineStr">
        <is>
          <t>Reachable</t>
        </is>
      </c>
      <c r="D15" s="3" t="inlineStr">
        <is>
          <t>['the107gr']</t>
        </is>
      </c>
    </row>
    <row r="16">
      <c r="A16" s="3" t="inlineStr">
        <is>
          <t>wyandottewinery.com</t>
        </is>
      </c>
      <c r="B16" s="3">
        <f>HYPERLINK("http://wyandottewinery.com", "http://wyandottewinery.com")</f>
        <v/>
      </c>
      <c r="C16" s="3" t="inlineStr">
        <is>
          <t>Reachable</t>
        </is>
      </c>
      <c r="D16" s="3" t="inlineStr">
        <is>
          <t>['4640 Wyandotte Dr Columbus, Ohio 43230']</t>
        </is>
      </c>
    </row>
    <row r="17">
      <c r="A17" s="2" t="inlineStr">
        <is>
          <t>thespiritofblackjackmountain.com</t>
        </is>
      </c>
      <c r="B17" s="2">
        <f>HYPERLINK("http://thespiritofblackjackmountain.com", "http://thespiritofblackjackmountain.com")</f>
        <v/>
      </c>
      <c r="C17" s="2" t="inlineStr">
        <is>
          <t>Unreachable</t>
        </is>
      </c>
      <c r="D17" s="2" t="inlineStr">
        <is>
          <t>N/A</t>
        </is>
      </c>
    </row>
    <row r="18">
      <c r="A18" s="2" t="inlineStr">
        <is>
          <t>kingdomtel.com</t>
        </is>
      </c>
      <c r="B18" s="2">
        <f>HYPERLINK("http://kingdomtel.com", "http://kingdomtel.com")</f>
        <v/>
      </c>
      <c r="C18" s="2" t="inlineStr">
        <is>
          <t>Unreachable</t>
        </is>
      </c>
      <c r="D18" s="2" t="inlineStr">
        <is>
          <t>N/A</t>
        </is>
      </c>
    </row>
    <row r="19">
      <c r="A19" s="2" t="inlineStr">
        <is>
          <t>triadstage.org</t>
        </is>
      </c>
      <c r="B19" s="2">
        <f>HYPERLINK("http://triadstage.org", "http://triadstage.org")</f>
        <v/>
      </c>
      <c r="C19" s="2" t="inlineStr">
        <is>
          <t>Unreachable</t>
        </is>
      </c>
      <c r="D19" s="2" t="inlineStr">
        <is>
          <t>N/A</t>
        </is>
      </c>
    </row>
    <row r="20">
      <c r="A20" s="2" t="inlineStr">
        <is>
          <t>savagecbd.com</t>
        </is>
      </c>
      <c r="B20" s="2">
        <f>HYPERLINK("http://savagecbd.com", "http://savagecbd.com")</f>
        <v/>
      </c>
      <c r="C20" s="2" t="inlineStr">
        <is>
          <t>Unreachable</t>
        </is>
      </c>
      <c r="D20" s="2" t="inlineStr">
        <is>
          <t>N/A</t>
        </is>
      </c>
    </row>
    <row r="21">
      <c r="A21" s="4" t="inlineStr">
        <is>
          <t>clubk-9.com</t>
        </is>
      </c>
      <c r="B21" s="4">
        <f>HYPERLINK("http://clubk-9.com", "http://clubk-9.com")</f>
        <v/>
      </c>
      <c r="C21" s="4" t="inlineStr">
        <is>
          <t>Reachable - No Addresses</t>
        </is>
      </c>
      <c r="D21" s="4" t="inlineStr">
        <is>
          <t>N/A</t>
        </is>
      </c>
    </row>
    <row r="22">
      <c r="A22" s="4" t="inlineStr">
        <is>
          <t>katerisyracuse.com</t>
        </is>
      </c>
      <c r="B22" s="4">
        <f>HYPERLINK("http://katerisyracuse.com", "http://katerisyracuse.com")</f>
        <v/>
      </c>
      <c r="C22" s="4" t="inlineStr">
        <is>
          <t>Reachable - No Addresses</t>
        </is>
      </c>
      <c r="D22" s="4" t="inlineStr">
        <is>
          <t>N/A</t>
        </is>
      </c>
    </row>
    <row r="23">
      <c r="A23" s="4" t="inlineStr">
        <is>
          <t>triplecrownconstruction.com</t>
        </is>
      </c>
      <c r="B23" s="4">
        <f>HYPERLINK("http://triplecrownconstruction.com", "http://triplecrownconstruction.com")</f>
        <v/>
      </c>
      <c r="C23" s="4" t="inlineStr">
        <is>
          <t>Reachable - No Addresses</t>
        </is>
      </c>
      <c r="D23" s="4" t="inlineStr">
        <is>
          <t>N/A</t>
        </is>
      </c>
    </row>
    <row r="24">
      <c r="A24" s="3" t="inlineStr">
        <is>
          <t>greyhackle.com</t>
        </is>
      </c>
      <c r="B24" s="3">
        <f>HYPERLINK("http://greyhackle.com", "http://greyhackle.com")</f>
        <v/>
      </c>
      <c r="C24" s="3" t="inlineStr">
        <is>
          <t>Reachable</t>
        </is>
      </c>
      <c r="D24" s="3" t="inlineStr">
        <is>
          <t>['1 hour 30 minute drive from Arizona']</t>
        </is>
      </c>
    </row>
    <row r="25">
      <c r="A25" s="4" t="inlineStr">
        <is>
          <t>wildandwanderful.com</t>
        </is>
      </c>
      <c r="B25" s="4">
        <f>HYPERLINK("http://wildandwanderful.com", "http://wildandwanderful.com")</f>
        <v/>
      </c>
      <c r="C25" s="4" t="inlineStr">
        <is>
          <t>Reachable - No Addresses</t>
        </is>
      </c>
      <c r="D25" s="4" t="inlineStr">
        <is>
          <t>N/A</t>
        </is>
      </c>
    </row>
    <row r="26">
      <c r="A26" s="4" t="inlineStr">
        <is>
          <t>coastalpaddlecompany.com</t>
        </is>
      </c>
      <c r="B26" s="4">
        <f>HYPERLINK("http://coastalpaddlecompany.com", "http://coastalpaddlecompany.com")</f>
        <v/>
      </c>
      <c r="C26" s="4" t="inlineStr">
        <is>
          <t>Reachable - No Addresses</t>
        </is>
      </c>
      <c r="D26" s="4" t="inlineStr">
        <is>
          <t>N/A</t>
        </is>
      </c>
    </row>
    <row r="27">
      <c r="A27" s="4" t="inlineStr">
        <is>
          <t>casepaper.com</t>
        </is>
      </c>
      <c r="B27" s="4">
        <f>HYPERLINK("http://casepaper.com", "http://casepaper.com")</f>
        <v/>
      </c>
      <c r="C27" s="4" t="inlineStr">
        <is>
          <t>Reachable - No Addresses</t>
        </is>
      </c>
      <c r="D27" s="4" t="inlineStr">
        <is>
          <t>N/A</t>
        </is>
      </c>
    </row>
    <row r="28">
      <c r="A28" s="3" t="inlineStr">
        <is>
          <t>searchouthomes.com</t>
        </is>
      </c>
      <c r="B28" s="3">
        <f>HYPERLINK("http://searchouthomes.com", "http://searchouthomes.com")</f>
        <v/>
      </c>
      <c r="C28" s="3" t="inlineStr">
        <is>
          <t>Reachable</t>
        </is>
      </c>
      <c r="D28" s="3" t="inlineStr">
        <is>
          <t>['1739 S. Jade Way, Suite 100 Meridian, Idaho 83642', 'AND IDENTIFY REAL ESTATE PROFESSIONALS WHO ARE ME']</t>
        </is>
      </c>
    </row>
    <row r="29">
      <c r="A29" s="3" t="inlineStr">
        <is>
          <t>richardbrothersfinancial.com</t>
        </is>
      </c>
      <c r="B29" s="3">
        <f>HYPERLINK("http://richardbrothersfinancial.com", "http://richardbrothersfinancial.com")</f>
        <v/>
      </c>
      <c r="C29" s="3" t="inlineStr">
        <is>
          <t>Reachable</t>
        </is>
      </c>
      <c r="D29" s="3" t="inlineStr">
        <is>
          <t>['50 Donald B. Dean Drive, Suite 1 South Portland, Maine 04106']</t>
        </is>
      </c>
    </row>
    <row r="30">
      <c r="A30" s="3" t="inlineStr">
        <is>
          <t>paramountlandtitle.com</t>
        </is>
      </c>
      <c r="B30" s="3">
        <f>HYPERLINK("http://paramountlandtitle.com", "http://paramountlandtitle.com")</f>
        <v/>
      </c>
      <c r="C30" s="3" t="inlineStr">
        <is>
          <t>Reachable</t>
        </is>
      </c>
      <c r="D30" s="3" t="inlineStr">
        <is>
          <t>['and Title 8652880177 8904 Sony Lane, Knoxville, TN 37923']</t>
        </is>
      </c>
    </row>
    <row r="31">
      <c r="A31" s="4" t="inlineStr">
        <is>
          <t>villageatfourhills.com</t>
        </is>
      </c>
      <c r="B31" s="4">
        <f>HYPERLINK("http://villageatfourhills.com", "http://villageatfourhills.com")</f>
        <v/>
      </c>
      <c r="C31" s="4" t="inlineStr">
        <is>
          <t>Reachable - No Addresses</t>
        </is>
      </c>
      <c r="D31" s="4" t="inlineStr">
        <is>
          <t>N/A</t>
        </is>
      </c>
    </row>
    <row r="32">
      <c r="A32" s="4" t="inlineStr">
        <is>
          <t>aiwoodwork.com</t>
        </is>
      </c>
      <c r="B32" s="4">
        <f>HYPERLINK("http://aiwoodwork.com", "http://aiwoodwork.com")</f>
        <v/>
      </c>
      <c r="C32" s="4" t="inlineStr">
        <is>
          <t>Reachable - No Addresses</t>
        </is>
      </c>
      <c r="D32" s="4" t="inlineStr">
        <is>
          <t>N/A</t>
        </is>
      </c>
    </row>
    <row r="33">
      <c r="A33" s="2" t="inlineStr">
        <is>
          <t>infometrica.com</t>
        </is>
      </c>
      <c r="B33" s="2">
        <f>HYPERLINK("http://infometrica.com", "http://infometrica.com")</f>
        <v/>
      </c>
      <c r="C33" s="2" t="inlineStr">
        <is>
          <t>Unreachable</t>
        </is>
      </c>
      <c r="D33" s="2" t="inlineStr">
        <is>
          <t>N/A</t>
        </is>
      </c>
    </row>
    <row r="34">
      <c r="A34" s="2" t="inlineStr">
        <is>
          <t>twinpondsnashua.com</t>
        </is>
      </c>
      <c r="B34" s="2">
        <f>HYPERLINK("http://twinpondsnashua.com", "http://twinpondsnashua.com")</f>
        <v/>
      </c>
      <c r="C34" s="2" t="inlineStr">
        <is>
          <t>Unreachable</t>
        </is>
      </c>
      <c r="D34" s="2" t="inlineStr">
        <is>
          <t>N/A</t>
        </is>
      </c>
    </row>
    <row r="35">
      <c r="A35" s="4" t="inlineStr">
        <is>
          <t>oauconsulting.com</t>
        </is>
      </c>
      <c r="B35" s="4">
        <f>HYPERLINK("http://oauconsulting.com", "http://oauconsulting.com")</f>
        <v/>
      </c>
      <c r="C35" s="4" t="inlineStr">
        <is>
          <t>Reachable - No Addresses</t>
        </is>
      </c>
      <c r="D35" s="4" t="inlineStr">
        <is>
          <t>N/A</t>
        </is>
      </c>
    </row>
    <row r="36">
      <c r="A36" s="3" t="inlineStr">
        <is>
          <t>neutresalon.com</t>
        </is>
      </c>
      <c r="B36" s="3">
        <f>HYPERLINK("http://neutresalon.com", "http://neutresalon.com")</f>
        <v/>
      </c>
      <c r="C36" s="3" t="inlineStr">
        <is>
          <t>Reachable</t>
        </is>
      </c>
      <c r="D36" s="3" t="inlineStr">
        <is>
          <t>['And Spa101 S Market Street Frederick, MD 21701', 'And Spa 101 S Market Street Frederick, MD 21701']</t>
        </is>
      </c>
    </row>
    <row r="37">
      <c r="A37" s="4" t="inlineStr">
        <is>
          <t>glacier.chat</t>
        </is>
      </c>
      <c r="B37" s="4">
        <f>HYPERLINK("http://glacier.chat", "http://glacier.chat")</f>
        <v/>
      </c>
      <c r="C37" s="4" t="inlineStr">
        <is>
          <t>Reachable - No Addresses</t>
        </is>
      </c>
      <c r="D37" s="4" t="inlineStr">
        <is>
          <t>N/A</t>
        </is>
      </c>
    </row>
    <row r="38">
      <c r="A38" s="2" t="inlineStr">
        <is>
          <t>systemadix.com</t>
        </is>
      </c>
      <c r="B38" s="2">
        <f>HYPERLINK("http://systemadix.com", "http://systemadix.com")</f>
        <v/>
      </c>
      <c r="C38" s="2" t="inlineStr">
        <is>
          <t>Unreachable</t>
        </is>
      </c>
      <c r="D38" s="2" t="inlineStr">
        <is>
          <t>N/A</t>
        </is>
      </c>
    </row>
    <row r="39">
      <c r="A39" s="3" t="inlineStr">
        <is>
          <t>your-doctor.org</t>
        </is>
      </c>
      <c r="B39" s="3">
        <f>HYPERLINK("http://your-doctor.org", "http://your-doctor.org")</f>
        <v/>
      </c>
      <c r="C39" s="3" t="inlineStr">
        <is>
          <t>Reachable</t>
        </is>
      </c>
      <c r="D39" s="3" t="inlineStr">
        <is>
          <t>['86551 AichachEuropean Union OWNERS TERMSEIGNE']</t>
        </is>
      </c>
    </row>
    <row r="40">
      <c r="A40" s="2" t="inlineStr">
        <is>
          <t>seniorcareagencyny.com</t>
        </is>
      </c>
      <c r="B40" s="2">
        <f>HYPERLINK("http://seniorcareagencyny.com", "http://seniorcareagencyny.com")</f>
        <v/>
      </c>
      <c r="C40" s="2" t="inlineStr">
        <is>
          <t>Unreachable</t>
        </is>
      </c>
      <c r="D40" s="2" t="inlineStr">
        <is>
          <t>N/A</t>
        </is>
      </c>
    </row>
    <row r="41">
      <c r="A41" s="4" t="inlineStr">
        <is>
          <t>plentyconsulting.com</t>
        </is>
      </c>
      <c r="B41" s="4">
        <f>HYPERLINK("http://plentyconsulting.com", "http://plentyconsulting.com")</f>
        <v/>
      </c>
      <c r="C41" s="4" t="inlineStr">
        <is>
          <t>Reachable - No Addresses</t>
        </is>
      </c>
      <c r="D41" s="4" t="inlineStr">
        <is>
          <t>N/A</t>
        </is>
      </c>
    </row>
    <row r="42">
      <c r="A42" s="2" t="inlineStr">
        <is>
          <t>ohnstadlaw.com</t>
        </is>
      </c>
      <c r="B42" s="2">
        <f>HYPERLINK("http://ohnstadlaw.com", "http://ohnstadlaw.com")</f>
        <v/>
      </c>
      <c r="C42" s="2" t="inlineStr">
        <is>
          <t>Unreachable</t>
        </is>
      </c>
      <c r="D42" s="2" t="inlineStr">
        <is>
          <t>N/A</t>
        </is>
      </c>
    </row>
    <row r="43">
      <c r="A43" s="2" t="inlineStr">
        <is>
          <t>superfitfoods.co</t>
        </is>
      </c>
      <c r="B43" s="2">
        <f>HYPERLINK("http://superfitfoods.co", "http://superfitfoods.co")</f>
        <v/>
      </c>
      <c r="C43" s="2" t="inlineStr">
        <is>
          <t>Unreachable</t>
        </is>
      </c>
      <c r="D43" s="2" t="inlineStr">
        <is>
          <t>N/A</t>
        </is>
      </c>
    </row>
    <row r="44">
      <c r="A44" s="2" t="inlineStr">
        <is>
          <t>newandblue.com</t>
        </is>
      </c>
      <c r="B44" s="2">
        <f>HYPERLINK("http://newandblue.com", "http://newandblue.com")</f>
        <v/>
      </c>
      <c r="C44" s="2" t="inlineStr">
        <is>
          <t>Unreachable</t>
        </is>
      </c>
      <c r="D44" s="2" t="inlineStr">
        <is>
          <t>N/A</t>
        </is>
      </c>
    </row>
    <row r="45">
      <c r="A45" s="4" t="inlineStr">
        <is>
          <t>sonomastarparty.com</t>
        </is>
      </c>
      <c r="B45" s="4">
        <f>HYPERLINK("http://sonomastarparty.com", "http://sonomastarparty.com")</f>
        <v/>
      </c>
      <c r="C45" s="4" t="inlineStr">
        <is>
          <t>Reachable - No Addresses</t>
        </is>
      </c>
      <c r="D45" s="4" t="inlineStr">
        <is>
          <t>N/A</t>
        </is>
      </c>
    </row>
    <row r="46">
      <c r="A46" s="4" t="inlineStr">
        <is>
          <t>animaledzoocation.com</t>
        </is>
      </c>
      <c r="B46" s="4">
        <f>HYPERLINK("http://animaledzoocation.com", "http://animaledzoocation.com")</f>
        <v/>
      </c>
      <c r="C46" s="4" t="inlineStr">
        <is>
          <t>Reachable - No Addresses</t>
        </is>
      </c>
      <c r="D46" s="4" t="inlineStr">
        <is>
          <t>N/A</t>
        </is>
      </c>
    </row>
    <row r="47">
      <c r="A47" s="4" t="inlineStr">
        <is>
          <t>seforensic.com</t>
        </is>
      </c>
      <c r="B47" s="4">
        <f>HYPERLINK("http://seforensic.com", "http://seforensic.com")</f>
        <v/>
      </c>
      <c r="C47" s="4" t="inlineStr">
        <is>
          <t>Reachable - No Addresses</t>
        </is>
      </c>
      <c r="D47" s="4" t="inlineStr">
        <is>
          <t>N/A</t>
        </is>
      </c>
    </row>
    <row r="48">
      <c r="A48" s="2" t="inlineStr">
        <is>
          <t>allmakeappliancerepair.com</t>
        </is>
      </c>
      <c r="B48" s="2">
        <f>HYPERLINK("http://allmakeappliancerepair.com", "http://allmakeappliancerepair.com")</f>
        <v/>
      </c>
      <c r="C48" s="2" t="inlineStr">
        <is>
          <t>Unreachable</t>
        </is>
      </c>
      <c r="D48" s="2" t="inlineStr">
        <is>
          <t>N/A</t>
        </is>
      </c>
    </row>
    <row r="49">
      <c r="A49" s="2" t="inlineStr">
        <is>
          <t>305painting.com</t>
        </is>
      </c>
      <c r="B49" s="2">
        <f>HYPERLINK("http://305painting.com", "http://305painting.com")</f>
        <v/>
      </c>
      <c r="C49" s="2" t="inlineStr">
        <is>
          <t>Unreachable</t>
        </is>
      </c>
      <c r="D49" s="2" t="inlineStr">
        <is>
          <t>N/A</t>
        </is>
      </c>
    </row>
    <row r="50">
      <c r="A50" s="4" t="inlineStr">
        <is>
          <t>persianbijar.com</t>
        </is>
      </c>
      <c r="B50" s="4">
        <f>HYPERLINK("http://persianbijar.com", "http://persianbijar.com")</f>
        <v/>
      </c>
      <c r="C50" s="4" t="inlineStr">
        <is>
          <t>Reachable - No Addresses</t>
        </is>
      </c>
      <c r="D50" s="4" t="inlineStr">
        <is>
          <t>N/A</t>
        </is>
      </c>
    </row>
    <row r="51">
      <c r="A51" s="4" t="inlineStr">
        <is>
          <t>medhomeplus.org</t>
        </is>
      </c>
      <c r="B51" s="4">
        <f>HYPERLINK("http://medhomeplus.org", "http://medhomeplus.org")</f>
        <v/>
      </c>
      <c r="C51" s="4" t="inlineStr">
        <is>
          <t>Reachable - No Addresses</t>
        </is>
      </c>
      <c r="D51" s="4" t="inlineStr">
        <is>
          <t>N/A</t>
        </is>
      </c>
    </row>
    <row r="52">
      <c r="A52" s="4" t="inlineStr">
        <is>
          <t>yuppypuppyboutique.com</t>
        </is>
      </c>
      <c r="B52" s="4">
        <f>HYPERLINK("http://yuppypuppyboutique.com", "http://yuppypuppyboutique.com")</f>
        <v/>
      </c>
      <c r="C52" s="4" t="inlineStr">
        <is>
          <t>Reachable - No Addresses</t>
        </is>
      </c>
      <c r="D52" s="4" t="inlineStr">
        <is>
          <t>N/A</t>
        </is>
      </c>
    </row>
    <row r="53">
      <c r="A53" s="3" t="inlineStr">
        <is>
          <t>thebestvintageclothing.com</t>
        </is>
      </c>
      <c r="B53" s="3">
        <f>HYPERLINK("http://thebestvintageclothing.com", "http://thebestvintageclothing.com")</f>
        <v/>
      </c>
      <c r="C53" s="3" t="inlineStr">
        <is>
          <t>Reachable</t>
        </is>
      </c>
      <c r="D53" s="3" t="inlineStr">
        <is>
          <t>['and ISK kr Ireland EUR Isle of Man GBP Israel IL']</t>
        </is>
      </c>
    </row>
    <row r="54">
      <c r="A54" s="4" t="inlineStr">
        <is>
          <t>isberg-nott.com</t>
        </is>
      </c>
      <c r="B54" s="4">
        <f>HYPERLINK("http://isberg-nott.com", "http://isberg-nott.com")</f>
        <v/>
      </c>
      <c r="C54" s="4" t="inlineStr">
        <is>
          <t>Reachable - No Addresses</t>
        </is>
      </c>
      <c r="D54" s="4" t="inlineStr">
        <is>
          <t>N/A</t>
        </is>
      </c>
    </row>
    <row r="55">
      <c r="A55" s="2" t="inlineStr">
        <is>
          <t>csccpas.com</t>
        </is>
      </c>
      <c r="B55" s="2">
        <f>HYPERLINK("http://csccpas.com", "http://csccpas.com")</f>
        <v/>
      </c>
      <c r="C55" s="2" t="inlineStr">
        <is>
          <t>Unreachable</t>
        </is>
      </c>
      <c r="D55" s="2" t="inlineStr">
        <is>
          <t>N/A</t>
        </is>
      </c>
    </row>
    <row r="56">
      <c r="A56" s="3" t="inlineStr">
        <is>
          <t>stmatthewmedina.org</t>
        </is>
      </c>
      <c r="B56" s="3">
        <f>HYPERLINK("http://stmatthewmedina.org", "http://stmatthewmedina.org")</f>
        <v/>
      </c>
      <c r="C56" s="3" t="inlineStr">
        <is>
          <t>Reachable</t>
        </is>
      </c>
      <c r="D56" s="3" t="inlineStr">
        <is>
          <t>['400 North Broadway Street, Medina, OH, USA', '400 N. Broadway Street, Medina, Ohio 44256', '400 N. Broadway St., Medina, OH 44256']</t>
        </is>
      </c>
    </row>
    <row r="57">
      <c r="A57" s="4" t="inlineStr">
        <is>
          <t>georgebrownphotography.com</t>
        </is>
      </c>
      <c r="B57" s="4">
        <f>HYPERLINK("http://georgebrownphotography.com", "http://georgebrownphotography.com")</f>
        <v/>
      </c>
      <c r="C57" s="4" t="inlineStr">
        <is>
          <t>Reachable - No Addresses</t>
        </is>
      </c>
      <c r="D57" s="4" t="inlineStr">
        <is>
          <t>N/A</t>
        </is>
      </c>
    </row>
    <row r="58">
      <c r="A58" s="3" t="inlineStr">
        <is>
          <t>atlasuhv.com</t>
        </is>
      </c>
      <c r="B58" s="3">
        <f>HYPERLINK("http://atlasuhv.com", "http://atlasuhv.com")</f>
        <v/>
      </c>
      <c r="C58" s="3" t="inlineStr">
        <is>
          <t>Reachable</t>
        </is>
      </c>
      <c r="D58" s="3" t="inlineStr">
        <is>
          <t>['and Shrouds Previous Next View all products ATLAS NE']</t>
        </is>
      </c>
    </row>
    <row r="59">
      <c r="A59" s="2" t="inlineStr">
        <is>
          <t>gopremier.biz</t>
        </is>
      </c>
      <c r="B59" s="2">
        <f>HYPERLINK("http://gopremier.biz", "http://gopremier.biz")</f>
        <v/>
      </c>
      <c r="C59" s="2" t="inlineStr">
        <is>
          <t>Unreachable</t>
        </is>
      </c>
      <c r="D59" s="2" t="inlineStr">
        <is>
          <t>N/A</t>
        </is>
      </c>
    </row>
    <row r="60">
      <c r="A60" s="2" t="inlineStr">
        <is>
          <t>rockvilledwiattorney.com</t>
        </is>
      </c>
      <c r="B60" s="2">
        <f>HYPERLINK("http://rockvilledwiattorney.com", "http://rockvilledwiattorney.com")</f>
        <v/>
      </c>
      <c r="C60" s="2" t="inlineStr">
        <is>
          <t>Unreachable</t>
        </is>
      </c>
      <c r="D60" s="2" t="inlineStr">
        <is>
          <t>N/A</t>
        </is>
      </c>
    </row>
    <row r="61">
      <c r="A61" s="3" t="inlineStr">
        <is>
          <t>atlanticbeach-nc.com</t>
        </is>
      </c>
      <c r="B61" s="3">
        <f>HYPERLINK("http://atlanticbeach-nc.com", "http://atlanticbeach-nc.com")</f>
        <v/>
      </c>
      <c r="C61" s="3" t="inlineStr">
        <is>
          <t>Reachable</t>
        </is>
      </c>
      <c r="D61" s="3" t="inlineStr">
        <is>
          <t>['10 125 West Fort Macon Rd Atlantic Beach, NC 28512']</t>
        </is>
      </c>
    </row>
    <row r="62">
      <c r="A62" s="3" t="inlineStr">
        <is>
          <t>kiddsmith.com</t>
        </is>
      </c>
      <c r="B62" s="3">
        <f>HYPERLINK("http://kiddsmith.com", "http://kiddsmith.com")</f>
        <v/>
      </c>
      <c r="C62" s="3" t="inlineStr">
        <is>
          <t>Reachable</t>
        </is>
      </c>
      <c r="D62" s="3" t="inlineStr">
        <is>
          <t>['117 Riviera Drive Boiling Springs, SC 29316', '117 Riviera Drive Boiling Springs, SC 29316']</t>
        </is>
      </c>
    </row>
    <row r="63">
      <c r="A63" s="2" t="inlineStr">
        <is>
          <t>sheriford.com</t>
        </is>
      </c>
      <c r="B63" s="2">
        <f>HYPERLINK("http://sheriford.com", "http://sheriford.com")</f>
        <v/>
      </c>
      <c r="C63" s="2" t="inlineStr">
        <is>
          <t>Unreachable</t>
        </is>
      </c>
      <c r="D63" s="2" t="inlineStr">
        <is>
          <t>N/A</t>
        </is>
      </c>
    </row>
    <row r="64">
      <c r="A64" s="2" t="inlineStr">
        <is>
          <t>seahawkmuffler.com</t>
        </is>
      </c>
      <c r="B64" s="2">
        <f>HYPERLINK("http://seahawkmuffler.com", "http://seahawkmuffler.com")</f>
        <v/>
      </c>
      <c r="C64" s="2" t="inlineStr">
        <is>
          <t>Unreachable</t>
        </is>
      </c>
      <c r="D64" s="2" t="inlineStr">
        <is>
          <t>N/A</t>
        </is>
      </c>
    </row>
    <row r="65">
      <c r="A65" s="4" t="inlineStr">
        <is>
          <t>dakotamanagement.com</t>
        </is>
      </c>
      <c r="B65" s="4">
        <f>HYPERLINK("http://dakotamanagement.com", "http://dakotamanagement.com")</f>
        <v/>
      </c>
      <c r="C65" s="4" t="inlineStr">
        <is>
          <t>Reachable - No Addresses</t>
        </is>
      </c>
      <c r="D65" s="4" t="inlineStr">
        <is>
          <t>N/A</t>
        </is>
      </c>
    </row>
    <row r="66">
      <c r="A66" s="3" t="inlineStr">
        <is>
          <t>jackiescleaning.com</t>
        </is>
      </c>
      <c r="B66" s="3">
        <f>HYPERLINK("http://jackiescleaning.com", "http://jackiescleaning.com")</f>
        <v/>
      </c>
      <c r="C66" s="3" t="inlineStr">
        <is>
          <t>Reachable</t>
        </is>
      </c>
      <c r="D66" s="3" t="inlineStr">
        <is>
          <t>['116 Crowley Rd, Lewiston, ME 04240']</t>
        </is>
      </c>
    </row>
    <row r="67">
      <c r="A67" s="3" t="inlineStr">
        <is>
          <t>purcellvilledental.com</t>
        </is>
      </c>
      <c r="B67" s="3">
        <f>HYPERLINK("http://purcellvilledental.com", "http://purcellvilledental.com")</f>
        <v/>
      </c>
      <c r="C67" s="3" t="inlineStr">
        <is>
          <t>Reachable</t>
        </is>
      </c>
      <c r="D67" s="3" t="inlineStr">
        <is>
          <t>['609 East Main Street, Suite T Purcellville, VA 20132']</t>
        </is>
      </c>
    </row>
    <row r="68">
      <c r="A68" s="3" t="inlineStr">
        <is>
          <t>fcllp.com</t>
        </is>
      </c>
      <c r="B68" s="3">
        <f>HYPERLINK("http://fcllp.com", "http://fcllp.com")</f>
        <v/>
      </c>
      <c r="C68" s="3" t="inlineStr">
        <is>
          <t>Reachable</t>
        </is>
      </c>
      <c r="D68" s="3" t="inlineStr">
        <is>
          <t>['4420 570 Lexington Avenue New York, NY 10022', '4420 59 Elm Street New Haven, CT 06510']</t>
        </is>
      </c>
    </row>
    <row r="69">
      <c r="A69" s="3" t="inlineStr">
        <is>
          <t>artofthelakes.org</t>
        </is>
      </c>
      <c r="B69" s="3">
        <f>HYPERLINK("http://artofthelakes.org", "http://artofthelakes.org")</f>
        <v/>
      </c>
      <c r="C69" s="3" t="inlineStr">
        <is>
          <t>Reachable</t>
        </is>
      </c>
      <c r="D69" s="3" t="inlineStr">
        <is>
          <t>['108 Lake Avenue S. PO Box 244, Battle Lake, MN 56515']</t>
        </is>
      </c>
    </row>
    <row r="70">
      <c r="A70" s="3" t="inlineStr">
        <is>
          <t>songfest.us</t>
        </is>
      </c>
      <c r="B70" s="3">
        <f>HYPERLINK("http://songfest.us", "http://songfest.us")</f>
        <v/>
      </c>
      <c r="C70" s="3" t="inlineStr">
        <is>
          <t>Reachable</t>
        </is>
      </c>
      <c r="D70" s="3" t="inlineStr">
        <is>
          <t>['2019 Jeanine Hill Photography MISSION STATEME']</t>
        </is>
      </c>
    </row>
    <row r="71">
      <c r="A71" s="2" t="inlineStr">
        <is>
          <t>vahcbsa.org</t>
        </is>
      </c>
      <c r="B71" s="2">
        <f>HYPERLINK("http://vahcbsa.org", "http://vahcbsa.org")</f>
        <v/>
      </c>
      <c r="C71" s="2" t="inlineStr">
        <is>
          <t>Unreachable</t>
        </is>
      </c>
      <c r="D71" s="2" t="inlineStr">
        <is>
          <t>N/A</t>
        </is>
      </c>
    </row>
    <row r="72">
      <c r="A72" s="4" t="inlineStr">
        <is>
          <t>ayalaboring.com</t>
        </is>
      </c>
      <c r="B72" s="4">
        <f>HYPERLINK("http://ayalaboring.com", "http://ayalaboring.com")</f>
        <v/>
      </c>
      <c r="C72" s="4" t="inlineStr">
        <is>
          <t>Reachable - No Addresses</t>
        </is>
      </c>
      <c r="D72" s="4" t="inlineStr">
        <is>
          <t>N/A</t>
        </is>
      </c>
    </row>
    <row r="73">
      <c r="A73" s="2" t="inlineStr">
        <is>
          <t>b-wise.com</t>
        </is>
      </c>
      <c r="B73" s="2">
        <f>HYPERLINK("http://b-wise.com", "http://b-wise.com")</f>
        <v/>
      </c>
      <c r="C73" s="2" t="inlineStr">
        <is>
          <t>Unreachable</t>
        </is>
      </c>
      <c r="D73" s="2" t="inlineStr">
        <is>
          <t>N/A</t>
        </is>
      </c>
    </row>
    <row r="74">
      <c r="A74" s="2" t="inlineStr">
        <is>
          <t>bentsoninsurance.net</t>
        </is>
      </c>
      <c r="B74" s="2">
        <f>HYPERLINK("http://bentsoninsurance.net", "http://bentsoninsurance.net")</f>
        <v/>
      </c>
      <c r="C74" s="2" t="inlineStr">
        <is>
          <t>Unreachable</t>
        </is>
      </c>
      <c r="D74" s="2" t="inlineStr">
        <is>
          <t>N/A</t>
        </is>
      </c>
    </row>
    <row r="75">
      <c r="A75" s="2" t="inlineStr">
        <is>
          <t>starkconsult.com</t>
        </is>
      </c>
      <c r="B75" s="2">
        <f>HYPERLINK("http://starkconsult.com", "http://starkconsult.com")</f>
        <v/>
      </c>
      <c r="C75" s="2" t="inlineStr">
        <is>
          <t>Unreachable</t>
        </is>
      </c>
      <c r="D75" s="2" t="inlineStr">
        <is>
          <t>N/A</t>
        </is>
      </c>
    </row>
    <row r="76">
      <c r="A76" s="4" t="inlineStr">
        <is>
          <t>namastereiki.com</t>
        </is>
      </c>
      <c r="B76" s="4">
        <f>HYPERLINK("http://namastereiki.com", "http://namastereiki.com")</f>
        <v/>
      </c>
      <c r="C76" s="4" t="inlineStr">
        <is>
          <t>Reachable - No Addresses</t>
        </is>
      </c>
      <c r="D76" s="4" t="inlineStr">
        <is>
          <t>N/A</t>
        </is>
      </c>
    </row>
    <row r="77">
      <c r="A77" s="4" t="inlineStr">
        <is>
          <t>hugsforhealing.org</t>
        </is>
      </c>
      <c r="B77" s="4">
        <f>HYPERLINK("http://hugsforhealing.org", "http://hugsforhealing.org")</f>
        <v/>
      </c>
      <c r="C77" s="4" t="inlineStr">
        <is>
          <t>Reachable - No Addresses</t>
        </is>
      </c>
      <c r="D77" s="4" t="inlineStr">
        <is>
          <t>N/A</t>
        </is>
      </c>
    </row>
    <row r="78">
      <c r="A78" s="4" t="inlineStr">
        <is>
          <t>allenvillagejewelers.com</t>
        </is>
      </c>
      <c r="B78" s="4">
        <f>HYPERLINK("http://allenvillagejewelers.com", "http://allenvillagejewelers.com")</f>
        <v/>
      </c>
      <c r="C78" s="4" t="inlineStr">
        <is>
          <t>Reachable - No Addresses</t>
        </is>
      </c>
      <c r="D78" s="4" t="inlineStr">
        <is>
          <t>N/A</t>
        </is>
      </c>
    </row>
    <row r="79">
      <c r="A79" s="4" t="inlineStr">
        <is>
          <t>ipanex.com</t>
        </is>
      </c>
      <c r="B79" s="4">
        <f>HYPERLINK("http://ipanex.com", "http://ipanex.com")</f>
        <v/>
      </c>
      <c r="C79" s="4" t="inlineStr">
        <is>
          <t>Reachable - No Addresses</t>
        </is>
      </c>
      <c r="D79" s="4" t="inlineStr">
        <is>
          <t>N/A</t>
        </is>
      </c>
    </row>
    <row r="80">
      <c r="A80" s="3" t="inlineStr">
        <is>
          <t>sboji.com</t>
        </is>
      </c>
      <c r="B80" s="3">
        <f>HYPERLINK("http://sboji.com", "http://sboji.com")</f>
        <v/>
      </c>
      <c r="C80" s="3" t="inlineStr">
        <is>
          <t>Reachable</t>
        </is>
      </c>
      <c r="D80" s="3" t="inlineStr">
        <is>
          <t>['00 Quick View FLOATING SUNGLAS', '00 Quick View FLOATING SUNGLASSESBIMI', '00 Quick View FLOATING SUNGLAS', '00 Quick View FLOATING SUNGLASSESMIL', '00 Quick View FLOATING SUNGLAS', '00 Quick View FLOATING SUNGLASSESDAR', '00 Quick View FLOATING SUNGLASSESSAND', '00 Quick View FLOATING SUNGLASSESSCRI', '00 Quick View FLOATING SUNGLAS', '00 SANDY BOTTOMS 60.00 View Product GOLDE']</t>
        </is>
      </c>
    </row>
    <row r="81">
      <c r="A81" s="3" t="inlineStr">
        <is>
          <t>panniergraphics.com</t>
        </is>
      </c>
      <c r="B81" s="3">
        <f>HYPERLINK("http://panniergraphics.com", "http://panniergraphics.com")</f>
        <v/>
      </c>
      <c r="C81" s="3" t="inlineStr">
        <is>
          <t>Reachable</t>
        </is>
      </c>
      <c r="D81" s="3" t="inlineStr">
        <is>
          <t>['345 Oak Road, Gibsonia, PA 15044', '2024 2021 Pannier Graphics 345 Oak Road Gibsonia, PA 15044']</t>
        </is>
      </c>
    </row>
    <row r="82">
      <c r="A82" s="3" t="inlineStr">
        <is>
          <t>unitedairconditioning.com</t>
        </is>
      </c>
      <c r="B82" s="3">
        <f>HYPERLINK("http://unitedairconditioning.com", "http://unitedairconditioning.com")</f>
        <v/>
      </c>
      <c r="C82" s="3" t="inlineStr">
        <is>
          <t>Reachable</t>
        </is>
      </c>
      <c r="D82" s="3" t="inlineStr">
        <is>
          <t>['and tuneups is the best way to keep your HVA', '13150 S Belcher Rd Largo, FL 33773']</t>
        </is>
      </c>
    </row>
    <row r="83">
      <c r="A83" s="2" t="inlineStr">
        <is>
          <t>bbbiking.com</t>
        </is>
      </c>
      <c r="B83" s="2">
        <f>HYPERLINK("http://bbbiking.com", "http://bbbiking.com")</f>
        <v/>
      </c>
      <c r="C83" s="2" t="inlineStr">
        <is>
          <t>Unreachable</t>
        </is>
      </c>
      <c r="D83" s="2" t="inlineStr">
        <is>
          <t>N/A</t>
        </is>
      </c>
    </row>
    <row r="84">
      <c r="A84" s="2" t="inlineStr">
        <is>
          <t>csuoberlin.com</t>
        </is>
      </c>
      <c r="B84" s="2">
        <f>HYPERLINK("http://csuoberlin.com", "http://csuoberlin.com")</f>
        <v/>
      </c>
      <c r="C84" s="2" t="inlineStr">
        <is>
          <t>Unreachable</t>
        </is>
      </c>
      <c r="D84" s="2" t="inlineStr">
        <is>
          <t>N/A</t>
        </is>
      </c>
    </row>
    <row r="85">
      <c r="A85" s="2" t="inlineStr">
        <is>
          <t>embracecomputers.com</t>
        </is>
      </c>
      <c r="B85" s="2">
        <f>HYPERLINK("http://embracecomputers.com", "http://embracecomputers.com")</f>
        <v/>
      </c>
      <c r="C85" s="2" t="inlineStr">
        <is>
          <t>Unreachable</t>
        </is>
      </c>
      <c r="D85" s="2" t="inlineStr">
        <is>
          <t>N/A</t>
        </is>
      </c>
    </row>
    <row r="86">
      <c r="A86" s="4" t="inlineStr">
        <is>
          <t>events2atee.com</t>
        </is>
      </c>
      <c r="B86" s="4">
        <f>HYPERLINK("http://events2atee.com", "http://events2atee.com")</f>
        <v/>
      </c>
      <c r="C86" s="4" t="inlineStr">
        <is>
          <t>Reachable - No Addresses</t>
        </is>
      </c>
      <c r="D86" s="4" t="inlineStr">
        <is>
          <t>N/A</t>
        </is>
      </c>
    </row>
    <row r="87">
      <c r="A87" s="3" t="inlineStr">
        <is>
          <t>roensalvage.com</t>
        </is>
      </c>
      <c r="B87" s="3">
        <f>HYPERLINK("http://roensalvage.com", "http://roensalvage.com")</f>
        <v/>
      </c>
      <c r="C87" s="3" t="inlineStr">
        <is>
          <t>Reachable</t>
        </is>
      </c>
      <c r="D87" s="3" t="inlineStr">
        <is>
          <t>['180 E Redwood St Sturgeon Bay, WI 54235']</t>
        </is>
      </c>
    </row>
    <row r="88">
      <c r="A88" s="2" t="inlineStr">
        <is>
          <t>microcapmarketplace.com</t>
        </is>
      </c>
      <c r="B88" s="2">
        <f>HYPERLINK("http://microcapmarketplace.com", "http://microcapmarketplace.com")</f>
        <v/>
      </c>
      <c r="C88" s="2" t="inlineStr">
        <is>
          <t>Unreachable</t>
        </is>
      </c>
      <c r="D88" s="2" t="inlineStr">
        <is>
          <t>N/A</t>
        </is>
      </c>
    </row>
    <row r="89">
      <c r="A89" s="4" t="inlineStr">
        <is>
          <t>marbenbland.com</t>
        </is>
      </c>
      <c r="B89" s="4">
        <f>HYPERLINK("http://marbenbland.com", "http://marbenbland.com")</f>
        <v/>
      </c>
      <c r="C89" s="4" t="inlineStr">
        <is>
          <t>Reachable - No Addresses</t>
        </is>
      </c>
      <c r="D89" s="4" t="inlineStr">
        <is>
          <t>N/A</t>
        </is>
      </c>
    </row>
    <row r="90">
      <c r="A90" s="2" t="inlineStr">
        <is>
          <t>whitehorsecustomz.com</t>
        </is>
      </c>
      <c r="B90" s="2">
        <f>HYPERLINK("http://whitehorsecustomz.com", "http://whitehorsecustomz.com")</f>
        <v/>
      </c>
      <c r="C90" s="2" t="inlineStr">
        <is>
          <t>Unreachable</t>
        </is>
      </c>
      <c r="D90" s="2" t="inlineStr">
        <is>
          <t>N/A</t>
        </is>
      </c>
    </row>
    <row r="91">
      <c r="A91" s="4" t="inlineStr">
        <is>
          <t>onefinedayproductions.com</t>
        </is>
      </c>
      <c r="B91" s="4">
        <f>HYPERLINK("http://onefinedayproductions.com", "http://onefinedayproductions.com")</f>
        <v/>
      </c>
      <c r="C91" s="4" t="inlineStr">
        <is>
          <t>Reachable - No Addresses</t>
        </is>
      </c>
      <c r="D91" s="4" t="inlineStr">
        <is>
          <t>N/A</t>
        </is>
      </c>
    </row>
    <row r="92">
      <c r="A92" s="4" t="inlineStr">
        <is>
          <t>hennejewelers.com</t>
        </is>
      </c>
      <c r="B92" s="4">
        <f>HYPERLINK("http://hennejewelers.com", "http://hennejewelers.com")</f>
        <v/>
      </c>
      <c r="C92" s="4" t="inlineStr">
        <is>
          <t>Reachable - No Addresses</t>
        </is>
      </c>
      <c r="D92" s="4" t="inlineStr">
        <is>
          <t>N/A</t>
        </is>
      </c>
    </row>
    <row r="93">
      <c r="A93" s="2" t="inlineStr">
        <is>
          <t>hscpoly.com</t>
        </is>
      </c>
      <c r="B93" s="2">
        <f>HYPERLINK("http://hscpoly.com", "http://hscpoly.com")</f>
        <v/>
      </c>
      <c r="C93" s="2" t="inlineStr">
        <is>
          <t>Unreachable</t>
        </is>
      </c>
      <c r="D93" s="2" t="inlineStr">
        <is>
          <t>N/A</t>
        </is>
      </c>
    </row>
    <row r="94">
      <c r="A94" s="4" t="inlineStr">
        <is>
          <t>appwinit.com</t>
        </is>
      </c>
      <c r="B94" s="4">
        <f>HYPERLINK("http://appwinit.com", "http://appwinit.com")</f>
        <v/>
      </c>
      <c r="C94" s="4" t="inlineStr">
        <is>
          <t>Reachable - No Addresses</t>
        </is>
      </c>
      <c r="D94" s="4" t="inlineStr">
        <is>
          <t>N/A</t>
        </is>
      </c>
    </row>
    <row r="95">
      <c r="A95" s="3" t="inlineStr">
        <is>
          <t>howardinsuranceinc.com</t>
        </is>
      </c>
      <c r="B95" s="3">
        <f>HYPERLINK("http://howardinsuranceinc.com", "http://howardinsuranceinc.com")</f>
        <v/>
      </c>
      <c r="C95" s="3" t="inlineStr">
        <is>
          <t>Reachable</t>
        </is>
      </c>
      <c r="D95" s="3" t="inlineStr">
        <is>
          <t>['3925 E. Bellefontaine Road Hamilton, Indiana 46742']</t>
        </is>
      </c>
    </row>
    <row r="96">
      <c r="A96" s="3" t="inlineStr">
        <is>
          <t>millerindustrial.com</t>
        </is>
      </c>
      <c r="B96" s="3">
        <f>HYPERLINK("http://millerindustrial.com", "http://millerindustrial.com")</f>
        <v/>
      </c>
      <c r="C96" s="3" t="inlineStr">
        <is>
          <t>Reachable</t>
        </is>
      </c>
      <c r="D96" s="3" t="inlineStr">
        <is>
          <t>['69 30 DIRECT DR PED FAN MS', '00 30 Direct DR Tilt Fan MS', '00 42 BELT DRIVE BARREL FAN MS', '00 30 HV OSC WALL FAN MS', '621 E. Devon Ave, Elk Grove Village, IL 60007']</t>
        </is>
      </c>
    </row>
    <row r="97">
      <c r="A97" s="2" t="inlineStr">
        <is>
          <t>melaniericcardi.com</t>
        </is>
      </c>
      <c r="B97" s="2">
        <f>HYPERLINK("http://melaniericcardi.com", "http://melaniericcardi.com")</f>
        <v/>
      </c>
      <c r="C97" s="2" t="inlineStr">
        <is>
          <t>Unreachable</t>
        </is>
      </c>
      <c r="D97" s="2" t="inlineStr">
        <is>
          <t>N/A</t>
        </is>
      </c>
    </row>
    <row r="98">
      <c r="A98" s="3" t="inlineStr">
        <is>
          <t>achieveservices.net</t>
        </is>
      </c>
      <c r="B98" s="3">
        <f>HYPERLINK("http://achieveservices.net", "http://achieveservices.net")</f>
        <v/>
      </c>
      <c r="C98" s="3" t="inlineStr">
        <is>
          <t>Reachable</t>
        </is>
      </c>
      <c r="D98" s="3" t="inlineStr">
        <is>
          <t>['1000 Parkwood Circle SE STE 900 Atlanta, GA 30339']</t>
        </is>
      </c>
    </row>
    <row r="99">
      <c r="A99" s="4" t="inlineStr">
        <is>
          <t>billproctorandassociates.com</t>
        </is>
      </c>
      <c r="B99" s="4">
        <f>HYPERLINK("http://billproctorandassociates.com", "http://billproctorandassociates.com")</f>
        <v/>
      </c>
      <c r="C99" s="4" t="inlineStr">
        <is>
          <t>Reachable - No Addresses</t>
        </is>
      </c>
      <c r="D99" s="4" t="inlineStr">
        <is>
          <t>N/A</t>
        </is>
      </c>
    </row>
    <row r="100">
      <c r="A100" s="3" t="inlineStr">
        <is>
          <t>habeggercorp.com</t>
        </is>
      </c>
      <c r="B100" s="3">
        <f>HYPERLINK("http://habeggercorp.com", "http://habeggercorp.com")</f>
        <v/>
      </c>
      <c r="C100" s="3" t="inlineStr">
        <is>
          <t>Reachable</t>
        </is>
      </c>
      <c r="D100" s="3" t="inlineStr">
        <is>
          <t>['11413 Enterprise Park Drive Sharonville, OH 45241']</t>
        </is>
      </c>
    </row>
    <row r="101">
      <c r="A101" s="4" t="inlineStr">
        <is>
          <t>pridescholarships.com</t>
        </is>
      </c>
      <c r="B101" s="4">
        <f>HYPERLINK("http://pridescholarships.com", "http://pridescholarships.com")</f>
        <v/>
      </c>
      <c r="C101" s="4" t="inlineStr">
        <is>
          <t>Reachable - No Addresses</t>
        </is>
      </c>
      <c r="D101" s="4" t="inlineStr">
        <is>
          <t>N/A</t>
        </is>
      </c>
    </row>
    <row r="102">
      <c r="A102" s="3" t="inlineStr">
        <is>
          <t>thegrindcoffeebar.com</t>
        </is>
      </c>
      <c r="B102" s="3">
        <f>HYPERLINK("http://thegrindcoffeebar.com", "http://thegrindcoffeebar.com")</f>
        <v/>
      </c>
      <c r="C102" s="3" t="inlineStr">
        <is>
          <t>Reachable</t>
        </is>
      </c>
      <c r="D102" s="3" t="inlineStr">
        <is>
          <t>['9532 West Linebaugh Ave, Tampa, FL 33626', '9532 West Linebaugh Avenue, Tampa, FL, USA']</t>
        </is>
      </c>
    </row>
    <row r="103">
      <c r="A103" s="3" t="inlineStr">
        <is>
          <t>aaronsantosdentistry.com</t>
        </is>
      </c>
      <c r="B103" s="3">
        <f>HYPERLINK("http://aaronsantosdentistry.com", "http://aaronsantosdentistry.com")</f>
        <v/>
      </c>
      <c r="C103" s="3" t="inlineStr">
        <is>
          <t>Reachable</t>
        </is>
      </c>
      <c r="D103" s="3" t="inlineStr">
        <is>
          <t>['14529 South Bascom Ave Los Gatos, CA 95032', '14529 S Bascom Ave, Los Gatos, CA 95032', '14529 South Bascom Ave, Los Gatos, CA 95032']</t>
        </is>
      </c>
    </row>
    <row r="104">
      <c r="A104" s="4" t="inlineStr">
        <is>
          <t>itconductor.com</t>
        </is>
      </c>
      <c r="B104" s="4">
        <f>HYPERLINK("http://itconductor.com", "http://itconductor.com")</f>
        <v/>
      </c>
      <c r="C104" s="4" t="inlineStr">
        <is>
          <t>Reachable - No Addresses</t>
        </is>
      </c>
      <c r="D104" s="4" t="inlineStr">
        <is>
          <t>N/A</t>
        </is>
      </c>
    </row>
    <row r="105">
      <c r="A105" s="3" t="inlineStr">
        <is>
          <t>heidimitchellgolf.com</t>
        </is>
      </c>
      <c r="B105" s="3">
        <f>HYPERLINK("http://heidimitchellgolf.com", "http://heidimitchellgolf.com")</f>
        <v/>
      </c>
      <c r="C105" s="3" t="inlineStr">
        <is>
          <t>Reachable</t>
        </is>
      </c>
      <c r="D105" s="3" t="inlineStr">
        <is>
          <t>['3254 Clubside View Ct SWSnellville, GA 30039']</t>
        </is>
      </c>
    </row>
    <row r="106">
      <c r="A106" s="2" t="inlineStr">
        <is>
          <t>teamsunbuilders.com</t>
        </is>
      </c>
      <c r="B106" s="2">
        <f>HYPERLINK("http://teamsunbuilders.com", "http://teamsunbuilders.com")</f>
        <v/>
      </c>
      <c r="C106" s="2" t="inlineStr">
        <is>
          <t>Unreachable</t>
        </is>
      </c>
      <c r="D106" s="2" t="inlineStr">
        <is>
          <t>N/A</t>
        </is>
      </c>
    </row>
    <row r="107">
      <c r="A107" s="4" t="inlineStr">
        <is>
          <t>acaletics.net</t>
        </is>
      </c>
      <c r="B107" s="4">
        <f>HYPERLINK("http://acaletics.net", "http://acaletics.net")</f>
        <v/>
      </c>
      <c r="C107" s="4" t="inlineStr">
        <is>
          <t>Reachable - No Addresses</t>
        </is>
      </c>
      <c r="D107" s="4" t="inlineStr">
        <is>
          <t>N/A</t>
        </is>
      </c>
    </row>
    <row r="108">
      <c r="A108" s="3" t="inlineStr">
        <is>
          <t>fresnogreekfest.com</t>
        </is>
      </c>
      <c r="B108" s="3">
        <f>HYPERLINK("http://fresnogreekfest.com", "http://fresnogreekfest.com")</f>
        <v/>
      </c>
      <c r="C108" s="3" t="inlineStr">
        <is>
          <t>Reachable</t>
        </is>
      </c>
      <c r="D108" s="3" t="inlineStr">
        <is>
          <t>['559 23303972219 N. Orchard StFresno, CA 93703']</t>
        </is>
      </c>
    </row>
    <row r="109">
      <c r="A109" s="2" t="inlineStr">
        <is>
          <t>trinityrentals.com</t>
        </is>
      </c>
      <c r="B109" s="2">
        <f>HYPERLINK("http://trinityrentals.com", "http://trinityrentals.com")</f>
        <v/>
      </c>
      <c r="C109" s="2" t="inlineStr">
        <is>
          <t>Unreachable</t>
        </is>
      </c>
      <c r="D109" s="2" t="inlineStr">
        <is>
          <t>N/A</t>
        </is>
      </c>
    </row>
    <row r="110">
      <c r="A110" s="4" t="inlineStr">
        <is>
          <t>lifebalancesports.com</t>
        </is>
      </c>
      <c r="B110" s="4">
        <f>HYPERLINK("http://lifebalancesports.com", "http://lifebalancesports.com")</f>
        <v/>
      </c>
      <c r="C110" s="4" t="inlineStr">
        <is>
          <t>Reachable - No Addresses</t>
        </is>
      </c>
      <c r="D110" s="4" t="inlineStr">
        <is>
          <t>N/A</t>
        </is>
      </c>
    </row>
    <row r="111">
      <c r="A111" s="4" t="inlineStr">
        <is>
          <t>mid-america.com</t>
        </is>
      </c>
      <c r="B111" s="4">
        <f>HYPERLINK("http://mid-america.com", "http://mid-america.com")</f>
        <v/>
      </c>
      <c r="C111" s="4" t="inlineStr">
        <is>
          <t>Reachable - No Addresses</t>
        </is>
      </c>
      <c r="D111" s="4" t="inlineStr">
        <is>
          <t>N/A</t>
        </is>
      </c>
    </row>
    <row r="112">
      <c r="A112" s="4" t="inlineStr">
        <is>
          <t>liftsouth.com</t>
        </is>
      </c>
      <c r="B112" s="4">
        <f>HYPERLINK("http://liftsouth.com", "http://liftsouth.com")</f>
        <v/>
      </c>
      <c r="C112" s="4" t="inlineStr">
        <is>
          <t>Reachable - No Addresses</t>
        </is>
      </c>
      <c r="D112" s="4" t="inlineStr">
        <is>
          <t>N/A</t>
        </is>
      </c>
    </row>
    <row r="113">
      <c r="A113" s="3" t="inlineStr">
        <is>
          <t>blackriverpallet.com</t>
        </is>
      </c>
      <c r="B113" s="3">
        <f>HYPERLINK("http://blackriverpallet.com", "http://blackriverpallet.com")</f>
        <v/>
      </c>
      <c r="C113" s="3" t="inlineStr">
        <is>
          <t>Reachable</t>
        </is>
      </c>
      <c r="D113" s="3" t="inlineStr">
        <is>
          <t>['410 E Roosevelt, Ave Zeeland, MI 49424']</t>
        </is>
      </c>
    </row>
    <row r="114">
      <c r="A114" s="3" t="inlineStr">
        <is>
          <t>firstchoicemech.com</t>
        </is>
      </c>
      <c r="B114" s="3">
        <f>HYPERLINK("http://firstchoicemech.com", "http://firstchoicemech.com")</f>
        <v/>
      </c>
      <c r="C114" s="3" t="inlineStr">
        <is>
          <t>Reachable</t>
        </is>
      </c>
      <c r="D114" s="3" t="inlineStr">
        <is>
          <t>['1245 Brickyard Rd., Suite 600, Salt Lake City, UT 84106', '1245 Brickyard Rd., Suite 600, Salt Lake City, UT 84106']</t>
        </is>
      </c>
    </row>
    <row r="115">
      <c r="A115" s="3" t="inlineStr">
        <is>
          <t>easolutions.net</t>
        </is>
      </c>
      <c r="B115" s="3">
        <f>HYPERLINK("http://easolutions.net", "http://easolutions.net")</f>
        <v/>
      </c>
      <c r="C115" s="3" t="inlineStr">
        <is>
          <t>Reachable</t>
        </is>
      </c>
      <c r="D115" s="3" t="inlineStr">
        <is>
          <t>['and ERP consulting to Brooks. STATES INDUSTRI']</t>
        </is>
      </c>
    </row>
    <row r="116">
      <c r="A116" s="3" t="inlineStr">
        <is>
          <t>onlinemarketingmuscle.com</t>
        </is>
      </c>
      <c r="B116" s="3">
        <f>HYPERLINK("http://onlinemarketingmuscle.com", "http://onlinemarketingmuscle.com")</f>
        <v/>
      </c>
      <c r="C116" s="3" t="inlineStr">
        <is>
          <t>Reachable</t>
        </is>
      </c>
      <c r="D116" s="3" t="inlineStr">
        <is>
          <t>['104 S. Main Street, Suite 800Greenville, SC 29601']</t>
        </is>
      </c>
    </row>
    <row r="117">
      <c r="A117" s="2" t="inlineStr">
        <is>
          <t>raymondkeyandsons.com</t>
        </is>
      </c>
      <c r="B117" s="2">
        <f>HYPERLINK("http://raymondkeyandsons.com", "http://raymondkeyandsons.com")</f>
        <v/>
      </c>
      <c r="C117" s="2" t="inlineStr">
        <is>
          <t>Unreachable</t>
        </is>
      </c>
      <c r="D117" s="2" t="inlineStr">
        <is>
          <t>N/A</t>
        </is>
      </c>
    </row>
    <row r="118">
      <c r="A118" s="3" t="inlineStr">
        <is>
          <t>goldridgecompanies.com</t>
        </is>
      </c>
      <c r="B118" s="3">
        <f>HYPERLINK("http://goldridgecompanies.com", "http://goldridgecompanies.com")</f>
        <v/>
      </c>
      <c r="C118" s="3" t="inlineStr">
        <is>
          <t>Reachable</t>
        </is>
      </c>
      <c r="D118" s="3" t="inlineStr">
        <is>
          <t>['310 Pinnacle Way, Suite 300 Eau Claire, WI 54701']</t>
        </is>
      </c>
    </row>
    <row r="119">
      <c r="A119" s="4" t="inlineStr">
        <is>
          <t>luxuryhomecouncil.com</t>
        </is>
      </c>
      <c r="B119" s="4">
        <f>HYPERLINK("http://luxuryhomecouncil.com", "http://luxuryhomecouncil.com")</f>
        <v/>
      </c>
      <c r="C119" s="4" t="inlineStr">
        <is>
          <t>Reachable - No Addresses</t>
        </is>
      </c>
      <c r="D119" s="4" t="inlineStr">
        <is>
          <t>N/A</t>
        </is>
      </c>
    </row>
    <row r="120">
      <c r="A120" s="2" t="inlineStr">
        <is>
          <t>plainsmanswitching.com</t>
        </is>
      </c>
      <c r="B120" s="2">
        <f>HYPERLINK("http://plainsmanswitching.com", "http://plainsmanswitching.com")</f>
        <v/>
      </c>
      <c r="C120" s="2" t="inlineStr">
        <is>
          <t>Unreachable</t>
        </is>
      </c>
      <c r="D120" s="2" t="inlineStr">
        <is>
          <t>N/A</t>
        </is>
      </c>
    </row>
    <row r="121">
      <c r="A121" s="2" t="inlineStr">
        <is>
          <t>ageinplaceofnewengland.com</t>
        </is>
      </c>
      <c r="B121" s="2">
        <f>HYPERLINK("http://ageinplaceofnewengland.com", "http://ageinplaceofnewengland.com")</f>
        <v/>
      </c>
      <c r="C121" s="2" t="inlineStr">
        <is>
          <t>Unreachable</t>
        </is>
      </c>
      <c r="D121" s="2" t="inlineStr">
        <is>
          <t>N/A</t>
        </is>
      </c>
    </row>
    <row r="122">
      <c r="A122" s="4" t="inlineStr">
        <is>
          <t>sellersconstruction.net</t>
        </is>
      </c>
      <c r="B122" s="4">
        <f>HYPERLINK("http://sellersconstruction.net", "http://sellersconstruction.net")</f>
        <v/>
      </c>
      <c r="C122" s="4" t="inlineStr">
        <is>
          <t>Reachable - No Addresses</t>
        </is>
      </c>
      <c r="D122" s="4" t="inlineStr">
        <is>
          <t>N/A</t>
        </is>
      </c>
    </row>
    <row r="123">
      <c r="A123" s="2" t="inlineStr">
        <is>
          <t>rapidriverloggingcamp.com</t>
        </is>
      </c>
      <c r="B123" s="2">
        <f>HYPERLINK("http://rapidriverloggingcamp.com", "http://rapidriverloggingcamp.com")</f>
        <v/>
      </c>
      <c r="C123" s="2" t="inlineStr">
        <is>
          <t>Unreachable</t>
        </is>
      </c>
      <c r="D123" s="2" t="inlineStr">
        <is>
          <t>N/A</t>
        </is>
      </c>
    </row>
    <row r="124">
      <c r="A124" s="3" t="inlineStr">
        <is>
          <t>enidmad.org</t>
        </is>
      </c>
      <c r="B124" s="3">
        <f>HYPERLINK("http://enidmad.org", "http://enidmad.org")</f>
        <v/>
      </c>
      <c r="C124" s="3" t="inlineStr">
        <is>
          <t>Reachable</t>
        </is>
      </c>
      <c r="D124" s="3" t="inlineStr">
        <is>
          <t>['and other agencies.HOW EACH PROGRAM IS FUNDE', '129 N. University Ave. Enid, OK 73701']</t>
        </is>
      </c>
    </row>
    <row r="125">
      <c r="A125" s="4" t="inlineStr">
        <is>
          <t>americanconcretetrucking.com</t>
        </is>
      </c>
      <c r="B125" s="4">
        <f>HYPERLINK("http://americanconcretetrucking.com", "http://americanconcretetrucking.com")</f>
        <v/>
      </c>
      <c r="C125" s="4" t="inlineStr">
        <is>
          <t>Reachable - No Addresses</t>
        </is>
      </c>
      <c r="D125" s="4" t="inlineStr">
        <is>
          <t>N/A</t>
        </is>
      </c>
    </row>
    <row r="126">
      <c r="A126" s="4" t="inlineStr">
        <is>
          <t>able-plumbing.net</t>
        </is>
      </c>
      <c r="B126" s="4">
        <f>HYPERLINK("http://able-plumbing.net", "http://able-plumbing.net")</f>
        <v/>
      </c>
      <c r="C126" s="4" t="inlineStr">
        <is>
          <t>Reachable - No Addresses</t>
        </is>
      </c>
      <c r="D126" s="4" t="inlineStr">
        <is>
          <t>N/A</t>
        </is>
      </c>
    </row>
    <row r="127">
      <c r="A127" s="2" t="inlineStr">
        <is>
          <t>weddingphoto-video.com</t>
        </is>
      </c>
      <c r="B127" s="2">
        <f>HYPERLINK("http://weddingphoto-video.com", "http://weddingphoto-video.com")</f>
        <v/>
      </c>
      <c r="C127" s="2" t="inlineStr">
        <is>
          <t>Unreachable</t>
        </is>
      </c>
      <c r="D127" s="2" t="inlineStr">
        <is>
          <t>N/A</t>
        </is>
      </c>
    </row>
    <row r="128">
      <c r="A128" s="2" t="inlineStr">
        <is>
          <t>ibex.us.com</t>
        </is>
      </c>
      <c r="B128" s="2">
        <f>HYPERLINK("http://ibex.us.com", "http://ibex.us.com")</f>
        <v/>
      </c>
      <c r="C128" s="2" t="inlineStr">
        <is>
          <t>Unreachable</t>
        </is>
      </c>
      <c r="D128" s="2" t="inlineStr">
        <is>
          <t>N/A</t>
        </is>
      </c>
    </row>
    <row r="129">
      <c r="A129" s="4" t="inlineStr">
        <is>
          <t>washingtonareafuelfund.org</t>
        </is>
      </c>
      <c r="B129" s="4">
        <f>HYPERLINK("http://washingtonareafuelfund.org", "http://washingtonareafuelfund.org")</f>
        <v/>
      </c>
      <c r="C129" s="4" t="inlineStr">
        <is>
          <t>Reachable - No Addresses</t>
        </is>
      </c>
      <c r="D129" s="4" t="inlineStr">
        <is>
          <t>N/A</t>
        </is>
      </c>
    </row>
    <row r="130">
      <c r="A130" s="3" t="inlineStr">
        <is>
          <t>chcseia.com</t>
        </is>
      </c>
      <c r="B130" s="3">
        <f>HYPERLINK("http://chcseia.com", "http://chcseia.com")</f>
        <v/>
      </c>
      <c r="C130" s="3" t="inlineStr">
        <is>
          <t>Reachable</t>
        </is>
      </c>
      <c r="D130" s="3" t="inlineStr">
        <is>
          <t>['1618 Main Street Keokuk, IA 52632', '2409 Spring Street Columbus City, IA 52737', 'and Dental Clinic 1706 West Agency Road West Burlington, IA 52655', '400 S. Broadway Street Burlington, Iowa 52601', '1706 West Agency Road West Burlington, IA 52655', '7532301 Facebook 2018 Community Health Centers of Southeastern Iowa']</t>
        </is>
      </c>
    </row>
    <row r="131">
      <c r="A131" s="3" t="inlineStr">
        <is>
          <t>zaplingstudios.com</t>
        </is>
      </c>
      <c r="B131" s="3">
        <f>HYPERLINK("http://zaplingstudios.com", "http://zaplingstudios.com")</f>
        <v/>
      </c>
      <c r="C131" s="3" t="inlineStr">
        <is>
          <t>Reachable</t>
        </is>
      </c>
      <c r="D131" s="3" t="inlineStr">
        <is>
          <t>['and play your way.COMPLETENE']</t>
        </is>
      </c>
    </row>
    <row r="132">
      <c r="A132" s="3" t="inlineStr">
        <is>
          <t>gipreit.com</t>
        </is>
      </c>
      <c r="B132" s="3">
        <f>HYPERLINK("http://gipreit.com", "http://gipreit.com")</f>
        <v/>
      </c>
      <c r="C132" s="3" t="inlineStr">
        <is>
          <t>Reachable</t>
        </is>
      </c>
      <c r="D132" s="3" t="inlineStr">
        <is>
          <t>['401 E Jackson St Ste 3300 Tampa, FL 33602', 'and designed by THE STRTUP STREET. Privacy Policy CAL']</t>
        </is>
      </c>
    </row>
    <row r="133">
      <c r="A133" s="4" t="inlineStr">
        <is>
          <t>takearax.com</t>
        </is>
      </c>
      <c r="B133" s="4">
        <f>HYPERLINK("http://takearax.com", "http://takearax.com")</f>
        <v/>
      </c>
      <c r="C133" s="4" t="inlineStr">
        <is>
          <t>Reachable - No Addresses</t>
        </is>
      </c>
      <c r="D133" s="4" t="inlineStr">
        <is>
          <t>N/A</t>
        </is>
      </c>
    </row>
    <row r="134">
      <c r="A134" s="3" t="inlineStr">
        <is>
          <t>floridaorchestra.org</t>
        </is>
      </c>
      <c r="B134" s="3">
        <f>HYPERLINK("http://floridaorchestra.org", "http://floridaorchestra.org")</f>
        <v/>
      </c>
      <c r="C134" s="3" t="inlineStr">
        <is>
          <t>Reachable</t>
        </is>
      </c>
      <c r="D134" s="3" t="inlineStr">
        <is>
          <t>['5 501C3 Organization 244 2nd Avenue North Suite 420St. Petersburg, FL 33701']</t>
        </is>
      </c>
    </row>
    <row r="135">
      <c r="A135" s="4" t="inlineStr">
        <is>
          <t>cityvisions.com</t>
        </is>
      </c>
      <c r="B135" s="4">
        <f>HYPERLINK("http://cityvisions.com", "http://cityvisions.com")</f>
        <v/>
      </c>
      <c r="C135" s="4" t="inlineStr">
        <is>
          <t>Reachable - No Addresses</t>
        </is>
      </c>
      <c r="D135" s="4" t="inlineStr">
        <is>
          <t>N/A</t>
        </is>
      </c>
    </row>
    <row r="136">
      <c r="A136" s="4" t="inlineStr">
        <is>
          <t>luckyprints.com</t>
        </is>
      </c>
      <c r="B136" s="4">
        <f>HYPERLINK("http://luckyprints.com", "http://luckyprints.com")</f>
        <v/>
      </c>
      <c r="C136" s="4" t="inlineStr">
        <is>
          <t>Reachable - No Addresses</t>
        </is>
      </c>
      <c r="D136" s="4" t="inlineStr">
        <is>
          <t>N/A</t>
        </is>
      </c>
    </row>
    <row r="137">
      <c r="A137" s="4" t="inlineStr">
        <is>
          <t>anikadenise.com</t>
        </is>
      </c>
      <c r="B137" s="4">
        <f>HYPERLINK("http://anikadenise.com", "http://anikadenise.com")</f>
        <v/>
      </c>
      <c r="C137" s="4" t="inlineStr">
        <is>
          <t>Reachable - No Addresses</t>
        </is>
      </c>
      <c r="D137" s="4" t="inlineStr">
        <is>
          <t>N/A</t>
        </is>
      </c>
    </row>
    <row r="138">
      <c r="A138" s="2" t="inlineStr">
        <is>
          <t>bwglaw.net</t>
        </is>
      </c>
      <c r="B138" s="2">
        <f>HYPERLINK("http://bwglaw.net", "http://bwglaw.net")</f>
        <v/>
      </c>
      <c r="C138" s="2" t="inlineStr">
        <is>
          <t>Unreachable</t>
        </is>
      </c>
      <c r="D138" s="2" t="inlineStr">
        <is>
          <t>N/A</t>
        </is>
      </c>
    </row>
    <row r="139">
      <c r="A139" s="4" t="inlineStr">
        <is>
          <t>dbfcc.com</t>
        </is>
      </c>
      <c r="B139" s="4">
        <f>HYPERLINK("http://dbfcc.com", "http://dbfcc.com")</f>
        <v/>
      </c>
      <c r="C139" s="4" t="inlineStr">
        <is>
          <t>Reachable - No Addresses</t>
        </is>
      </c>
      <c r="D139" s="4" t="inlineStr">
        <is>
          <t>N/A</t>
        </is>
      </c>
    </row>
    <row r="140">
      <c r="A140" s="3" t="inlineStr">
        <is>
          <t>devact.com</t>
        </is>
      </c>
      <c r="B140" s="3">
        <f>HYPERLINK("http://devact.com", "http://devact.com")</f>
        <v/>
      </c>
      <c r="C140" s="3" t="inlineStr">
        <is>
          <t>Reachable</t>
        </is>
      </c>
      <c r="D140" s="3" t="inlineStr">
        <is>
          <t>['438 Queens Road Charlotte, NC 28207']</t>
        </is>
      </c>
    </row>
    <row r="141">
      <c r="A141" s="3" t="inlineStr">
        <is>
          <t>wickedislandbakery.com</t>
        </is>
      </c>
      <c r="B141" s="3">
        <f>HYPERLINK("http://wickedislandbakery.com", "http://wickedislandbakery.com")</f>
        <v/>
      </c>
      <c r="C141" s="3" t="inlineStr">
        <is>
          <t>Reachable</t>
        </is>
      </c>
      <c r="D141" s="3" t="inlineStr">
        <is>
          <t>['AND BAKERY 7 B BAYBERRY COURT NANTUCKET, MA 02554']</t>
        </is>
      </c>
    </row>
    <row r="142">
      <c r="A142" s="3" t="inlineStr">
        <is>
          <t>tmgi.net</t>
        </is>
      </c>
      <c r="B142" s="3">
        <f>HYPERLINK("http://tmgi.net", "http://tmgi.net")</f>
        <v/>
      </c>
      <c r="C142" s="3" t="inlineStr">
        <is>
          <t>Reachable</t>
        </is>
      </c>
      <c r="D142" s="3" t="inlineStr">
        <is>
          <t>['46169 Westlake Drive, Suite 240 Sterling, VA 20165']</t>
        </is>
      </c>
    </row>
    <row r="143">
      <c r="A143" s="2" t="inlineStr">
        <is>
          <t>josephebberweinart.com</t>
        </is>
      </c>
      <c r="B143" s="2">
        <f>HYPERLINK("http://josephebberweinart.com", "http://josephebberweinart.com")</f>
        <v/>
      </c>
      <c r="C143" s="2" t="inlineStr">
        <is>
          <t>Unreachable</t>
        </is>
      </c>
      <c r="D143" s="2" t="inlineStr">
        <is>
          <t>N/A</t>
        </is>
      </c>
    </row>
    <row r="144">
      <c r="A144" s="2" t="inlineStr">
        <is>
          <t>stylemultimedia.com</t>
        </is>
      </c>
      <c r="B144" s="2">
        <f>HYPERLINK("http://stylemultimedia.com", "http://stylemultimedia.com")</f>
        <v/>
      </c>
      <c r="C144" s="2" t="inlineStr">
        <is>
          <t>Unreachable</t>
        </is>
      </c>
      <c r="D144" s="2" t="inlineStr">
        <is>
          <t>N/A</t>
        </is>
      </c>
    </row>
    <row r="145">
      <c r="A145" s="4" t="inlineStr">
        <is>
          <t>obgyngroup.com</t>
        </is>
      </c>
      <c r="B145" s="4">
        <f>HYPERLINK("http://obgyngroup.com", "http://obgyngroup.com")</f>
        <v/>
      </c>
      <c r="C145" s="4" t="inlineStr">
        <is>
          <t>Reachable - No Addresses</t>
        </is>
      </c>
      <c r="D145" s="4" t="inlineStr">
        <is>
          <t>N/A</t>
        </is>
      </c>
    </row>
    <row r="146">
      <c r="A146" s="3" t="inlineStr">
        <is>
          <t>royersford.com</t>
        </is>
      </c>
      <c r="B146" s="3">
        <f>HYPERLINK("http://royersford.com", "http://royersford.com")</f>
        <v/>
      </c>
      <c r="C146" s="3" t="inlineStr">
        <is>
          <t>Reachable</t>
        </is>
      </c>
      <c r="D146" s="3" t="inlineStr">
        <is>
          <t>['835 Township Line Rd. Phoenixville, PA 19460']</t>
        </is>
      </c>
    </row>
    <row r="147">
      <c r="A147" s="3" t="inlineStr">
        <is>
          <t>selnertreeshrubcare.com</t>
        </is>
      </c>
      <c r="B147" s="3">
        <f>HYPERLINK("http://selnertreeshrubcare.com", "http://selnertreeshrubcare.com")</f>
        <v/>
      </c>
      <c r="C147" s="3" t="inlineStr">
        <is>
          <t>Reachable</t>
        </is>
      </c>
      <c r="D147" s="3" t="inlineStr">
        <is>
          <t>['00 Our Location 711 Millennium Ct. in De Pere, Wisconsin']</t>
        </is>
      </c>
    </row>
    <row r="148">
      <c r="A148" s="4" t="inlineStr">
        <is>
          <t>barmarketingbasics.com</t>
        </is>
      </c>
      <c r="B148" s="4">
        <f>HYPERLINK("http://barmarketingbasics.com", "http://barmarketingbasics.com")</f>
        <v/>
      </c>
      <c r="C148" s="4" t="inlineStr">
        <is>
          <t>Reachable - No Addresses</t>
        </is>
      </c>
      <c r="D148" s="4" t="inlineStr">
        <is>
          <t>N/A</t>
        </is>
      </c>
    </row>
    <row r="149">
      <c r="A149" s="2" t="inlineStr">
        <is>
          <t>gbox.com</t>
        </is>
      </c>
      <c r="B149" s="2">
        <f>HYPERLINK("http://gbox.com", "http://gbox.com")</f>
        <v/>
      </c>
      <c r="C149" s="2" t="inlineStr">
        <is>
          <t>Unreachable</t>
        </is>
      </c>
      <c r="D149" s="2" t="inlineStr">
        <is>
          <t>N/A</t>
        </is>
      </c>
    </row>
    <row r="150">
      <c r="A150" s="3" t="inlineStr">
        <is>
          <t>maguirechevroletcadillac.com</t>
        </is>
      </c>
      <c r="B150" s="3">
        <f>HYPERLINK("http://maguirechevroletcadillac.com", "http://maguirechevroletcadillac.com")</f>
        <v/>
      </c>
      <c r="C150" s="3" t="inlineStr">
        <is>
          <t>Reachable</t>
        </is>
      </c>
      <c r="D150" s="3" t="inlineStr">
        <is>
          <t>['607 2729292 35 Cinema Dr Directions Ithaca, NY 14850', '35 Cinema Dr Ithaca, NY 14850', '35 Cinema Dr Ithaca, NY 14850']</t>
        </is>
      </c>
    </row>
    <row r="151">
      <c r="A151" s="2" t="inlineStr">
        <is>
          <t>rokkan.com</t>
        </is>
      </c>
      <c r="B151" s="2">
        <f>HYPERLINK("http://rokkan.com", "http://rokkan.com")</f>
        <v/>
      </c>
      <c r="C151" s="2" t="inlineStr">
        <is>
          <t>Unreachable</t>
        </is>
      </c>
      <c r="D151" s="2" t="inlineStr">
        <is>
          <t>N/A</t>
        </is>
      </c>
    </row>
    <row r="152">
      <c r="A152" s="2" t="inlineStr">
        <is>
          <t>endries.com</t>
        </is>
      </c>
      <c r="B152" s="2">
        <f>HYPERLINK("http://endries.com", "http://endries.com")</f>
        <v/>
      </c>
      <c r="C152" s="2" t="inlineStr">
        <is>
          <t>Unreachable</t>
        </is>
      </c>
      <c r="D152" s="2" t="inlineStr">
        <is>
          <t>N/A</t>
        </is>
      </c>
    </row>
    <row r="153">
      <c r="A153" s="3" t="inlineStr">
        <is>
          <t>stmindustries.com</t>
        </is>
      </c>
      <c r="B153" s="3">
        <f>HYPERLINK("http://stmindustries.com", "http://stmindustries.com")</f>
        <v/>
      </c>
      <c r="C153" s="3" t="inlineStr">
        <is>
          <t>Reachable</t>
        </is>
      </c>
      <c r="D153" s="3" t="inlineStr">
        <is>
          <t>['9524 N Trask St. Tampa, FL 33624']</t>
        </is>
      </c>
    </row>
    <row r="154">
      <c r="A154" s="3" t="inlineStr">
        <is>
          <t>sczc.org</t>
        </is>
      </c>
      <c r="B154" s="3">
        <f>HYPERLINK("http://sczc.org", "http://sczc.org")</f>
        <v/>
      </c>
      <c r="C154" s="3" t="inlineStr">
        <is>
          <t>Reachable</t>
        </is>
      </c>
      <c r="D154" s="3" t="inlineStr">
        <is>
          <t>['2024 santa cruz zen center monthly CAL', '113 School Street, Santa Cruz, CA 95060']</t>
        </is>
      </c>
    </row>
    <row r="155">
      <c r="A155" s="3" t="inlineStr">
        <is>
          <t>fott.org</t>
        </is>
      </c>
      <c r="B155" s="3">
        <f>HYPERLINK("http://fott.org", "http://fott.org")</f>
        <v/>
      </c>
      <c r="C155" s="3" t="inlineStr">
        <is>
          <t>Reachable</t>
        </is>
      </c>
      <c r="D155" s="3" t="inlineStr">
        <is>
          <t>['1300 SW 54 Avenue, Plantation, FL 33317', 'and more.SendThis site is protected by reCA', '1300 SW 54 Avenue, Plantation, FL 33317']</t>
        </is>
      </c>
    </row>
    <row r="156">
      <c r="A156" s="4" t="inlineStr">
        <is>
          <t>msland.com</t>
        </is>
      </c>
      <c r="B156" s="4">
        <f>HYPERLINK("http://msland.com", "http://msland.com")</f>
        <v/>
      </c>
      <c r="C156" s="4" t="inlineStr">
        <is>
          <t>Reachable - No Addresses</t>
        </is>
      </c>
      <c r="D156" s="4" t="inlineStr">
        <is>
          <t>N/A</t>
        </is>
      </c>
    </row>
    <row r="157">
      <c r="A157" s="3" t="inlineStr">
        <is>
          <t>drpierrerousse.net</t>
        </is>
      </c>
      <c r="B157" s="3">
        <f>HYPERLINK("http://drpierrerousse.net", "http://drpierrerousse.net")</f>
        <v/>
      </c>
      <c r="C157" s="3" t="inlineStr">
        <is>
          <t>Reachable</t>
        </is>
      </c>
      <c r="D157" s="3" t="inlineStr">
        <is>
          <t>['and himself. Dr Pierre served as an AS']</t>
        </is>
      </c>
    </row>
    <row r="158">
      <c r="A158" s="4" t="inlineStr">
        <is>
          <t>jjastorsrestaurant.com</t>
        </is>
      </c>
      <c r="B158" s="4">
        <f>HYPERLINK("http://jjastorsrestaurant.com", "http://jjastorsrestaurant.com")</f>
        <v/>
      </c>
      <c r="C158" s="4" t="inlineStr">
        <is>
          <t>Reachable - No Addresses</t>
        </is>
      </c>
      <c r="D158" s="4" t="inlineStr">
        <is>
          <t>N/A</t>
        </is>
      </c>
    </row>
    <row r="159">
      <c r="A159" s="2" t="inlineStr">
        <is>
          <t>foxbridge.com</t>
        </is>
      </c>
      <c r="B159" s="2">
        <f>HYPERLINK("http://foxbridge.com", "http://foxbridge.com")</f>
        <v/>
      </c>
      <c r="C159" s="2" t="inlineStr">
        <is>
          <t>Unreachable</t>
        </is>
      </c>
      <c r="D159" s="2" t="inlineStr">
        <is>
          <t>N/A</t>
        </is>
      </c>
    </row>
    <row r="160">
      <c r="A160" s="3" t="inlineStr">
        <is>
          <t>andersrice.com</t>
        </is>
      </c>
      <c r="B160" s="3">
        <f>HYPERLINK("http://andersrice.com", "http://andersrice.com")</f>
        <v/>
      </c>
      <c r="C160" s="3" t="inlineStr">
        <is>
          <t>Reachable</t>
        </is>
      </c>
      <c r="D160" s="3" t="inlineStr">
        <is>
          <t>['1428 Patton Avenue Asheville, NC 28806', '828 25435111428 Patton Avenue, Asheville, North Carolina', 'kgaXMgY29tb', 'ciBwZXJzb25hb', 'byBwcm90ZW', 'kgTm90aW', 'JtYXRpb24gd', 'VsZCByZWFzb25hY', 'kgTm90aW', 'kgTm90aW', 'kIHVzZSBvZiBwZXJzb25hb', 'ZXMsIGFwcGxpY2F0aW', 'vdGljZSBpcyBwcm92aW', 'VydmljZSBwcm92aW', 'VydmljZXMsIGluY2x1ZG', 'wdGltaXphdGlvbiwgbWFya2V0aW', 'nIGFuZCBlY29tb', 'neSZyc3F1bz', 'tzIGJ1c2lu', 'kIHN0b3Jl', 'cyBwZXJzb25hb', 'IHdlYnNpdGVzICgmbGRxdW87RW', 'uIGFuZCB1c2Ug', 'IGFuZCBFbmQgVXNlciBwZXJzb25hb', 'uLjxicj48Yn', 'IGFsc28gb', 'ZWQgY29ud', 'GVudCBpbiBjb25uZ', 'ggcGVyc29uY', 'JtYXRpb24gb', 'kgTm90aW', 'NlIGFsc28gY', 'uIGFuZCB1c2Ug', 'YgcGVyc29uY', 'JtYXRpb24gZ', 'QZXJzb25hb', 'VzcyBvciB1c2Ug', 'ZWdvcmllcyBvZiBwZXJzb25hb', 'cmNlcy48Yn', 'YgcGVyc29uY', 'JtYXRpb24gd', 'ZSBtYXkgY29sb', 'QYXltZW50LX', 'KPGxpPkFjY291bn', 'ZWQgY29ud', 'YgcGVyc29uY', 'JtYXRpb24gd', 'ZSBtYXkgY29sb', 'eXBlLCBJUCBhZGRyZXNzLCBjb29ra', 'nIHN5c3Rl', 'YgcGVyc29uY', 'JtYXRpb24gd', 'ZSBtYXkgY29sb', 'aGVyIHNvdXJjZXMsIGluY2x1ZG', 'aGVpciB1c2Ug', 'FbmQgVXNlciBjb250YW', 'FbmQgVXNlciBwYXltZW50LX', 'bmVyYWwgY29ud', 'RzIGFuZCBjb21tZ', 'dGllcyBhbmQgdHJlbmRzLiBUaGlzIGluY2x1ZG', 'VzIHVzZSBvZiBHb29nb', 'yIGRvd25sb', 'nbGUuY29tL', 'nbGUuY29tL', 'ZSBtYXkgY29sb', 'GVjdCBwZXJzb25hb', 'byBwcm92aW', 'RlIHN1Y2gg', 'JtYXRpb24gb', 'ciBvYmxpZ2F0aW', 'heSB1c2Ug', 'ciBjb21tZ', 'cmlidXRpb25zL', 'iBXZSBtYXkgYWxzbyB1c2Ug', 'ciBwZXJzb25hb', 'yIGJ1c2lu', 'gZnVsZmlsbCBvdXIgY29ud', 'pdGlnYXRpb24gY', 'heSB1c2Ug', 'ciBwZXJzb25hb', 'IgcmlzayBtaXRpZ2F0aW', 'IgaW52ZX', 'kIGJ1c2lu', 'VyIGFuZCBvdXIgYWZmaWxpYXRlcyZyc3F1bz', 'bmljYXRpb24gY', 'bmJzcDtXZSBtYXkgdXNlIHlvdXIgcGVyc29uY', 'JtYXRpb24gd', 'zLCBvciBvZmZlciB5b3Ug', 'YWRkaXRpb25hb', 'VyIGFuZCBvdXIgYWZmaWxpYXRlcyZyc3F1bz', 'ciBwZXJzb25hb', 'aXZpdGllczogdGhhdCB5b3Ug', 'ZSBjb25zZ', 'IHdlIGhhdmUgYSBsZWdhbCBvYmxpZ2F0aW', 'VyIGJ1c2lu', 'hlbiB5b3Ug', 'ggYXJlIHNtYWxsIHRleHQgZmlsZXMgY29ud', 'cmluZyBvZiBhbHBoYW51bW', 'ciBjb21wd', 'ZSBvdXIgY29ud', 'RpdmVuZXNzLCBhbmQgcHJvbW90ZS', 'IGFsc28gd', 'VycyB1c2Ug', 'VzLjxicj48Yn', 'IGFsc28gY', 'aWVzIHN1Y2gg', 'dGljcyBwcm92aW', 'aWVzIG92ZX', 'bzsgb3B0aW', 'yIGhvdyAmbGRxdW87RG', 'IFRyYWNrJnJkcXVvOyBzaG91bG', 'yayBvbiBjb21tZ', 'dpbmcgY2F0ZW', 'JtYXRpb24gd', 'cyBpbiBjb25uZ', 'JzIHdobyBwcm92aW', 'VyIGJ1c2lu', 'wZXJhdGlvbnMsIHN1Y2gg', 'leXMsIGFjY291bn', 'jZSBwcm92aW', 'RoZXIgZ292ZX', 'aGVyZSB5b3Ug', 'ZSBwcm92aW', 'RlZCBjb25zZ', 'IHRvIHN1Y2gg', 'wbGVtZW50ZW', 'lcmNpYWxseSByZWFzb25hY', 'eSwgaW50ZW', 'ciBwZXJzb25hb', 'aGUgYWJzb2x1dG', 'ciBwZXJzb25hb', 'YWluIHlvdXIgcGVyc29uY', 'JtYXRpb24gZ', 'EZXBlbmRpbmcgb24ge', 'YgcHJvdGVjdGlvbiBvZiBwZXJzb25hb', 'aGVyIHBsYWNlcywgcGVyc29uY', 'JtYXRpb24gb', 'hZGEsIEF1c3Ry', 'lkZXJlZCBhcyBwcm92aW', 'YgcHJvdGVjdGlvbiBvZiBwZXJzb25hb', 'JtYXRpb24gd', 'yIGFuIGFjY291bn', 'JtYXRpb24gY', 'VyIGFjY291bn', 'VpdmUgbWFya2V0aW', 'zIGZyb20gd', 'dCBieSB1c2lu', 'VzcyBwcm92aW', 'zIGZyb20gd', 'hhbmdlcyBhcmUgcmVmbGVjdGVkIHByb21wd', 'JtYXRpb24ge', 'dGljcy48Yn', 'VyIGxvY2F0aW', 'ciBwZXJzb25hb', 'ydGFibGUgY29we', 'aCBjb25zZ', 'uLCB5b3Ug', 'VudCBhdCBhbnkgdGltZSwgaG93ZX', 'mIHlvdXIgcGVyc29uY', 'JtYXRpb24gY', 'mFzZWQgb24ge', 'ciBjb25zZ', 'dWVzdCByZWxhdGVkIHRvIHlvdXIgcGVyc29uY', 'JtYXRpb24gb', 'ZXJjaXNlIHlvdXIgcmlnaHRzLCB5b3Ug', 'uIGZyb20ge', 'YXBwbGljYWJsZSBsYXcuIFdlIGFyZSBjb21ta', 'kIHJlYXNvbmFibGUgcmVzb2x1dG', 'byBhbnkgcmVxdWVzdCwgY29uY', 'dldmVyLCBpZiB5b3Ug', 'YXJlIHVuc2F0aX', 'FibGUgZ292ZX', 'JtYXRpb24gZ', 'vdCB1c2Ug', 'IHZlcmlmaWFibGUgcGFyZW50YW', 'uLiBJZiB5b3Ug', 'ZpZGVkIHVzIHdpdGggcGVyc29uY', 'JtYXRpb24gd', 'VyIGNvbnNlbnQsIHBsZWFzZSBjb250YW', 'nIHRoZSBjb250YW', 'uIGZyb20gb', 'VyIHN5c3Rl', 'kgTm90aW', 'jYXRpb24gb', 'YgdGhlIGJ1c2lu', 'KPHRib2R5Pg', 'FuYWRhLCBVTEMsIGEgQnJpdGlzaCBDb2x1bW', 'mIHRoZSB3b3Js', 'eSBjb21wY', 'VwcGxlbWVudGFsIHRvIHRoZSBhYm92ZS', 'PGJyPjxicj48ZW', 'YgcGVyc29uY', 'JtYXRpb24gY', 'ZSBtb250aH', 'RlcmlzdGljcyBvZiBwcm90ZW', 'YgcGVyc29uY', 'JtYXRpb24gY', 'VlIHRoZSAmbGRxdW87UG', 'VjdGlvbiBhYm92ZS', 'DYXRlZ29ya', 'ZSBtb250aH', 'RlcmlzdGljcyBvZiBwcm90ZW', 'VsbCBwZXJzb25hb', 'UgdGhpcmQgcGFydGllcyZyc3F1bz', 'NCjxwPjxicj48ZW', 'kgUmlnaHRzPC91Pj', 'IHRvIHlvdXIgcGVyc29uY', 'cgYWJvdXQgcGVyc29uY', 'JtYXRpb24gY', 'mIHlvdXIgcGVyc29uY', 'JtYXRpb24gY', 'IHNlbGwgcGVyc29uY', 'JtYXRpb24uP', 'VzLCBwcm92aW', 'aWNlcy48Yn', 'ZXJjaXNlIHlvdXIgcmlnaHRzLCB5b3Ug', 'uYWwgcGVyc29uY', 'JtYXRpb24gZ', 'VyIGlkZW50aX', 'LiBJZiB5b3Ug', 'YXRpb24gb', 'YgdGhlIGFnZW50Lj', 'kgTm90aW', 'kgTm90aW', 'mIHlvdXIgcGVyc29uY', 'JtYXRpb24gY', 'luZyBhIHByb21pb', 'YgZG91Yn', 'QsIGRpc3B1dG', 'bmcgaGVyZXVuZGVyIHdpbGwgYmUgcmVzb2x2ZW', 'QgYXQgdGhlIHRpbWUgdGhlIGRpc3B1dG', 'KPHAPGJyPlBsZWFzZSBjb250YW', 'ucywgY29tb', 'mIHlvdXIgcGVyc29uY', 'JtYXRpb24gY', 'lbGVtZW50LX', 'yZEc5d0lq', 'ltUmxiR0Y1SW', 'iZmFkZUluQ29tY', 'VtPjxicj48Yn', 'YgVXNlLCB0b2dl', 'aGVpciBvd24gd', 'VzLiZuYnNwOyBUaGVzZSBUZXJtcyBjb25zd', 'hldGhlciBwZXJzb25hb', 'CeSB1c2lu', 'VzLCB5b3Ug', 'cGRhdGVkIGZyb20gd', 'lIGluIGFjY29yZ', 'VzcyBvciB1c2Ug', 'NCjxwPjxzdHJvbmcPHUTm90aW', 'VlbiB5b3Ug', 'VzIHdpbGwgYmUgcmVzb2x2ZW', 'cgZW50aX', 'nPkFjY291bn', 'aWNlcyB5b3Ug', 'QgcHJldmlvdXNseSBiZWVuIHN1c3Bl', 'vdmVkIGZyb20gd', 'yIGFuZCB1c2Ug', 'VsYXRpb25zL', 'RyYXRpb24uP', 'VzLCB5b3Ug', 'IGFzayB5b3Ug', 'YWluIGlkZW50aW', 'RoZXIgY29ud', 'RyYXRpb24gS', 'nIGFuIGFjY291bn', 'byBwcm92aW', 'JtYXRpb24gY', 'VudCBhbnkgYWZmaWxpYXRpb24gd', 'VyIGlkZW50aX', 'RoZXIgdXNlcnMsIHdlIGFzayB5b3Ug', 'LiBJZiB5b3Ug', 'ZSByZWFzb24gd', 'VudCBpcyBubyBsb25nZ', 'VjdXJlLCB5b3Ug', 'ADQo8b2wD', 'ZWQgQ29uZ', 'UgYXJlIGdyYW50ZW', 'pdGVkLCBub24tZ', 'gYWNjZXNzIGFuZCB1c2Ug', 'ciBwZXJzb25hb', 'CBvciBub24tY', 'IHlvdSBhcmUgYSBDbGllbnQsIHlvdXIgY29tb', 'lhbCB1c2Ug', 'IGdyYW50ZW', 'VydmUgYWxsIG90aG', 'aGVpciBjb250ZW', 'YXRlLCBuYXRpb25hb', 'IgaW50ZX', 'JuYXRpb25hb', 'VyYWdlIG90aG', 'ZSBhbnkgY29ud', 'IgaW50ZW', 'ADQo8b2wD', 'bGkSW50ZX', 'ADQo8b2wD', 'bGkSW50ZX', 'XJhdGlvbiBvciBhbnkgdXNlcidzIGVuam95bW', 'VydmljZXMsIGluY2x1ZG', 'YXJlLCB3b3Jt', 'sbGVjdCBwZXJzb25hb', 'ADQo8b2wD', 'yIGNvbnRlbnQgb24gd', 'weSBhbnkgY29ud', 'yIGFueSBtYW51YW', 'ADQo8b2wD', 'VydmljZXMgKGluY2x1ZG', 'RoZXIgY29ud', 'aXZpdHksIGluY2x1ZG', 'nIGFueSBwZXJzb24gb', 'IgZW50aX', 'cmFuc21pd', 'KPGxpPjxzdHJvbmcVGhpcmQgUGFydHkgQ29ud', 'VkIHRoZSBjb250ZW', 'vdCByZXNwb25za', 'IHRvIGJlIGNhdXNlZCBieSBvciBpbiBjb25uZ', 'UgYWNrbm93bG', 'hlbiB5b3Ug', 'pdCBvdGhlciBjb250ZW', 'VjaCBDb250ZW', 'kIHN0b3Jl', 'RzIHN1Y2gg', 'ZSBCb29rL', 'MgdGhhdCB5b3Ug', 'zdCBvciBwcm92aW', 'kIHdhcnJhbnQgdGhhdCB5b3Ug', 'sIGFuZCAoaWkpIHRoZSB1c2Ug', 'VjaCBDb250ZW', 'aWVzJnJkcXVvOyksIGEgd29yb', 'aWRlLCBub24tZ', 'YWwsIGlycmV2b2Nh', 'YXRpdmUgd29ya', 'hlLCByb3V0ZS', 'wgdHJhbnNtaXQsIHN0b3Jl', 'VjaCBDb250ZW', 'aGUgaW50ZX', 'IGluIHN1Y2gg', 'MsIGxvZ29zL', 'uLCBjb21wa', 'sIGFuZCAmbGRxdW87bG', 'luZyAoY29sb', 'FibGUgaW50ZW', 'MsIGluY2x1ZG', 'YXRpb24gY', 'aWNlcyBnaXZlcyB5b3Ug', 'mdXNpb24gY', 'bmcsIHdpdGhvdXQgbGltaXRhdGlvbiwgY29tb', 'KPGxpPjxzdHJvbmcVXNlciBDb250ZW', 'kIHdhcnJhbnQgdGhhdCB5b3Ug', 'VzLCBjb25zZ', 'IHRoZSBDb250ZW', 'IHlvdSBwcm92aW', 'ciBDb250ZW', 'yIGFueSBvdGhlciBtYXRlcmlhbCBwb3N0ZW', 'ZXMgY29we', 'aGUgaW50ZW', 'gdGhlIHNhbWUuIEluIGFjY29yZ', 'ciBkZXNpZ25hd', 'JZiB5b3Ug', 'YXJlIGEgY29we', 'nIHVzIGEgbm90aW', 'KPGxpPklkZW50aW', 'cmlnaHRlZCB3b3Jr', 'KPGxpPklkZW50aW', 'gYmUgZGlzYWJsZWQsIGluY2x1ZG', 'ADQo8b2wD', 'ADQo8b2wD', 'aGUgTm90aW', 'aGUgY29we', 'sIGFzIGEgZmFpciB1c2Up', 'JtYXRpb24ga', 'ADQo8b2wD', 'FsIHNpZ25hd', 'jxwPlBsZWFzZSBkZWxpdmVyIHRoaXMgTm90aW', 'aXRoIGFsbCBpdGVtcyBjb21wb', 'ciBkZXNpZ25hd', 'KPHAQ29we', 'kgaGFzIGFkb3B0ZW', 'kgdGhhdCBwcm92aW', 'IgdGVybWluYXRpb24ga', 'RoZXIgaW50ZW', 'UgYWdyZWUgdGhhdCB5b3Ug', 'lsbCBiZSBwZXJzb25hb', 'VydmljZXMsIGFuZCB5b3Ug', 'RpdmUgZGlyZWN0b3Jz', 'kIGFjY291bn', 'RpbmcgZmVlcyBhbmQgY29zd', 'VydmljZXMsIGluY2x1ZG', 'sYXRpb24gb', 'bnkgdGhpcmQgcGFydHkgcmlnaHQsIGluY2x1ZG', 'YXRpb24gY', 'OyAoaXYpIGFueSBkaXNwdXRlcyBvciBpc3N1ZX', 'VlbiB5b3Ug', 'pZmljYXRpb24gY', 'VjaCBjYXNlLCB5b3Ug', 'YgZG91Yn', 'zIHRoYXQgQ29ud', 'GVudCB5b3Ug', 'aGUgaW50ZW', 'KPGxpPjxzdHJvbmcVGVybWluYXRpb24uP', 'VyIGFjY291bn', 'yIHN1c3Bl', 'VudCBhdCBhbnkgdGltZSBieSBjb250YW', 'uIGFuZCBjb250ZW', 'VyIGFjY291bn', 'IGNvbnRpbnVlIHRvIHN0b3Jl', 'JtYXRpb24gY', 'kaWZpY2F0aW', 'yIGNvbmRpdGlvbnMgb24ge', 'zIHVwb24gd', 'VGVybXMuIFdlIHdpbGwgbWFrZSByZWFzb25hY', 'aGUgVGVybXMsIGluY2x1ZG', 'RpbmcuIFlvdSBzaG91bG', 'bmQuIFlvdXIgY29ud', 'UWSBPUiBDT05ES', 'VRJT04gT', 'aGUgY29ud', 'cyBvcGVyYXRpb24gb', 'NVUkFDWSwgQ09NU', 'OVEVOVCwgUkVDT01NR', 'YXRpb24gb', 'WSBJTkNJREVOVEFMLCBTUEVDSUFMLCBDT05TR', 'SIElUUyBBRkZJTElBVEUmcnNxdW87Uy', 'SIFBBUlRORVImcnNxdW87Uy', 'mbmJzcDsgU09NR', 'SIExJTUlUQVRJT04gT', 'PkFOWSBDTEFJTSwgRElTUFVURSBPUiBDT05UU', 'hFVEhFUiBJTiBDT05UU', 'HIEZST00gT', 'TExZIEJZIEJJTkRJTkcgQVJCSVRSQVRJT04uP', 'ADQo8b2wg', 'aGUgd29yb', 'bzspIGluIGFjY29yZ', 'yIHRoZSBDb21tZ', 'FibGUgKHRoZSAmbGRxdW87QU', 'aGUgaW50ZX', 'YXRpb24gY', 'jYXRpb24gb', 'YgdGhlIGJ1c2lu', 'IGlzIGluIENhbmFkYSwgYXJiaXRyYXRpb24gd', 'VudHJlIGZvciBEaXNwdXRlIFJlc29sd', 'XRpb24gQ', 'FuYWRhICgmbGRxdW87SU', 'hZGEgQXJiaXRyYXRpb24gU', 'uIFVubGVzcyB5b3Ug', 'kIHdlIG11dH', 'IGFncmVlIG90aG', 'ADQo8b2wD', 'gcmVzb2x2ZS', 'IHRoZSBhcmJpdHJhdGlvbiBwcm92aX', 'UgaW52YW', 'aWVzIGFuZCBtYXkgYmUgZW50ZX', 'VydCBvZiBjb21wZ', 'ADQo8b2wD', 'lsbCBiZSByZXNwb25za', 'gdGhlIHByZXZhaWxpbmcgcGFydHkgYXR0b3Ju', 'YXJiaXRyYXRvciBtYXkgYXdhcmQgcmVhc29uY', 'kaXZpZHVhbCBjb25zd', 'ADQo8b2wD', 'JTiBPUiBDT05TT', 'TVCBPVEhFUiBDVVNUT01FU', 'gQVJCSVRSQVRJT04gT', 'mIGEgcmVwcmVzZW50YX', 'byBjb25za', 'uIHdhaXZlciBtYXkgb25se', 'VydCBvZiBjb21wZ', 'uIGxvY2F0ZW', 'lbmZvcmNlYWJsZSBwcm92aX', 'ADQo8b2wD', 'UsJnJkcXVvOyAmbGRxdW87dX', 'ggaXMgYmFzZWQgb24gd', 'GhlIGxvY2F0aW', 'ZSBvciBwcm92aW', 'gYmFzZWQgb24gd', 'GhlIGxvY2F0aW', 'IHRvIHRoZSBleGNsdXNpdmUgcGVyc29uY', 'yIHRoZSAmcmRxdW87RX', 'zZSBvZiBsaXRpZ2F0aW', 'nIGFsbCBzdWNoIGRpc3B1dG', 'QgYmUgY29tb', 'nPkxvY2F0aW', 'mIEJ1c2lu', 'eSBjb21wY', 'bywgT250YX', 'YgdGhlIHdvcmxkIG91dH', 'lbnRseSwgc29tZ', 'IgZnVydGhlciBvYmxpZ2F0aW', 'kaWZpY2F0aW', 'uLCBvciBkaXNjb250aW', 'NCjxsaT48dT', 'sZXNzIG90aG', 'RhdGVkIGhlcmVpbiBvciBhbm90aG', 'pdHRlZCBhYm92ZS', 'BtYXkgb25se', 'ZWQgcmVwcmVzZW50YX', 'aGUgaW50ZX', 'YXRpb24gb', 'YgcGFydGljdWxhciBwcm92aX', 'bGkPHUU2V2ZX', 'gYmUgaW52YW', 'ADQo8b2wD', 'zLCB5b3Ug', 'FjcmFtZW50by', 'yZGVyIHRvIHJlc29sd', 'mUgYSBjb21wb', 'JhcGgiIGRhdGEtZWxlbWVudC10eX', 'ZSBwcm92aW', 'cyBhcmUgb25nb', 'kIHdlIGFyZSBjb21ta', 'hdGUgY29tb', 'NpYmxlIGZvciB5b3Uu']</t>
        </is>
      </c>
    </row>
    <row r="161">
      <c r="A161" s="2" t="inlineStr">
        <is>
          <t>albeeappliances.com</t>
        </is>
      </c>
      <c r="B161" s="2">
        <f>HYPERLINK("http://albeeappliances.com", "http://albeeappliances.com")</f>
        <v/>
      </c>
      <c r="C161" s="2" t="inlineStr">
        <is>
          <t>Unreachable</t>
        </is>
      </c>
      <c r="D161" s="2" t="inlineStr">
        <is>
          <t>N/A</t>
        </is>
      </c>
    </row>
    <row r="162">
      <c r="A162" s="4" t="inlineStr">
        <is>
          <t>blackbookmarketresearch.com</t>
        </is>
      </c>
      <c r="B162" s="4">
        <f>HYPERLINK("http://blackbookmarketresearch.com", "http://blackbookmarketresearch.com")</f>
        <v/>
      </c>
      <c r="C162" s="4" t="inlineStr">
        <is>
          <t>Reachable - No Addresses</t>
        </is>
      </c>
      <c r="D162" s="4" t="inlineStr">
        <is>
          <t>N/A</t>
        </is>
      </c>
    </row>
    <row r="163">
      <c r="A163" s="4" t="inlineStr">
        <is>
          <t>acflagandbanner.com</t>
        </is>
      </c>
      <c r="B163" s="4">
        <f>HYPERLINK("http://acflagandbanner.com", "http://acflagandbanner.com")</f>
        <v/>
      </c>
      <c r="C163" s="4" t="inlineStr">
        <is>
          <t>Reachable - No Addresses</t>
        </is>
      </c>
      <c r="D163" s="4" t="inlineStr">
        <is>
          <t>N/A</t>
        </is>
      </c>
    </row>
    <row r="164">
      <c r="A164" s="3" t="inlineStr">
        <is>
          <t>sjcadets.org</t>
        </is>
      </c>
      <c r="B164" s="3">
        <f>HYPERLINK("http://sjcadets.org", "http://sjcadets.org")</f>
        <v/>
      </c>
      <c r="C164" s="3" t="inlineStr">
        <is>
          <t>Reachable</t>
        </is>
      </c>
      <c r="D164" s="3" t="inlineStr">
        <is>
          <t>['and shared values of the entire St. Joes community. THRI', '2320 Huntington Tpke Trumbull, Connecticut 06611']</t>
        </is>
      </c>
    </row>
    <row r="165">
      <c r="A165" s="4" t="inlineStr">
        <is>
          <t>biblebee.org</t>
        </is>
      </c>
      <c r="B165" s="4">
        <f>HYPERLINK("http://biblebee.org", "http://biblebee.org")</f>
        <v/>
      </c>
      <c r="C165" s="4" t="inlineStr">
        <is>
          <t>Reachable - No Addresses</t>
        </is>
      </c>
      <c r="D165" s="4" t="inlineStr">
        <is>
          <t>N/A</t>
        </is>
      </c>
    </row>
    <row r="166">
      <c r="A166" s="4" t="inlineStr">
        <is>
          <t>dr-todd.com</t>
        </is>
      </c>
      <c r="B166" s="4">
        <f>HYPERLINK("http://dr-todd.com", "http://dr-todd.com")</f>
        <v/>
      </c>
      <c r="C166" s="4" t="inlineStr">
        <is>
          <t>Reachable - No Addresses</t>
        </is>
      </c>
      <c r="D166" s="4" t="inlineStr">
        <is>
          <t>N/A</t>
        </is>
      </c>
    </row>
    <row r="167">
      <c r="A167" s="4" t="inlineStr">
        <is>
          <t>securecdp.com</t>
        </is>
      </c>
      <c r="B167" s="4">
        <f>HYPERLINK("http://securecdp.com", "http://securecdp.com")</f>
        <v/>
      </c>
      <c r="C167" s="4" t="inlineStr">
        <is>
          <t>Reachable - No Addresses</t>
        </is>
      </c>
      <c r="D167" s="4" t="inlineStr">
        <is>
          <t>N/A</t>
        </is>
      </c>
    </row>
    <row r="168">
      <c r="A168" s="4" t="inlineStr">
        <is>
          <t>suralink.com</t>
        </is>
      </c>
      <c r="B168" s="4">
        <f>HYPERLINK("http://suralink.com", "http://suralink.com")</f>
        <v/>
      </c>
      <c r="C168" s="4" t="inlineStr">
        <is>
          <t>Reachable - No Addresses</t>
        </is>
      </c>
      <c r="D168" s="4" t="inlineStr">
        <is>
          <t>N/A</t>
        </is>
      </c>
    </row>
    <row r="169">
      <c r="A169" s="3" t="inlineStr">
        <is>
          <t>dairyagendatoday.com</t>
        </is>
      </c>
      <c r="B169" s="3">
        <f>HYPERLINK("http://dairyagendatoday.com", "http://dairyagendatoday.com")</f>
        <v/>
      </c>
      <c r="C169" s="3" t="inlineStr">
        <is>
          <t>Reachable</t>
        </is>
      </c>
      <c r="D169" s="3" t="inlineStr">
        <is>
          <t>['2024 OHIO HOLSTEIN FALL SALEONLINE BIDDINGCATAL', '2024 STAR SUMMIT FARM ONLINE', '2024 OHIO AYRSHIRE FALL SALEONLINE BIDDIN']</t>
        </is>
      </c>
    </row>
    <row r="170">
      <c r="A170" s="4" t="inlineStr">
        <is>
          <t>wayco.com</t>
        </is>
      </c>
      <c r="B170" s="4">
        <f>HYPERLINK("http://wayco.com", "http://wayco.com")</f>
        <v/>
      </c>
      <c r="C170" s="4" t="inlineStr">
        <is>
          <t>Reachable - No Addresses</t>
        </is>
      </c>
      <c r="D170" s="4" t="inlineStr">
        <is>
          <t>N/A</t>
        </is>
      </c>
    </row>
    <row r="171">
      <c r="A171" s="3" t="inlineStr">
        <is>
          <t>clovispointsolutions.com</t>
        </is>
      </c>
      <c r="B171" s="3">
        <f>HYPERLINK("http://clovispointsolutions.com", "http://clovispointsolutions.com")</f>
        <v/>
      </c>
      <c r="C171" s="3" t="inlineStr">
        <is>
          <t>Reachable</t>
        </is>
      </c>
      <c r="D171" s="3" t="inlineStr">
        <is>
          <t>['11169 Lake Chapel Lane, Reston, VA 20191']</t>
        </is>
      </c>
    </row>
    <row r="172">
      <c r="A172" s="3" t="inlineStr">
        <is>
          <t>ksafe.com</t>
        </is>
      </c>
      <c r="B172" s="3">
        <f>HYPERLINK("http://ksafe.com", "http://ksafe.com")</f>
        <v/>
      </c>
      <c r="C172" s="3" t="inlineStr">
        <is>
          <t>Reachable</t>
        </is>
      </c>
      <c r="D172" s="3" t="inlineStr">
        <is>
          <t>['1618 Main Street Baker, LA 70714']</t>
        </is>
      </c>
    </row>
    <row r="173">
      <c r="A173" s="2" t="inlineStr">
        <is>
          <t>rossmoncure.com</t>
        </is>
      </c>
      <c r="B173" s="2">
        <f>HYPERLINK("http://rossmoncure.com", "http://rossmoncure.com")</f>
        <v/>
      </c>
      <c r="C173" s="2" t="inlineStr">
        <is>
          <t>Unreachable</t>
        </is>
      </c>
      <c r="D173" s="2" t="inlineStr">
        <is>
          <t>N/A</t>
        </is>
      </c>
    </row>
    <row r="174">
      <c r="A174" s="3" t="inlineStr">
        <is>
          <t>youthchallengesports.com</t>
        </is>
      </c>
      <c r="B174" s="3">
        <f>HYPERLINK("http://youthchallengesports.com", "http://youthchallengesports.com")</f>
        <v/>
      </c>
      <c r="C174" s="3" t="inlineStr">
        <is>
          <t>Reachable</t>
        </is>
      </c>
      <c r="D174" s="3" t="inlineStr">
        <is>
          <t>['and 4408921001 800 Sharon Drive Westlake, OH 44145']</t>
        </is>
      </c>
    </row>
    <row r="175">
      <c r="A175" s="3" t="inlineStr">
        <is>
          <t>eyewitnessforlife.org</t>
        </is>
      </c>
      <c r="B175" s="3">
        <f>HYPERLINK("http://eyewitnessforlife.org", "http://eyewitnessforlife.org")</f>
        <v/>
      </c>
      <c r="C175" s="3" t="inlineStr">
        <is>
          <t>Reachable</t>
        </is>
      </c>
      <c r="D175" s="3" t="inlineStr">
        <is>
          <t>['2525 N Mayfair Rd, Suite 30, Wauwatosa, WI 53226']</t>
        </is>
      </c>
    </row>
    <row r="176">
      <c r="A176" s="2" t="inlineStr">
        <is>
          <t>thecharlescompany.com</t>
        </is>
      </c>
      <c r="B176" s="2">
        <f>HYPERLINK("http://thecharlescompany.com", "http://thecharlescompany.com")</f>
        <v/>
      </c>
      <c r="C176" s="2" t="inlineStr">
        <is>
          <t>Unreachable</t>
        </is>
      </c>
      <c r="D176" s="2" t="inlineStr">
        <is>
          <t>N/A</t>
        </is>
      </c>
    </row>
    <row r="177">
      <c r="A177" s="3" t="inlineStr">
        <is>
          <t>30aproperties4sale.com</t>
        </is>
      </c>
      <c r="B177" s="3">
        <f>HYPERLINK("http://30aproperties4sale.com", "http://30aproperties4sale.com")</f>
        <v/>
      </c>
      <c r="C177" s="3" t="inlineStr">
        <is>
          <t>Reachable</t>
        </is>
      </c>
      <c r="D177" s="3" t="inlineStr">
        <is>
          <t>['000 Hot Beach Properties CPAR', '759261 CPAR 8736 Conch Shell Court Panama City Beach, FL', '762826 SALE PENDING CPAR 2090 Section Avenue Sneads, FL', '759315 CPAR 4706 Rosemary Street Panama City, FL', '763963 CPAR 8491 Dreams Float Court Panama City Beach, FL', '8686 Coral Reef Way Panama City Beach, FL', '764050 CPAR 5340 Whitney Drive Panama City, FL', '764044 SALE PENDING CPAR 0 Helen Avenue Panama City, FL', '759906 CPAR 307 5th Street Panama City, FL', '761874 SALE PENDING CPAR 2341 Foxworth Drive Panama City, FL', '758174 OPEN HOUSE CPAR 615 Wisteria Street Panama City Beach, FL', '759598 Just Listed CPAR 4047 Brighton Boulevard Panama City, FL', '759270 CPAR 4900 Shurer Lane Panama City, FL', '762901 SALE PENDING CPAR 1600 Texas Avenue Panama City, FL', '759298 CPAR 5207 Robins Court Panama City, FL', '754660 OPEN HOUSE CPAR 2186 Briawood Circle Panama City, FL', '762480 CPAR 138 White Oaks Boulevard Panama City, FL', '2136 Highway 2321 Highway Southport, FL', '764006 Just Listed CPAR 156 Drews Lane Panama City, FL', '764060 CPAR 511 Harlem Avenue Panama City, FL', '763843 CPAR 121 Butler Cove Panama City Beach, FL', '762340 CPAR 3903 Molina Road Panama City, FL', '762562 CPAR 525 Wahoo Road Panama City Beach, FL', '760325 SALE PENDING CPAR 177 Robin Lane Panama City Beach, FL']</t>
        </is>
      </c>
    </row>
    <row r="178">
      <c r="A178" s="4" t="inlineStr">
        <is>
          <t>alwaysmovingandrelocation.org</t>
        </is>
      </c>
      <c r="B178" s="4">
        <f>HYPERLINK("http://alwaysmovingandrelocation.org", "http://alwaysmovingandrelocation.org")</f>
        <v/>
      </c>
      <c r="C178" s="4" t="inlineStr">
        <is>
          <t>Reachable - No Addresses</t>
        </is>
      </c>
      <c r="D178" s="4" t="inlineStr">
        <is>
          <t>N/A</t>
        </is>
      </c>
    </row>
    <row r="179">
      <c r="A179" s="4" t="inlineStr">
        <is>
          <t>mindsmack.com</t>
        </is>
      </c>
      <c r="B179" s="4">
        <f>HYPERLINK("http://mindsmack.com", "http://mindsmack.com")</f>
        <v/>
      </c>
      <c r="C179" s="4" t="inlineStr">
        <is>
          <t>Reachable - No Addresses</t>
        </is>
      </c>
      <c r="D179" s="4" t="inlineStr">
        <is>
          <t>N/A</t>
        </is>
      </c>
    </row>
    <row r="180">
      <c r="A180" s="2" t="inlineStr">
        <is>
          <t>indilab.com</t>
        </is>
      </c>
      <c r="B180" s="2">
        <f>HYPERLINK("http://indilab.com", "http://indilab.com")</f>
        <v/>
      </c>
      <c r="C180" s="2" t="inlineStr">
        <is>
          <t>Unreachable</t>
        </is>
      </c>
      <c r="D180" s="2" t="inlineStr">
        <is>
          <t>N/A</t>
        </is>
      </c>
    </row>
    <row r="181">
      <c r="A181" s="4" t="inlineStr">
        <is>
          <t>brmins.com</t>
        </is>
      </c>
      <c r="B181" s="4">
        <f>HYPERLINK("http://brmins.com", "http://brmins.com")</f>
        <v/>
      </c>
      <c r="C181" s="4" t="inlineStr">
        <is>
          <t>Reachable - No Addresses</t>
        </is>
      </c>
      <c r="D181" s="4" t="inlineStr">
        <is>
          <t>N/A</t>
        </is>
      </c>
    </row>
    <row r="182">
      <c r="A182" s="4" t="inlineStr">
        <is>
          <t>juiceshop.com</t>
        </is>
      </c>
      <c r="B182" s="4">
        <f>HYPERLINK("http://juiceshop.com", "http://juiceshop.com")</f>
        <v/>
      </c>
      <c r="C182" s="4" t="inlineStr">
        <is>
          <t>Reachable - No Addresses</t>
        </is>
      </c>
      <c r="D182" s="4" t="inlineStr">
        <is>
          <t>N/A</t>
        </is>
      </c>
    </row>
    <row r="183">
      <c r="A183" s="4" t="inlineStr">
        <is>
          <t>odhlegal.com</t>
        </is>
      </c>
      <c r="B183" s="4">
        <f>HYPERLINK("http://odhlegal.com", "http://odhlegal.com")</f>
        <v/>
      </c>
      <c r="C183" s="4" t="inlineStr">
        <is>
          <t>Reachable - No Addresses</t>
        </is>
      </c>
      <c r="D183" s="4" t="inlineStr">
        <is>
          <t>N/A</t>
        </is>
      </c>
    </row>
    <row r="184">
      <c r="A184" s="4" t="inlineStr">
        <is>
          <t>ccaltd.com</t>
        </is>
      </c>
      <c r="B184" s="4">
        <f>HYPERLINK("http://ccaltd.com", "http://ccaltd.com")</f>
        <v/>
      </c>
      <c r="C184" s="4" t="inlineStr">
        <is>
          <t>Reachable - No Addresses</t>
        </is>
      </c>
      <c r="D184" s="4" t="inlineStr">
        <is>
          <t>N/A</t>
        </is>
      </c>
    </row>
    <row r="185">
      <c r="A185" s="3" t="inlineStr">
        <is>
          <t>hodgepodgebakeshop.weebly.com</t>
        </is>
      </c>
      <c r="B185" s="3">
        <f>HYPERLINK("http://hodgepodgebakeshop.weebly.com", "http://hodgepodgebakeshop.weebly.com")</f>
        <v/>
      </c>
      <c r="C185" s="3" t="inlineStr">
        <is>
          <t>Reachable</t>
        </is>
      </c>
      <c r="D185" s="3" t="inlineStr">
        <is>
          <t>['3361 Mccracken Street, Muskegon, MI 49441']</t>
        </is>
      </c>
    </row>
    <row r="186">
      <c r="A186" s="3" t="inlineStr">
        <is>
          <t>crossroadsretreat.org</t>
        </is>
      </c>
      <c r="B186" s="3">
        <f>HYPERLINK("http://crossroadsretreat.org", "http://crossroadsretreat.org")</f>
        <v/>
      </c>
      <c r="C186" s="3" t="inlineStr">
        <is>
          <t>Reachable</t>
        </is>
      </c>
      <c r="D186" s="3" t="inlineStr">
        <is>
          <t>['and Conference Center Caldwell, Texas']</t>
        </is>
      </c>
    </row>
    <row r="187">
      <c r="A187" s="2" t="inlineStr">
        <is>
          <t>garagedoorrepair-sierramadre.com</t>
        </is>
      </c>
      <c r="B187" s="2">
        <f>HYPERLINK("http://garagedoorrepair-sierramadre.com", "http://garagedoorrepair-sierramadre.com")</f>
        <v/>
      </c>
      <c r="C187" s="2" t="inlineStr">
        <is>
          <t>Unreachable</t>
        </is>
      </c>
      <c r="D187" s="2" t="inlineStr">
        <is>
          <t>N/A</t>
        </is>
      </c>
    </row>
    <row r="188">
      <c r="A188" s="3" t="inlineStr">
        <is>
          <t>hinoofcolumbia.com</t>
        </is>
      </c>
      <c r="B188" s="3">
        <f>HYPERLINK("http://hinoofcolumbia.com", "http://hinoofcolumbia.com")</f>
        <v/>
      </c>
      <c r="C188" s="3" t="inlineStr">
        <is>
          <t>Reachable</t>
        </is>
      </c>
      <c r="D188" s="3" t="inlineStr">
        <is>
          <t>['120 Parkridge Drive Columbia, SC 29212']</t>
        </is>
      </c>
    </row>
    <row r="189">
      <c r="A189" s="2" t="inlineStr">
        <is>
          <t>centurycontractors.net</t>
        </is>
      </c>
      <c r="B189" s="2">
        <f>HYPERLINK("http://centurycontractors.net", "http://centurycontractors.net")</f>
        <v/>
      </c>
      <c r="C189" s="2" t="inlineStr">
        <is>
          <t>Unreachable</t>
        </is>
      </c>
      <c r="D189" s="2" t="inlineStr">
        <is>
          <t>N/A</t>
        </is>
      </c>
    </row>
    <row r="190">
      <c r="A190" s="2" t="inlineStr">
        <is>
          <t>militiahillsecurity.com</t>
        </is>
      </c>
      <c r="B190" s="2">
        <f>HYPERLINK("http://militiahillsecurity.com", "http://militiahillsecurity.com")</f>
        <v/>
      </c>
      <c r="C190" s="2" t="inlineStr">
        <is>
          <t>Unreachable</t>
        </is>
      </c>
      <c r="D190" s="2" t="inlineStr">
        <is>
          <t>N/A</t>
        </is>
      </c>
    </row>
    <row r="191">
      <c r="A191" s="4" t="inlineStr">
        <is>
          <t>summitdebate.com</t>
        </is>
      </c>
      <c r="B191" s="4">
        <f>HYPERLINK("http://summitdebate.com", "http://summitdebate.com")</f>
        <v/>
      </c>
      <c r="C191" s="4" t="inlineStr">
        <is>
          <t>Reachable - No Addresses</t>
        </is>
      </c>
      <c r="D191" s="4" t="inlineStr">
        <is>
          <t>N/A</t>
        </is>
      </c>
    </row>
    <row r="192">
      <c r="A192" s="3" t="inlineStr">
        <is>
          <t>otsegocd.org</t>
        </is>
      </c>
      <c r="B192" s="3">
        <f>HYPERLINK("http://otsegocd.org", "http://otsegocd.org")</f>
        <v/>
      </c>
      <c r="C192" s="3" t="inlineStr">
        <is>
          <t>Reachable</t>
        </is>
      </c>
      <c r="D192" s="3" t="inlineStr">
        <is>
          <t>['459 Livingston Blvd Gaylord, MI 49735', '800 Livingston Blvd, Suite 4A Gaylord, MI 49735']</t>
        </is>
      </c>
    </row>
    <row r="193">
      <c r="A193" s="3" t="inlineStr">
        <is>
          <t>jonesmachine.com</t>
        </is>
      </c>
      <c r="B193" s="3">
        <f>HYPERLINK("http://jonesmachine.com", "http://jonesmachine.com")</f>
        <v/>
      </c>
      <c r="C193" s="3" t="inlineStr">
        <is>
          <t>Reachable</t>
        </is>
      </c>
      <c r="D193" s="3" t="inlineStr">
        <is>
          <t>['1590 Foothill Dr. Suite 1, Boulder City, Nevada, 89005']</t>
        </is>
      </c>
    </row>
    <row r="194">
      <c r="A194" s="3" t="inlineStr">
        <is>
          <t>cherryridgeconstruction.com</t>
        </is>
      </c>
      <c r="B194" s="3">
        <f>HYPERLINK("http://cherryridgeconstruction.com", "http://cherryridgeconstruction.com")</f>
        <v/>
      </c>
      <c r="C194" s="3" t="inlineStr">
        <is>
          <t>Reachable</t>
        </is>
      </c>
      <c r="D194" s="3" t="inlineStr">
        <is>
          <t>['1425 9th Ave. Council Bluffs, IA 51501']</t>
        </is>
      </c>
    </row>
    <row r="195">
      <c r="A195" s="3" t="inlineStr">
        <is>
          <t>gandwengineering.com</t>
        </is>
      </c>
      <c r="B195" s="3">
        <f>HYPERLINK("http://gandwengineering.com", "http://gandwengineering.com")</f>
        <v/>
      </c>
      <c r="C195" s="3" t="inlineStr">
        <is>
          <t>Reachable</t>
        </is>
      </c>
      <c r="D195" s="3" t="inlineStr">
        <is>
          <t>['138 Weldon Parkway Maryland Heights, MO 63043']</t>
        </is>
      </c>
    </row>
    <row r="196">
      <c r="A196" s="4" t="inlineStr">
        <is>
          <t>goleadingit.com</t>
        </is>
      </c>
      <c r="B196" s="4">
        <f>HYPERLINK("http://goleadingit.com", "http://goleadingit.com")</f>
        <v/>
      </c>
      <c r="C196" s="4" t="inlineStr">
        <is>
          <t>Reachable - No Addresses</t>
        </is>
      </c>
      <c r="D196" s="4" t="inlineStr">
        <is>
          <t>N/A</t>
        </is>
      </c>
    </row>
    <row r="197">
      <c r="A197" s="2" t="inlineStr">
        <is>
          <t>lotussalonny.com</t>
        </is>
      </c>
      <c r="B197" s="2">
        <f>HYPERLINK("http://lotussalonny.com", "http://lotussalonny.com")</f>
        <v/>
      </c>
      <c r="C197" s="2" t="inlineStr">
        <is>
          <t>Unreachable</t>
        </is>
      </c>
      <c r="D197" s="2" t="inlineStr">
        <is>
          <t>N/A</t>
        </is>
      </c>
    </row>
    <row r="198">
      <c r="A198" s="3" t="inlineStr">
        <is>
          <t>athensgop.com</t>
        </is>
      </c>
      <c r="B198" s="3">
        <f>HYPERLINK("http://athensgop.com", "http://athensgop.com")</f>
        <v/>
      </c>
      <c r="C198" s="3" t="inlineStr">
        <is>
          <t>Reachable</t>
        </is>
      </c>
      <c r="D198" s="3" t="inlineStr">
        <is>
          <t>['236 Old Epps Bridge RoadAthens, GA 30606']</t>
        </is>
      </c>
    </row>
    <row r="199">
      <c r="A199" s="4" t="inlineStr">
        <is>
          <t>branchcolonialhouse.com</t>
        </is>
      </c>
      <c r="B199" s="4">
        <f>HYPERLINK("http://branchcolonialhouse.com", "http://branchcolonialhouse.com")</f>
        <v/>
      </c>
      <c r="C199" s="4" t="inlineStr">
        <is>
          <t>Reachable - No Addresses</t>
        </is>
      </c>
      <c r="D199" s="4" t="inlineStr">
        <is>
          <t>N/A</t>
        </is>
      </c>
    </row>
    <row r="200">
      <c r="A200" s="2" t="inlineStr">
        <is>
          <t>tacticalmuscle.com</t>
        </is>
      </c>
      <c r="B200" s="2">
        <f>HYPERLINK("http://tacticalmuscle.com", "http://tacticalmuscle.com")</f>
        <v/>
      </c>
      <c r="C200" s="2" t="inlineStr">
        <is>
          <t>Unreachable</t>
        </is>
      </c>
      <c r="D200" s="2" t="inlineStr">
        <is>
          <t>N/A</t>
        </is>
      </c>
    </row>
    <row r="201">
      <c r="A201" s="2" t="inlineStr">
        <is>
          <t>bridge.legal</t>
        </is>
      </c>
      <c r="B201" s="2">
        <f>HYPERLINK("http://bridge.legal", "http://bridge.legal")</f>
        <v/>
      </c>
      <c r="C201" s="2" t="inlineStr">
        <is>
          <t>Unreachable</t>
        </is>
      </c>
      <c r="D201" s="2" t="inlineStr">
        <is>
          <t>N/A</t>
        </is>
      </c>
    </row>
    <row r="202">
      <c r="A202" s="2" t="inlineStr">
        <is>
          <t>holmesandturner.com</t>
        </is>
      </c>
      <c r="B202" s="2">
        <f>HYPERLINK("http://holmesandturner.com", "http://holmesandturner.com")</f>
        <v/>
      </c>
      <c r="C202" s="2" t="inlineStr">
        <is>
          <t>Unreachable</t>
        </is>
      </c>
      <c r="D202" s="2" t="inlineStr">
        <is>
          <t>N/A</t>
        </is>
      </c>
    </row>
    <row r="203">
      <c r="A203" s="2" t="inlineStr">
        <is>
          <t>hamiltonroofingandacoustical.com</t>
        </is>
      </c>
      <c r="B203" s="2">
        <f>HYPERLINK("http://hamiltonroofingandacoustical.com", "http://hamiltonroofingandacoustical.com")</f>
        <v/>
      </c>
      <c r="C203" s="2" t="inlineStr">
        <is>
          <t>Unreachable</t>
        </is>
      </c>
      <c r="D203" s="2" t="inlineStr">
        <is>
          <t>N/A</t>
        </is>
      </c>
    </row>
    <row r="204">
      <c r="A204" s="2" t="inlineStr">
        <is>
          <t>lnrothberg.com</t>
        </is>
      </c>
      <c r="B204" s="2">
        <f>HYPERLINK("http://lnrothberg.com", "http://lnrothberg.com")</f>
        <v/>
      </c>
      <c r="C204" s="2" t="inlineStr">
        <is>
          <t>Unreachable</t>
        </is>
      </c>
      <c r="D204" s="2" t="inlineStr">
        <is>
          <t>N/A</t>
        </is>
      </c>
    </row>
    <row r="205">
      <c r="A205" s="4" t="inlineStr">
        <is>
          <t>colts.com</t>
        </is>
      </c>
      <c r="B205" s="4">
        <f>HYPERLINK("http://colts.com", "http://colts.com")</f>
        <v/>
      </c>
      <c r="C205" s="4" t="inlineStr">
        <is>
          <t>Reachable - No Addresses</t>
        </is>
      </c>
      <c r="D205" s="4" t="inlineStr">
        <is>
          <t>N/A</t>
        </is>
      </c>
    </row>
    <row r="206">
      <c r="A206" s="4" t="inlineStr">
        <is>
          <t>deloach.com</t>
        </is>
      </c>
      <c r="B206" s="4">
        <f>HYPERLINK("http://deloach.com", "http://deloach.com")</f>
        <v/>
      </c>
      <c r="C206" s="4" t="inlineStr">
        <is>
          <t>Reachable - No Addresses</t>
        </is>
      </c>
      <c r="D206" s="4" t="inlineStr">
        <is>
          <t>N/A</t>
        </is>
      </c>
    </row>
    <row r="207">
      <c r="A207" s="4" t="inlineStr">
        <is>
          <t>speedy-pak.com</t>
        </is>
      </c>
      <c r="B207" s="4">
        <f>HYPERLINK("http://speedy-pak.com", "http://speedy-pak.com")</f>
        <v/>
      </c>
      <c r="C207" s="4" t="inlineStr">
        <is>
          <t>Reachable - No Addresses</t>
        </is>
      </c>
      <c r="D207" s="4" t="inlineStr">
        <is>
          <t>N/A</t>
        </is>
      </c>
    </row>
    <row r="208">
      <c r="A208" s="3" t="inlineStr">
        <is>
          <t>forestrylaw.com</t>
        </is>
      </c>
      <c r="B208" s="3">
        <f>HYPERLINK("http://forestrylaw.com", "http://forestrylaw.com")</f>
        <v/>
      </c>
      <c r="C208" s="3" t="inlineStr">
        <is>
          <t>Reachable</t>
        </is>
      </c>
      <c r="D208" s="3" t="inlineStr">
        <is>
          <t>['4662 infocolliganlaw.com 12 Fountain Plaza Suite 600 Buffalo, NY 14202']</t>
        </is>
      </c>
    </row>
    <row r="209">
      <c r="A209" s="3" t="inlineStr">
        <is>
          <t>airspaceconsulting.com</t>
        </is>
      </c>
      <c r="B209" s="3">
        <f>HYPERLINK("http://airspaceconsulting.com", "http://airspaceconsulting.com")</f>
        <v/>
      </c>
      <c r="C209" s="3" t="inlineStr">
        <is>
          <t>Reachable</t>
        </is>
      </c>
      <c r="D209" s="3" t="inlineStr">
        <is>
          <t>['and federal courts.Read More UAS']</t>
        </is>
      </c>
    </row>
    <row r="210">
      <c r="A210" s="4" t="inlineStr">
        <is>
          <t>individualbizsolutions.com</t>
        </is>
      </c>
      <c r="B210" s="4">
        <f>HYPERLINK("http://individualbizsolutions.com", "http://individualbizsolutions.com")</f>
        <v/>
      </c>
      <c r="C210" s="4" t="inlineStr">
        <is>
          <t>Reachable - No Addresses</t>
        </is>
      </c>
      <c r="D210" s="4" t="inlineStr">
        <is>
          <t>N/A</t>
        </is>
      </c>
    </row>
    <row r="211">
      <c r="A211" s="2" t="inlineStr">
        <is>
          <t>distance-educator.com</t>
        </is>
      </c>
      <c r="B211" s="2">
        <f>HYPERLINK("http://distance-educator.com", "http://distance-educator.com")</f>
        <v/>
      </c>
      <c r="C211" s="2" t="inlineStr">
        <is>
          <t>Unreachable</t>
        </is>
      </c>
      <c r="D211" s="2" t="inlineStr">
        <is>
          <t>N/A</t>
        </is>
      </c>
    </row>
    <row r="212">
      <c r="A212" s="3" t="inlineStr">
        <is>
          <t>casaallegra.org</t>
        </is>
      </c>
      <c r="B212" s="3">
        <f>HYPERLINK("http://casaallegra.org", "http://casaallegra.org")</f>
        <v/>
      </c>
      <c r="C212" s="3" t="inlineStr">
        <is>
          <t>Reachable</t>
        </is>
      </c>
      <c r="D212" s="3" t="inlineStr">
        <is>
          <t>['and recreation.35 Mitchell Blvd. Suite 8 San Rafael, CA 94903']</t>
        </is>
      </c>
    </row>
    <row r="213">
      <c r="A213" s="3" t="inlineStr">
        <is>
          <t>christsmission.org</t>
        </is>
      </c>
      <c r="B213" s="3">
        <f>HYPERLINK("http://christsmission.org", "http://christsmission.org")</f>
        <v/>
      </c>
      <c r="C213" s="3" t="inlineStr">
        <is>
          <t>Reachable</t>
        </is>
      </c>
      <c r="D213" s="3" t="inlineStr">
        <is>
          <t>['22811 S. Cedar Rd.Manhattan, IL 60442']</t>
        </is>
      </c>
    </row>
    <row r="214">
      <c r="A214" s="3" t="inlineStr">
        <is>
          <t>sussexanimalclinic.com</t>
        </is>
      </c>
      <c r="B214" s="3">
        <f>HYPERLINK("http://sussexanimalclinic.com", "http://sussexanimalclinic.com")</f>
        <v/>
      </c>
      <c r="C214" s="3" t="inlineStr">
        <is>
          <t>Reachable</t>
        </is>
      </c>
      <c r="D214" s="3" t="inlineStr">
        <is>
          <t>['64 W24280 Main Street Sussex, WI 53089']</t>
        </is>
      </c>
    </row>
    <row r="215">
      <c r="A215" s="4" t="inlineStr">
        <is>
          <t>monsterdisplays.com</t>
        </is>
      </c>
      <c r="B215" s="4">
        <f>HYPERLINK("http://monsterdisplays.com", "http://monsterdisplays.com")</f>
        <v/>
      </c>
      <c r="C215" s="4" t="inlineStr">
        <is>
          <t>Reachable - No Addresses</t>
        </is>
      </c>
      <c r="D215" s="4" t="inlineStr">
        <is>
          <t>N/A</t>
        </is>
      </c>
    </row>
    <row r="216">
      <c r="A216" s="3" t="inlineStr">
        <is>
          <t>pinetreeseafood.com</t>
        </is>
      </c>
      <c r="B216" s="3">
        <f>HYPERLINK("http://pinetreeseafood.com", "http://pinetreeseafood.com")</f>
        <v/>
      </c>
      <c r="C216" s="3" t="inlineStr">
        <is>
          <t>Reachable</t>
        </is>
      </c>
      <c r="D216" s="3" t="inlineStr">
        <is>
          <t>['7121 Pine Tree Seafood Pine Tree Seafood Shop Maine']</t>
        </is>
      </c>
    </row>
    <row r="217">
      <c r="A217" s="2" t="inlineStr">
        <is>
          <t>frenchwide.com</t>
        </is>
      </c>
      <c r="B217" s="2">
        <f>HYPERLINK("http://frenchwide.com", "http://frenchwide.com")</f>
        <v/>
      </c>
      <c r="C217" s="2" t="inlineStr">
        <is>
          <t>Unreachable</t>
        </is>
      </c>
      <c r="D217" s="2" t="inlineStr">
        <is>
          <t>N/A</t>
        </is>
      </c>
    </row>
    <row r="218">
      <c r="A218" s="4" t="inlineStr">
        <is>
          <t>isell30a.com</t>
        </is>
      </c>
      <c r="B218" s="4">
        <f>HYPERLINK("http://isell30a.com", "http://isell30a.com")</f>
        <v/>
      </c>
      <c r="C218" s="4" t="inlineStr">
        <is>
          <t>Reachable - No Addresses</t>
        </is>
      </c>
      <c r="D218" s="4" t="inlineStr">
        <is>
          <t>N/A</t>
        </is>
      </c>
    </row>
    <row r="219">
      <c r="A219" s="4" t="inlineStr">
        <is>
          <t>tpcsecurity.com</t>
        </is>
      </c>
      <c r="B219" s="4">
        <f>HYPERLINK("http://tpcsecurity.com", "http://tpcsecurity.com")</f>
        <v/>
      </c>
      <c r="C219" s="4" t="inlineStr">
        <is>
          <t>Reachable - No Addresses</t>
        </is>
      </c>
      <c r="D219" s="4" t="inlineStr">
        <is>
          <t>N/A</t>
        </is>
      </c>
    </row>
    <row r="220">
      <c r="A220" s="4" t="inlineStr">
        <is>
          <t>ehstech.com</t>
        </is>
      </c>
      <c r="B220" s="4">
        <f>HYPERLINK("http://ehstech.com", "http://ehstech.com")</f>
        <v/>
      </c>
      <c r="C220" s="4" t="inlineStr">
        <is>
          <t>Reachable - No Addresses</t>
        </is>
      </c>
      <c r="D220" s="4" t="inlineStr">
        <is>
          <t>N/A</t>
        </is>
      </c>
    </row>
    <row r="221">
      <c r="A221" s="3" t="inlineStr">
        <is>
          <t>emilyseventsaz.com</t>
        </is>
      </c>
      <c r="B221" s="3">
        <f>HYPERLINK("http://emilyseventsaz.com", "http://emilyseventsaz.com")</f>
        <v/>
      </c>
      <c r="C221" s="3" t="inlineStr">
        <is>
          <t>Reachable</t>
        </is>
      </c>
      <c r="D221" s="3" t="inlineStr">
        <is>
          <t>['1 IN THE VALLEY top of pageLog InHOME', '7625 E Redfield Rd Suite 130 Scottsdale, AZ 85260']</t>
        </is>
      </c>
    </row>
    <row r="222">
      <c r="A222" s="3" t="inlineStr">
        <is>
          <t>cybersofttechnologies.com</t>
        </is>
      </c>
      <c r="B222" s="3">
        <f>HYPERLINK("http://cybersofttechnologies.com", "http://cybersofttechnologies.com")</f>
        <v/>
      </c>
      <c r="C222" s="3" t="inlineStr">
        <is>
          <t>Reachable</t>
        </is>
      </c>
      <c r="D222" s="3" t="inlineStr">
        <is>
          <t>['9418 Annapolis Road, Suite 200 Lanham, MD 20706']</t>
        </is>
      </c>
    </row>
    <row r="223">
      <c r="A223" s="4" t="inlineStr">
        <is>
          <t>promptcaremd.com</t>
        </is>
      </c>
      <c r="B223" s="4">
        <f>HYPERLINK("http://promptcaremd.com", "http://promptcaremd.com")</f>
        <v/>
      </c>
      <c r="C223" s="4" t="inlineStr">
        <is>
          <t>Reachable - No Addresses</t>
        </is>
      </c>
      <c r="D223" s="4" t="inlineStr">
        <is>
          <t>N/A</t>
        </is>
      </c>
    </row>
    <row r="224">
      <c r="A224" s="2" t="inlineStr">
        <is>
          <t>planetbids.com</t>
        </is>
      </c>
      <c r="B224" s="2">
        <f>HYPERLINK("http://planetbids.com", "http://planetbids.com")</f>
        <v/>
      </c>
      <c r="C224" s="2" t="inlineStr">
        <is>
          <t>Unreachable</t>
        </is>
      </c>
      <c r="D224" s="2" t="inlineStr">
        <is>
          <t>N/A</t>
        </is>
      </c>
    </row>
    <row r="225">
      <c r="A225" s="4" t="inlineStr">
        <is>
          <t>studentsuccess.co</t>
        </is>
      </c>
      <c r="B225" s="4">
        <f>HYPERLINK("http://studentsuccess.co", "http://studentsuccess.co")</f>
        <v/>
      </c>
      <c r="C225" s="4" t="inlineStr">
        <is>
          <t>Reachable - No Addresses</t>
        </is>
      </c>
      <c r="D225" s="4" t="inlineStr">
        <is>
          <t>N/A</t>
        </is>
      </c>
    </row>
    <row r="226">
      <c r="A226" s="4" t="inlineStr">
        <is>
          <t>kingkream.com</t>
        </is>
      </c>
      <c r="B226" s="4">
        <f>HYPERLINK("http://kingkream.com", "http://kingkream.com")</f>
        <v/>
      </c>
      <c r="C226" s="4" t="inlineStr">
        <is>
          <t>Reachable - No Addresses</t>
        </is>
      </c>
      <c r="D226" s="4" t="inlineStr">
        <is>
          <t>N/A</t>
        </is>
      </c>
    </row>
    <row r="227">
      <c r="A227" s="3" t="inlineStr">
        <is>
          <t>argocontact.com</t>
        </is>
      </c>
      <c r="B227" s="3">
        <f>HYPERLINK("http://argocontact.com", "http://argocontact.com")</f>
        <v/>
      </c>
      <c r="C227" s="3" t="inlineStr">
        <is>
          <t>Reachable</t>
        </is>
      </c>
      <c r="D227" s="3" t="inlineStr">
        <is>
          <t>['1791 O.G. Skinner Drive, Suite A, West Point, Georgia 31833']</t>
        </is>
      </c>
    </row>
    <row r="228">
      <c r="A228" s="4" t="inlineStr">
        <is>
          <t>specialtybolt.com</t>
        </is>
      </c>
      <c r="B228" s="4">
        <f>HYPERLINK("http://specialtybolt.com", "http://specialtybolt.com")</f>
        <v/>
      </c>
      <c r="C228" s="4" t="inlineStr">
        <is>
          <t>Reachable - No Addresses</t>
        </is>
      </c>
      <c r="D228" s="4" t="inlineStr">
        <is>
          <t>N/A</t>
        </is>
      </c>
    </row>
    <row r="229">
      <c r="A229" s="3" t="inlineStr">
        <is>
          <t>grablerealestate.com</t>
        </is>
      </c>
      <c r="B229" s="3">
        <f>HYPERLINK("http://grablerealestate.com", "http://grablerealestate.com")</f>
        <v/>
      </c>
      <c r="C229" s="3" t="inlineStr">
        <is>
          <t>Reachable</t>
        </is>
      </c>
      <c r="D229" s="3" t="inlineStr">
        <is>
          <t>['6387 Camp Bowie Blvd B 325, Fort Worth, Texas 76107']</t>
        </is>
      </c>
    </row>
    <row r="230">
      <c r="A230" s="3" t="inlineStr">
        <is>
          <t>tsaworld.com</t>
        </is>
      </c>
      <c r="B230" s="3">
        <f>HYPERLINK("http://tsaworld.com", "http://tsaworld.com")</f>
        <v/>
      </c>
      <c r="C230" s="3" t="inlineStr">
        <is>
          <t>Reachable</t>
        </is>
      </c>
      <c r="D230" s="3" t="inlineStr">
        <is>
          <t>['7704172323 18006355388 3011B Adriatic Ct. Peachtree Corners, GA 30071']</t>
        </is>
      </c>
    </row>
    <row r="231">
      <c r="A231" s="3" t="inlineStr">
        <is>
          <t>enhancedlandscape.com</t>
        </is>
      </c>
      <c r="B231" s="3">
        <f>HYPERLINK("http://enhancedlandscape.com", "http://enhancedlandscape.com")</f>
        <v/>
      </c>
      <c r="C231" s="3" t="inlineStr">
        <is>
          <t>Reachable</t>
        </is>
      </c>
      <c r="D231" s="3" t="inlineStr">
        <is>
          <t>['28447 Witherspoon Parkway Valencia, CA 91355']</t>
        </is>
      </c>
    </row>
    <row r="232">
      <c r="A232" s="4" t="inlineStr">
        <is>
          <t>hypnosistrainingnewyork.org</t>
        </is>
      </c>
      <c r="B232" s="4">
        <f>HYPERLINK("http://hypnosistrainingnewyork.org", "http://hypnosistrainingnewyork.org")</f>
        <v/>
      </c>
      <c r="C232" s="4" t="inlineStr">
        <is>
          <t>Reachable - No Addresses</t>
        </is>
      </c>
      <c r="D232" s="4" t="inlineStr">
        <is>
          <t>N/A</t>
        </is>
      </c>
    </row>
    <row r="233">
      <c r="A233" s="4" t="inlineStr">
        <is>
          <t>jobmatic.com</t>
        </is>
      </c>
      <c r="B233" s="4">
        <f>HYPERLINK("http://jobmatic.com", "http://jobmatic.com")</f>
        <v/>
      </c>
      <c r="C233" s="4" t="inlineStr">
        <is>
          <t>Reachable - No Addresses</t>
        </is>
      </c>
      <c r="D233" s="4" t="inlineStr">
        <is>
          <t>N/A</t>
        </is>
      </c>
    </row>
    <row r="234">
      <c r="A234" s="3" t="inlineStr">
        <is>
          <t>westcoastseafood.com</t>
        </is>
      </c>
      <c r="B234" s="3">
        <f>HYPERLINK("http://westcoastseafood.com", "http://westcoastseafood.com")</f>
        <v/>
      </c>
      <c r="C234" s="3" t="inlineStr">
        <is>
          <t>Reachable</t>
        </is>
      </c>
      <c r="D234" s="3" t="inlineStr">
        <is>
          <t>['2814 E Los Angeles Ave Simi Valley CA 93065']</t>
        </is>
      </c>
    </row>
    <row r="235">
      <c r="A235" s="3" t="inlineStr">
        <is>
          <t>kaleabay.com</t>
        </is>
      </c>
      <c r="B235" s="3">
        <f>HYPERLINK("http://kaleabay.com", "http://kaleabay.com")</f>
        <v/>
      </c>
      <c r="C235" s="3" t="inlineStr">
        <is>
          <t>Reachable</t>
        </is>
      </c>
      <c r="D235" s="3" t="inlineStr">
        <is>
          <t>['13910 Old Coast Rd. Naples, FL 34110', '2024 VISIT US 13910 Old Coast Rd. Naples, FL 34110']</t>
        </is>
      </c>
    </row>
    <row r="236">
      <c r="A236" s="4" t="inlineStr">
        <is>
          <t>martinselfstorage.com</t>
        </is>
      </c>
      <c r="B236" s="4">
        <f>HYPERLINK("http://martinselfstorage.com", "http://martinselfstorage.com")</f>
        <v/>
      </c>
      <c r="C236" s="4" t="inlineStr">
        <is>
          <t>Reachable - No Addresses</t>
        </is>
      </c>
      <c r="D236" s="4" t="inlineStr">
        <is>
          <t>N/A</t>
        </is>
      </c>
    </row>
    <row r="237">
      <c r="A237" s="2" t="inlineStr">
        <is>
          <t>corpimprints.com</t>
        </is>
      </c>
      <c r="B237" s="2">
        <f>HYPERLINK("http://corpimprints.com", "http://corpimprints.com")</f>
        <v/>
      </c>
      <c r="C237" s="2" t="inlineStr">
        <is>
          <t>Unreachable</t>
        </is>
      </c>
      <c r="D237" s="2" t="inlineStr">
        <is>
          <t>N/A</t>
        </is>
      </c>
    </row>
    <row r="238">
      <c r="A238" s="3" t="inlineStr">
        <is>
          <t>treehill.org</t>
        </is>
      </c>
      <c r="B238" s="3">
        <f>HYPERLINK("http://treehill.org", "http://treehill.org")</f>
        <v/>
      </c>
      <c r="C238" s="3" t="inlineStr">
        <is>
          <t>Reachable</t>
        </is>
      </c>
      <c r="D238" s="3" t="inlineStr">
        <is>
          <t>['7152 Lone Star Road Jacksonville FL 32211']</t>
        </is>
      </c>
    </row>
    <row r="239">
      <c r="A239" s="2" t="inlineStr">
        <is>
          <t>cannabis-seed.us</t>
        </is>
      </c>
      <c r="B239" s="2">
        <f>HYPERLINK("http://cannabis-seed.us", "http://cannabis-seed.us")</f>
        <v/>
      </c>
      <c r="C239" s="2" t="inlineStr">
        <is>
          <t>Unreachable</t>
        </is>
      </c>
      <c r="D239" s="2" t="inlineStr">
        <is>
          <t>N/A</t>
        </is>
      </c>
    </row>
    <row r="240">
      <c r="A240" s="3" t="inlineStr">
        <is>
          <t>heavenlysunshine.com</t>
        </is>
      </c>
      <c r="B240" s="3">
        <f>HYPERLINK("http://heavenlysunshine.com", "http://heavenlysunshine.com")</f>
        <v/>
      </c>
      <c r="C240" s="3" t="inlineStr">
        <is>
          <t>Reachable</t>
        </is>
      </c>
      <c r="D240" s="3" t="inlineStr">
        <is>
          <t>['9170 Southview Street, Southaven, MS 38671']</t>
        </is>
      </c>
    </row>
    <row r="241">
      <c r="A241" s="2" t="inlineStr">
        <is>
          <t>pure111.com</t>
        </is>
      </c>
      <c r="B241" s="2">
        <f>HYPERLINK("http://pure111.com", "http://pure111.com")</f>
        <v/>
      </c>
      <c r="C241" s="2" t="inlineStr">
        <is>
          <t>Unreachable</t>
        </is>
      </c>
      <c r="D241" s="2" t="inlineStr">
        <is>
          <t>N/A</t>
        </is>
      </c>
    </row>
    <row r="242">
      <c r="A242" s="4" t="inlineStr">
        <is>
          <t>mbanj.com</t>
        </is>
      </c>
      <c r="B242" s="4">
        <f>HYPERLINK("http://mbanj.com", "http://mbanj.com")</f>
        <v/>
      </c>
      <c r="C242" s="4" t="inlineStr">
        <is>
          <t>Reachable - No Addresses</t>
        </is>
      </c>
      <c r="D242" s="4" t="inlineStr">
        <is>
          <t>N/A</t>
        </is>
      </c>
    </row>
    <row r="243">
      <c r="A243" s="3" t="inlineStr">
        <is>
          <t>willowtool.com</t>
        </is>
      </c>
      <c r="B243" s="3">
        <f>HYPERLINK("http://willowtool.com", "http://willowtool.com")</f>
        <v/>
      </c>
      <c r="C243" s="3" t="inlineStr">
        <is>
          <t>Reachable</t>
        </is>
      </c>
      <c r="D243" s="3" t="inlineStr">
        <is>
          <t>['15110 Foltz Industrial Parkway in Strongsville, Ohio', '15100 Foltz Industrial Parkway Strongsville, OH 44149']</t>
        </is>
      </c>
    </row>
    <row r="244">
      <c r="A244" s="3" t="inlineStr">
        <is>
          <t>tatankastone.com</t>
        </is>
      </c>
      <c r="B244" s="3">
        <f>HYPERLINK("http://tatankastone.com", "http://tatankastone.com")</f>
        <v/>
      </c>
      <c r="C244" s="3" t="inlineStr">
        <is>
          <t>Reachable</t>
        </is>
      </c>
      <c r="D244" s="3" t="inlineStr">
        <is>
          <t>['one Inc.13525 A St, Omaha, Nebraska 68144']</t>
        </is>
      </c>
    </row>
    <row r="245">
      <c r="A245" s="3" t="inlineStr">
        <is>
          <t>bayareaturf.net</t>
        </is>
      </c>
      <c r="B245" s="3">
        <f>HYPERLINK("http://bayareaturf.net", "http://bayareaturf.net")</f>
        <v/>
      </c>
      <c r="C245" s="3" t="inlineStr">
        <is>
          <t>Reachable</t>
        </is>
      </c>
      <c r="D245" s="3" t="inlineStr">
        <is>
          <t>['2310 Nissen Drive Livermore, CA 94551']</t>
        </is>
      </c>
    </row>
    <row r="246">
      <c r="A246" s="4" t="inlineStr">
        <is>
          <t>pakwanrestaurant.com</t>
        </is>
      </c>
      <c r="B246" s="4">
        <f>HYPERLINK("http://pakwanrestaurant.com", "http://pakwanrestaurant.com")</f>
        <v/>
      </c>
      <c r="C246" s="4" t="inlineStr">
        <is>
          <t>Reachable - No Addresses</t>
        </is>
      </c>
      <c r="D246" s="4" t="inlineStr">
        <is>
          <t>N/A</t>
        </is>
      </c>
    </row>
    <row r="247">
      <c r="A247" s="2" t="inlineStr">
        <is>
          <t>advnetsol.com</t>
        </is>
      </c>
      <c r="B247" s="2">
        <f>HYPERLINK("http://advnetsol.com", "http://advnetsol.com")</f>
        <v/>
      </c>
      <c r="C247" s="2" t="inlineStr">
        <is>
          <t>Unreachable</t>
        </is>
      </c>
      <c r="D247" s="2" t="inlineStr">
        <is>
          <t>N/A</t>
        </is>
      </c>
    </row>
    <row r="248">
      <c r="A248" s="2" t="inlineStr">
        <is>
          <t>dynamichealthcarolinas.com</t>
        </is>
      </c>
      <c r="B248" s="2">
        <f>HYPERLINK("http://dynamichealthcarolinas.com", "http://dynamichealthcarolinas.com")</f>
        <v/>
      </c>
      <c r="C248" s="2" t="inlineStr">
        <is>
          <t>Unreachable</t>
        </is>
      </c>
      <c r="D248" s="2" t="inlineStr">
        <is>
          <t>N/A</t>
        </is>
      </c>
    </row>
    <row r="249">
      <c r="A249" s="4" t="inlineStr">
        <is>
          <t>bordolay.com</t>
        </is>
      </c>
      <c r="B249" s="4">
        <f>HYPERLINK("http://bordolay.com", "http://bordolay.com")</f>
        <v/>
      </c>
      <c r="C249" s="4" t="inlineStr">
        <is>
          <t>Reachable - No Addresses</t>
        </is>
      </c>
      <c r="D249" s="4" t="inlineStr">
        <is>
          <t>N/A</t>
        </is>
      </c>
    </row>
    <row r="250">
      <c r="A250" s="4" t="inlineStr">
        <is>
          <t>decorativeartsbyjep.com</t>
        </is>
      </c>
      <c r="B250" s="4">
        <f>HYPERLINK("http://decorativeartsbyjep.com", "http://decorativeartsbyjep.com")</f>
        <v/>
      </c>
      <c r="C250" s="4" t="inlineStr">
        <is>
          <t>Reachable - No Addresses</t>
        </is>
      </c>
      <c r="D250" s="4" t="inlineStr">
        <is>
          <t>N/A</t>
        </is>
      </c>
    </row>
    <row r="251">
      <c r="A251" s="3" t="inlineStr">
        <is>
          <t>ncc.us</t>
        </is>
      </c>
      <c r="B251" s="3">
        <f>HYPERLINK("http://ncc.us", "http://ncc.us")</f>
        <v/>
      </c>
      <c r="C251" s="3" t="inlineStr">
        <is>
          <t>Reachable</t>
        </is>
      </c>
      <c r="D251" s="3" t="inlineStr">
        <is>
          <t>['815 Commerce Drive Suite 270 Oak Brook, IL 60523', '675 Bed Medical Center in Illinois Director NC', '815 Commerce Dr. Suite 270 Oak Brook, IL 60523']</t>
        </is>
      </c>
    </row>
    <row r="252">
      <c r="A252" s="4" t="inlineStr">
        <is>
          <t>southernsoulstudio.com</t>
        </is>
      </c>
      <c r="B252" s="4">
        <f>HYPERLINK("http://southernsoulstudio.com", "http://southernsoulstudio.com")</f>
        <v/>
      </c>
      <c r="C252" s="4" t="inlineStr">
        <is>
          <t>Reachable - No Addresses</t>
        </is>
      </c>
      <c r="D252" s="4" t="inlineStr">
        <is>
          <t>N/A</t>
        </is>
      </c>
    </row>
    <row r="253">
      <c r="A253" s="3" t="inlineStr">
        <is>
          <t>have2020.com</t>
        </is>
      </c>
      <c r="B253" s="3">
        <f>HYPERLINK("http://have2020.com", "http://have2020.com")</f>
        <v/>
      </c>
      <c r="C253" s="3" t="inlineStr">
        <is>
          <t>Reachable</t>
        </is>
      </c>
      <c r="D253" s="3" t="inlineStr">
        <is>
          <t>['302 West 14th Street, Suite 100A Jeffersonville, IN 47130', '302 West 14th Street, Suite 100B Jeffersonville, IN 47130', '302 West 14th Street, Suite 100A Jeffersonville, IN 47130', '302 West 14th Street, Suite 100B Jeffersonville, IN 47130']</t>
        </is>
      </c>
    </row>
    <row r="254">
      <c r="A254" s="4" t="inlineStr">
        <is>
          <t>tricountymustangclub.com</t>
        </is>
      </c>
      <c r="B254" s="4">
        <f>HYPERLINK("http://tricountymustangclub.com", "http://tricountymustangclub.com")</f>
        <v/>
      </c>
      <c r="C254" s="4" t="inlineStr">
        <is>
          <t>Reachable - No Addresses</t>
        </is>
      </c>
      <c r="D254" s="4" t="inlineStr">
        <is>
          <t>N/A</t>
        </is>
      </c>
    </row>
    <row r="255">
      <c r="A255" s="3" t="inlineStr">
        <is>
          <t>tristatecontainer.com</t>
        </is>
      </c>
      <c r="B255" s="3">
        <f>HYPERLINK("http://tristatecontainer.com", "http://tristatecontainer.com")</f>
        <v/>
      </c>
      <c r="C255" s="3" t="inlineStr">
        <is>
          <t>Reachable</t>
        </is>
      </c>
      <c r="D255" s="3" t="inlineStr">
        <is>
          <t>['1440 Bridgewater Rd. Bensalem, PA 18020', '2260 State Rd. Bensalem, PA 18020']</t>
        </is>
      </c>
    </row>
    <row r="256">
      <c r="A256" s="3" t="inlineStr">
        <is>
          <t>naceyes.com</t>
        </is>
      </c>
      <c r="B256" s="3">
        <f>HYPERLINK("http://naceyes.com", "http://naceyes.com")</f>
        <v/>
      </c>
      <c r="C256" s="3" t="inlineStr">
        <is>
          <t>Reachable</t>
        </is>
      </c>
      <c r="D256" s="3" t="inlineStr">
        <is>
          <t>['3208 N. University Drive Nacogdoches, TX 75965']</t>
        </is>
      </c>
    </row>
    <row r="257">
      <c r="A257" s="2" t="inlineStr">
        <is>
          <t>sweetbyholly.com</t>
        </is>
      </c>
      <c r="B257" s="2">
        <f>HYPERLINK("http://sweetbyholly.com", "http://sweetbyholly.com")</f>
        <v/>
      </c>
      <c r="C257" s="2" t="inlineStr">
        <is>
          <t>Unreachable</t>
        </is>
      </c>
      <c r="D257" s="2" t="inlineStr">
        <is>
          <t>N/A</t>
        </is>
      </c>
    </row>
    <row r="258">
      <c r="A258" s="4" t="inlineStr">
        <is>
          <t>manudyn.com</t>
        </is>
      </c>
      <c r="B258" s="4">
        <f>HYPERLINK("http://manudyn.com", "http://manudyn.com")</f>
        <v/>
      </c>
      <c r="C258" s="4" t="inlineStr">
        <is>
          <t>Reachable - No Addresses</t>
        </is>
      </c>
      <c r="D258" s="4" t="inlineStr">
        <is>
          <t>N/A</t>
        </is>
      </c>
    </row>
    <row r="259">
      <c r="A259" s="4" t="inlineStr">
        <is>
          <t>madmikeandfriends.com</t>
        </is>
      </c>
      <c r="B259" s="4">
        <f>HYPERLINK("http://madmikeandfriends.com", "http://madmikeandfriends.com")</f>
        <v/>
      </c>
      <c r="C259" s="4" t="inlineStr">
        <is>
          <t>Reachable - No Addresses</t>
        </is>
      </c>
      <c r="D259" s="4" t="inlineStr">
        <is>
          <t>N/A</t>
        </is>
      </c>
    </row>
    <row r="260">
      <c r="A260" s="3" t="inlineStr">
        <is>
          <t>postermuseum.com</t>
        </is>
      </c>
      <c r="B260" s="3">
        <f>HYPERLINK("http://postermuseum.com", "http://postermuseum.com")</f>
        <v/>
      </c>
      <c r="C260" s="3" t="inlineStr">
        <is>
          <t>Reachable</t>
        </is>
      </c>
      <c r="D260" s="3" t="inlineStr">
        <is>
          <t>['122 Chambers St. New York, NY 10007']</t>
        </is>
      </c>
    </row>
    <row r="261">
      <c r="A261" s="2" t="inlineStr">
        <is>
          <t>resortsltd.com</t>
        </is>
      </c>
      <c r="B261" s="2">
        <f>HYPERLINK("http://resortsltd.com", "http://resortsltd.com")</f>
        <v/>
      </c>
      <c r="C261" s="2" t="inlineStr">
        <is>
          <t>Unreachable</t>
        </is>
      </c>
      <c r="D261" s="2" t="inlineStr">
        <is>
          <t>N/A</t>
        </is>
      </c>
    </row>
    <row r="262">
      <c r="A262" s="3" t="inlineStr">
        <is>
          <t>thedevoregroup.com</t>
        </is>
      </c>
      <c r="B262" s="3">
        <f>HYPERLINK("http://thedevoregroup.com", "http://thedevoregroup.com")</f>
        <v/>
      </c>
      <c r="C262" s="3" t="inlineStr">
        <is>
          <t>Reachable</t>
        </is>
      </c>
      <c r="D262" s="3" t="inlineStr">
        <is>
          <t>['7101 Old Ridge Road, Fairview, PA 16415']</t>
        </is>
      </c>
    </row>
    <row r="263">
      <c r="A263" s="3" t="inlineStr">
        <is>
          <t>wargoenterprises.com</t>
        </is>
      </c>
      <c r="B263" s="3">
        <f>HYPERLINK("http://wargoenterprises.com", "http://wargoenterprises.com")</f>
        <v/>
      </c>
      <c r="C263" s="3" t="inlineStr">
        <is>
          <t>Reachable</t>
        </is>
      </c>
      <c r="D263" s="3" t="inlineStr">
        <is>
          <t>['n Information Networks Member CI71Su']</t>
        </is>
      </c>
    </row>
    <row r="264">
      <c r="A264" s="4" t="inlineStr">
        <is>
          <t>gunsafes.com</t>
        </is>
      </c>
      <c r="B264" s="4">
        <f>HYPERLINK("http://gunsafes.com", "http://gunsafes.com")</f>
        <v/>
      </c>
      <c r="C264" s="4" t="inlineStr">
        <is>
          <t>Reachable - No Addresses</t>
        </is>
      </c>
      <c r="D264" s="4" t="inlineStr">
        <is>
          <t>N/A</t>
        </is>
      </c>
    </row>
    <row r="265">
      <c r="A265" s="4" t="inlineStr">
        <is>
          <t>customrebuiltcarbs.com</t>
        </is>
      </c>
      <c r="B265" s="4">
        <f>HYPERLINK("http://customrebuiltcarbs.com", "http://customrebuiltcarbs.com")</f>
        <v/>
      </c>
      <c r="C265" s="4" t="inlineStr">
        <is>
          <t>Reachable - No Addresses</t>
        </is>
      </c>
      <c r="D265" s="4" t="inlineStr">
        <is>
          <t>N/A</t>
        </is>
      </c>
    </row>
    <row r="266">
      <c r="A266" s="4" t="inlineStr">
        <is>
          <t>gardenplaincoop.com</t>
        </is>
      </c>
      <c r="B266" s="4">
        <f>HYPERLINK("http://gardenplaincoop.com", "http://gardenplaincoop.com")</f>
        <v/>
      </c>
      <c r="C266" s="4" t="inlineStr">
        <is>
          <t>Reachable - No Addresses</t>
        </is>
      </c>
      <c r="D266" s="4" t="inlineStr">
        <is>
          <t>N/A</t>
        </is>
      </c>
    </row>
    <row r="267">
      <c r="A267" s="3" t="inlineStr">
        <is>
          <t>wisr.edu</t>
        </is>
      </c>
      <c r="B267" s="3">
        <f>HYPERLINK("http://wisr.edu", "http://wisr.edu")</f>
        <v/>
      </c>
      <c r="C267" s="3" t="inlineStr">
        <is>
          <t>Reachable</t>
        </is>
      </c>
      <c r="D267" s="3" t="inlineStr">
        <is>
          <t>['1812 San Pedro Ave., Berkeley, CA, 94707']</t>
        </is>
      </c>
    </row>
    <row r="268">
      <c r="A268" s="2" t="inlineStr">
        <is>
          <t>milwaukee-montessori.org</t>
        </is>
      </c>
      <c r="B268" s="2">
        <f>HYPERLINK("http://milwaukee-montessori.org", "http://milwaukee-montessori.org")</f>
        <v/>
      </c>
      <c r="C268" s="2" t="inlineStr">
        <is>
          <t>Unreachable</t>
        </is>
      </c>
      <c r="D268" s="2" t="inlineStr">
        <is>
          <t>N/A</t>
        </is>
      </c>
    </row>
    <row r="269">
      <c r="A269" s="2" t="inlineStr">
        <is>
          <t>awrestorations.com</t>
        </is>
      </c>
      <c r="B269" s="2">
        <f>HYPERLINK("http://awrestorations.com", "http://awrestorations.com")</f>
        <v/>
      </c>
      <c r="C269" s="2" t="inlineStr">
        <is>
          <t>Unreachable</t>
        </is>
      </c>
      <c r="D269" s="2" t="inlineStr">
        <is>
          <t>N/A</t>
        </is>
      </c>
    </row>
    <row r="270">
      <c r="A270" s="3" t="inlineStr">
        <is>
          <t>tripeek.com</t>
        </is>
      </c>
      <c r="B270" s="3">
        <f>HYPERLINK("http://tripeek.com", "http://tripeek.com")</f>
        <v/>
      </c>
      <c r="C270" s="3" t="inlineStr">
        <is>
          <t>Reachable</t>
        </is>
      </c>
      <c r="D270" s="3" t="inlineStr">
        <is>
          <t>['51 Waterloo Road London NW2 7TX']</t>
        </is>
      </c>
    </row>
    <row r="271">
      <c r="A271" s="4" t="inlineStr">
        <is>
          <t>scparanormal.com</t>
        </is>
      </c>
      <c r="B271" s="4">
        <f>HYPERLINK("http://scparanormal.com", "http://scparanormal.com")</f>
        <v/>
      </c>
      <c r="C271" s="4" t="inlineStr">
        <is>
          <t>Reachable - No Addresses</t>
        </is>
      </c>
      <c r="D271" s="4" t="inlineStr">
        <is>
          <t>N/A</t>
        </is>
      </c>
    </row>
    <row r="272">
      <c r="A272" s="3" t="inlineStr">
        <is>
          <t>dallasprowebdesigners.com</t>
        </is>
      </c>
      <c r="B272" s="3">
        <f>HYPERLINK("http://dallasprowebdesigners.com", "http://dallasprowebdesigners.com")</f>
        <v/>
      </c>
      <c r="C272" s="3" t="inlineStr">
        <is>
          <t>Reachable</t>
        </is>
      </c>
      <c r="D272" s="3" t="inlineStr">
        <is>
          <t>['t.copdS33Hz']</t>
        </is>
      </c>
    </row>
    <row r="273">
      <c r="A273" s="4" t="inlineStr">
        <is>
          <t>racecarshocks.com</t>
        </is>
      </c>
      <c r="B273" s="4">
        <f>HYPERLINK("http://racecarshocks.com", "http://racecarshocks.com")</f>
        <v/>
      </c>
      <c r="C273" s="4" t="inlineStr">
        <is>
          <t>Reachable - No Addresses</t>
        </is>
      </c>
      <c r="D273" s="4" t="inlineStr">
        <is>
          <t>N/A</t>
        </is>
      </c>
    </row>
    <row r="274">
      <c r="A274" s="3" t="inlineStr">
        <is>
          <t>northparkpres.org</t>
        </is>
      </c>
      <c r="B274" s="3">
        <f>HYPERLINK("http://northparkpres.org", "http://northparkpres.org")</f>
        <v/>
      </c>
      <c r="C274" s="3" t="inlineStr">
        <is>
          <t>Reachable</t>
        </is>
      </c>
      <c r="D274" s="3" t="inlineStr">
        <is>
          <t>['9555 N Central Expy Dallas, TX 75231']</t>
        </is>
      </c>
    </row>
    <row r="275">
      <c r="A275" s="4" t="inlineStr">
        <is>
          <t>a-baldoverhead.com</t>
        </is>
      </c>
      <c r="B275" s="4">
        <f>HYPERLINK("http://a-baldoverhead.com", "http://a-baldoverhead.com")</f>
        <v/>
      </c>
      <c r="C275" s="4" t="inlineStr">
        <is>
          <t>Reachable - No Addresses</t>
        </is>
      </c>
      <c r="D275" s="4" t="inlineStr">
        <is>
          <t>N/A</t>
        </is>
      </c>
    </row>
    <row r="276">
      <c r="A276" s="4" t="inlineStr">
        <is>
          <t>lgsbythecreek.com</t>
        </is>
      </c>
      <c r="B276" s="4">
        <f>HYPERLINK("http://lgsbythecreek.com", "http://lgsbythecreek.com")</f>
        <v/>
      </c>
      <c r="C276" s="4" t="inlineStr">
        <is>
          <t>Reachable - No Addresses</t>
        </is>
      </c>
      <c r="D276" s="4" t="inlineStr">
        <is>
          <t>N/A</t>
        </is>
      </c>
    </row>
    <row r="277">
      <c r="A277" s="4" t="inlineStr">
        <is>
          <t>sterlingridingacademy.com</t>
        </is>
      </c>
      <c r="B277" s="4">
        <f>HYPERLINK("http://sterlingridingacademy.com", "http://sterlingridingacademy.com")</f>
        <v/>
      </c>
      <c r="C277" s="4" t="inlineStr">
        <is>
          <t>Reachable - No Addresses</t>
        </is>
      </c>
      <c r="D277" s="4" t="inlineStr">
        <is>
          <t>N/A</t>
        </is>
      </c>
    </row>
    <row r="278">
      <c r="A278" s="2" t="inlineStr">
        <is>
          <t>jtownbible.org</t>
        </is>
      </c>
      <c r="B278" s="2">
        <f>HYPERLINK("http://jtownbible.org", "http://jtownbible.org")</f>
        <v/>
      </c>
      <c r="C278" s="2" t="inlineStr">
        <is>
          <t>Unreachable</t>
        </is>
      </c>
      <c r="D278" s="2" t="inlineStr">
        <is>
          <t>N/A</t>
        </is>
      </c>
    </row>
    <row r="279">
      <c r="A279" s="3" t="inlineStr">
        <is>
          <t>spifunds.com</t>
        </is>
      </c>
      <c r="B279" s="3">
        <f>HYPERLINK("http://spifunds.com", "http://spifunds.com")</f>
        <v/>
      </c>
      <c r="C279" s="3" t="inlineStr">
        <is>
          <t>Reachable</t>
        </is>
      </c>
      <c r="D279" s="3" t="inlineStr">
        <is>
          <t>['47 Maple Street, Suite 103 Summit, NJ 07901']</t>
        </is>
      </c>
    </row>
    <row r="280">
      <c r="A280" s="2" t="inlineStr">
        <is>
          <t>rybergconstruction.net</t>
        </is>
      </c>
      <c r="B280" s="2">
        <f>HYPERLINK("http://rybergconstruction.net", "http://rybergconstruction.net")</f>
        <v/>
      </c>
      <c r="C280" s="2" t="inlineStr">
        <is>
          <t>Unreachable</t>
        </is>
      </c>
      <c r="D280" s="2" t="inlineStr">
        <is>
          <t>N/A</t>
        </is>
      </c>
    </row>
    <row r="281">
      <c r="A281" s="2" t="inlineStr">
        <is>
          <t>channell.com</t>
        </is>
      </c>
      <c r="B281" s="2">
        <f>HYPERLINK("http://channell.com", "http://channell.com")</f>
        <v/>
      </c>
      <c r="C281" s="2" t="inlineStr">
        <is>
          <t>Unreachable</t>
        </is>
      </c>
      <c r="D281" s="2" t="inlineStr">
        <is>
          <t>N/A</t>
        </is>
      </c>
    </row>
    <row r="282">
      <c r="A282" s="2" t="inlineStr">
        <is>
          <t>terradynecountryclub.com</t>
        </is>
      </c>
      <c r="B282" s="2">
        <f>HYPERLINK("http://terradynecountryclub.com", "http://terradynecountryclub.com")</f>
        <v/>
      </c>
      <c r="C282" s="2" t="inlineStr">
        <is>
          <t>Unreachable</t>
        </is>
      </c>
      <c r="D282" s="2" t="inlineStr">
        <is>
          <t>N/A</t>
        </is>
      </c>
    </row>
    <row r="283">
      <c r="A283" s="4" t="inlineStr">
        <is>
          <t>bestnapleshomesearch.com</t>
        </is>
      </c>
      <c r="B283" s="4">
        <f>HYPERLINK("http://bestnapleshomesearch.com", "http://bestnapleshomesearch.com")</f>
        <v/>
      </c>
      <c r="C283" s="4" t="inlineStr">
        <is>
          <t>Reachable - No Addresses</t>
        </is>
      </c>
      <c r="D283" s="4" t="inlineStr">
        <is>
          <t>N/A</t>
        </is>
      </c>
    </row>
    <row r="284">
      <c r="A284" s="4" t="inlineStr">
        <is>
          <t>gardenscapetransport.com</t>
        </is>
      </c>
      <c r="B284" s="4">
        <f>HYPERLINK("http://gardenscapetransport.com", "http://gardenscapetransport.com")</f>
        <v/>
      </c>
      <c r="C284" s="4" t="inlineStr">
        <is>
          <t>Reachable - No Addresses</t>
        </is>
      </c>
      <c r="D284" s="4" t="inlineStr">
        <is>
          <t>N/A</t>
        </is>
      </c>
    </row>
    <row r="285">
      <c r="A285" s="2" t="inlineStr">
        <is>
          <t>rawhidedistributors.com</t>
        </is>
      </c>
      <c r="B285" s="2">
        <f>HYPERLINK("http://rawhidedistributors.com", "http://rawhidedistributors.com")</f>
        <v/>
      </c>
      <c r="C285" s="2" t="inlineStr">
        <is>
          <t>Unreachable</t>
        </is>
      </c>
      <c r="D285" s="2" t="inlineStr">
        <is>
          <t>N/A</t>
        </is>
      </c>
    </row>
    <row r="286">
      <c r="A286" s="3" t="inlineStr">
        <is>
          <t>adgcreative.net</t>
        </is>
      </c>
      <c r="B286" s="3">
        <f>HYPERLINK("http://adgcreative.net", "http://adgcreative.net")</f>
        <v/>
      </c>
      <c r="C286" s="3" t="inlineStr">
        <is>
          <t>Reachable</t>
        </is>
      </c>
      <c r="D286" s="3" t="inlineStr">
        <is>
          <t>['7151 Columbia Gateway Dr. Suite B Columbia, MD 21046']</t>
        </is>
      </c>
    </row>
    <row r="287">
      <c r="A287" s="4" t="inlineStr">
        <is>
          <t>jandrcustomwalls.com</t>
        </is>
      </c>
      <c r="B287" s="4">
        <f>HYPERLINK("http://jandrcustomwalls.com", "http://jandrcustomwalls.com")</f>
        <v/>
      </c>
      <c r="C287" s="4" t="inlineStr">
        <is>
          <t>Reachable - No Addresses</t>
        </is>
      </c>
      <c r="D287" s="4" t="inlineStr">
        <is>
          <t>N/A</t>
        </is>
      </c>
    </row>
    <row r="288">
      <c r="A288" s="2" t="inlineStr">
        <is>
          <t>wildlifeart.org</t>
        </is>
      </c>
      <c r="B288" s="2">
        <f>HYPERLINK("http://wildlifeart.org", "http://wildlifeart.org")</f>
        <v/>
      </c>
      <c r="C288" s="2" t="inlineStr">
        <is>
          <t>Unreachable</t>
        </is>
      </c>
      <c r="D288" s="2" t="inlineStr">
        <is>
          <t>N/A</t>
        </is>
      </c>
    </row>
    <row r="289">
      <c r="A289" s="2" t="inlineStr">
        <is>
          <t>johnwhansen.com</t>
        </is>
      </c>
      <c r="B289" s="2">
        <f>HYPERLINK("http://johnwhansen.com", "http://johnwhansen.com")</f>
        <v/>
      </c>
      <c r="C289" s="2" t="inlineStr">
        <is>
          <t>Unreachable</t>
        </is>
      </c>
      <c r="D289" s="2" t="inlineStr">
        <is>
          <t>N/A</t>
        </is>
      </c>
    </row>
    <row r="290">
      <c r="A290" s="4" t="inlineStr">
        <is>
          <t>tshirtconcepts.net</t>
        </is>
      </c>
      <c r="B290" s="4">
        <f>HYPERLINK("http://tshirtconcepts.net", "http://tshirtconcepts.net")</f>
        <v/>
      </c>
      <c r="C290" s="4" t="inlineStr">
        <is>
          <t>Reachable - No Addresses</t>
        </is>
      </c>
      <c r="D290" s="4" t="inlineStr">
        <is>
          <t>N/A</t>
        </is>
      </c>
    </row>
    <row r="291">
      <c r="A291" s="3" t="inlineStr">
        <is>
          <t>kapitalelectric.com</t>
        </is>
      </c>
      <c r="B291" s="3">
        <f>HYPERLINK("http://kapitalelectric.com", "http://kapitalelectric.com")</f>
        <v/>
      </c>
      <c r="C291" s="3" t="inlineStr">
        <is>
          <t>Reachable</t>
        </is>
      </c>
      <c r="D291" s="3" t="inlineStr">
        <is>
          <t>['1270 Mark St Bensenville, IL 60106', '1270 Mark St Bensenville, IL 60106']</t>
        </is>
      </c>
    </row>
    <row r="292">
      <c r="A292" s="4" t="inlineStr">
        <is>
          <t>taillight.com</t>
        </is>
      </c>
      <c r="B292" s="4">
        <f>HYPERLINK("http://taillight.com", "http://taillight.com")</f>
        <v/>
      </c>
      <c r="C292" s="4" t="inlineStr">
        <is>
          <t>Reachable - No Addresses</t>
        </is>
      </c>
      <c r="D292" s="4" t="inlineStr">
        <is>
          <t>N/A</t>
        </is>
      </c>
    </row>
    <row r="293">
      <c r="A293" s="2" t="inlineStr">
        <is>
          <t>tstventures.com</t>
        </is>
      </c>
      <c r="B293" s="2">
        <f>HYPERLINK("http://tstventures.com", "http://tstventures.com")</f>
        <v/>
      </c>
      <c r="C293" s="2" t="inlineStr">
        <is>
          <t>Unreachable</t>
        </is>
      </c>
      <c r="D293" s="2" t="inlineStr">
        <is>
          <t>N/A</t>
        </is>
      </c>
    </row>
    <row r="294">
      <c r="A294" s="4" t="inlineStr">
        <is>
          <t>restaurant-roswellga.com</t>
        </is>
      </c>
      <c r="B294" s="4">
        <f>HYPERLINK("http://restaurant-roswellga.com", "http://restaurant-roswellga.com")</f>
        <v/>
      </c>
      <c r="C294" s="4" t="inlineStr">
        <is>
          <t>Reachable - No Addresses</t>
        </is>
      </c>
      <c r="D294" s="4" t="inlineStr">
        <is>
          <t>N/A</t>
        </is>
      </c>
    </row>
    <row r="295">
      <c r="A295" s="4" t="inlineStr">
        <is>
          <t>njng.com</t>
        </is>
      </c>
      <c r="B295" s="4">
        <f>HYPERLINK("http://njng.com", "http://njng.com")</f>
        <v/>
      </c>
      <c r="C295" s="4" t="inlineStr">
        <is>
          <t>Reachable - No Addresses</t>
        </is>
      </c>
      <c r="D295" s="4" t="inlineStr">
        <is>
          <t>N/A</t>
        </is>
      </c>
    </row>
    <row r="296">
      <c r="A296" s="4" t="inlineStr">
        <is>
          <t>houma-rentals.com</t>
        </is>
      </c>
      <c r="B296" s="4">
        <f>HYPERLINK("http://houma-rentals.com", "http://houma-rentals.com")</f>
        <v/>
      </c>
      <c r="C296" s="4" t="inlineStr">
        <is>
          <t>Reachable - No Addresses</t>
        </is>
      </c>
      <c r="D296" s="4" t="inlineStr">
        <is>
          <t>N/A</t>
        </is>
      </c>
    </row>
    <row r="297">
      <c r="A297" s="2" t="inlineStr">
        <is>
          <t>justaminutellc.com</t>
        </is>
      </c>
      <c r="B297" s="2">
        <f>HYPERLINK("http://justaminutellc.com", "http://justaminutellc.com")</f>
        <v/>
      </c>
      <c r="C297" s="2" t="inlineStr">
        <is>
          <t>Unreachable</t>
        </is>
      </c>
      <c r="D297" s="2" t="inlineStr">
        <is>
          <t>N/A</t>
        </is>
      </c>
    </row>
    <row r="298">
      <c r="A298" s="3" t="inlineStr">
        <is>
          <t>ekeepersystems.com</t>
        </is>
      </c>
      <c r="B298" s="3">
        <f>HYPERLINK("http://ekeepersystems.com", "http://ekeepersystems.com")</f>
        <v/>
      </c>
      <c r="C298" s="3" t="inlineStr">
        <is>
          <t>Reachable</t>
        </is>
      </c>
      <c r="D298" s="3" t="inlineStr">
        <is>
          <t>['7701 W Kilgore Ave Suite 1B Yorktown, IN 47396']</t>
        </is>
      </c>
    </row>
    <row r="299">
      <c r="A299" s="3" t="inlineStr">
        <is>
          <t>crownpaintinginc.com</t>
        </is>
      </c>
      <c r="B299" s="3">
        <f>HYPERLINK("http://crownpaintinginc.com", "http://crownpaintinginc.com")</f>
        <v/>
      </c>
      <c r="C299" s="3" t="inlineStr">
        <is>
          <t>Reachable</t>
        </is>
      </c>
      <c r="D299" s="3" t="inlineStr">
        <is>
          <t>['641 Galaxy Way Modesto, CA 95356', '3275 Reno 5390 Riggins Court Ste A, Reno, NV 89502']</t>
        </is>
      </c>
    </row>
    <row r="300">
      <c r="A300" s="3" t="inlineStr">
        <is>
          <t>platformq.com</t>
        </is>
      </c>
      <c r="B300" s="3">
        <f>HYPERLINK("http://platformq.com", "http://platformq.com")</f>
        <v/>
      </c>
      <c r="C300" s="3" t="inlineStr">
        <is>
          <t>Reachable</t>
        </is>
      </c>
      <c r="D300" s="3" t="inlineStr">
        <is>
          <t>['100 Crescent Road Needham, MA 02494']</t>
        </is>
      </c>
    </row>
    <row r="301">
      <c r="A301" s="4" t="inlineStr">
        <is>
          <t>accredited-appraisal.com</t>
        </is>
      </c>
      <c r="B301" s="4">
        <f>HYPERLINK("http://accredited-appraisal.com", "http://accredited-appraisal.com")</f>
        <v/>
      </c>
      <c r="C301" s="4" t="inlineStr">
        <is>
          <t>Reachable - No Addresses</t>
        </is>
      </c>
      <c r="D301" s="4" t="inlineStr">
        <is>
          <t>N/A</t>
        </is>
      </c>
    </row>
    <row r="302">
      <c r="A302" s="2" t="inlineStr">
        <is>
          <t>xtremewirelessnsyracuse.com</t>
        </is>
      </c>
      <c r="B302" s="2">
        <f>HYPERLINK("http://xtremewirelessnsyracuse.com", "http://xtremewirelessnsyracuse.com")</f>
        <v/>
      </c>
      <c r="C302" s="2" t="inlineStr">
        <is>
          <t>Unreachable</t>
        </is>
      </c>
      <c r="D302" s="2" t="inlineStr">
        <is>
          <t>N/A</t>
        </is>
      </c>
    </row>
    <row r="303">
      <c r="A303" s="2" t="inlineStr">
        <is>
          <t>davetyler.net</t>
        </is>
      </c>
      <c r="B303" s="2">
        <f>HYPERLINK("http://davetyler.net", "http://davetyler.net")</f>
        <v/>
      </c>
      <c r="C303" s="2" t="inlineStr">
        <is>
          <t>Unreachable</t>
        </is>
      </c>
      <c r="D303" s="2" t="inlineStr">
        <is>
          <t>N/A</t>
        </is>
      </c>
    </row>
    <row r="304">
      <c r="A304" s="2" t="inlineStr">
        <is>
          <t>jornadaogia.com</t>
        </is>
      </c>
      <c r="B304" s="2">
        <f>HYPERLINK("http://jornadaogia.com", "http://jornadaogia.com")</f>
        <v/>
      </c>
      <c r="C304" s="2" t="inlineStr">
        <is>
          <t>Unreachable</t>
        </is>
      </c>
      <c r="D304" s="2" t="inlineStr">
        <is>
          <t>N/A</t>
        </is>
      </c>
    </row>
    <row r="305">
      <c r="A305" s="3" t="inlineStr">
        <is>
          <t>mattressplus.tv</t>
        </is>
      </c>
      <c r="B305" s="3">
        <f>HYPERLINK("http://mattressplus.tv", "http://mattressplus.tv")</f>
        <v/>
      </c>
      <c r="C305" s="3" t="inlineStr">
        <is>
          <t>Reachable</t>
        </is>
      </c>
      <c r="D305" s="3" t="inlineStr">
        <is>
          <t>['3964 Youree Drive Shreveport, Louisiana 71105', '101 North Service Road East Ruston, Louisiana 71270']</t>
        </is>
      </c>
    </row>
    <row r="306">
      <c r="A306" s="3" t="inlineStr">
        <is>
          <t>winehausfw.com</t>
        </is>
      </c>
      <c r="B306" s="3">
        <f>HYPERLINK("http://winehausfw.com", "http://winehausfw.com")</f>
        <v/>
      </c>
      <c r="C306" s="3" t="inlineStr">
        <is>
          <t>Reachable</t>
        </is>
      </c>
      <c r="D306" s="3" t="inlineStr">
        <is>
          <t>['and shop in the Near Southside of Fort Worth, Texas', '1628 Park Place Ave, Fort Worth, TX 76110']</t>
        </is>
      </c>
    </row>
    <row r="307">
      <c r="A307" s="2" t="inlineStr">
        <is>
          <t>vamonosmoving.com</t>
        </is>
      </c>
      <c r="B307" s="2">
        <f>HYPERLINK("http://vamonosmoving.com", "http://vamonosmoving.com")</f>
        <v/>
      </c>
      <c r="C307" s="2" t="inlineStr">
        <is>
          <t>Unreachable</t>
        </is>
      </c>
      <c r="D307" s="2" t="inlineStr">
        <is>
          <t>N/A</t>
        </is>
      </c>
    </row>
    <row r="308">
      <c r="A308" s="3" t="inlineStr">
        <is>
          <t>jetinc.net</t>
        </is>
      </c>
      <c r="B308" s="3">
        <f>HYPERLINK("http://jetinc.net", "http://jetinc.net")</f>
        <v/>
      </c>
      <c r="C308" s="3" t="inlineStr">
        <is>
          <t>Reachable</t>
        </is>
      </c>
      <c r="D308" s="3" t="inlineStr">
        <is>
          <t>['1241 Park Place NECedar Rapids, IA 52402']</t>
        </is>
      </c>
    </row>
    <row r="309">
      <c r="A309" s="4" t="inlineStr">
        <is>
          <t>barbarabartlein.com</t>
        </is>
      </c>
      <c r="B309" s="4">
        <f>HYPERLINK("http://barbarabartlein.com", "http://barbarabartlein.com")</f>
        <v/>
      </c>
      <c r="C309" s="4" t="inlineStr">
        <is>
          <t>Reachable - No Addresses</t>
        </is>
      </c>
      <c r="D309" s="4" t="inlineStr">
        <is>
          <t>N/A</t>
        </is>
      </c>
    </row>
    <row r="310">
      <c r="A310" s="4" t="inlineStr">
        <is>
          <t>flippincritters.com</t>
        </is>
      </c>
      <c r="B310" s="4">
        <f>HYPERLINK("http://flippincritters.com", "http://flippincritters.com")</f>
        <v/>
      </c>
      <c r="C310" s="4" t="inlineStr">
        <is>
          <t>Reachable - No Addresses</t>
        </is>
      </c>
      <c r="D310" s="4" t="inlineStr">
        <is>
          <t>N/A</t>
        </is>
      </c>
    </row>
    <row r="311">
      <c r="A311" s="3" t="inlineStr">
        <is>
          <t>motion-labs.com</t>
        </is>
      </c>
      <c r="B311" s="3">
        <f>HYPERLINK("http://motion-labs.com", "http://motion-labs.com")</f>
        <v/>
      </c>
      <c r="C311" s="3" t="inlineStr">
        <is>
          <t>Reachable</t>
        </is>
      </c>
      <c r="D311" s="3" t="inlineStr">
        <is>
          <t>['31883 Corydon Road, Suite 140Lake Elsinore CA 92530']</t>
        </is>
      </c>
    </row>
    <row r="312">
      <c r="A312" s="2" t="inlineStr">
        <is>
          <t>williesrestaurants.com</t>
        </is>
      </c>
      <c r="B312" s="2">
        <f>HYPERLINK("http://williesrestaurants.com", "http://williesrestaurants.com")</f>
        <v/>
      </c>
      <c r="C312" s="2" t="inlineStr">
        <is>
          <t>Unreachable</t>
        </is>
      </c>
      <c r="D312" s="2" t="inlineStr">
        <is>
          <t>N/A</t>
        </is>
      </c>
    </row>
    <row r="313">
      <c r="A313" s="4" t="inlineStr">
        <is>
          <t>intersectionmusic.org</t>
        </is>
      </c>
      <c r="B313" s="4">
        <f>HYPERLINK("http://intersectionmusic.org", "http://intersectionmusic.org")</f>
        <v/>
      </c>
      <c r="C313" s="4" t="inlineStr">
        <is>
          <t>Reachable - No Addresses</t>
        </is>
      </c>
      <c r="D313" s="4" t="inlineStr">
        <is>
          <t>N/A</t>
        </is>
      </c>
    </row>
    <row r="314">
      <c r="A314" s="2" t="inlineStr">
        <is>
          <t>bellastonecare.com</t>
        </is>
      </c>
      <c r="B314" s="2">
        <f>HYPERLINK("http://bellastonecare.com", "http://bellastonecare.com")</f>
        <v/>
      </c>
      <c r="C314" s="2" t="inlineStr">
        <is>
          <t>Unreachable</t>
        </is>
      </c>
      <c r="D314" s="2" t="inlineStr">
        <is>
          <t>N/A</t>
        </is>
      </c>
    </row>
    <row r="315">
      <c r="A315" s="2" t="inlineStr">
        <is>
          <t>fbassoc.com</t>
        </is>
      </c>
      <c r="B315" s="2">
        <f>HYPERLINK("http://fbassoc.com", "http://fbassoc.com")</f>
        <v/>
      </c>
      <c r="C315" s="2" t="inlineStr">
        <is>
          <t>Unreachable</t>
        </is>
      </c>
      <c r="D315" s="2" t="inlineStr">
        <is>
          <t>N/A</t>
        </is>
      </c>
    </row>
    <row r="316">
      <c r="A316" s="2" t="inlineStr">
        <is>
          <t>ynotitalian.com</t>
        </is>
      </c>
      <c r="B316" s="2">
        <f>HYPERLINK("http://ynotitalian.com", "http://ynotitalian.com")</f>
        <v/>
      </c>
      <c r="C316" s="2" t="inlineStr">
        <is>
          <t>Unreachable</t>
        </is>
      </c>
      <c r="D316" s="2" t="inlineStr">
        <is>
          <t>N/A</t>
        </is>
      </c>
    </row>
    <row r="317">
      <c r="A317" s="3" t="inlineStr">
        <is>
          <t>vitalizechiropractic.com</t>
        </is>
      </c>
      <c r="B317" s="3">
        <f>HYPERLINK("http://vitalizechiropractic.com", "http://vitalizechiropractic.com")</f>
        <v/>
      </c>
      <c r="C317" s="3" t="inlineStr">
        <is>
          <t>Reachable</t>
        </is>
      </c>
      <c r="D317" s="3" t="inlineStr">
        <is>
          <t>['4980 Benchmark Centre Swansea, IL 62226']</t>
        </is>
      </c>
    </row>
    <row r="318">
      <c r="A318" s="4" t="inlineStr">
        <is>
          <t>cbssquaredinc.com</t>
        </is>
      </c>
      <c r="B318" s="4">
        <f>HYPERLINK("http://cbssquaredinc.com", "http://cbssquaredinc.com")</f>
        <v/>
      </c>
      <c r="C318" s="4" t="inlineStr">
        <is>
          <t>Reachable - No Addresses</t>
        </is>
      </c>
      <c r="D318" s="4" t="inlineStr">
        <is>
          <t>N/A</t>
        </is>
      </c>
    </row>
    <row r="319">
      <c r="A319" s="2" t="inlineStr">
        <is>
          <t>mobilecloudlab.com</t>
        </is>
      </c>
      <c r="B319" s="2">
        <f>HYPERLINK("http://mobilecloudlab.com", "http://mobilecloudlab.com")</f>
        <v/>
      </c>
      <c r="C319" s="2" t="inlineStr">
        <is>
          <t>Unreachable</t>
        </is>
      </c>
      <c r="D319" s="2" t="inlineStr">
        <is>
          <t>N/A</t>
        </is>
      </c>
    </row>
    <row r="320">
      <c r="A320" s="2" t="inlineStr">
        <is>
          <t>shearfashions.com</t>
        </is>
      </c>
      <c r="B320" s="2">
        <f>HYPERLINK("http://shearfashions.com", "http://shearfashions.com")</f>
        <v/>
      </c>
      <c r="C320" s="2" t="inlineStr">
        <is>
          <t>Unreachable</t>
        </is>
      </c>
      <c r="D320" s="2" t="inlineStr">
        <is>
          <t>N/A</t>
        </is>
      </c>
    </row>
    <row r="321">
      <c r="A321" s="3" t="inlineStr">
        <is>
          <t>stgcom.com</t>
        </is>
      </c>
      <c r="B321" s="3">
        <f>HYPERLINK("http://stgcom.com", "http://stgcom.com")</f>
        <v/>
      </c>
      <c r="C321" s="3" t="inlineStr">
        <is>
          <t>Reachable</t>
        </is>
      </c>
      <c r="D321" s="3" t="inlineStr">
        <is>
          <t>['0500 1401 Wardingley Ave.Columbiana, OH 44408']</t>
        </is>
      </c>
    </row>
    <row r="322">
      <c r="A322" s="4" t="inlineStr">
        <is>
          <t>bopatelectric.com</t>
        </is>
      </c>
      <c r="B322" s="4">
        <f>HYPERLINK("http://bopatelectric.com", "http://bopatelectric.com")</f>
        <v/>
      </c>
      <c r="C322" s="4" t="inlineStr">
        <is>
          <t>Reachable - No Addresses</t>
        </is>
      </c>
      <c r="D322" s="4" t="inlineStr">
        <is>
          <t>N/A</t>
        </is>
      </c>
    </row>
    <row r="323">
      <c r="A323" s="2" t="inlineStr">
        <is>
          <t>cincinnatifleetcare.com</t>
        </is>
      </c>
      <c r="B323" s="2">
        <f>HYPERLINK("http://cincinnatifleetcare.com", "http://cincinnatifleetcare.com")</f>
        <v/>
      </c>
      <c r="C323" s="2" t="inlineStr">
        <is>
          <t>Unreachable</t>
        </is>
      </c>
      <c r="D323" s="2" t="inlineStr">
        <is>
          <t>N/A</t>
        </is>
      </c>
    </row>
    <row r="324">
      <c r="A324" s="4" t="inlineStr">
        <is>
          <t>sorrentoeast.org</t>
        </is>
      </c>
      <c r="B324" s="4">
        <f>HYPERLINK("http://sorrentoeast.org", "http://sorrentoeast.org")</f>
        <v/>
      </c>
      <c r="C324" s="4" t="inlineStr">
        <is>
          <t>Reachable - No Addresses</t>
        </is>
      </c>
      <c r="D324" s="4" t="inlineStr">
        <is>
          <t>N/A</t>
        </is>
      </c>
    </row>
    <row r="325">
      <c r="A325" s="3" t="inlineStr">
        <is>
          <t>dmaa.net</t>
        </is>
      </c>
      <c r="B325" s="3">
        <f>HYPERLINK("http://dmaa.net", "http://dmaa.net")</f>
        <v/>
      </c>
      <c r="C325" s="3" t="inlineStr">
        <is>
          <t>Reachable</t>
        </is>
      </c>
      <c r="D325" s="3" t="inlineStr">
        <is>
          <t>['30800 Telegraph Road Suite 1901Bingham Farms, Michigan 48025United States']</t>
        </is>
      </c>
    </row>
    <row r="326">
      <c r="A326" s="4" t="inlineStr">
        <is>
          <t>textbooksolutions.com</t>
        </is>
      </c>
      <c r="B326" s="4">
        <f>HYPERLINK("http://textbooksolutions.com", "http://textbooksolutions.com")</f>
        <v/>
      </c>
      <c r="C326" s="4" t="inlineStr">
        <is>
          <t>Reachable - No Addresses</t>
        </is>
      </c>
      <c r="D326" s="4" t="inlineStr">
        <is>
          <t>N/A</t>
        </is>
      </c>
    </row>
    <row r="327">
      <c r="A327" s="2" t="inlineStr">
        <is>
          <t>sherrylimd.com</t>
        </is>
      </c>
      <c r="B327" s="2">
        <f>HYPERLINK("http://sherrylimd.com", "http://sherrylimd.com")</f>
        <v/>
      </c>
      <c r="C327" s="2" t="inlineStr">
        <is>
          <t>Unreachable</t>
        </is>
      </c>
      <c r="D327" s="2" t="inlineStr">
        <is>
          <t>N/A</t>
        </is>
      </c>
    </row>
    <row r="328">
      <c r="A328" s="3" t="inlineStr">
        <is>
          <t>apieceofcake11.com</t>
        </is>
      </c>
      <c r="B328" s="3">
        <f>HYPERLINK("http://apieceofcake11.com", "http://apieceofcake11.com")</f>
        <v/>
      </c>
      <c r="C328" s="3" t="inlineStr">
        <is>
          <t>Reachable</t>
        </is>
      </c>
      <c r="D328" s="3" t="inlineStr">
        <is>
          <t>['709 U.S. 9, Cape May Court House, NJ 08210']</t>
        </is>
      </c>
    </row>
    <row r="329">
      <c r="A329" s="3" t="inlineStr">
        <is>
          <t>portcitygraphics.com</t>
        </is>
      </c>
      <c r="B329" s="3">
        <f>HYPERLINK("http://portcitygraphics.com", "http://portcitygraphics.com")</f>
        <v/>
      </c>
      <c r="C329" s="3" t="inlineStr">
        <is>
          <t>Reachable</t>
        </is>
      </c>
      <c r="D329" s="3" t="inlineStr">
        <is>
          <t>['664 MAIN ST. GORHAM, ME, 04038UNITED STATES', '854 0074 Port City Graphics 664 Main Street, Gorham, ME, 04038', '1997 2024 PORT CITY GRAPHICSALL RI']</t>
        </is>
      </c>
    </row>
    <row r="330">
      <c r="A330" s="4" t="inlineStr">
        <is>
          <t>libboo.com</t>
        </is>
      </c>
      <c r="B330" s="4">
        <f>HYPERLINK("http://libboo.com", "http://libboo.com")</f>
        <v/>
      </c>
      <c r="C330" s="4" t="inlineStr">
        <is>
          <t>Reachable - No Addresses</t>
        </is>
      </c>
      <c r="D330" s="4" t="inlineStr">
        <is>
          <t>N/A</t>
        </is>
      </c>
    </row>
    <row r="331">
      <c r="A331" s="4" t="inlineStr">
        <is>
          <t>lascruxes.com</t>
        </is>
      </c>
      <c r="B331" s="4">
        <f>HYPERLINK("http://lascruxes.com", "http://lascruxes.com")</f>
        <v/>
      </c>
      <c r="C331" s="4" t="inlineStr">
        <is>
          <t>Reachable - No Addresses</t>
        </is>
      </c>
      <c r="D331" s="4" t="inlineStr">
        <is>
          <t>N/A</t>
        </is>
      </c>
    </row>
    <row r="332">
      <c r="A332" s="4" t="inlineStr">
        <is>
          <t>icscomplete.com</t>
        </is>
      </c>
      <c r="B332" s="4">
        <f>HYPERLINK("http://icscomplete.com", "http://icscomplete.com")</f>
        <v/>
      </c>
      <c r="C332" s="4" t="inlineStr">
        <is>
          <t>Reachable - No Addresses</t>
        </is>
      </c>
      <c r="D332" s="4" t="inlineStr">
        <is>
          <t>N/A</t>
        </is>
      </c>
    </row>
    <row r="333">
      <c r="A333" s="4" t="inlineStr">
        <is>
          <t>rememberthosemoments.com</t>
        </is>
      </c>
      <c r="B333" s="4">
        <f>HYPERLINK("http://rememberthosemoments.com", "http://rememberthosemoments.com")</f>
        <v/>
      </c>
      <c r="C333" s="4" t="inlineStr">
        <is>
          <t>Reachable - No Addresses</t>
        </is>
      </c>
      <c r="D333" s="4" t="inlineStr">
        <is>
          <t>N/A</t>
        </is>
      </c>
    </row>
    <row r="334">
      <c r="A334" s="2" t="inlineStr">
        <is>
          <t>harnesswealth.com</t>
        </is>
      </c>
      <c r="B334" s="2">
        <f>HYPERLINK("http://harnesswealth.com", "http://harnesswealth.com")</f>
        <v/>
      </c>
      <c r="C334" s="2" t="inlineStr">
        <is>
          <t>Unreachable</t>
        </is>
      </c>
      <c r="D334" s="2" t="inlineStr">
        <is>
          <t>N/A</t>
        </is>
      </c>
    </row>
    <row r="335">
      <c r="A335" s="3" t="inlineStr">
        <is>
          <t>entosdesign.com</t>
        </is>
      </c>
      <c r="B335" s="3">
        <f>HYPERLINK("http://entosdesign.com", "http://entosdesign.com")</f>
        <v/>
      </c>
      <c r="C335" s="3" t="inlineStr">
        <is>
          <t>Reachable</t>
        </is>
      </c>
      <c r="D335" s="3" t="inlineStr">
        <is>
          <t>['5400 Lyndon B Johnson Freeway Suite 125, Dallas, Texas 75240', '5400 LBJ FREEWAY, SUITE 125 DALLAS, TEXAS 75240']</t>
        </is>
      </c>
    </row>
    <row r="336">
      <c r="A336" s="4" t="inlineStr">
        <is>
          <t>thecolombygroup.com</t>
        </is>
      </c>
      <c r="B336" s="4">
        <f>HYPERLINK("http://thecolombygroup.com", "http://thecolombygroup.com")</f>
        <v/>
      </c>
      <c r="C336" s="4" t="inlineStr">
        <is>
          <t>Reachable - No Addresses</t>
        </is>
      </c>
      <c r="D336" s="4" t="inlineStr">
        <is>
          <t>N/A</t>
        </is>
      </c>
    </row>
    <row r="337">
      <c r="A337" s="2" t="inlineStr">
        <is>
          <t>seniorvillagerehab.com</t>
        </is>
      </c>
      <c r="B337" s="2">
        <f>HYPERLINK("http://seniorvillagerehab.com", "http://seniorvillagerehab.com")</f>
        <v/>
      </c>
      <c r="C337" s="2" t="inlineStr">
        <is>
          <t>Unreachable</t>
        </is>
      </c>
      <c r="D337" s="2" t="inlineStr">
        <is>
          <t>N/A</t>
        </is>
      </c>
    </row>
    <row r="338">
      <c r="A338" s="2" t="inlineStr">
        <is>
          <t>mansionssouth.com</t>
        </is>
      </c>
      <c r="B338" s="2">
        <f>HYPERLINK("http://mansionssouth.com", "http://mansionssouth.com")</f>
        <v/>
      </c>
      <c r="C338" s="2" t="inlineStr">
        <is>
          <t>Unreachable</t>
        </is>
      </c>
      <c r="D338" s="2" t="inlineStr">
        <is>
          <t>N/A</t>
        </is>
      </c>
    </row>
    <row r="339">
      <c r="A339" s="4" t="inlineStr">
        <is>
          <t>adastra-films.com</t>
        </is>
      </c>
      <c r="B339" s="4">
        <f>HYPERLINK("http://adastra-films.com", "http://adastra-films.com")</f>
        <v/>
      </c>
      <c r="C339" s="4" t="inlineStr">
        <is>
          <t>Reachable - No Addresses</t>
        </is>
      </c>
      <c r="D339" s="4" t="inlineStr">
        <is>
          <t>N/A</t>
        </is>
      </c>
    </row>
    <row r="340">
      <c r="A340" s="4" t="inlineStr">
        <is>
          <t>pearlleather.com</t>
        </is>
      </c>
      <c r="B340" s="4">
        <f>HYPERLINK("http://pearlleather.com", "http://pearlleather.com")</f>
        <v/>
      </c>
      <c r="C340" s="4" t="inlineStr">
        <is>
          <t>Reachable - No Addresses</t>
        </is>
      </c>
      <c r="D340" s="4" t="inlineStr">
        <is>
          <t>N/A</t>
        </is>
      </c>
    </row>
    <row r="341">
      <c r="A341" s="2" t="inlineStr">
        <is>
          <t>merrickgroupinc.com</t>
        </is>
      </c>
      <c r="B341" s="2">
        <f>HYPERLINK("http://merrickgroupinc.com", "http://merrickgroupinc.com")</f>
        <v/>
      </c>
      <c r="C341" s="2" t="inlineStr">
        <is>
          <t>Unreachable</t>
        </is>
      </c>
      <c r="D341" s="2" t="inlineStr">
        <is>
          <t>N/A</t>
        </is>
      </c>
    </row>
    <row r="342">
      <c r="A342" s="3" t="inlineStr">
        <is>
          <t>adsdry.com</t>
        </is>
      </c>
      <c r="B342" s="3">
        <f>HYPERLINK("http://adsdry.com", "http://adsdry.com")</f>
        <v/>
      </c>
      <c r="C342" s="3" t="inlineStr">
        <is>
          <t>Reachable</t>
        </is>
      </c>
      <c r="D342" s="3" t="inlineStr">
        <is>
          <t>['12094 Anderson Rd, Suite 330, Tampa, FL 33625', '12094 Anderson Rd, Suite 330 Tampa, FL 33625']</t>
        </is>
      </c>
    </row>
    <row r="343">
      <c r="A343" s="3" t="inlineStr">
        <is>
          <t>dillinghammurphy.com</t>
        </is>
      </c>
      <c r="B343" s="3">
        <f>HYPERLINK("http://dillinghammurphy.com", "http://dillinghammurphy.com")</f>
        <v/>
      </c>
      <c r="C343" s="3" t="inlineStr">
        <is>
          <t>Reachable</t>
        </is>
      </c>
      <c r="D343" s="3" t="inlineStr">
        <is>
          <t>['155 Sansome Street, Suite 700, San Francisco, CA 94104', 'rporation logoSafewaySafeway Logo111An']</t>
        </is>
      </c>
    </row>
    <row r="344">
      <c r="A344" s="2" t="inlineStr">
        <is>
          <t>bodyjewelrycompany.com</t>
        </is>
      </c>
      <c r="B344" s="2">
        <f>HYPERLINK("http://bodyjewelrycompany.com", "http://bodyjewelrycompany.com")</f>
        <v/>
      </c>
      <c r="C344" s="2" t="inlineStr">
        <is>
          <t>Unreachable</t>
        </is>
      </c>
      <c r="D344" s="2" t="inlineStr">
        <is>
          <t>N/A</t>
        </is>
      </c>
    </row>
    <row r="345">
      <c r="A345" s="4" t="inlineStr">
        <is>
          <t>shopcapitalhatters.com</t>
        </is>
      </c>
      <c r="B345" s="4">
        <f>HYPERLINK("http://shopcapitalhatters.com", "http://shopcapitalhatters.com")</f>
        <v/>
      </c>
      <c r="C345" s="4" t="inlineStr">
        <is>
          <t>Reachable - No Addresses</t>
        </is>
      </c>
      <c r="D345" s="4" t="inlineStr">
        <is>
          <t>N/A</t>
        </is>
      </c>
    </row>
    <row r="346">
      <c r="A346" s="4" t="inlineStr">
        <is>
          <t>mjobriendesign.com</t>
        </is>
      </c>
      <c r="B346" s="4">
        <f>HYPERLINK("http://mjobriendesign.com", "http://mjobriendesign.com")</f>
        <v/>
      </c>
      <c r="C346" s="4" t="inlineStr">
        <is>
          <t>Reachable - No Addresses</t>
        </is>
      </c>
      <c r="D346" s="4" t="inlineStr">
        <is>
          <t>N/A</t>
        </is>
      </c>
    </row>
    <row r="347">
      <c r="A347" s="4" t="inlineStr">
        <is>
          <t>scottyshubcaps.com</t>
        </is>
      </c>
      <c r="B347" s="4">
        <f>HYPERLINK("http://scottyshubcaps.com", "http://scottyshubcaps.com")</f>
        <v/>
      </c>
      <c r="C347" s="4" t="inlineStr">
        <is>
          <t>Reachable - No Addresses</t>
        </is>
      </c>
      <c r="D347" s="4" t="inlineStr">
        <is>
          <t>N/A</t>
        </is>
      </c>
    </row>
    <row r="348">
      <c r="A348" s="2" t="inlineStr">
        <is>
          <t>landco-inc.com</t>
        </is>
      </c>
      <c r="B348" s="2">
        <f>HYPERLINK("http://landco-inc.com", "http://landco-inc.com")</f>
        <v/>
      </c>
      <c r="C348" s="2" t="inlineStr">
        <is>
          <t>Unreachable</t>
        </is>
      </c>
      <c r="D348" s="2" t="inlineStr">
        <is>
          <t>N/A</t>
        </is>
      </c>
    </row>
    <row r="349">
      <c r="A349" s="4" t="inlineStr">
        <is>
          <t>fm99.com</t>
        </is>
      </c>
      <c r="B349" s="4">
        <f>HYPERLINK("http://fm99.com", "http://fm99.com")</f>
        <v/>
      </c>
      <c r="C349" s="4" t="inlineStr">
        <is>
          <t>Reachable - No Addresses</t>
        </is>
      </c>
      <c r="D349" s="4" t="inlineStr">
        <is>
          <t>N/A</t>
        </is>
      </c>
    </row>
    <row r="350">
      <c r="A350" s="2" t="inlineStr">
        <is>
          <t>frontdoorstl.com</t>
        </is>
      </c>
      <c r="B350" s="2">
        <f>HYPERLINK("http://frontdoorstl.com", "http://frontdoorstl.com")</f>
        <v/>
      </c>
      <c r="C350" s="2" t="inlineStr">
        <is>
          <t>Unreachable</t>
        </is>
      </c>
      <c r="D350" s="2" t="inlineStr">
        <is>
          <t>N/A</t>
        </is>
      </c>
    </row>
    <row r="351">
      <c r="A351" s="2" t="inlineStr">
        <is>
          <t>rosesacrossamerica.com</t>
        </is>
      </c>
      <c r="B351" s="2">
        <f>HYPERLINK("http://rosesacrossamerica.com", "http://rosesacrossamerica.com")</f>
        <v/>
      </c>
      <c r="C351" s="2" t="inlineStr">
        <is>
          <t>Unreachable</t>
        </is>
      </c>
      <c r="D351" s="2" t="inlineStr">
        <is>
          <t>N/A</t>
        </is>
      </c>
    </row>
    <row r="352">
      <c r="A352" s="2" t="inlineStr">
        <is>
          <t>garydawsonlaw.com</t>
        </is>
      </c>
      <c r="B352" s="2">
        <f>HYPERLINK("http://garydawsonlaw.com", "http://garydawsonlaw.com")</f>
        <v/>
      </c>
      <c r="C352" s="2" t="inlineStr">
        <is>
          <t>Unreachable</t>
        </is>
      </c>
      <c r="D352" s="2" t="inlineStr">
        <is>
          <t>N/A</t>
        </is>
      </c>
    </row>
    <row r="353">
      <c r="A353" s="3" t="inlineStr">
        <is>
          <t>c-s-stables.com</t>
        </is>
      </c>
      <c r="B353" s="3">
        <f>HYPERLINK("http://c-s-stables.com", "http://c-s-stables.com")</f>
        <v/>
      </c>
      <c r="C353" s="3" t="inlineStr">
        <is>
          <t>Reachable</t>
        </is>
      </c>
      <c r="D353" s="3" t="inlineStr">
        <is>
          <t>['2361 Hancock Highway Equinunk, PA', '2024 CS Stables 2361 Hancock Highway Equinunk, PA 18417']</t>
        </is>
      </c>
    </row>
    <row r="354">
      <c r="A354" s="2" t="inlineStr">
        <is>
          <t>kimberlybrockbooks.com</t>
        </is>
      </c>
      <c r="B354" s="2">
        <f>HYPERLINK("http://kimberlybrockbooks.com", "http://kimberlybrockbooks.com")</f>
        <v/>
      </c>
      <c r="C354" s="2" t="inlineStr">
        <is>
          <t>Unreachable</t>
        </is>
      </c>
      <c r="D354" s="2" t="inlineStr">
        <is>
          <t>N/A</t>
        </is>
      </c>
    </row>
    <row r="355">
      <c r="A355" s="2" t="inlineStr">
        <is>
          <t>eatrightdelaware.org</t>
        </is>
      </c>
      <c r="B355" s="2">
        <f>HYPERLINK("http://eatrightdelaware.org", "http://eatrightdelaware.org")</f>
        <v/>
      </c>
      <c r="C355" s="2" t="inlineStr">
        <is>
          <t>Unreachable</t>
        </is>
      </c>
      <c r="D355" s="2" t="inlineStr">
        <is>
          <t>N/A</t>
        </is>
      </c>
    </row>
    <row r="356">
      <c r="A356" s="4" t="inlineStr">
        <is>
          <t>bestwebhosting.com</t>
        </is>
      </c>
      <c r="B356" s="4">
        <f>HYPERLINK("http://bestwebhosting.com", "http://bestwebhosting.com")</f>
        <v/>
      </c>
      <c r="C356" s="4" t="inlineStr">
        <is>
          <t>Reachable - No Addresses</t>
        </is>
      </c>
      <c r="D356" s="4" t="inlineStr">
        <is>
          <t>N/A</t>
        </is>
      </c>
    </row>
    <row r="357">
      <c r="A357" s="2" t="inlineStr">
        <is>
          <t>masterrenovationsinc.com</t>
        </is>
      </c>
      <c r="B357" s="2">
        <f>HYPERLINK("http://masterrenovationsinc.com", "http://masterrenovationsinc.com")</f>
        <v/>
      </c>
      <c r="C357" s="2" t="inlineStr">
        <is>
          <t>Unreachable</t>
        </is>
      </c>
      <c r="D357" s="2" t="inlineStr">
        <is>
          <t>N/A</t>
        </is>
      </c>
    </row>
    <row r="358">
      <c r="A358" s="4" t="inlineStr">
        <is>
          <t>patiocomforts.com</t>
        </is>
      </c>
      <c r="B358" s="4">
        <f>HYPERLINK("http://patiocomforts.com", "http://patiocomforts.com")</f>
        <v/>
      </c>
      <c r="C358" s="4" t="inlineStr">
        <is>
          <t>Reachable - No Addresses</t>
        </is>
      </c>
      <c r="D358" s="4" t="inlineStr">
        <is>
          <t>N/A</t>
        </is>
      </c>
    </row>
    <row r="359">
      <c r="A359" s="4" t="inlineStr">
        <is>
          <t>elogiq.com</t>
        </is>
      </c>
      <c r="B359" s="4">
        <f>HYPERLINK("http://elogiq.com", "http://elogiq.com")</f>
        <v/>
      </c>
      <c r="C359" s="4" t="inlineStr">
        <is>
          <t>Reachable - No Addresses</t>
        </is>
      </c>
      <c r="D359" s="4" t="inlineStr">
        <is>
          <t>N/A</t>
        </is>
      </c>
    </row>
    <row r="360">
      <c r="A360" s="2" t="inlineStr">
        <is>
          <t>ossininglibrary.org</t>
        </is>
      </c>
      <c r="B360" s="2">
        <f>HYPERLINK("http://ossininglibrary.org", "http://ossininglibrary.org")</f>
        <v/>
      </c>
      <c r="C360" s="2" t="inlineStr">
        <is>
          <t>Unreachable</t>
        </is>
      </c>
      <c r="D360" s="2" t="inlineStr">
        <is>
          <t>N/A</t>
        </is>
      </c>
    </row>
    <row r="361">
      <c r="A361" s="3" t="inlineStr">
        <is>
          <t>inetmotors.com</t>
        </is>
      </c>
      <c r="B361" s="3">
        <f>HYPERLINK("http://inetmotors.com", "http://inetmotors.com")</f>
        <v/>
      </c>
      <c r="C361" s="3" t="inlineStr">
        <is>
          <t>Reachable</t>
        </is>
      </c>
      <c r="D361" s="3" t="inlineStr">
        <is>
          <t>['1311522695 Villa Creek Drive Farmers Branch, TX 75234', '000 iNet Motors 2695 Villa Creek DriveFarmers Branch, TX 75234']</t>
        </is>
      </c>
    </row>
    <row r="362">
      <c r="A362" s="2" t="inlineStr">
        <is>
          <t>dabba4u.com</t>
        </is>
      </c>
      <c r="B362" s="2">
        <f>HYPERLINK("http://dabba4u.com", "http://dabba4u.com")</f>
        <v/>
      </c>
      <c r="C362" s="2" t="inlineStr">
        <is>
          <t>Unreachable</t>
        </is>
      </c>
      <c r="D362" s="2" t="inlineStr">
        <is>
          <t>N/A</t>
        </is>
      </c>
    </row>
    <row r="363">
      <c r="A363" s="2" t="inlineStr">
        <is>
          <t>urbanacres.com</t>
        </is>
      </c>
      <c r="B363" s="2">
        <f>HYPERLINK("http://urbanacres.com", "http://urbanacres.com")</f>
        <v/>
      </c>
      <c r="C363" s="2" t="inlineStr">
        <is>
          <t>Unreachable</t>
        </is>
      </c>
      <c r="D363" s="2" t="inlineStr">
        <is>
          <t>N/A</t>
        </is>
      </c>
    </row>
    <row r="364">
      <c r="A364" s="3" t="inlineStr">
        <is>
          <t>perryridgelandfill.com</t>
        </is>
      </c>
      <c r="B364" s="3">
        <f>HYPERLINK("http://perryridgelandfill.com", "http://perryridgelandfill.com")</f>
        <v/>
      </c>
      <c r="C364" s="3" t="inlineStr">
        <is>
          <t>Reachable</t>
        </is>
      </c>
      <c r="D364" s="3" t="inlineStr">
        <is>
          <t>['6305 Sacred Heart Road Du Quoin, IL 62832']</t>
        </is>
      </c>
    </row>
    <row r="365">
      <c r="A365" s="4" t="inlineStr">
        <is>
          <t>fountainhillsapartments.com</t>
        </is>
      </c>
      <c r="B365" s="4">
        <f>HYPERLINK("http://fountainhillsapartments.com", "http://fountainhillsapartments.com")</f>
        <v/>
      </c>
      <c r="C365" s="4" t="inlineStr">
        <is>
          <t>Reachable - No Addresses</t>
        </is>
      </c>
      <c r="D365" s="4" t="inlineStr">
        <is>
          <t>N/A</t>
        </is>
      </c>
    </row>
    <row r="366">
      <c r="A366" s="2" t="inlineStr">
        <is>
          <t>portertwp.org</t>
        </is>
      </c>
      <c r="B366" s="2">
        <f>HYPERLINK("http://portertwp.org", "http://portertwp.org")</f>
        <v/>
      </c>
      <c r="C366" s="2" t="inlineStr">
        <is>
          <t>Unreachable</t>
        </is>
      </c>
      <c r="D366" s="2" t="inlineStr">
        <is>
          <t>N/A</t>
        </is>
      </c>
    </row>
    <row r="367">
      <c r="A367" s="3" t="inlineStr">
        <is>
          <t>americansurvey.com</t>
        </is>
      </c>
      <c r="B367" s="3">
        <f>HYPERLINK("http://americansurvey.com", "http://americansurvey.com")</f>
        <v/>
      </c>
      <c r="C367" s="3" t="inlineStr">
        <is>
          <t>Reachable</t>
        </is>
      </c>
      <c r="D367" s="3" t="inlineStr">
        <is>
          <t>['and experienced Field Crews. MOBILE LiDAR', '55 FROM WEBER ROAD TO WILLOW SPRIN', 'and includes a new climbing wall for enthusiasts. AS', '120 N. LaSalle St., Suite 3350, Chicago, IL 60602']</t>
        </is>
      </c>
    </row>
    <row r="368">
      <c r="A368" s="4" t="inlineStr">
        <is>
          <t>thecreditpeople.com</t>
        </is>
      </c>
      <c r="B368" s="4">
        <f>HYPERLINK("http://thecreditpeople.com", "http://thecreditpeople.com")</f>
        <v/>
      </c>
      <c r="C368" s="4" t="inlineStr">
        <is>
          <t>Reachable - No Addresses</t>
        </is>
      </c>
      <c r="D368" s="4" t="inlineStr">
        <is>
          <t>N/A</t>
        </is>
      </c>
    </row>
    <row r="369">
      <c r="A369" s="4" t="inlineStr">
        <is>
          <t>matrixdesigncompanies.com</t>
        </is>
      </c>
      <c r="B369" s="4">
        <f>HYPERLINK("http://matrixdesigncompanies.com", "http://matrixdesigncompanies.com")</f>
        <v/>
      </c>
      <c r="C369" s="4" t="inlineStr">
        <is>
          <t>Reachable - No Addresses</t>
        </is>
      </c>
      <c r="D369" s="4" t="inlineStr">
        <is>
          <t>N/A</t>
        </is>
      </c>
    </row>
    <row r="370">
      <c r="A370" s="4" t="inlineStr">
        <is>
          <t>piranhablonde.com</t>
        </is>
      </c>
      <c r="B370" s="4">
        <f>HYPERLINK("http://piranhablonde.com", "http://piranhablonde.com")</f>
        <v/>
      </c>
      <c r="C370" s="4" t="inlineStr">
        <is>
          <t>Reachable - No Addresses</t>
        </is>
      </c>
      <c r="D370" s="4" t="inlineStr">
        <is>
          <t>N/A</t>
        </is>
      </c>
    </row>
    <row r="371">
      <c r="A371" s="4" t="inlineStr">
        <is>
          <t>aimnorth.com</t>
        </is>
      </c>
      <c r="B371" s="4">
        <f>HYPERLINK("http://aimnorth.com", "http://aimnorth.com")</f>
        <v/>
      </c>
      <c r="C371" s="4" t="inlineStr">
        <is>
          <t>Reachable - No Addresses</t>
        </is>
      </c>
      <c r="D371" s="4" t="inlineStr">
        <is>
          <t>N/A</t>
        </is>
      </c>
    </row>
    <row r="372">
      <c r="A372" s="3" t="inlineStr">
        <is>
          <t>boccarossainsurance.com</t>
        </is>
      </c>
      <c r="B372" s="3">
        <f>HYPERLINK("http://boccarossainsurance.com", "http://boccarossainsurance.com")</f>
        <v/>
      </c>
      <c r="C372" s="3" t="inlineStr">
        <is>
          <t>Reachable</t>
        </is>
      </c>
      <c r="D372" s="3" t="inlineStr">
        <is>
          <t>['220 Bridgeport Ave. Milford, CT 06460', 'Year of Establishment40Ye']</t>
        </is>
      </c>
    </row>
    <row r="373">
      <c r="A373" s="4" t="inlineStr">
        <is>
          <t>sundowninc.org</t>
        </is>
      </c>
      <c r="B373" s="4">
        <f>HYPERLINK("http://sundowninc.org", "http://sundowninc.org")</f>
        <v/>
      </c>
      <c r="C373" s="4" t="inlineStr">
        <is>
          <t>Reachable - No Addresses</t>
        </is>
      </c>
      <c r="D373" s="4" t="inlineStr">
        <is>
          <t>N/A</t>
        </is>
      </c>
    </row>
    <row r="374">
      <c r="A374" s="2" t="inlineStr">
        <is>
          <t>isetoday.com</t>
        </is>
      </c>
      <c r="B374" s="2">
        <f>HYPERLINK("http://isetoday.com", "http://isetoday.com")</f>
        <v/>
      </c>
      <c r="C374" s="2" t="inlineStr">
        <is>
          <t>Unreachable</t>
        </is>
      </c>
      <c r="D374" s="2" t="inlineStr">
        <is>
          <t>N/A</t>
        </is>
      </c>
    </row>
    <row r="375">
      <c r="A375" s="4" t="inlineStr">
        <is>
          <t>janestreetproductions.com</t>
        </is>
      </c>
      <c r="B375" s="4">
        <f>HYPERLINK("http://janestreetproductions.com", "http://janestreetproductions.com")</f>
        <v/>
      </c>
      <c r="C375" s="4" t="inlineStr">
        <is>
          <t>Reachable - No Addresses</t>
        </is>
      </c>
      <c r="D375" s="4" t="inlineStr">
        <is>
          <t>N/A</t>
        </is>
      </c>
    </row>
    <row r="376">
      <c r="A376" s="3" t="inlineStr">
        <is>
          <t>withouraloha.com</t>
        </is>
      </c>
      <c r="B376" s="3">
        <f>HYPERLINK("http://withouraloha.com", "http://withouraloha.com")</f>
        <v/>
      </c>
      <c r="C376" s="3" t="inlineStr">
        <is>
          <t>Reachable</t>
        </is>
      </c>
      <c r="D376" s="3" t="inlineStr">
        <is>
          <t>['99 Add to cart Compare Quick view Add to wishlist Close Hawaii']</t>
        </is>
      </c>
    </row>
    <row r="377">
      <c r="A377" s="3" t="inlineStr">
        <is>
          <t>abmechanical.com</t>
        </is>
      </c>
      <c r="B377" s="3">
        <f>HYPERLINK("http://abmechanical.com", "http://abmechanical.com")</f>
        <v/>
      </c>
      <c r="C377" s="3" t="inlineStr">
        <is>
          <t>Reachable</t>
        </is>
      </c>
      <c r="D377" s="3" t="inlineStr">
        <is>
          <t>['2252 Railroad Ave Livermore CA United States']</t>
        </is>
      </c>
    </row>
    <row r="378">
      <c r="A378" s="4" t="inlineStr">
        <is>
          <t>salvometalworks.com</t>
        </is>
      </c>
      <c r="B378" s="4">
        <f>HYPERLINK("http://salvometalworks.com", "http://salvometalworks.com")</f>
        <v/>
      </c>
      <c r="C378" s="4" t="inlineStr">
        <is>
          <t>Reachable - No Addresses</t>
        </is>
      </c>
      <c r="D378" s="4" t="inlineStr">
        <is>
          <t>N/A</t>
        </is>
      </c>
    </row>
    <row r="379">
      <c r="A379" s="4" t="inlineStr">
        <is>
          <t>amsgenetics.com</t>
        </is>
      </c>
      <c r="B379" s="4">
        <f>HYPERLINK("http://amsgenetics.com", "http://amsgenetics.com")</f>
        <v/>
      </c>
      <c r="C379" s="4" t="inlineStr">
        <is>
          <t>Reachable - No Addresses</t>
        </is>
      </c>
      <c r="D379" s="4" t="inlineStr">
        <is>
          <t>N/A</t>
        </is>
      </c>
    </row>
    <row r="380">
      <c r="A380" s="4" t="inlineStr">
        <is>
          <t>brycsoccer.com</t>
        </is>
      </c>
      <c r="B380" s="4">
        <f>HYPERLINK("http://brycsoccer.com", "http://brycsoccer.com")</f>
        <v/>
      </c>
      <c r="C380" s="4" t="inlineStr">
        <is>
          <t>Reachable - No Addresses</t>
        </is>
      </c>
      <c r="D380" s="4" t="inlineStr">
        <is>
          <t>N/A</t>
        </is>
      </c>
    </row>
    <row r="381">
      <c r="A381" s="3" t="inlineStr">
        <is>
          <t>copyarmy.com</t>
        </is>
      </c>
      <c r="B381" s="3">
        <f>HYPERLINK("http://copyarmy.com", "http://copyarmy.com")</f>
        <v/>
      </c>
      <c r="C381" s="3" t="inlineStr">
        <is>
          <t>Reachable</t>
        </is>
      </c>
      <c r="D381" s="3" t="inlineStr">
        <is>
          <t>['412 N. Market St. Elizabethtown, PA 17022']</t>
        </is>
      </c>
    </row>
    <row r="382">
      <c r="A382" s="2" t="inlineStr">
        <is>
          <t>lombardglobal.com</t>
        </is>
      </c>
      <c r="B382" s="2">
        <f>HYPERLINK("http://lombardglobal.com", "http://lombardglobal.com")</f>
        <v/>
      </c>
      <c r="C382" s="2" t="inlineStr">
        <is>
          <t>Unreachable</t>
        </is>
      </c>
      <c r="D382" s="2" t="inlineStr">
        <is>
          <t>N/A</t>
        </is>
      </c>
    </row>
    <row r="383">
      <c r="A383" s="4" t="inlineStr">
        <is>
          <t>genero.us</t>
        </is>
      </c>
      <c r="B383" s="4">
        <f>HYPERLINK("http://genero.us", "http://genero.us")</f>
        <v/>
      </c>
      <c r="C383" s="4" t="inlineStr">
        <is>
          <t>Reachable - No Addresses</t>
        </is>
      </c>
      <c r="D383" s="4" t="inlineStr">
        <is>
          <t>N/A</t>
        </is>
      </c>
    </row>
    <row r="384">
      <c r="A384" s="4" t="inlineStr">
        <is>
          <t>webcointeractive.com</t>
        </is>
      </c>
      <c r="B384" s="4">
        <f>HYPERLINK("http://webcointeractive.com", "http://webcointeractive.com")</f>
        <v/>
      </c>
      <c r="C384" s="4" t="inlineStr">
        <is>
          <t>Reachable - No Addresses</t>
        </is>
      </c>
      <c r="D384" s="4" t="inlineStr">
        <is>
          <t>N/A</t>
        </is>
      </c>
    </row>
    <row r="385">
      <c r="A385" s="2" t="inlineStr">
        <is>
          <t>violenceinterventionprogram.org</t>
        </is>
      </c>
      <c r="B385" s="2">
        <f>HYPERLINK("http://violenceinterventionprogram.org", "http://violenceinterventionprogram.org")</f>
        <v/>
      </c>
      <c r="C385" s="2" t="inlineStr">
        <is>
          <t>Unreachable</t>
        </is>
      </c>
      <c r="D385" s="2" t="inlineStr">
        <is>
          <t>N/A</t>
        </is>
      </c>
    </row>
    <row r="386">
      <c r="A386" s="2" t="inlineStr">
        <is>
          <t>millspacktrips.com</t>
        </is>
      </c>
      <c r="B386" s="2">
        <f>HYPERLINK("http://millspacktrips.com", "http://millspacktrips.com")</f>
        <v/>
      </c>
      <c r="C386" s="2" t="inlineStr">
        <is>
          <t>Unreachable</t>
        </is>
      </c>
      <c r="D386" s="2" t="inlineStr">
        <is>
          <t>N/A</t>
        </is>
      </c>
    </row>
    <row r="387">
      <c r="A387" s="3" t="inlineStr">
        <is>
          <t>thesophiacenterforspirituality.org</t>
        </is>
      </c>
      <c r="B387" s="3">
        <f>HYPERLINK("http://thesophiacenterforspirituality.org", "http://thesophiacenterforspirituality.org")</f>
        <v/>
      </c>
      <c r="C387" s="3" t="inlineStr">
        <is>
          <t>Reachable</t>
        </is>
      </c>
      <c r="D387" s="3" t="inlineStr">
        <is>
          <t>['701 W. Main St., Endicott, NY', 'Previous messagesContact UsEvents24Hr']</t>
        </is>
      </c>
    </row>
    <row r="388">
      <c r="A388" s="2" t="inlineStr">
        <is>
          <t>myrollingoaksapartments.com</t>
        </is>
      </c>
      <c r="B388" s="2">
        <f>HYPERLINK("http://myrollingoaksapartments.com", "http://myrollingoaksapartments.com")</f>
        <v/>
      </c>
      <c r="C388" s="2" t="inlineStr">
        <is>
          <t>Unreachable</t>
        </is>
      </c>
      <c r="D388" s="2" t="inlineStr">
        <is>
          <t>N/A</t>
        </is>
      </c>
    </row>
    <row r="389">
      <c r="A389" s="2" t="inlineStr">
        <is>
          <t>sysbytc.com</t>
        </is>
      </c>
      <c r="B389" s="2">
        <f>HYPERLINK("http://sysbytc.com", "http://sysbytc.com")</f>
        <v/>
      </c>
      <c r="C389" s="2" t="inlineStr">
        <is>
          <t>Unreachable</t>
        </is>
      </c>
      <c r="D389" s="2" t="inlineStr">
        <is>
          <t>N/A</t>
        </is>
      </c>
    </row>
    <row r="390">
      <c r="A390" s="2" t="inlineStr">
        <is>
          <t>boyleinsures.com</t>
        </is>
      </c>
      <c r="B390" s="2">
        <f>HYPERLINK("http://boyleinsures.com", "http://boyleinsures.com")</f>
        <v/>
      </c>
      <c r="C390" s="2" t="inlineStr">
        <is>
          <t>Unreachable</t>
        </is>
      </c>
      <c r="D390" s="2" t="inlineStr">
        <is>
          <t>N/A</t>
        </is>
      </c>
    </row>
    <row r="391">
      <c r="A391" s="4" t="inlineStr">
        <is>
          <t>stanleyreid.com</t>
        </is>
      </c>
      <c r="B391" s="4">
        <f>HYPERLINK("http://stanleyreid.com", "http://stanleyreid.com")</f>
        <v/>
      </c>
      <c r="C391" s="4" t="inlineStr">
        <is>
          <t>Reachable - No Addresses</t>
        </is>
      </c>
      <c r="D391" s="4" t="inlineStr">
        <is>
          <t>N/A</t>
        </is>
      </c>
    </row>
    <row r="392">
      <c r="A392" s="2" t="inlineStr">
        <is>
          <t>scottklareichdds.com</t>
        </is>
      </c>
      <c r="B392" s="2">
        <f>HYPERLINK("http://scottklareichdds.com", "http://scottklareichdds.com")</f>
        <v/>
      </c>
      <c r="C392" s="2" t="inlineStr">
        <is>
          <t>Unreachable</t>
        </is>
      </c>
      <c r="D392" s="2" t="inlineStr">
        <is>
          <t>N/A</t>
        </is>
      </c>
    </row>
    <row r="393">
      <c r="A393" s="2" t="inlineStr">
        <is>
          <t>b29investments.com</t>
        </is>
      </c>
      <c r="B393" s="2">
        <f>HYPERLINK("http://b29investments.com", "http://b29investments.com")</f>
        <v/>
      </c>
      <c r="C393" s="2" t="inlineStr">
        <is>
          <t>Unreachable</t>
        </is>
      </c>
      <c r="D393" s="2" t="inlineStr">
        <is>
          <t>N/A</t>
        </is>
      </c>
    </row>
    <row r="394">
      <c r="A394" s="4" t="inlineStr">
        <is>
          <t>amaurisilva.com</t>
        </is>
      </c>
      <c r="B394" s="4">
        <f>HYPERLINK("http://amaurisilva.com", "http://amaurisilva.com")</f>
        <v/>
      </c>
      <c r="C394" s="4" t="inlineStr">
        <is>
          <t>Reachable - No Addresses</t>
        </is>
      </c>
      <c r="D394" s="4" t="inlineStr">
        <is>
          <t>N/A</t>
        </is>
      </c>
    </row>
    <row r="395">
      <c r="A395" s="4" t="inlineStr">
        <is>
          <t>mgtreeservices.com</t>
        </is>
      </c>
      <c r="B395" s="4">
        <f>HYPERLINK("http://mgtreeservices.com", "http://mgtreeservices.com")</f>
        <v/>
      </c>
      <c r="C395" s="4" t="inlineStr">
        <is>
          <t>Reachable - No Addresses</t>
        </is>
      </c>
      <c r="D395" s="4" t="inlineStr">
        <is>
          <t>N/A</t>
        </is>
      </c>
    </row>
    <row r="396">
      <c r="A396" s="4" t="inlineStr">
        <is>
          <t>hullstrategies.com</t>
        </is>
      </c>
      <c r="B396" s="4">
        <f>HYPERLINK("http://hullstrategies.com", "http://hullstrategies.com")</f>
        <v/>
      </c>
      <c r="C396" s="4" t="inlineStr">
        <is>
          <t>Reachable - No Addresses</t>
        </is>
      </c>
      <c r="D396" s="4" t="inlineStr">
        <is>
          <t>N/A</t>
        </is>
      </c>
    </row>
    <row r="397">
      <c r="A397" s="2" t="inlineStr">
        <is>
          <t>sacredbrewing.com</t>
        </is>
      </c>
      <c r="B397" s="2">
        <f>HYPERLINK("http://sacredbrewing.com", "http://sacredbrewing.com")</f>
        <v/>
      </c>
      <c r="C397" s="2" t="inlineStr">
        <is>
          <t>Unreachable</t>
        </is>
      </c>
      <c r="D397" s="2" t="inlineStr">
        <is>
          <t>N/A</t>
        </is>
      </c>
    </row>
    <row r="398">
      <c r="A398" s="4" t="inlineStr">
        <is>
          <t>jdsclubs.com</t>
        </is>
      </c>
      <c r="B398" s="4">
        <f>HYPERLINK("http://jdsclubs.com", "http://jdsclubs.com")</f>
        <v/>
      </c>
      <c r="C398" s="4" t="inlineStr">
        <is>
          <t>Reachable - No Addresses</t>
        </is>
      </c>
      <c r="D398" s="4" t="inlineStr">
        <is>
          <t>N/A</t>
        </is>
      </c>
    </row>
    <row r="399">
      <c r="A399" s="4" t="inlineStr">
        <is>
          <t>jenbeckeracupuncture.com</t>
        </is>
      </c>
      <c r="B399" s="4">
        <f>HYPERLINK("http://jenbeckeracupuncture.com", "http://jenbeckeracupuncture.com")</f>
        <v/>
      </c>
      <c r="C399" s="4" t="inlineStr">
        <is>
          <t>Reachable - No Addresses</t>
        </is>
      </c>
      <c r="D399" s="4" t="inlineStr">
        <is>
          <t>N/A</t>
        </is>
      </c>
    </row>
    <row r="400">
      <c r="A400" s="4" t="inlineStr">
        <is>
          <t>martialartshealing.com</t>
        </is>
      </c>
      <c r="B400" s="4">
        <f>HYPERLINK("http://martialartshealing.com", "http://martialartshealing.com")</f>
        <v/>
      </c>
      <c r="C400" s="4" t="inlineStr">
        <is>
          <t>Reachable - No Addresses</t>
        </is>
      </c>
      <c r="D400" s="4" t="inlineStr">
        <is>
          <t>N/A</t>
        </is>
      </c>
    </row>
    <row r="401">
      <c r="A401" s="2" t="inlineStr">
        <is>
          <t>techsea.com</t>
        </is>
      </c>
      <c r="B401" s="2">
        <f>HYPERLINK("http://techsea.com", "http://techsea.com")</f>
        <v/>
      </c>
      <c r="C401" s="2" t="inlineStr">
        <is>
          <t>Unreachable</t>
        </is>
      </c>
      <c r="D401" s="2" t="inlineStr">
        <is>
          <t>N/A</t>
        </is>
      </c>
    </row>
    <row r="402">
      <c r="A402" s="4" t="inlineStr">
        <is>
          <t>hebrewfreeloandc.org</t>
        </is>
      </c>
      <c r="B402" s="4">
        <f>HYPERLINK("http://hebrewfreeloandc.org", "http://hebrewfreeloandc.org")</f>
        <v/>
      </c>
      <c r="C402" s="4" t="inlineStr">
        <is>
          <t>Reachable - No Addresses</t>
        </is>
      </c>
      <c r="D402" s="4" t="inlineStr">
        <is>
          <t>N/A</t>
        </is>
      </c>
    </row>
    <row r="403">
      <c r="A403" s="4" t="inlineStr">
        <is>
          <t>azcrystal.com</t>
        </is>
      </c>
      <c r="B403" s="4">
        <f>HYPERLINK("http://azcrystal.com", "http://azcrystal.com")</f>
        <v/>
      </c>
      <c r="C403" s="4" t="inlineStr">
        <is>
          <t>Reachable - No Addresses</t>
        </is>
      </c>
      <c r="D403" s="4" t="inlineStr">
        <is>
          <t>N/A</t>
        </is>
      </c>
    </row>
    <row r="404">
      <c r="A404" s="2" t="inlineStr">
        <is>
          <t>ypmphotography.com</t>
        </is>
      </c>
      <c r="B404" s="2">
        <f>HYPERLINK("http://ypmphotography.com", "http://ypmphotography.com")</f>
        <v/>
      </c>
      <c r="C404" s="2" t="inlineStr">
        <is>
          <t>Unreachable</t>
        </is>
      </c>
      <c r="D404" s="2" t="inlineStr">
        <is>
          <t>N/A</t>
        </is>
      </c>
    </row>
    <row r="405">
      <c r="A405" s="4" t="inlineStr">
        <is>
          <t>burnsidebrewco.com</t>
        </is>
      </c>
      <c r="B405" s="4">
        <f>HYPERLINK("http://burnsidebrewco.com", "http://burnsidebrewco.com")</f>
        <v/>
      </c>
      <c r="C405" s="4" t="inlineStr">
        <is>
          <t>Reachable - No Addresses</t>
        </is>
      </c>
      <c r="D405" s="4" t="inlineStr">
        <is>
          <t>N/A</t>
        </is>
      </c>
    </row>
    <row r="406">
      <c r="A406" s="4" t="inlineStr">
        <is>
          <t>creative-earthscapes.com</t>
        </is>
      </c>
      <c r="B406" s="4">
        <f>HYPERLINK("http://creative-earthscapes.com", "http://creative-earthscapes.com")</f>
        <v/>
      </c>
      <c r="C406" s="4" t="inlineStr">
        <is>
          <t>Reachable - No Addresses</t>
        </is>
      </c>
      <c r="D406" s="4" t="inlineStr">
        <is>
          <t>N/A</t>
        </is>
      </c>
    </row>
    <row r="407">
      <c r="A407" s="4" t="inlineStr">
        <is>
          <t>actionfigurefit.com</t>
        </is>
      </c>
      <c r="B407" s="4">
        <f>HYPERLINK("http://actionfigurefit.com", "http://actionfigurefit.com")</f>
        <v/>
      </c>
      <c r="C407" s="4" t="inlineStr">
        <is>
          <t>Reachable - No Addresses</t>
        </is>
      </c>
      <c r="D407" s="4" t="inlineStr">
        <is>
          <t>N/A</t>
        </is>
      </c>
    </row>
    <row r="408">
      <c r="A408" s="2" t="inlineStr">
        <is>
          <t>flit.co</t>
        </is>
      </c>
      <c r="B408" s="2">
        <f>HYPERLINK("http://flit.co", "http://flit.co")</f>
        <v/>
      </c>
      <c r="C408" s="2" t="inlineStr">
        <is>
          <t>Unreachable</t>
        </is>
      </c>
      <c r="D408" s="2" t="inlineStr">
        <is>
          <t>N/A</t>
        </is>
      </c>
    </row>
    <row r="409">
      <c r="A409" s="2" t="inlineStr">
        <is>
          <t>uniquelibrary.com</t>
        </is>
      </c>
      <c r="B409" s="2">
        <f>HYPERLINK("http://uniquelibrary.com", "http://uniquelibrary.com")</f>
        <v/>
      </c>
      <c r="C409" s="2" t="inlineStr">
        <is>
          <t>Unreachable</t>
        </is>
      </c>
      <c r="D409" s="2" t="inlineStr">
        <is>
          <t>N/A</t>
        </is>
      </c>
    </row>
    <row r="410">
      <c r="A410" s="2" t="inlineStr">
        <is>
          <t>newdaychurchnetwork.org</t>
        </is>
      </c>
      <c r="B410" s="2">
        <f>HYPERLINK("http://newdaychurchnetwork.org", "http://newdaychurchnetwork.org")</f>
        <v/>
      </c>
      <c r="C410" s="2" t="inlineStr">
        <is>
          <t>Unreachable</t>
        </is>
      </c>
      <c r="D410" s="2" t="inlineStr">
        <is>
          <t>N/A</t>
        </is>
      </c>
    </row>
    <row r="411">
      <c r="A411" s="3" t="inlineStr">
        <is>
          <t>crystalcoastnc.org</t>
        </is>
      </c>
      <c r="B411" s="3">
        <f>HYPERLINK("http://crystalcoastnc.org", "http://crystalcoastnc.org")</f>
        <v/>
      </c>
      <c r="C411" s="3" t="inlineStr">
        <is>
          <t>Reachable</t>
        </is>
      </c>
      <c r="D411" s="3" t="inlineStr">
        <is>
          <t>['21 Beachcombing Pine Knoll Shores Aquarium NC', '3409 Arendell Street, Morehead City, NC', '7268148 OPEN 7 DAYS A WEEK 8401 Emerald Drive, Emerald Isle, NC']</t>
        </is>
      </c>
    </row>
    <row r="412">
      <c r="A412" s="4" t="inlineStr">
        <is>
          <t>sarahssilks.com</t>
        </is>
      </c>
      <c r="B412" s="4">
        <f>HYPERLINK("http://sarahssilks.com", "http://sarahssilks.com")</f>
        <v/>
      </c>
      <c r="C412" s="4" t="inlineStr">
        <is>
          <t>Reachable - No Addresses</t>
        </is>
      </c>
      <c r="D412" s="4" t="inlineStr">
        <is>
          <t>N/A</t>
        </is>
      </c>
    </row>
    <row r="413">
      <c r="A413" s="3" t="inlineStr">
        <is>
          <t>classicgardens.com</t>
        </is>
      </c>
      <c r="B413" s="3">
        <f>HYPERLINK("http://classicgardens.com", "http://classicgardens.com")</f>
        <v/>
      </c>
      <c r="C413" s="3" t="inlineStr">
        <is>
          <t>Reachable</t>
        </is>
      </c>
      <c r="D413" s="3" t="inlineStr">
        <is>
          <t>['1855 Carson Road Birmingham, AL 35215']</t>
        </is>
      </c>
    </row>
    <row r="414">
      <c r="A414" s="2" t="inlineStr">
        <is>
          <t>nemesisinteractive.com</t>
        </is>
      </c>
      <c r="B414" s="2">
        <f>HYPERLINK("http://nemesisinteractive.com", "http://nemesisinteractive.com")</f>
        <v/>
      </c>
      <c r="C414" s="2" t="inlineStr">
        <is>
          <t>Unreachable</t>
        </is>
      </c>
      <c r="D414" s="2" t="inlineStr">
        <is>
          <t>N/A</t>
        </is>
      </c>
    </row>
    <row r="415">
      <c r="A415" s="2" t="inlineStr">
        <is>
          <t>seanzmortgage.com</t>
        </is>
      </c>
      <c r="B415" s="2">
        <f>HYPERLINK("http://seanzmortgage.com", "http://seanzmortgage.com")</f>
        <v/>
      </c>
      <c r="C415" s="2" t="inlineStr">
        <is>
          <t>Unreachable</t>
        </is>
      </c>
      <c r="D415" s="2" t="inlineStr">
        <is>
          <t>N/A</t>
        </is>
      </c>
    </row>
    <row r="416">
      <c r="A416" s="2" t="inlineStr">
        <is>
          <t>suresigngraphics.com</t>
        </is>
      </c>
      <c r="B416" s="2">
        <f>HYPERLINK("http://suresigngraphics.com", "http://suresigngraphics.com")</f>
        <v/>
      </c>
      <c r="C416" s="2" t="inlineStr">
        <is>
          <t>Unreachable</t>
        </is>
      </c>
      <c r="D416" s="2" t="inlineStr">
        <is>
          <t>N/A</t>
        </is>
      </c>
    </row>
    <row r="417">
      <c r="A417" s="4" t="inlineStr">
        <is>
          <t>soteria.io</t>
        </is>
      </c>
      <c r="B417" s="4">
        <f>HYPERLINK("http://soteria.io", "http://soteria.io")</f>
        <v/>
      </c>
      <c r="C417" s="4" t="inlineStr">
        <is>
          <t>Reachable - No Addresses</t>
        </is>
      </c>
      <c r="D417" s="4" t="inlineStr">
        <is>
          <t>N/A</t>
        </is>
      </c>
    </row>
    <row r="418">
      <c r="A418" s="2" t="inlineStr">
        <is>
          <t>hodgsonsinc.com</t>
        </is>
      </c>
      <c r="B418" s="2">
        <f>HYPERLINK("http://hodgsonsinc.com", "http://hodgsonsinc.com")</f>
        <v/>
      </c>
      <c r="C418" s="2" t="inlineStr">
        <is>
          <t>Unreachable</t>
        </is>
      </c>
      <c r="D418" s="2" t="inlineStr">
        <is>
          <t>N/A</t>
        </is>
      </c>
    </row>
    <row r="419">
      <c r="A419" s="4" t="inlineStr">
        <is>
          <t>catapultcreativemedia.com</t>
        </is>
      </c>
      <c r="B419" s="4">
        <f>HYPERLINK("http://catapultcreativemedia.com", "http://catapultcreativemedia.com")</f>
        <v/>
      </c>
      <c r="C419" s="4" t="inlineStr">
        <is>
          <t>Reachable - No Addresses</t>
        </is>
      </c>
      <c r="D419" s="4" t="inlineStr">
        <is>
          <t>N/A</t>
        </is>
      </c>
    </row>
    <row r="420">
      <c r="A420" s="4" t="inlineStr">
        <is>
          <t>lssa2320.org</t>
        </is>
      </c>
      <c r="B420" s="4">
        <f>HYPERLINK("http://lssa2320.org", "http://lssa2320.org")</f>
        <v/>
      </c>
      <c r="C420" s="4" t="inlineStr">
        <is>
          <t>Reachable - No Addresses</t>
        </is>
      </c>
      <c r="D420" s="4" t="inlineStr">
        <is>
          <t>N/A</t>
        </is>
      </c>
    </row>
    <row r="421">
      <c r="A421" s="4" t="inlineStr">
        <is>
          <t>drbangert.com</t>
        </is>
      </c>
      <c r="B421" s="4">
        <f>HYPERLINK("http://drbangert.com", "http://drbangert.com")</f>
        <v/>
      </c>
      <c r="C421" s="4" t="inlineStr">
        <is>
          <t>Reachable - No Addresses</t>
        </is>
      </c>
      <c r="D421" s="4" t="inlineStr">
        <is>
          <t>N/A</t>
        </is>
      </c>
    </row>
    <row r="422">
      <c r="A422" s="2" t="inlineStr">
        <is>
          <t>stadiumchiropractic.com</t>
        </is>
      </c>
      <c r="B422" s="2">
        <f>HYPERLINK("http://stadiumchiropractic.com", "http://stadiumchiropractic.com")</f>
        <v/>
      </c>
      <c r="C422" s="2" t="inlineStr">
        <is>
          <t>Unreachable</t>
        </is>
      </c>
      <c r="D422" s="2" t="inlineStr">
        <is>
          <t>N/A</t>
        </is>
      </c>
    </row>
    <row r="423">
      <c r="A423" s="3" t="inlineStr">
        <is>
          <t>smokyhillmuseum.org</t>
        </is>
      </c>
      <c r="B423" s="3">
        <f>HYPERLINK("http://smokyhillmuseum.org", "http://smokyhillmuseum.org")</f>
        <v/>
      </c>
      <c r="C423" s="3" t="inlineStr">
        <is>
          <t>Reachable</t>
        </is>
      </c>
      <c r="D423" s="3" t="inlineStr">
        <is>
          <t>['00 PM 211 West Iron Avenue Salina, Kansas 67401']</t>
        </is>
      </c>
    </row>
    <row r="424">
      <c r="A424" s="4" t="inlineStr">
        <is>
          <t>clvillage.net</t>
        </is>
      </c>
      <c r="B424" s="4">
        <f>HYPERLINK("http://clvillage.net", "http://clvillage.net")</f>
        <v/>
      </c>
      <c r="C424" s="4" t="inlineStr">
        <is>
          <t>Reachable - No Addresses</t>
        </is>
      </c>
      <c r="D424" s="4" t="inlineStr">
        <is>
          <t>N/A</t>
        </is>
      </c>
    </row>
    <row r="425">
      <c r="A425" s="2" t="inlineStr">
        <is>
          <t>backefinancial.com</t>
        </is>
      </c>
      <c r="B425" s="2">
        <f>HYPERLINK("http://backefinancial.com", "http://backefinancial.com")</f>
        <v/>
      </c>
      <c r="C425" s="2" t="inlineStr">
        <is>
          <t>Unreachable</t>
        </is>
      </c>
      <c r="D425" s="2" t="inlineStr">
        <is>
          <t>N/A</t>
        </is>
      </c>
    </row>
    <row r="426">
      <c r="A426" s="4" t="inlineStr">
        <is>
          <t>steelspan.com</t>
        </is>
      </c>
      <c r="B426" s="4">
        <f>HYPERLINK("http://steelspan.com", "http://steelspan.com")</f>
        <v/>
      </c>
      <c r="C426" s="4" t="inlineStr">
        <is>
          <t>Reachable - No Addresses</t>
        </is>
      </c>
      <c r="D426" s="4" t="inlineStr">
        <is>
          <t>N/A</t>
        </is>
      </c>
    </row>
    <row r="427">
      <c r="A427" s="4" t="inlineStr">
        <is>
          <t>socoinstitute.org</t>
        </is>
      </c>
      <c r="B427" s="4">
        <f>HYPERLINK("http://socoinstitute.org", "http://socoinstitute.org")</f>
        <v/>
      </c>
      <c r="C427" s="4" t="inlineStr">
        <is>
          <t>Reachable - No Addresses</t>
        </is>
      </c>
      <c r="D427" s="4" t="inlineStr">
        <is>
          <t>N/A</t>
        </is>
      </c>
    </row>
    <row r="428">
      <c r="A428" s="4" t="inlineStr">
        <is>
          <t>creartiveinc.com</t>
        </is>
      </c>
      <c r="B428" s="4">
        <f>HYPERLINK("http://creartiveinc.com", "http://creartiveinc.com")</f>
        <v/>
      </c>
      <c r="C428" s="4" t="inlineStr">
        <is>
          <t>Reachable - No Addresses</t>
        </is>
      </c>
      <c r="D428" s="4" t="inlineStr">
        <is>
          <t>N/A</t>
        </is>
      </c>
    </row>
    <row r="429">
      <c r="A429" s="3" t="inlineStr">
        <is>
          <t>jonesgrove.com</t>
        </is>
      </c>
      <c r="B429" s="3">
        <f>HYPERLINK("http://jonesgrove.com", "http://jonesgrove.com")</f>
        <v/>
      </c>
      <c r="C429" s="3" t="inlineStr">
        <is>
          <t>Reachable</t>
        </is>
      </c>
      <c r="D429" s="3" t="inlineStr">
        <is>
          <t>['4878 EMAIL 1515 Mockingbird Lane Suite 700 Charlotte, NC 28209']</t>
        </is>
      </c>
    </row>
    <row r="430">
      <c r="A430" s="4" t="inlineStr">
        <is>
          <t>johanningsinc.com</t>
        </is>
      </c>
      <c r="B430" s="4">
        <f>HYPERLINK("http://johanningsinc.com", "http://johanningsinc.com")</f>
        <v/>
      </c>
      <c r="C430" s="4" t="inlineStr">
        <is>
          <t>Reachable - No Addresses</t>
        </is>
      </c>
      <c r="D430" s="4" t="inlineStr">
        <is>
          <t>N/A</t>
        </is>
      </c>
    </row>
    <row r="431">
      <c r="A431" s="2" t="inlineStr">
        <is>
          <t>pproa.org</t>
        </is>
      </c>
      <c r="B431" s="2">
        <f>HYPERLINK("http://pproa.org", "http://pproa.org")</f>
        <v/>
      </c>
      <c r="C431" s="2" t="inlineStr">
        <is>
          <t>Unreachable</t>
        </is>
      </c>
      <c r="D431" s="2" t="inlineStr">
        <is>
          <t>N/A</t>
        </is>
      </c>
    </row>
    <row r="432">
      <c r="A432" s="2" t="inlineStr">
        <is>
          <t>daybreakoutsourcing.com</t>
        </is>
      </c>
      <c r="B432" s="2">
        <f>HYPERLINK("http://daybreakoutsourcing.com", "http://daybreakoutsourcing.com")</f>
        <v/>
      </c>
      <c r="C432" s="2" t="inlineStr">
        <is>
          <t>Unreachable</t>
        </is>
      </c>
      <c r="D432" s="2" t="inlineStr">
        <is>
          <t>N/A</t>
        </is>
      </c>
    </row>
    <row r="433">
      <c r="A433" s="4" t="inlineStr">
        <is>
          <t>sacredspacemiami.com</t>
        </is>
      </c>
      <c r="B433" s="4">
        <f>HYPERLINK("http://sacredspacemiami.com", "http://sacredspacemiami.com")</f>
        <v/>
      </c>
      <c r="C433" s="4" t="inlineStr">
        <is>
          <t>Reachable - No Addresses</t>
        </is>
      </c>
      <c r="D433" s="4" t="inlineStr">
        <is>
          <t>N/A</t>
        </is>
      </c>
    </row>
    <row r="434">
      <c r="A434" s="3" t="inlineStr">
        <is>
          <t>whitehallcamp.org</t>
        </is>
      </c>
      <c r="B434" s="3">
        <f>HYPERLINK("http://whitehallcamp.org", "http://whitehallcamp.org")</f>
        <v/>
      </c>
      <c r="C434" s="3" t="inlineStr">
        <is>
          <t>Reachable</t>
        </is>
      </c>
      <c r="D434" s="3" t="inlineStr">
        <is>
          <t>['150 acres nestled in the rolling hills of Western Pennsylvania']</t>
        </is>
      </c>
    </row>
    <row r="435">
      <c r="A435" s="2" t="inlineStr">
        <is>
          <t>tjsfabrics.com</t>
        </is>
      </c>
      <c r="B435" s="2">
        <f>HYPERLINK("http://tjsfabrics.com", "http://tjsfabrics.com")</f>
        <v/>
      </c>
      <c r="C435" s="2" t="inlineStr">
        <is>
          <t>Unreachable</t>
        </is>
      </c>
      <c r="D435" s="2" t="inlineStr">
        <is>
          <t>N/A</t>
        </is>
      </c>
    </row>
    <row r="436">
      <c r="A436" s="4" t="inlineStr">
        <is>
          <t>rbroadconcrete.com</t>
        </is>
      </c>
      <c r="B436" s="4">
        <f>HYPERLINK("http://rbroadconcrete.com", "http://rbroadconcrete.com")</f>
        <v/>
      </c>
      <c r="C436" s="4" t="inlineStr">
        <is>
          <t>Reachable - No Addresses</t>
        </is>
      </c>
      <c r="D436" s="4" t="inlineStr">
        <is>
          <t>N/A</t>
        </is>
      </c>
    </row>
    <row r="437">
      <c r="A437" s="2" t="inlineStr">
        <is>
          <t>wingchungainesville.com</t>
        </is>
      </c>
      <c r="B437" s="2">
        <f>HYPERLINK("http://wingchungainesville.com", "http://wingchungainesville.com")</f>
        <v/>
      </c>
      <c r="C437" s="2" t="inlineStr">
        <is>
          <t>Unreachable</t>
        </is>
      </c>
      <c r="D437" s="2" t="inlineStr">
        <is>
          <t>N/A</t>
        </is>
      </c>
    </row>
    <row r="438">
      <c r="A438" s="3" t="inlineStr">
        <is>
          <t>thelargeformatstore.com</t>
        </is>
      </c>
      <c r="B438" s="3">
        <f>HYPERLINK("http://thelargeformatstore.com", "http://thelargeformatstore.com")</f>
        <v/>
      </c>
      <c r="C438" s="3" t="inlineStr">
        <is>
          <t>Reachable</t>
        </is>
      </c>
      <c r="D438" s="3" t="inlineStr">
        <is>
          <t>['mfp Supplies HP CC800ps', 'mfp Supplies HP CC800ps']</t>
        </is>
      </c>
    </row>
    <row r="439">
      <c r="A439" s="2" t="inlineStr">
        <is>
          <t>aprexec.com</t>
        </is>
      </c>
      <c r="B439" s="2">
        <f>HYPERLINK("http://aprexec.com", "http://aprexec.com")</f>
        <v/>
      </c>
      <c r="C439" s="2" t="inlineStr">
        <is>
          <t>Unreachable</t>
        </is>
      </c>
      <c r="D439" s="2" t="inlineStr">
        <is>
          <t>N/A</t>
        </is>
      </c>
    </row>
    <row r="440">
      <c r="A440" s="3" t="inlineStr">
        <is>
          <t>truesmilesmiami.com</t>
        </is>
      </c>
      <c r="B440" s="3">
        <f>HYPERLINK("http://truesmilesmiami.com", "http://truesmilesmiami.com")</f>
        <v/>
      </c>
      <c r="C440" s="3" t="inlineStr">
        <is>
          <t>Reachable</t>
        </is>
      </c>
      <c r="D440" s="3" t="inlineStr">
        <is>
          <t>['8500 SW 92ND ST SUITE 203 MIAMI, FL 33156', '8500 SW 92ND ST SUITE 203 MIAMI, FL 33156']</t>
        </is>
      </c>
    </row>
    <row r="441">
      <c r="A441" s="4" t="inlineStr">
        <is>
          <t>sealwatch.com</t>
        </is>
      </c>
      <c r="B441" s="4">
        <f>HYPERLINK("http://sealwatch.com", "http://sealwatch.com")</f>
        <v/>
      </c>
      <c r="C441" s="4" t="inlineStr">
        <is>
          <t>Reachable - No Addresses</t>
        </is>
      </c>
      <c r="D441" s="4" t="inlineStr">
        <is>
          <t>N/A</t>
        </is>
      </c>
    </row>
    <row r="442">
      <c r="A442" s="4" t="inlineStr">
        <is>
          <t>safebasementsinc.com</t>
        </is>
      </c>
      <c r="B442" s="4">
        <f>HYPERLINK("http://safebasementsinc.com", "http://safebasementsinc.com")</f>
        <v/>
      </c>
      <c r="C442" s="4" t="inlineStr">
        <is>
          <t>Reachable - No Addresses</t>
        </is>
      </c>
      <c r="D442" s="4" t="inlineStr">
        <is>
          <t>N/A</t>
        </is>
      </c>
    </row>
    <row r="443">
      <c r="A443" s="4" t="inlineStr">
        <is>
          <t>urbanironcraft.com</t>
        </is>
      </c>
      <c r="B443" s="4">
        <f>HYPERLINK("http://urbanironcraft.com", "http://urbanironcraft.com")</f>
        <v/>
      </c>
      <c r="C443" s="4" t="inlineStr">
        <is>
          <t>Reachable - No Addresses</t>
        </is>
      </c>
      <c r="D443" s="4" t="inlineStr">
        <is>
          <t>N/A</t>
        </is>
      </c>
    </row>
    <row r="444">
      <c r="A444" s="2" t="inlineStr">
        <is>
          <t>genebellassociates.com</t>
        </is>
      </c>
      <c r="B444" s="2">
        <f>HYPERLINK("http://genebellassociates.com", "http://genebellassociates.com")</f>
        <v/>
      </c>
      <c r="C444" s="2" t="inlineStr">
        <is>
          <t>Unreachable</t>
        </is>
      </c>
      <c r="D444" s="2" t="inlineStr">
        <is>
          <t>N/A</t>
        </is>
      </c>
    </row>
    <row r="445">
      <c r="A445" s="2" t="inlineStr">
        <is>
          <t>beemlaw.com</t>
        </is>
      </c>
      <c r="B445" s="2">
        <f>HYPERLINK("http://beemlaw.com", "http://beemlaw.com")</f>
        <v/>
      </c>
      <c r="C445" s="2" t="inlineStr">
        <is>
          <t>Unreachable</t>
        </is>
      </c>
      <c r="D445" s="2" t="inlineStr">
        <is>
          <t>N/A</t>
        </is>
      </c>
    </row>
    <row r="446">
      <c r="A446" s="3" t="inlineStr">
        <is>
          <t>shorecorporation.com</t>
        </is>
      </c>
      <c r="B446" s="3">
        <f>HYPERLINK("http://shorecorporation.com", "http://shorecorporation.com")</f>
        <v/>
      </c>
      <c r="C446" s="3" t="inlineStr">
        <is>
          <t>Reachable</t>
        </is>
      </c>
      <c r="D446" s="3" t="inlineStr">
        <is>
          <t>['2305 Duss Ave. Suite 3Ambridge, PA 15003']</t>
        </is>
      </c>
    </row>
    <row r="447">
      <c r="A447" s="4" t="inlineStr">
        <is>
          <t>avalonlimos.com</t>
        </is>
      </c>
      <c r="B447" s="4">
        <f>HYPERLINK("http://avalonlimos.com", "http://avalonlimos.com")</f>
        <v/>
      </c>
      <c r="C447" s="4" t="inlineStr">
        <is>
          <t>Reachable - No Addresses</t>
        </is>
      </c>
      <c r="D447" s="4" t="inlineStr">
        <is>
          <t>N/A</t>
        </is>
      </c>
    </row>
    <row r="448">
      <c r="A448" s="3" t="inlineStr">
        <is>
          <t>daytonamitsu.com</t>
        </is>
      </c>
      <c r="B448" s="3">
        <f>HYPERLINK("http://daytonamitsu.com", "http://daytonamitsu.com")</f>
        <v/>
      </c>
      <c r="C448" s="3" t="inlineStr">
        <is>
          <t>Reachable</t>
        </is>
      </c>
      <c r="D448" s="3" t="inlineStr">
        <is>
          <t>['900 N. Nova Rd Daytona Beach, FL 32114', '900 N. Nova Rd Daytona Beach, FL 32114']</t>
        </is>
      </c>
    </row>
    <row r="449">
      <c r="A449" s="2" t="inlineStr">
        <is>
          <t>lamprinostv.com</t>
        </is>
      </c>
      <c r="B449" s="2">
        <f>HYPERLINK("http://lamprinostv.com", "http://lamprinostv.com")</f>
        <v/>
      </c>
      <c r="C449" s="2" t="inlineStr">
        <is>
          <t>Unreachable</t>
        </is>
      </c>
      <c r="D449" s="2" t="inlineStr">
        <is>
          <t>N/A</t>
        </is>
      </c>
    </row>
    <row r="450">
      <c r="A450" s="3" t="inlineStr">
        <is>
          <t>centerlinelogistics.com</t>
        </is>
      </c>
      <c r="B450" s="3">
        <f>HYPERLINK("http://centerlinelogistics.com", "http://centerlinelogistics.com")</f>
        <v/>
      </c>
      <c r="C450" s="3" t="inlineStr">
        <is>
          <t>Reachable</t>
        </is>
      </c>
      <c r="D450" s="3" t="inlineStr">
        <is>
          <t>['910 SW Spokane Street Seattle WA 98134']</t>
        </is>
      </c>
    </row>
    <row r="451">
      <c r="A451" s="2" t="inlineStr">
        <is>
          <t>ctfamilypt.com</t>
        </is>
      </c>
      <c r="B451" s="2">
        <f>HYPERLINK("http://ctfamilypt.com", "http://ctfamilypt.com")</f>
        <v/>
      </c>
      <c r="C451" s="2" t="inlineStr">
        <is>
          <t>Unreachable</t>
        </is>
      </c>
      <c r="D451" s="2" t="inlineStr">
        <is>
          <t>N/A</t>
        </is>
      </c>
    </row>
    <row r="452">
      <c r="A452" s="4" t="inlineStr">
        <is>
          <t>wichitaacademyofpharmacists.org</t>
        </is>
      </c>
      <c r="B452" s="4">
        <f>HYPERLINK("http://wichitaacademyofpharmacists.org", "http://wichitaacademyofpharmacists.org")</f>
        <v/>
      </c>
      <c r="C452" s="4" t="inlineStr">
        <is>
          <t>Reachable - No Addresses</t>
        </is>
      </c>
      <c r="D452" s="4" t="inlineStr">
        <is>
          <t>N/A</t>
        </is>
      </c>
    </row>
    <row r="453">
      <c r="A453" s="2" t="inlineStr">
        <is>
          <t>dreng.com</t>
        </is>
      </c>
      <c r="B453" s="2">
        <f>HYPERLINK("http://dreng.com", "http://dreng.com")</f>
        <v/>
      </c>
      <c r="C453" s="2" t="inlineStr">
        <is>
          <t>Unreachable</t>
        </is>
      </c>
      <c r="D453" s="2" t="inlineStr">
        <is>
          <t>N/A</t>
        </is>
      </c>
    </row>
    <row r="454">
      <c r="A454" s="2" t="inlineStr">
        <is>
          <t>ohpsych.org</t>
        </is>
      </c>
      <c r="B454" s="2">
        <f>HYPERLINK("http://ohpsych.org", "http://ohpsych.org")</f>
        <v/>
      </c>
      <c r="C454" s="2" t="inlineStr">
        <is>
          <t>Unreachable</t>
        </is>
      </c>
      <c r="D454" s="2" t="inlineStr">
        <is>
          <t>N/A</t>
        </is>
      </c>
    </row>
    <row r="455">
      <c r="A455" s="4" t="inlineStr">
        <is>
          <t>servemenow.org</t>
        </is>
      </c>
      <c r="B455" s="4">
        <f>HYPERLINK("http://servemenow.org", "http://servemenow.org")</f>
        <v/>
      </c>
      <c r="C455" s="4" t="inlineStr">
        <is>
          <t>Reachable - No Addresses</t>
        </is>
      </c>
      <c r="D455" s="4" t="inlineStr">
        <is>
          <t>N/A</t>
        </is>
      </c>
    </row>
    <row r="456">
      <c r="A456" s="4" t="inlineStr">
        <is>
          <t>primafacie.net</t>
        </is>
      </c>
      <c r="B456" s="4">
        <f>HYPERLINK("http://primafacie.net", "http://primafacie.net")</f>
        <v/>
      </c>
      <c r="C456" s="4" t="inlineStr">
        <is>
          <t>Reachable - No Addresses</t>
        </is>
      </c>
      <c r="D456" s="4" t="inlineStr">
        <is>
          <t>N/A</t>
        </is>
      </c>
    </row>
    <row r="457">
      <c r="A457" s="2" t="inlineStr">
        <is>
          <t>peoplefirstlawyers.com</t>
        </is>
      </c>
      <c r="B457" s="2">
        <f>HYPERLINK("http://peoplefirstlawyers.com", "http://peoplefirstlawyers.com")</f>
        <v/>
      </c>
      <c r="C457" s="2" t="inlineStr">
        <is>
          <t>Unreachable</t>
        </is>
      </c>
      <c r="D457" s="2" t="inlineStr">
        <is>
          <t>N/A</t>
        </is>
      </c>
    </row>
    <row r="458">
      <c r="A458" s="2" t="inlineStr">
        <is>
          <t>seachangeprogram.org</t>
        </is>
      </c>
      <c r="B458" s="2">
        <f>HYPERLINK("http://seachangeprogram.org", "http://seachangeprogram.org")</f>
        <v/>
      </c>
      <c r="C458" s="2" t="inlineStr">
        <is>
          <t>Unreachable</t>
        </is>
      </c>
      <c r="D458" s="2" t="inlineStr">
        <is>
          <t>N/A</t>
        </is>
      </c>
    </row>
    <row r="459">
      <c r="A459" s="2" t="inlineStr">
        <is>
          <t>watershedmaterials.com</t>
        </is>
      </c>
      <c r="B459" s="2">
        <f>HYPERLINK("http://watershedmaterials.com", "http://watershedmaterials.com")</f>
        <v/>
      </c>
      <c r="C459" s="2" t="inlineStr">
        <is>
          <t>Unreachable</t>
        </is>
      </c>
      <c r="D459" s="2" t="inlineStr">
        <is>
          <t>N/A</t>
        </is>
      </c>
    </row>
    <row r="460">
      <c r="A460" s="4" t="inlineStr">
        <is>
          <t>billysingh.com</t>
        </is>
      </c>
      <c r="B460" s="4">
        <f>HYPERLINK("http://billysingh.com", "http://billysingh.com")</f>
        <v/>
      </c>
      <c r="C460" s="4" t="inlineStr">
        <is>
          <t>Reachable - No Addresses</t>
        </is>
      </c>
      <c r="D460" s="4" t="inlineStr">
        <is>
          <t>N/A</t>
        </is>
      </c>
    </row>
    <row r="461">
      <c r="A461" s="3" t="inlineStr">
        <is>
          <t>ecocolorssalon.com</t>
        </is>
      </c>
      <c r="B461" s="3">
        <f>HYPERLINK("http://ecocolorssalon.com", "http://ecocolorssalon.com")</f>
        <v/>
      </c>
      <c r="C461" s="3" t="inlineStr">
        <is>
          <t>Reachable</t>
        </is>
      </c>
      <c r="D461" s="3" t="inlineStr">
        <is>
          <t>['1860 N Rock Springs Rd Suite 101 Atlanta, Georgia 30324', '4048920316 1860 N Rock Springs Rd Suite 101 Atlanta GA 30324 USA']</t>
        </is>
      </c>
    </row>
    <row r="462">
      <c r="A462" s="3" t="inlineStr">
        <is>
          <t>arrowgiftshop.com</t>
        </is>
      </c>
      <c r="B462" s="3">
        <f>HYPERLINK("http://arrowgiftshop.com", "http://arrowgiftshop.com")</f>
        <v/>
      </c>
      <c r="C462" s="3" t="inlineStr">
        <is>
          <t>Reachable</t>
        </is>
      </c>
      <c r="D462" s="3" t="inlineStr">
        <is>
          <t>['201 East Wall St, Eagle River, WI, 54521']</t>
        </is>
      </c>
    </row>
    <row r="463">
      <c r="A463" s="2" t="inlineStr">
        <is>
          <t>barrierlining.com</t>
        </is>
      </c>
      <c r="B463" s="2">
        <f>HYPERLINK("http://barrierlining.com", "http://barrierlining.com")</f>
        <v/>
      </c>
      <c r="C463" s="2" t="inlineStr">
        <is>
          <t>Unreachable</t>
        </is>
      </c>
      <c r="D463" s="2" t="inlineStr">
        <is>
          <t>N/A</t>
        </is>
      </c>
    </row>
    <row r="464">
      <c r="A464" s="3" t="inlineStr">
        <is>
          <t>taabc.org</t>
        </is>
      </c>
      <c r="B464" s="3">
        <f>HYPERLINK("http://taabc.org", "http://taabc.org")</f>
        <v/>
      </c>
      <c r="C464" s="3" t="inlineStr">
        <is>
          <t>Reachable</t>
        </is>
      </c>
      <c r="D464" s="3" t="inlineStr">
        <is>
          <t>['1801 E Edinger Ave, Ste 210, Santa Ana, CA 92705']</t>
        </is>
      </c>
    </row>
    <row r="465">
      <c r="A465" s="4" t="inlineStr">
        <is>
          <t>agoraproductions.org</t>
        </is>
      </c>
      <c r="B465" s="4">
        <f>HYPERLINK("http://agoraproductions.org", "http://agoraproductions.org")</f>
        <v/>
      </c>
      <c r="C465" s="4" t="inlineStr">
        <is>
          <t>Reachable - No Addresses</t>
        </is>
      </c>
      <c r="D465" s="4" t="inlineStr">
        <is>
          <t>N/A</t>
        </is>
      </c>
    </row>
    <row r="466">
      <c r="A466" s="4" t="inlineStr">
        <is>
          <t>concrete-canvas.net</t>
        </is>
      </c>
      <c r="B466" s="4">
        <f>HYPERLINK("http://concrete-canvas.net", "http://concrete-canvas.net")</f>
        <v/>
      </c>
      <c r="C466" s="4" t="inlineStr">
        <is>
          <t>Reachable - No Addresses</t>
        </is>
      </c>
      <c r="D466" s="4" t="inlineStr">
        <is>
          <t>N/A</t>
        </is>
      </c>
    </row>
    <row r="467">
      <c r="A467" s="3" t="inlineStr">
        <is>
          <t>pswrehab.com</t>
        </is>
      </c>
      <c r="B467" s="3">
        <f>HYPERLINK("http://pswrehab.com", "http://pswrehab.com")</f>
        <v/>
      </c>
      <c r="C467" s="3" t="inlineStr">
        <is>
          <t>Reachable</t>
        </is>
      </c>
      <c r="D467" s="3" t="inlineStr">
        <is>
          <t>['194 West Poplar Avenue Porterville, CA 93257']</t>
        </is>
      </c>
    </row>
    <row r="468">
      <c r="A468" s="2" t="inlineStr">
        <is>
          <t>campwalden-ny.com</t>
        </is>
      </c>
      <c r="B468" s="2">
        <f>HYPERLINK("http://campwalden-ny.com", "http://campwalden-ny.com")</f>
        <v/>
      </c>
      <c r="C468" s="2" t="inlineStr">
        <is>
          <t>Unreachable</t>
        </is>
      </c>
      <c r="D468" s="2" t="inlineStr">
        <is>
          <t>N/A</t>
        </is>
      </c>
    </row>
    <row r="469">
      <c r="A469" s="3" t="inlineStr">
        <is>
          <t>airstreamlosangeles.com</t>
        </is>
      </c>
      <c r="B469" s="3">
        <f>HYPERLINK("http://airstreamlosangeles.com", "http://airstreamlosangeles.com")</f>
        <v/>
      </c>
      <c r="C469" s="3" t="inlineStr">
        <is>
          <t>Reachable</t>
        </is>
      </c>
      <c r="D469" s="3" t="inlineStr">
        <is>
          <t>['6262852222 Map Hours 1212 E Las Tunas Drive, San Gabriel, CA', '1212 E Las Tunas Drive San Gabriel, CA 91776', '1212 E Las Tunas Drive San Gabriel, CA 91776']</t>
        </is>
      </c>
    </row>
    <row r="470">
      <c r="A470" s="4" t="inlineStr">
        <is>
          <t>tpabenchmark.com</t>
        </is>
      </c>
      <c r="B470" s="4">
        <f>HYPERLINK("http://tpabenchmark.com", "http://tpabenchmark.com")</f>
        <v/>
      </c>
      <c r="C470" s="4" t="inlineStr">
        <is>
          <t>Reachable - No Addresses</t>
        </is>
      </c>
      <c r="D470" s="4" t="inlineStr">
        <is>
          <t>N/A</t>
        </is>
      </c>
    </row>
    <row r="471">
      <c r="A471" s="4" t="inlineStr">
        <is>
          <t>usourceenergy.com</t>
        </is>
      </c>
      <c r="B471" s="4">
        <f>HYPERLINK("http://usourceenergy.com", "http://usourceenergy.com")</f>
        <v/>
      </c>
      <c r="C471" s="4" t="inlineStr">
        <is>
          <t>Reachable - No Addresses</t>
        </is>
      </c>
      <c r="D471" s="4" t="inlineStr">
        <is>
          <t>N/A</t>
        </is>
      </c>
    </row>
    <row r="472">
      <c r="A472" s="3" t="inlineStr">
        <is>
          <t>alldolly.com</t>
        </is>
      </c>
      <c r="B472" s="3">
        <f>HYPERLINK("http://alldolly.com", "http://alldolly.com")</f>
        <v/>
      </c>
      <c r="C472" s="3" t="inlineStr">
        <is>
          <t>Reachable</t>
        </is>
      </c>
      <c r="D472" s="3" t="inlineStr">
        <is>
          <t>['11417 Overhill Drive Auburn, California 95602']</t>
        </is>
      </c>
    </row>
    <row r="473">
      <c r="A473" s="4" t="inlineStr">
        <is>
          <t>toroslawnmower.com</t>
        </is>
      </c>
      <c r="B473" s="4">
        <f>HYPERLINK("http://toroslawnmower.com", "http://toroslawnmower.com")</f>
        <v/>
      </c>
      <c r="C473" s="4" t="inlineStr">
        <is>
          <t>Reachable - No Addresses</t>
        </is>
      </c>
      <c r="D473" s="4" t="inlineStr">
        <is>
          <t>N/A</t>
        </is>
      </c>
    </row>
    <row r="474">
      <c r="A474" s="4" t="inlineStr">
        <is>
          <t>smartwarehousing.com</t>
        </is>
      </c>
      <c r="B474" s="4">
        <f>HYPERLINK("http://smartwarehousing.com", "http://smartwarehousing.com")</f>
        <v/>
      </c>
      <c r="C474" s="4" t="inlineStr">
        <is>
          <t>Reachable - No Addresses</t>
        </is>
      </c>
      <c r="D474" s="4" t="inlineStr">
        <is>
          <t>N/A</t>
        </is>
      </c>
    </row>
    <row r="475">
      <c r="A475" s="4" t="inlineStr">
        <is>
          <t>pointofdata.com</t>
        </is>
      </c>
      <c r="B475" s="4">
        <f>HYPERLINK("http://pointofdata.com", "http://pointofdata.com")</f>
        <v/>
      </c>
      <c r="C475" s="4" t="inlineStr">
        <is>
          <t>Reachable - No Addresses</t>
        </is>
      </c>
      <c r="D475" s="4" t="inlineStr">
        <is>
          <t>N/A</t>
        </is>
      </c>
    </row>
    <row r="476">
      <c r="A476" s="3" t="inlineStr">
        <is>
          <t>paykings.com</t>
        </is>
      </c>
      <c r="B476" s="3">
        <f>HYPERLINK("http://paykings.com", "http://paykings.com")</f>
        <v/>
      </c>
      <c r="C476" s="3" t="inlineStr">
        <is>
          <t>Reachable</t>
        </is>
      </c>
      <c r="D476" s="3" t="inlineStr">
        <is>
          <t>['433 Central Ave, St. Petersburg, FL 33701']</t>
        </is>
      </c>
    </row>
    <row r="477">
      <c r="A477" s="4" t="inlineStr">
        <is>
          <t>fatandjuicy.com</t>
        </is>
      </c>
      <c r="B477" s="4">
        <f>HYPERLINK("http://fatandjuicy.com", "http://fatandjuicy.com")</f>
        <v/>
      </c>
      <c r="C477" s="4" t="inlineStr">
        <is>
          <t>Reachable - No Addresses</t>
        </is>
      </c>
      <c r="D477" s="4" t="inlineStr">
        <is>
          <t>N/A</t>
        </is>
      </c>
    </row>
    <row r="478">
      <c r="A478" s="4" t="inlineStr">
        <is>
          <t>ces-group.net</t>
        </is>
      </c>
      <c r="B478" s="4">
        <f>HYPERLINK("http://ces-group.net", "http://ces-group.net")</f>
        <v/>
      </c>
      <c r="C478" s="4" t="inlineStr">
        <is>
          <t>Reachable - No Addresses</t>
        </is>
      </c>
      <c r="D478" s="4" t="inlineStr">
        <is>
          <t>N/A</t>
        </is>
      </c>
    </row>
    <row r="479">
      <c r="A479" s="3" t="inlineStr">
        <is>
          <t>mulchandsod.com</t>
        </is>
      </c>
      <c r="B479" s="3">
        <f>HYPERLINK("http://mulchandsod.com", "http://mulchandsod.com")</f>
        <v/>
      </c>
      <c r="C479" s="3" t="inlineStr">
        <is>
          <t>Reachable</t>
        </is>
      </c>
      <c r="D479" s="3" t="inlineStr">
        <is>
          <t>['2773 Apopka Blvd. Apopka, FL 32703', '2773 Apopka Blvd. Apopka, FL 32703']</t>
        </is>
      </c>
    </row>
    <row r="480">
      <c r="A480" s="4" t="inlineStr">
        <is>
          <t>barrywilliamsplumbing.com</t>
        </is>
      </c>
      <c r="B480" s="4">
        <f>HYPERLINK("http://barrywilliamsplumbing.com", "http://barrywilliamsplumbing.com")</f>
        <v/>
      </c>
      <c r="C480" s="4" t="inlineStr">
        <is>
          <t>Reachable - No Addresses</t>
        </is>
      </c>
      <c r="D480" s="4" t="inlineStr">
        <is>
          <t>N/A</t>
        </is>
      </c>
    </row>
    <row r="481">
      <c r="A481" s="3" t="inlineStr">
        <is>
          <t>commongroundchildcare.org</t>
        </is>
      </c>
      <c r="B481" s="3">
        <f>HYPERLINK("http://commongroundchildcare.org", "http://commongroundchildcare.org")</f>
        <v/>
      </c>
      <c r="C481" s="3" t="inlineStr">
        <is>
          <t>Reachable</t>
        </is>
      </c>
      <c r="D481" s="3" t="inlineStr">
        <is>
          <t>['3 nonprofit child care center in Northern Virginia', '1700 Wainwright Drive, Reston, VA, 20190', '703 437.8226 1700 Wainwright drive, Reston VA 20190']</t>
        </is>
      </c>
    </row>
    <row r="482">
      <c r="A482" s="4" t="inlineStr">
        <is>
          <t>binghamtoncustomtshirts.com</t>
        </is>
      </c>
      <c r="B482" s="4">
        <f>HYPERLINK("http://binghamtoncustomtshirts.com", "http://binghamtoncustomtshirts.com")</f>
        <v/>
      </c>
      <c r="C482" s="4" t="inlineStr">
        <is>
          <t>Reachable - No Addresses</t>
        </is>
      </c>
      <c r="D482" s="4" t="inlineStr">
        <is>
          <t>N/A</t>
        </is>
      </c>
    </row>
    <row r="483">
      <c r="A483" s="4" t="inlineStr">
        <is>
          <t>thomcomm.com</t>
        </is>
      </c>
      <c r="B483" s="4">
        <f>HYPERLINK("http://thomcomm.com", "http://thomcomm.com")</f>
        <v/>
      </c>
      <c r="C483" s="4" t="inlineStr">
        <is>
          <t>Reachable - No Addresses</t>
        </is>
      </c>
      <c r="D483" s="4" t="inlineStr">
        <is>
          <t>N/A</t>
        </is>
      </c>
    </row>
    <row r="484">
      <c r="A484" s="4" t="inlineStr">
        <is>
          <t>michellebrumley.com</t>
        </is>
      </c>
      <c r="B484" s="4">
        <f>HYPERLINK("http://michellebrumley.com", "http://michellebrumley.com")</f>
        <v/>
      </c>
      <c r="C484" s="4" t="inlineStr">
        <is>
          <t>Reachable - No Addresses</t>
        </is>
      </c>
      <c r="D484" s="4" t="inlineStr">
        <is>
          <t>N/A</t>
        </is>
      </c>
    </row>
    <row r="485">
      <c r="A485" s="3" t="inlineStr">
        <is>
          <t>poulsbofamilydentistry.com</t>
        </is>
      </c>
      <c r="B485" s="3">
        <f>HYPERLINK("http://poulsbofamilydentistry.com", "http://poulsbofamilydentistry.com")</f>
        <v/>
      </c>
      <c r="C485" s="3" t="inlineStr">
        <is>
          <t>Reachable</t>
        </is>
      </c>
      <c r="D485" s="3" t="inlineStr">
        <is>
          <t>['and friendly environment. Dr. Kristina grew up in Massachusetts']</t>
        </is>
      </c>
    </row>
    <row r="486">
      <c r="A486" s="4" t="inlineStr">
        <is>
          <t>modelgroup.net</t>
        </is>
      </c>
      <c r="B486" s="4">
        <f>HYPERLINK("http://modelgroup.net", "http://modelgroup.net")</f>
        <v/>
      </c>
      <c r="C486" s="4" t="inlineStr">
        <is>
          <t>Reachable - No Addresses</t>
        </is>
      </c>
      <c r="D486" s="4" t="inlineStr">
        <is>
          <t>N/A</t>
        </is>
      </c>
    </row>
    <row r="487">
      <c r="A487" s="4" t="inlineStr">
        <is>
          <t>ad-west.com</t>
        </is>
      </c>
      <c r="B487" s="4">
        <f>HYPERLINK("http://ad-west.com", "http://ad-west.com")</f>
        <v/>
      </c>
      <c r="C487" s="4" t="inlineStr">
        <is>
          <t>Reachable - No Addresses</t>
        </is>
      </c>
      <c r="D487" s="4" t="inlineStr">
        <is>
          <t>N/A</t>
        </is>
      </c>
    </row>
    <row r="488">
      <c r="A488" s="4" t="inlineStr">
        <is>
          <t>remingtons.pro</t>
        </is>
      </c>
      <c r="B488" s="4">
        <f>HYPERLINK("http://remingtons.pro", "http://remingtons.pro")</f>
        <v/>
      </c>
      <c r="C488" s="4" t="inlineStr">
        <is>
          <t>Reachable - No Addresses</t>
        </is>
      </c>
      <c r="D488" s="4" t="inlineStr">
        <is>
          <t>N/A</t>
        </is>
      </c>
    </row>
    <row r="489">
      <c r="A489" s="4" t="inlineStr">
        <is>
          <t>camelot-enterprises.com</t>
        </is>
      </c>
      <c r="B489" s="4">
        <f>HYPERLINK("http://camelot-enterprises.com", "http://camelot-enterprises.com")</f>
        <v/>
      </c>
      <c r="C489" s="4" t="inlineStr">
        <is>
          <t>Reachable - No Addresses</t>
        </is>
      </c>
      <c r="D489" s="4" t="inlineStr">
        <is>
          <t>N/A</t>
        </is>
      </c>
    </row>
    <row r="490">
      <c r="A490" s="4" t="inlineStr">
        <is>
          <t>breslaucapital.com</t>
        </is>
      </c>
      <c r="B490" s="4">
        <f>HYPERLINK("http://breslaucapital.com", "http://breslaucapital.com")</f>
        <v/>
      </c>
      <c r="C490" s="4" t="inlineStr">
        <is>
          <t>Reachable - No Addresses</t>
        </is>
      </c>
      <c r="D490" s="4" t="inlineStr">
        <is>
          <t>N/A</t>
        </is>
      </c>
    </row>
    <row r="491">
      <c r="A491" s="4" t="inlineStr">
        <is>
          <t>fundakrines.com</t>
        </is>
      </c>
      <c r="B491" s="4">
        <f>HYPERLINK("http://fundakrines.com", "http://fundakrines.com")</f>
        <v/>
      </c>
      <c r="C491" s="4" t="inlineStr">
        <is>
          <t>Reachable - No Addresses</t>
        </is>
      </c>
      <c r="D491" s="4" t="inlineStr">
        <is>
          <t>N/A</t>
        </is>
      </c>
    </row>
    <row r="492">
      <c r="A492" s="4" t="inlineStr">
        <is>
          <t>monkeybargym.com</t>
        </is>
      </c>
      <c r="B492" s="4">
        <f>HYPERLINK("http://monkeybargym.com", "http://monkeybargym.com")</f>
        <v/>
      </c>
      <c r="C492" s="4" t="inlineStr">
        <is>
          <t>Reachable - No Addresses</t>
        </is>
      </c>
      <c r="D492" s="4" t="inlineStr">
        <is>
          <t>N/A</t>
        </is>
      </c>
    </row>
    <row r="493">
      <c r="A493" s="4" t="inlineStr">
        <is>
          <t>dawnequipment.us</t>
        </is>
      </c>
      <c r="B493" s="4">
        <f>HYPERLINK("http://dawnequipment.us", "http://dawnequipment.us")</f>
        <v/>
      </c>
      <c r="C493" s="4" t="inlineStr">
        <is>
          <t>Reachable - No Addresses</t>
        </is>
      </c>
      <c r="D493" s="4" t="inlineStr">
        <is>
          <t>N/A</t>
        </is>
      </c>
    </row>
    <row r="494">
      <c r="A494" s="4" t="inlineStr">
        <is>
          <t>alphapurewater.com</t>
        </is>
      </c>
      <c r="B494" s="4">
        <f>HYPERLINK("http://alphapurewater.com", "http://alphapurewater.com")</f>
        <v/>
      </c>
      <c r="C494" s="4" t="inlineStr">
        <is>
          <t>Reachable - No Addresses</t>
        </is>
      </c>
      <c r="D494" s="4" t="inlineStr">
        <is>
          <t>N/A</t>
        </is>
      </c>
    </row>
    <row r="495">
      <c r="A495" s="3" t="inlineStr">
        <is>
          <t>scenicviewcc.com</t>
        </is>
      </c>
      <c r="B495" s="3">
        <f>HYPERLINK("http://scenicviewcc.com", "http://scenicviewcc.com")</f>
        <v/>
      </c>
      <c r="C495" s="3" t="inlineStr">
        <is>
          <t>Reachable</t>
        </is>
      </c>
      <c r="D495" s="3" t="inlineStr">
        <is>
          <t>['4415 Club Drive Slinger, WI 53086']</t>
        </is>
      </c>
    </row>
    <row r="496">
      <c r="A496" s="3" t="inlineStr">
        <is>
          <t>ortonceramic.com</t>
        </is>
      </c>
      <c r="B496" s="3">
        <f>HYPERLINK("http://ortonceramic.com", "http://ortonceramic.com")</f>
        <v/>
      </c>
      <c r="C496" s="3" t="inlineStr">
        <is>
          <t>Reachable</t>
        </is>
      </c>
      <c r="D496" s="3" t="inlineStr">
        <is>
          <t>['6148955610 Shipping Address 6991 Old 3C Highway Westerville, Ohio 43082']</t>
        </is>
      </c>
    </row>
    <row r="497">
      <c r="A497" s="4" t="inlineStr">
        <is>
          <t>happystagger.com</t>
        </is>
      </c>
      <c r="B497" s="4">
        <f>HYPERLINK("http://happystagger.com", "http://happystagger.com")</f>
        <v/>
      </c>
      <c r="C497" s="4" t="inlineStr">
        <is>
          <t>Reachable - No Addresses</t>
        </is>
      </c>
      <c r="D497" s="4" t="inlineStr">
        <is>
          <t>N/A</t>
        </is>
      </c>
    </row>
    <row r="498">
      <c r="A498" s="3" t="inlineStr">
        <is>
          <t>bcpas.com</t>
        </is>
      </c>
      <c r="B498" s="3">
        <f>HYPERLINK("http://bcpas.com", "http://bcpas.com")</f>
        <v/>
      </c>
      <c r="C498" s="3" t="inlineStr">
        <is>
          <t>Reachable</t>
        </is>
      </c>
      <c r="D498" s="3" t="inlineStr">
        <is>
          <t>['101 Winners Circle Brentwood, TN 37027', '308 East College St Dickson, TN 37055', '2672 North Mount Juliet Road Mt. Juliet, TN 37122', '917 Conference Drive Goodlettsville, TN 37072', '700 Church Street Suite 100 Nashville, TN 37203', '2656 Rideout Lane Murfreesboro, TN 37128', '102 W 7th St Suite 100 Columbia, TN 38401']</t>
        </is>
      </c>
    </row>
    <row r="499">
      <c r="A499" s="2" t="inlineStr">
        <is>
          <t>dontrecordsmusicgroup.com</t>
        </is>
      </c>
      <c r="B499" s="2">
        <f>HYPERLINK("http://dontrecordsmusicgroup.com", "http://dontrecordsmusicgroup.com")</f>
        <v/>
      </c>
      <c r="C499" s="2" t="inlineStr">
        <is>
          <t>Unreachable</t>
        </is>
      </c>
      <c r="D499" s="2" t="inlineStr">
        <is>
          <t>N/A</t>
        </is>
      </c>
    </row>
    <row r="500">
      <c r="A500" s="4" t="inlineStr">
        <is>
          <t>abetterbugman.com</t>
        </is>
      </c>
      <c r="B500" s="4">
        <f>HYPERLINK("http://abetterbugman.com", "http://abetterbugman.com")</f>
        <v/>
      </c>
      <c r="C500" s="4" t="inlineStr">
        <is>
          <t>Reachable - No Addresses</t>
        </is>
      </c>
      <c r="D500" s="4" t="inlineStr">
        <is>
          <t>N/A</t>
        </is>
      </c>
    </row>
    <row r="501">
      <c r="A501" s="2" t="inlineStr">
        <is>
          <t>heavensbestofbirmingham.com</t>
        </is>
      </c>
      <c r="B501" s="2">
        <f>HYPERLINK("http://heavensbestofbirmingham.com", "http://heavensbestofbirmingham.com")</f>
        <v/>
      </c>
      <c r="C501" s="2" t="inlineStr">
        <is>
          <t>Unreachable</t>
        </is>
      </c>
      <c r="D501" s="2" t="inlineStr">
        <is>
          <t>N/A</t>
        </is>
      </c>
    </row>
    <row r="502">
      <c r="A502" s="2" t="inlineStr">
        <is>
          <t>subaruofrichmond.com</t>
        </is>
      </c>
      <c r="B502" s="2">
        <f>HYPERLINK("http://subaruofrichmond.com", "http://subaruofrichmond.com")</f>
        <v/>
      </c>
      <c r="C502" s="2" t="inlineStr">
        <is>
          <t>Unreachable</t>
        </is>
      </c>
      <c r="D502" s="2" t="inlineStr">
        <is>
          <t>N/A</t>
        </is>
      </c>
    </row>
    <row r="503">
      <c r="A503" s="4" t="inlineStr">
        <is>
          <t>alexanderdeiser.com</t>
        </is>
      </c>
      <c r="B503" s="4">
        <f>HYPERLINK("http://alexanderdeiser.com", "http://alexanderdeiser.com")</f>
        <v/>
      </c>
      <c r="C503" s="4" t="inlineStr">
        <is>
          <t>Reachable - No Addresses</t>
        </is>
      </c>
      <c r="D503" s="4" t="inlineStr">
        <is>
          <t>N/A</t>
        </is>
      </c>
    </row>
    <row r="504">
      <c r="A504" s="2" t="inlineStr">
        <is>
          <t>younits.com</t>
        </is>
      </c>
      <c r="B504" s="2">
        <f>HYPERLINK("http://younits.com", "http://younits.com")</f>
        <v/>
      </c>
      <c r="C504" s="2" t="inlineStr">
        <is>
          <t>Unreachable</t>
        </is>
      </c>
      <c r="D504" s="2" t="inlineStr">
        <is>
          <t>N/A</t>
        </is>
      </c>
    </row>
    <row r="505">
      <c r="A505" s="4" t="inlineStr">
        <is>
          <t>txinsight.com</t>
        </is>
      </c>
      <c r="B505" s="4">
        <f>HYPERLINK("http://txinsight.com", "http://txinsight.com")</f>
        <v/>
      </c>
      <c r="C505" s="4" t="inlineStr">
        <is>
          <t>Reachable - No Addresses</t>
        </is>
      </c>
      <c r="D505" s="4" t="inlineStr">
        <is>
          <t>N/A</t>
        </is>
      </c>
    </row>
    <row r="506">
      <c r="A506" s="4" t="inlineStr">
        <is>
          <t>r-d-p-consulting.com</t>
        </is>
      </c>
      <c r="B506" s="4">
        <f>HYPERLINK("http://r-d-p-consulting.com", "http://r-d-p-consulting.com")</f>
        <v/>
      </c>
      <c r="C506" s="4" t="inlineStr">
        <is>
          <t>Reachable - No Addresses</t>
        </is>
      </c>
      <c r="D506" s="4" t="inlineStr">
        <is>
          <t>N/A</t>
        </is>
      </c>
    </row>
    <row r="507">
      <c r="A507" s="3" t="inlineStr">
        <is>
          <t>optimumcarehomecare.com</t>
        </is>
      </c>
      <c r="B507" s="3">
        <f>HYPERLINK("http://optimumcarehomecare.com", "http://optimumcarehomecare.com")</f>
        <v/>
      </c>
      <c r="C507" s="3" t="inlineStr">
        <is>
          <t>Reachable</t>
        </is>
      </c>
      <c r="D507" s="3" t="inlineStr">
        <is>
          <t>['3683 Fettler Park Drive Dumfries, VA 22554', '7039954585 Mclean Office 8200 Greensboro Drive McLean, VA 22102', '2324 Plank Road Fredericksburg, VA 22401']</t>
        </is>
      </c>
    </row>
    <row r="508">
      <c r="A508" s="4" t="inlineStr">
        <is>
          <t>acmg.net</t>
        </is>
      </c>
      <c r="B508" s="4">
        <f>HYPERLINK("http://acmg.net", "http://acmg.net")</f>
        <v/>
      </c>
      <c r="C508" s="4" t="inlineStr">
        <is>
          <t>Reachable - No Addresses</t>
        </is>
      </c>
      <c r="D508" s="4" t="inlineStr">
        <is>
          <t>N/A</t>
        </is>
      </c>
    </row>
    <row r="509">
      <c r="A509" s="2" t="inlineStr">
        <is>
          <t>adkfragrancefarm.com</t>
        </is>
      </c>
      <c r="B509" s="2">
        <f>HYPERLINK("http://adkfragrancefarm.com", "http://adkfragrancefarm.com")</f>
        <v/>
      </c>
      <c r="C509" s="2" t="inlineStr">
        <is>
          <t>Unreachable</t>
        </is>
      </c>
      <c r="D509" s="2" t="inlineStr">
        <is>
          <t>N/A</t>
        </is>
      </c>
    </row>
    <row r="510">
      <c r="A510" s="2" t="inlineStr">
        <is>
          <t>aperations.com</t>
        </is>
      </c>
      <c r="B510" s="2">
        <f>HYPERLINK("http://aperations.com", "http://aperations.com")</f>
        <v/>
      </c>
      <c r="C510" s="2" t="inlineStr">
        <is>
          <t>Unreachable</t>
        </is>
      </c>
      <c r="D510" s="2" t="inlineStr">
        <is>
          <t>N/A</t>
        </is>
      </c>
    </row>
    <row r="511">
      <c r="A511" s="2" t="inlineStr">
        <is>
          <t>cmcregaff.com</t>
        </is>
      </c>
      <c r="B511" s="2">
        <f>HYPERLINK("http://cmcregaff.com", "http://cmcregaff.com")</f>
        <v/>
      </c>
      <c r="C511" s="2" t="inlineStr">
        <is>
          <t>Unreachable</t>
        </is>
      </c>
      <c r="D511" s="2" t="inlineStr">
        <is>
          <t>N/A</t>
        </is>
      </c>
    </row>
    <row r="512">
      <c r="A512" s="2" t="inlineStr">
        <is>
          <t>banknsb.com</t>
        </is>
      </c>
      <c r="B512" s="2">
        <f>HYPERLINK("http://banknsb.com", "http://banknsb.com")</f>
        <v/>
      </c>
      <c r="C512" s="2" t="inlineStr">
        <is>
          <t>Unreachable</t>
        </is>
      </c>
      <c r="D512" s="2" t="inlineStr">
        <is>
          <t>N/A</t>
        </is>
      </c>
    </row>
    <row r="513">
      <c r="A513" s="3" t="inlineStr">
        <is>
          <t>solidrenovations.com</t>
        </is>
      </c>
      <c r="B513" s="3">
        <f>HYPERLINK("http://solidrenovations.com", "http://solidrenovations.com")</f>
        <v/>
      </c>
      <c r="C513" s="3" t="inlineStr">
        <is>
          <t>Reachable</t>
        </is>
      </c>
      <c r="D513" s="3" t="inlineStr">
        <is>
          <t>['696 King Street Charleston, SC 29403 USA']</t>
        </is>
      </c>
    </row>
    <row r="514">
      <c r="A514" s="3" t="inlineStr">
        <is>
          <t>sardisbaptist.com</t>
        </is>
      </c>
      <c r="B514" s="3">
        <f>HYPERLINK("http://sardisbaptist.com", "http://sardisbaptist.com")</f>
        <v/>
      </c>
      <c r="C514" s="3" t="inlineStr">
        <is>
          <t>Reachable</t>
        </is>
      </c>
      <c r="D514" s="3" t="inlineStr">
        <is>
          <t>['704 88229823602 UnionvilleIndian Trail Rd WIndian Trail, NC 28079']</t>
        </is>
      </c>
    </row>
    <row r="515">
      <c r="A515" s="3" t="inlineStr">
        <is>
          <t>yanceyworks.com</t>
        </is>
      </c>
      <c r="B515" s="3">
        <f>HYPERLINK("http://yanceyworks.com", "http://yanceyworks.com")</f>
        <v/>
      </c>
      <c r="C515" s="3" t="inlineStr">
        <is>
          <t>Reachable</t>
        </is>
      </c>
      <c r="D515" s="3" t="inlineStr">
        <is>
          <t>['919 Reserve Dr Ste 101, Roseville, CA 95678']</t>
        </is>
      </c>
    </row>
    <row r="516">
      <c r="A516" s="2" t="inlineStr">
        <is>
          <t>bocahomecareservices.com</t>
        </is>
      </c>
      <c r="B516" s="2">
        <f>HYPERLINK("http://bocahomecareservices.com", "http://bocahomecareservices.com")</f>
        <v/>
      </c>
      <c r="C516" s="2" t="inlineStr">
        <is>
          <t>Unreachable</t>
        </is>
      </c>
      <c r="D516" s="2" t="inlineStr">
        <is>
          <t>N/A</t>
        </is>
      </c>
    </row>
    <row r="517">
      <c r="A517" s="2" t="inlineStr">
        <is>
          <t>excellandscapemgmt.com</t>
        </is>
      </c>
      <c r="B517" s="2">
        <f>HYPERLINK("http://excellandscapemgmt.com", "http://excellandscapemgmt.com")</f>
        <v/>
      </c>
      <c r="C517" s="2" t="inlineStr">
        <is>
          <t>Unreachable</t>
        </is>
      </c>
      <c r="D517" s="2" t="inlineStr">
        <is>
          <t>N/A</t>
        </is>
      </c>
    </row>
    <row r="518">
      <c r="A518" s="2" t="inlineStr">
        <is>
          <t>masterstch.com</t>
        </is>
      </c>
      <c r="B518" s="2">
        <f>HYPERLINK("http://masterstch.com", "http://masterstch.com")</f>
        <v/>
      </c>
      <c r="C518" s="2" t="inlineStr">
        <is>
          <t>Unreachable</t>
        </is>
      </c>
      <c r="D518" s="2" t="inlineStr">
        <is>
          <t>N/A</t>
        </is>
      </c>
    </row>
    <row r="519">
      <c r="A519" s="4" t="inlineStr">
        <is>
          <t>womenwhocode.com</t>
        </is>
      </c>
      <c r="B519" s="4">
        <f>HYPERLINK("http://womenwhocode.com", "http://womenwhocode.com")</f>
        <v/>
      </c>
      <c r="C519" s="4" t="inlineStr">
        <is>
          <t>Reachable - No Addresses</t>
        </is>
      </c>
      <c r="D519" s="4" t="inlineStr">
        <is>
          <t>N/A</t>
        </is>
      </c>
    </row>
    <row r="520">
      <c r="A520" s="3" t="inlineStr">
        <is>
          <t>bigideas.com</t>
        </is>
      </c>
      <c r="B520" s="3">
        <f>HYPERLINK("http://bigideas.com", "http://bigideas.com")</f>
        <v/>
      </c>
      <c r="C520" s="3" t="inlineStr">
        <is>
          <t>Reachable</t>
        </is>
      </c>
      <c r="D520" s="3" t="inlineStr">
        <is>
          <t>['1975 Oakcrest Avenue Roseville, MN 55113', '11 monthsThis cookie is set by GDPR', '11 monthsThe cookie is set by GDPR', '11 monthsThis cookie is set by GDPR', '11 monthsThis cookie is set by GDPR', '11 monthsThis cookie is set by GDPR', '11 monthsThe cookie is set by the GDPR']</t>
        </is>
      </c>
    </row>
    <row r="521">
      <c r="A521" s="2" t="inlineStr">
        <is>
          <t>iqfitness.net</t>
        </is>
      </c>
      <c r="B521" s="2">
        <f>HYPERLINK("http://iqfitness.net", "http://iqfitness.net")</f>
        <v/>
      </c>
      <c r="C521" s="2" t="inlineStr">
        <is>
          <t>Unreachable</t>
        </is>
      </c>
      <c r="D521" s="2" t="inlineStr">
        <is>
          <t>N/A</t>
        </is>
      </c>
    </row>
    <row r="522">
      <c r="A522" s="2" t="inlineStr">
        <is>
          <t>4parkwayhonda.com</t>
        </is>
      </c>
      <c r="B522" s="2">
        <f>HYPERLINK("http://4parkwayhonda.com", "http://4parkwayhonda.com")</f>
        <v/>
      </c>
      <c r="C522" s="2" t="inlineStr">
        <is>
          <t>Unreachable</t>
        </is>
      </c>
      <c r="D522" s="2" t="inlineStr">
        <is>
          <t>N/A</t>
        </is>
      </c>
    </row>
    <row r="523">
      <c r="A523" s="4" t="inlineStr">
        <is>
          <t>cjmcbride.org</t>
        </is>
      </c>
      <c r="B523" s="4">
        <f>HYPERLINK("http://cjmcbride.org", "http://cjmcbride.org")</f>
        <v/>
      </c>
      <c r="C523" s="4" t="inlineStr">
        <is>
          <t>Reachable - No Addresses</t>
        </is>
      </c>
      <c r="D523" s="4" t="inlineStr">
        <is>
          <t>N/A</t>
        </is>
      </c>
    </row>
    <row r="524">
      <c r="A524" s="3" t="inlineStr">
        <is>
          <t>aatoppers.com</t>
        </is>
      </c>
      <c r="B524" s="3">
        <f>HYPERLINK("http://aatoppers.com", "http://aatoppers.com")</f>
        <v/>
      </c>
      <c r="C524" s="3" t="inlineStr">
        <is>
          <t>Reachable</t>
        </is>
      </c>
      <c r="D524" s="3" t="inlineStr">
        <is>
          <t>['80214 3032379872Littleton5425 South Broadway Littleton, CO 80121', '5425 South Broadway Littleton, CO 80121']</t>
        </is>
      </c>
    </row>
    <row r="525">
      <c r="A525" s="2" t="inlineStr">
        <is>
          <t>magnetpi.com</t>
        </is>
      </c>
      <c r="B525" s="2">
        <f>HYPERLINK("http://magnetpi.com", "http://magnetpi.com")</f>
        <v/>
      </c>
      <c r="C525" s="2" t="inlineStr">
        <is>
          <t>Unreachable</t>
        </is>
      </c>
      <c r="D525" s="2" t="inlineStr">
        <is>
          <t>N/A</t>
        </is>
      </c>
    </row>
    <row r="526">
      <c r="A526" s="4" t="inlineStr">
        <is>
          <t>kansascyclist.com</t>
        </is>
      </c>
      <c r="B526" s="4">
        <f>HYPERLINK("http://kansascyclist.com", "http://kansascyclist.com")</f>
        <v/>
      </c>
      <c r="C526" s="4" t="inlineStr">
        <is>
          <t>Reachable - No Addresses</t>
        </is>
      </c>
      <c r="D526" s="4" t="inlineStr">
        <is>
          <t>N/A</t>
        </is>
      </c>
    </row>
    <row r="527">
      <c r="A527" s="4" t="inlineStr">
        <is>
          <t>trinityairmedical.com</t>
        </is>
      </c>
      <c r="B527" s="4">
        <f>HYPERLINK("http://trinityairmedical.com", "http://trinityairmedical.com")</f>
        <v/>
      </c>
      <c r="C527" s="4" t="inlineStr">
        <is>
          <t>Reachable - No Addresses</t>
        </is>
      </c>
      <c r="D527" s="4" t="inlineStr">
        <is>
          <t>N/A</t>
        </is>
      </c>
    </row>
    <row r="528">
      <c r="A528" s="2" t="inlineStr">
        <is>
          <t>tcwrcmoldremoval.com</t>
        </is>
      </c>
      <c r="B528" s="2">
        <f>HYPERLINK("http://tcwrcmoldremoval.com", "http://tcwrcmoldremoval.com")</f>
        <v/>
      </c>
      <c r="C528" s="2" t="inlineStr">
        <is>
          <t>Unreachable</t>
        </is>
      </c>
      <c r="D528" s="2" t="inlineStr">
        <is>
          <t>N/A</t>
        </is>
      </c>
    </row>
    <row r="529">
      <c r="A529" s="3" t="inlineStr">
        <is>
          <t>tellusoperating.com</t>
        </is>
      </c>
      <c r="B529" s="3">
        <f>HYPERLINK("http://tellusoperating.com", "http://tellusoperating.com")</f>
        <v/>
      </c>
      <c r="C529" s="3" t="inlineStr">
        <is>
          <t>Reachable</t>
        </is>
      </c>
      <c r="D529" s="3" t="inlineStr">
        <is>
          <t>['2005 More Details Gas Leaf River Covington Co., MS', '2 EOR Press. Maint. Tallahala Creek Smith Co., MS', '602 Crescent Place Ridgeland, MS 39157']</t>
        </is>
      </c>
    </row>
    <row r="530">
      <c r="A530" s="3" t="inlineStr">
        <is>
          <t>alexanderfamilybuickgmc.com</t>
        </is>
      </c>
      <c r="B530" s="3">
        <f>HYPERLINK("http://alexanderfamilybuickgmc.com", "http://alexanderfamilybuickgmc.com")</f>
        <v/>
      </c>
      <c r="C530" s="3" t="inlineStr">
        <is>
          <t>Reachable</t>
        </is>
      </c>
      <c r="D530" s="3" t="inlineStr">
        <is>
          <t>['399 CENTRAL RD BLOOMSBURG PA 17815', '788 Exterior Summit WhiteEngine ECO', 'and GMC Auto Part Center in BLOOMS', 'and GMC Auto Part Center in BLOOMS', 'and then visit us at 399 CENTRAL RD in BLOOMS', '399 CENTRAL RD BLOOMSBURG PA 17815', '399 Central Road, Bloomsburg PA 17815']</t>
        </is>
      </c>
    </row>
    <row r="531">
      <c r="A531" s="2" t="inlineStr">
        <is>
          <t>santasophia.org</t>
        </is>
      </c>
      <c r="B531" s="2">
        <f>HYPERLINK("http://santasophia.org", "http://santasophia.org")</f>
        <v/>
      </c>
      <c r="C531" s="2" t="inlineStr">
        <is>
          <t>Unreachable</t>
        </is>
      </c>
      <c r="D531" s="2" t="inlineStr">
        <is>
          <t>N/A</t>
        </is>
      </c>
    </row>
    <row r="532">
      <c r="A532" s="3" t="inlineStr">
        <is>
          <t>thepeopleofpokemongo.com</t>
        </is>
      </c>
      <c r="B532" s="3">
        <f>HYPERLINK("http://thepeopleofpokemongo.com", "http://thepeopleofpokemongo.com")</f>
        <v/>
      </c>
      <c r="C532" s="3" t="inlineStr">
        <is>
          <t>Reachable</t>
        </is>
      </c>
      <c r="D532" s="3" t="inlineStr">
        <is>
          <t>['8668746822 12073730309 6 Bay Bridge Road, Suite 1 Brunswick, ME 04011']</t>
        </is>
      </c>
    </row>
    <row r="533">
      <c r="A533" s="4" t="inlineStr">
        <is>
          <t>itpro.tv</t>
        </is>
      </c>
      <c r="B533" s="4">
        <f>HYPERLINK("http://itpro.tv", "http://itpro.tv")</f>
        <v/>
      </c>
      <c r="C533" s="4" t="inlineStr">
        <is>
          <t>Reachable - No Addresses</t>
        </is>
      </c>
      <c r="D533" s="4" t="inlineStr">
        <is>
          <t>N/A</t>
        </is>
      </c>
    </row>
    <row r="534">
      <c r="A534" s="3" t="inlineStr">
        <is>
          <t>premierdentalcareofbuckhead.com</t>
        </is>
      </c>
      <c r="B534" s="3">
        <f>HYPERLINK("http://premierdentalcareofbuckhead.com", "http://premierdentalcareofbuckhead.com")</f>
        <v/>
      </c>
      <c r="C534" s="3" t="inlineStr">
        <is>
          <t>Reachable</t>
        </is>
      </c>
      <c r="D534" s="3" t="inlineStr">
        <is>
          <t>['3580 Piedmont Road NE Tuxedo Center Suite 113 Atlanta, GA 30305']</t>
        </is>
      </c>
    </row>
    <row r="535">
      <c r="A535" s="4" t="inlineStr">
        <is>
          <t>lexmundi.com</t>
        </is>
      </c>
      <c r="B535" s="4">
        <f>HYPERLINK("http://lexmundi.com", "http://lexmundi.com")</f>
        <v/>
      </c>
      <c r="C535" s="4" t="inlineStr">
        <is>
          <t>Reachable - No Addresses</t>
        </is>
      </c>
      <c r="D535" s="4" t="inlineStr">
        <is>
          <t>N/A</t>
        </is>
      </c>
    </row>
    <row r="536">
      <c r="A536" s="4" t="inlineStr">
        <is>
          <t>hamlinlakeboatrentals.com</t>
        </is>
      </c>
      <c r="B536" s="4">
        <f>HYPERLINK("http://hamlinlakeboatrentals.com", "http://hamlinlakeboatrentals.com")</f>
        <v/>
      </c>
      <c r="C536" s="4" t="inlineStr">
        <is>
          <t>Reachable - No Addresses</t>
        </is>
      </c>
      <c r="D536" s="4" t="inlineStr">
        <is>
          <t>N/A</t>
        </is>
      </c>
    </row>
    <row r="537">
      <c r="A537" s="2" t="inlineStr">
        <is>
          <t>adventures-in-learning.org</t>
        </is>
      </c>
      <c r="B537" s="2">
        <f>HYPERLINK("http://adventures-in-learning.org", "http://adventures-in-learning.org")</f>
        <v/>
      </c>
      <c r="C537" s="2" t="inlineStr">
        <is>
          <t>Unreachable</t>
        </is>
      </c>
      <c r="D537" s="2" t="inlineStr">
        <is>
          <t>N/A</t>
        </is>
      </c>
    </row>
    <row r="538">
      <c r="A538" s="2" t="inlineStr">
        <is>
          <t>bernsteinsfashions.com</t>
        </is>
      </c>
      <c r="B538" s="2">
        <f>HYPERLINK("http://bernsteinsfashions.com", "http://bernsteinsfashions.com")</f>
        <v/>
      </c>
      <c r="C538" s="2" t="inlineStr">
        <is>
          <t>Unreachable</t>
        </is>
      </c>
      <c r="D538" s="2" t="inlineStr">
        <is>
          <t>N/A</t>
        </is>
      </c>
    </row>
    <row r="539">
      <c r="A539" s="4" t="inlineStr">
        <is>
          <t>danashouse.org</t>
        </is>
      </c>
      <c r="B539" s="4">
        <f>HYPERLINK("http://danashouse.org", "http://danashouse.org")</f>
        <v/>
      </c>
      <c r="C539" s="4" t="inlineStr">
        <is>
          <t>Reachable - No Addresses</t>
        </is>
      </c>
      <c r="D539" s="4" t="inlineStr">
        <is>
          <t>N/A</t>
        </is>
      </c>
    </row>
    <row r="540">
      <c r="A540" s="3" t="inlineStr">
        <is>
          <t>thundermountainharley.com</t>
        </is>
      </c>
      <c r="B540" s="3">
        <f>HYPERLINK("http://thundermountainharley.com", "http://thundermountainharley.com")</f>
        <v/>
      </c>
      <c r="C540" s="3" t="inlineStr">
        <is>
          <t>Reachable</t>
        </is>
      </c>
      <c r="D540" s="3" t="inlineStr">
        <is>
          <t>['866 7108965 4250 Byrd Drive, Loveland, CO 80538', '4250 Byrd Drive, Loveland, CO 80538']</t>
        </is>
      </c>
    </row>
    <row r="541">
      <c r="A541" s="2" t="inlineStr">
        <is>
          <t>tarynreed.com</t>
        </is>
      </c>
      <c r="B541" s="2">
        <f>HYPERLINK("http://tarynreed.com", "http://tarynreed.com")</f>
        <v/>
      </c>
      <c r="C541" s="2" t="inlineStr">
        <is>
          <t>Unreachable</t>
        </is>
      </c>
      <c r="D541" s="2" t="inlineStr">
        <is>
          <t>N/A</t>
        </is>
      </c>
    </row>
    <row r="542">
      <c r="A542" s="3" t="inlineStr">
        <is>
          <t>marysvillelib.org</t>
        </is>
      </c>
      <c r="B542" s="3">
        <f>HYPERLINK("http://marysvillelib.org", "http://marysvillelib.org")</f>
        <v/>
      </c>
      <c r="C542" s="3" t="inlineStr">
        <is>
          <t>Reachable</t>
        </is>
      </c>
      <c r="D542" s="3" t="inlineStr">
        <is>
          <t>['231 S. Plum Street Marysville, OH 43040', '21698 Main Street Raymond, OH 43067']</t>
        </is>
      </c>
    </row>
    <row r="543">
      <c r="A543" s="4" t="inlineStr">
        <is>
          <t>lnlconstruction.com</t>
        </is>
      </c>
      <c r="B543" s="4">
        <f>HYPERLINK("http://lnlconstruction.com", "http://lnlconstruction.com")</f>
        <v/>
      </c>
      <c r="C543" s="4" t="inlineStr">
        <is>
          <t>Reachable - No Addresses</t>
        </is>
      </c>
      <c r="D543" s="4" t="inlineStr">
        <is>
          <t>N/A</t>
        </is>
      </c>
    </row>
    <row r="544">
      <c r="A544" s="4" t="inlineStr">
        <is>
          <t>goodshepherdofcashiers.com</t>
        </is>
      </c>
      <c r="B544" s="4">
        <f>HYPERLINK("http://goodshepherdofcashiers.com", "http://goodshepherdofcashiers.com")</f>
        <v/>
      </c>
      <c r="C544" s="4" t="inlineStr">
        <is>
          <t>Reachable - No Addresses</t>
        </is>
      </c>
      <c r="D544" s="4" t="inlineStr">
        <is>
          <t>N/A</t>
        </is>
      </c>
    </row>
    <row r="545">
      <c r="A545" s="4" t="inlineStr">
        <is>
          <t>upstatetelecom.com</t>
        </is>
      </c>
      <c r="B545" s="4">
        <f>HYPERLINK("http://upstatetelecom.com", "http://upstatetelecom.com")</f>
        <v/>
      </c>
      <c r="C545" s="4" t="inlineStr">
        <is>
          <t>Reachable - No Addresses</t>
        </is>
      </c>
      <c r="D545" s="4" t="inlineStr">
        <is>
          <t>N/A</t>
        </is>
      </c>
    </row>
    <row r="546">
      <c r="A546" s="2" t="inlineStr">
        <is>
          <t>aurasalonnashville.com</t>
        </is>
      </c>
      <c r="B546" s="2">
        <f>HYPERLINK("http://aurasalonnashville.com", "http://aurasalonnashville.com")</f>
        <v/>
      </c>
      <c r="C546" s="2" t="inlineStr">
        <is>
          <t>Unreachable</t>
        </is>
      </c>
      <c r="D546" s="2" t="inlineStr">
        <is>
          <t>N/A</t>
        </is>
      </c>
    </row>
    <row r="547">
      <c r="A547" s="2" t="inlineStr">
        <is>
          <t>bitcoinzusa.com</t>
        </is>
      </c>
      <c r="B547" s="2">
        <f>HYPERLINK("http://bitcoinzusa.com", "http://bitcoinzusa.com")</f>
        <v/>
      </c>
      <c r="C547" s="2" t="inlineStr">
        <is>
          <t>Unreachable</t>
        </is>
      </c>
      <c r="D547" s="2" t="inlineStr">
        <is>
          <t>N/A</t>
        </is>
      </c>
    </row>
    <row r="548">
      <c r="A548" s="2" t="inlineStr">
        <is>
          <t>zenogroupinvestments.com</t>
        </is>
      </c>
      <c r="B548" s="2">
        <f>HYPERLINK("http://zenogroupinvestments.com", "http://zenogroupinvestments.com")</f>
        <v/>
      </c>
      <c r="C548" s="2" t="inlineStr">
        <is>
          <t>Unreachable</t>
        </is>
      </c>
      <c r="D548" s="2" t="inlineStr">
        <is>
          <t>N/A</t>
        </is>
      </c>
    </row>
    <row r="549">
      <c r="A549" s="4" t="inlineStr">
        <is>
          <t>multilayer.com</t>
        </is>
      </c>
      <c r="B549" s="4">
        <f>HYPERLINK("http://multilayer.com", "http://multilayer.com")</f>
        <v/>
      </c>
      <c r="C549" s="4" t="inlineStr">
        <is>
          <t>Reachable - No Addresses</t>
        </is>
      </c>
      <c r="D549" s="4" t="inlineStr">
        <is>
          <t>N/A</t>
        </is>
      </c>
    </row>
    <row r="550">
      <c r="A550" s="4" t="inlineStr">
        <is>
          <t>roundtheworldsurplus.com</t>
        </is>
      </c>
      <c r="B550" s="4">
        <f>HYPERLINK("http://roundtheworldsurplus.com", "http://roundtheworldsurplus.com")</f>
        <v/>
      </c>
      <c r="C550" s="4" t="inlineStr">
        <is>
          <t>Reachable - No Addresses</t>
        </is>
      </c>
      <c r="D550" s="4" t="inlineStr">
        <is>
          <t>N/A</t>
        </is>
      </c>
    </row>
    <row r="551">
      <c r="A551" s="4" t="inlineStr">
        <is>
          <t>cacustomaquariums.com</t>
        </is>
      </c>
      <c r="B551" s="4">
        <f>HYPERLINK("http://cacustomaquariums.com", "http://cacustomaquariums.com")</f>
        <v/>
      </c>
      <c r="C551" s="4" t="inlineStr">
        <is>
          <t>Reachable - No Addresses</t>
        </is>
      </c>
      <c r="D551" s="4" t="inlineStr">
        <is>
          <t>N/A</t>
        </is>
      </c>
    </row>
    <row r="552">
      <c r="A552" s="4" t="inlineStr">
        <is>
          <t>oldehomestead.com</t>
        </is>
      </c>
      <c r="B552" s="4">
        <f>HYPERLINK("http://oldehomestead.com", "http://oldehomestead.com")</f>
        <v/>
      </c>
      <c r="C552" s="4" t="inlineStr">
        <is>
          <t>Reachable - No Addresses</t>
        </is>
      </c>
      <c r="D552" s="4" t="inlineStr">
        <is>
          <t>N/A</t>
        </is>
      </c>
    </row>
    <row r="553">
      <c r="A553" s="3" t="inlineStr">
        <is>
          <t>kauffmangas.com</t>
        </is>
      </c>
      <c r="B553" s="3">
        <f>HYPERLINK("http://kauffmangas.com", "http://kauffmangas.com")</f>
        <v/>
      </c>
      <c r="C553" s="3" t="inlineStr">
        <is>
          <t>Reachable</t>
        </is>
      </c>
      <c r="D553" s="3" t="inlineStr">
        <is>
          <t>['850 Gap Newport Pike, Atglen PA 19310']</t>
        </is>
      </c>
    </row>
    <row r="554">
      <c r="A554" s="2" t="inlineStr">
        <is>
          <t>stitchmine.com</t>
        </is>
      </c>
      <c r="B554" s="2">
        <f>HYPERLINK("http://stitchmine.com", "http://stitchmine.com")</f>
        <v/>
      </c>
      <c r="C554" s="2" t="inlineStr">
        <is>
          <t>Unreachable</t>
        </is>
      </c>
      <c r="D554" s="2" t="inlineStr">
        <is>
          <t>N/A</t>
        </is>
      </c>
    </row>
    <row r="555">
      <c r="A555" s="2" t="inlineStr">
        <is>
          <t>stationinnpa.com</t>
        </is>
      </c>
      <c r="B555" s="2">
        <f>HYPERLINK("http://stationinnpa.com", "http://stationinnpa.com")</f>
        <v/>
      </c>
      <c r="C555" s="2" t="inlineStr">
        <is>
          <t>Unreachable</t>
        </is>
      </c>
      <c r="D555" s="2" t="inlineStr">
        <is>
          <t>N/A</t>
        </is>
      </c>
    </row>
    <row r="556">
      <c r="A556" s="3" t="inlineStr">
        <is>
          <t>newportbutane.com</t>
        </is>
      </c>
      <c r="B556" s="3">
        <f>HYPERLINK("http://newportbutane.com", "http://newportbutane.com")</f>
        <v/>
      </c>
      <c r="C556" s="3" t="inlineStr">
        <is>
          <t>Reachable</t>
        </is>
      </c>
      <c r="D556" s="3" t="inlineStr">
        <is>
          <t>['15763 Ornelas St. Irwindale CA 91706']</t>
        </is>
      </c>
    </row>
    <row r="557">
      <c r="A557" s="4" t="inlineStr">
        <is>
          <t>tulsadoorman.com</t>
        </is>
      </c>
      <c r="B557" s="4">
        <f>HYPERLINK("http://tulsadoorman.com", "http://tulsadoorman.com")</f>
        <v/>
      </c>
      <c r="C557" s="4" t="inlineStr">
        <is>
          <t>Reachable - No Addresses</t>
        </is>
      </c>
      <c r="D557" s="4" t="inlineStr">
        <is>
          <t>N/A</t>
        </is>
      </c>
    </row>
    <row r="558">
      <c r="A558" s="2" t="inlineStr">
        <is>
          <t>westfloproducts.com</t>
        </is>
      </c>
      <c r="B558" s="2">
        <f>HYPERLINK("http://westfloproducts.com", "http://westfloproducts.com")</f>
        <v/>
      </c>
      <c r="C558" s="2" t="inlineStr">
        <is>
          <t>Unreachable</t>
        </is>
      </c>
      <c r="D558" s="2" t="inlineStr">
        <is>
          <t>N/A</t>
        </is>
      </c>
    </row>
    <row r="559">
      <c r="A559" s="3" t="inlineStr">
        <is>
          <t>erling.com</t>
        </is>
      </c>
      <c r="B559" s="3">
        <f>HYPERLINK("http://erling.com", "http://erling.com")</f>
        <v/>
      </c>
      <c r="C559" s="3" t="inlineStr">
        <is>
          <t>Reachable</t>
        </is>
      </c>
      <c r="D559" s="3" t="inlineStr">
        <is>
          <t>['225 Benelli Drive Hutto, TX 78634']</t>
        </is>
      </c>
    </row>
    <row r="560">
      <c r="A560" s="2" t="inlineStr">
        <is>
          <t>sprucemountaininn.com</t>
        </is>
      </c>
      <c r="B560" s="2">
        <f>HYPERLINK("http://sprucemountaininn.com", "http://sprucemountaininn.com")</f>
        <v/>
      </c>
      <c r="C560" s="2" t="inlineStr">
        <is>
          <t>Unreachable</t>
        </is>
      </c>
      <c r="D560" s="2" t="inlineStr">
        <is>
          <t>N/A</t>
        </is>
      </c>
    </row>
    <row r="561">
      <c r="A561" s="3" t="inlineStr">
        <is>
          <t>abc-assembly.com</t>
        </is>
      </c>
      <c r="B561" s="3">
        <f>HYPERLINK("http://abc-assembly.com", "http://abc-assembly.com")</f>
        <v/>
      </c>
      <c r="C561" s="3" t="inlineStr">
        <is>
          <t>Reachable</t>
        </is>
      </c>
      <c r="D561" s="3" t="inlineStr">
        <is>
          <t>['7230 Empire Central Drive Houston, TX 77040']</t>
        </is>
      </c>
    </row>
    <row r="562">
      <c r="A562" s="2" t="inlineStr">
        <is>
          <t>statmedical.net</t>
        </is>
      </c>
      <c r="B562" s="2">
        <f>HYPERLINK("http://statmedical.net", "http://statmedical.net")</f>
        <v/>
      </c>
      <c r="C562" s="2" t="inlineStr">
        <is>
          <t>Unreachable</t>
        </is>
      </c>
      <c r="D562" s="2" t="inlineStr">
        <is>
          <t>N/A</t>
        </is>
      </c>
    </row>
    <row r="563">
      <c r="A563" s="4" t="inlineStr">
        <is>
          <t>outsourcingnetwork.com</t>
        </is>
      </c>
      <c r="B563" s="4">
        <f>HYPERLINK("http://outsourcingnetwork.com", "http://outsourcingnetwork.com")</f>
        <v/>
      </c>
      <c r="C563" s="4" t="inlineStr">
        <is>
          <t>Reachable - No Addresses</t>
        </is>
      </c>
      <c r="D563" s="4" t="inlineStr">
        <is>
          <t>N/A</t>
        </is>
      </c>
    </row>
    <row r="564">
      <c r="A564" s="2" t="inlineStr">
        <is>
          <t>tbtyler.com</t>
        </is>
      </c>
      <c r="B564" s="2">
        <f>HYPERLINK("http://tbtyler.com", "http://tbtyler.com")</f>
        <v/>
      </c>
      <c r="C564" s="2" t="inlineStr">
        <is>
          <t>Unreachable</t>
        </is>
      </c>
      <c r="D564" s="2" t="inlineStr">
        <is>
          <t>N/A</t>
        </is>
      </c>
    </row>
    <row r="565">
      <c r="A565" s="2" t="inlineStr">
        <is>
          <t>championrescuetools.com</t>
        </is>
      </c>
      <c r="B565" s="2">
        <f>HYPERLINK("http://championrescuetools.com", "http://championrescuetools.com")</f>
        <v/>
      </c>
      <c r="C565" s="2" t="inlineStr">
        <is>
          <t>Unreachable</t>
        </is>
      </c>
      <c r="D565" s="2" t="inlineStr">
        <is>
          <t>N/A</t>
        </is>
      </c>
    </row>
    <row r="566">
      <c r="A566" s="2" t="inlineStr">
        <is>
          <t>texasafterviolence.org</t>
        </is>
      </c>
      <c r="B566" s="2">
        <f>HYPERLINK("http://texasafterviolence.org", "http://texasafterviolence.org")</f>
        <v/>
      </c>
      <c r="C566" s="2" t="inlineStr">
        <is>
          <t>Unreachable</t>
        </is>
      </c>
      <c r="D566" s="2" t="inlineStr">
        <is>
          <t>N/A</t>
        </is>
      </c>
    </row>
    <row r="567">
      <c r="A567" s="4" t="inlineStr">
        <is>
          <t>tenderle.org</t>
        </is>
      </c>
      <c r="B567" s="4">
        <f>HYPERLINK("http://tenderle.org", "http://tenderle.org")</f>
        <v/>
      </c>
      <c r="C567" s="4" t="inlineStr">
        <is>
          <t>Reachable - No Addresses</t>
        </is>
      </c>
      <c r="D567" s="4" t="inlineStr">
        <is>
          <t>N/A</t>
        </is>
      </c>
    </row>
    <row r="568">
      <c r="A568" s="4" t="inlineStr">
        <is>
          <t>applepiememories.com</t>
        </is>
      </c>
      <c r="B568" s="4">
        <f>HYPERLINK("http://applepiememories.com", "http://applepiememories.com")</f>
        <v/>
      </c>
      <c r="C568" s="4" t="inlineStr">
        <is>
          <t>Reachable - No Addresses</t>
        </is>
      </c>
      <c r="D568" s="4" t="inlineStr">
        <is>
          <t>N/A</t>
        </is>
      </c>
    </row>
    <row r="569">
      <c r="A569" s="4" t="inlineStr">
        <is>
          <t>ferrellaw.com</t>
        </is>
      </c>
      <c r="B569" s="4">
        <f>HYPERLINK("http://ferrellaw.com", "http://ferrellaw.com")</f>
        <v/>
      </c>
      <c r="C569" s="4" t="inlineStr">
        <is>
          <t>Reachable - No Addresses</t>
        </is>
      </c>
      <c r="D569" s="4" t="inlineStr">
        <is>
          <t>N/A</t>
        </is>
      </c>
    </row>
    <row r="570">
      <c r="A570" s="3" t="inlineStr">
        <is>
          <t>frclothingandsupply.com</t>
        </is>
      </c>
      <c r="B570" s="3">
        <f>HYPERLINK("http://frclothingandsupply.com", "http://frclothingandsupply.com")</f>
        <v/>
      </c>
      <c r="C570" s="3" t="inlineStr">
        <is>
          <t>Reachable</t>
        </is>
      </c>
      <c r="D570" s="3" t="inlineStr">
        <is>
          <t>['340 Justin Ave Suite 104 Platteville, CO 80651']</t>
        </is>
      </c>
    </row>
    <row r="571">
      <c r="A571" s="3" t="inlineStr">
        <is>
          <t>thevetcenter.com</t>
        </is>
      </c>
      <c r="B571" s="3">
        <f>HYPERLINK("http://thevetcenter.com", "http://thevetcenter.com")</f>
        <v/>
      </c>
      <c r="C571" s="3" t="inlineStr">
        <is>
          <t>Reachable</t>
        </is>
      </c>
      <c r="D571" s="3" t="inlineStr">
        <is>
          <t>['5200 NW 43RD STREET, SUITE 501 GAINESVILLE, FL 32606', '5200 NW 43RD STREET, SUITE 501 GAINESVILLE, FL 32606']</t>
        </is>
      </c>
    </row>
    <row r="572">
      <c r="A572" s="2" t="inlineStr">
        <is>
          <t>itsabouttimeboutique.com</t>
        </is>
      </c>
      <c r="B572" s="2">
        <f>HYPERLINK("http://itsabouttimeboutique.com", "http://itsabouttimeboutique.com")</f>
        <v/>
      </c>
      <c r="C572" s="2" t="inlineStr">
        <is>
          <t>Unreachable</t>
        </is>
      </c>
      <c r="D572" s="2" t="inlineStr">
        <is>
          <t>N/A</t>
        </is>
      </c>
    </row>
    <row r="573">
      <c r="A573" s="3" t="inlineStr">
        <is>
          <t>pchandy.net</t>
        </is>
      </c>
      <c r="B573" s="3">
        <f>HYPERLINK("http://pchandy.net", "http://pchandy.net")</f>
        <v/>
      </c>
      <c r="C573" s="3" t="inlineStr">
        <is>
          <t>Reachable</t>
        </is>
      </c>
      <c r="D573" s="3" t="inlineStr">
        <is>
          <t>['12192022 Caren S. CHARLEYS PC HANDYMAN IS THE ABSOLUT']</t>
        </is>
      </c>
    </row>
    <row r="574">
      <c r="A574" s="2" t="inlineStr">
        <is>
          <t>selectcore.com</t>
        </is>
      </c>
      <c r="B574" s="2">
        <f>HYPERLINK("http://selectcore.com", "http://selectcore.com")</f>
        <v/>
      </c>
      <c r="C574" s="2" t="inlineStr">
        <is>
          <t>Unreachable</t>
        </is>
      </c>
      <c r="D574" s="2" t="inlineStr">
        <is>
          <t>N/A</t>
        </is>
      </c>
    </row>
    <row r="575">
      <c r="A575" s="2" t="inlineStr">
        <is>
          <t>thehuntsvilledentist.com</t>
        </is>
      </c>
      <c r="B575" s="2">
        <f>HYPERLINK("http://thehuntsvilledentist.com", "http://thehuntsvilledentist.com")</f>
        <v/>
      </c>
      <c r="C575" s="2" t="inlineStr">
        <is>
          <t>Unreachable</t>
        </is>
      </c>
      <c r="D575" s="2" t="inlineStr">
        <is>
          <t>N/A</t>
        </is>
      </c>
    </row>
    <row r="576">
      <c r="A576" s="2" t="inlineStr">
        <is>
          <t>quantumhelicopters.com</t>
        </is>
      </c>
      <c r="B576" s="2">
        <f>HYPERLINK("http://quantumhelicopters.com", "http://quantumhelicopters.com")</f>
        <v/>
      </c>
      <c r="C576" s="2" t="inlineStr">
        <is>
          <t>Unreachable</t>
        </is>
      </c>
      <c r="D576" s="2" t="inlineStr">
        <is>
          <t>N/A</t>
        </is>
      </c>
    </row>
    <row r="577">
      <c r="A577" s="2" t="inlineStr">
        <is>
          <t>horizonconvention.com</t>
        </is>
      </c>
      <c r="B577" s="2">
        <f>HYPERLINK("http://horizonconvention.com", "http://horizonconvention.com")</f>
        <v/>
      </c>
      <c r="C577" s="2" t="inlineStr">
        <is>
          <t>Unreachable</t>
        </is>
      </c>
      <c r="D577" s="2" t="inlineStr">
        <is>
          <t>N/A</t>
        </is>
      </c>
    </row>
    <row r="578">
      <c r="A578" s="2" t="inlineStr">
        <is>
          <t>paisansrest.com</t>
        </is>
      </c>
      <c r="B578" s="2">
        <f>HYPERLINK("http://paisansrest.com", "http://paisansrest.com")</f>
        <v/>
      </c>
      <c r="C578" s="2" t="inlineStr">
        <is>
          <t>Unreachable</t>
        </is>
      </c>
      <c r="D578" s="2" t="inlineStr">
        <is>
          <t>N/A</t>
        </is>
      </c>
    </row>
    <row r="579">
      <c r="A579" s="2" t="inlineStr">
        <is>
          <t>wvcrossroads.com</t>
        </is>
      </c>
      <c r="B579" s="2">
        <f>HYPERLINK("http://wvcrossroads.com", "http://wvcrossroads.com")</f>
        <v/>
      </c>
      <c r="C579" s="2" t="inlineStr">
        <is>
          <t>Unreachable</t>
        </is>
      </c>
      <c r="D579" s="2" t="inlineStr">
        <is>
          <t>N/A</t>
        </is>
      </c>
    </row>
    <row r="580">
      <c r="A580" s="3" t="inlineStr">
        <is>
          <t>ourbellinis.com</t>
        </is>
      </c>
      <c r="B580" s="3">
        <f>HYPERLINK("http://ourbellinis.com", "http://ourbellinis.com")</f>
        <v/>
      </c>
      <c r="C580" s="3" t="inlineStr">
        <is>
          <t>Reachable</t>
        </is>
      </c>
      <c r="D580" s="3" t="inlineStr">
        <is>
          <t>['6801 Cahaba Valley Rd, Birmingham, AL, 35242']</t>
        </is>
      </c>
    </row>
    <row r="581">
      <c r="A581" s="4" t="inlineStr">
        <is>
          <t>thebluapple.com</t>
        </is>
      </c>
      <c r="B581" s="4">
        <f>HYPERLINK("http://thebluapple.com", "http://thebluapple.com")</f>
        <v/>
      </c>
      <c r="C581" s="4" t="inlineStr">
        <is>
          <t>Reachable - No Addresses</t>
        </is>
      </c>
      <c r="D581" s="4" t="inlineStr">
        <is>
          <t>N/A</t>
        </is>
      </c>
    </row>
    <row r="582">
      <c r="A582" s="4" t="inlineStr">
        <is>
          <t>poly6.com</t>
        </is>
      </c>
      <c r="B582" s="4">
        <f>HYPERLINK("http://poly6.com", "http://poly6.com")</f>
        <v/>
      </c>
      <c r="C582" s="4" t="inlineStr">
        <is>
          <t>Reachable - No Addresses</t>
        </is>
      </c>
      <c r="D582" s="4" t="inlineStr">
        <is>
          <t>N/A</t>
        </is>
      </c>
    </row>
    <row r="583">
      <c r="A583" s="2" t="inlineStr">
        <is>
          <t>cityave.org</t>
        </is>
      </c>
      <c r="B583" s="2">
        <f>HYPERLINK("http://cityave.org", "http://cityave.org")</f>
        <v/>
      </c>
      <c r="C583" s="2" t="inlineStr">
        <is>
          <t>Unreachable</t>
        </is>
      </c>
      <c r="D583" s="2" t="inlineStr">
        <is>
          <t>N/A</t>
        </is>
      </c>
    </row>
    <row r="584">
      <c r="A584" s="3" t="inlineStr">
        <is>
          <t>reshapelifesciences.com</t>
        </is>
      </c>
      <c r="B584" s="3">
        <f>HYPERLINK("http://reshapelifesciences.com", "http://reshapelifesciences.com")</f>
        <v/>
      </c>
      <c r="C584" s="3" t="inlineStr">
        <is>
          <t>Reachable</t>
        </is>
      </c>
      <c r="D584" s="3" t="inlineStr">
        <is>
          <t>['18 Technology Drive Suite 110 Irvine, CA 92618']</t>
        </is>
      </c>
    </row>
    <row r="585">
      <c r="A585" s="3" t="inlineStr">
        <is>
          <t>kleinwoodvision.com</t>
        </is>
      </c>
      <c r="B585" s="3">
        <f>HYPERLINK("http://kleinwoodvision.com", "http://kleinwoodvision.com")</f>
        <v/>
      </c>
      <c r="C585" s="3" t="inlineStr">
        <is>
          <t>Reachable</t>
        </is>
      </c>
      <c r="D585" s="3" t="inlineStr">
        <is>
          <t>['7312 Louetta Road Suite B116 Spring, TX 77379', '7312 Louetta Road Suite B116 Spring, TX 77379']</t>
        </is>
      </c>
    </row>
    <row r="586">
      <c r="A586" s="2" t="inlineStr">
        <is>
          <t>thewokdallastx.com</t>
        </is>
      </c>
      <c r="B586" s="2">
        <f>HYPERLINK("http://thewokdallastx.com", "http://thewokdallastx.com")</f>
        <v/>
      </c>
      <c r="C586" s="2" t="inlineStr">
        <is>
          <t>Unreachable</t>
        </is>
      </c>
      <c r="D586" s="2" t="inlineStr">
        <is>
          <t>N/A</t>
        </is>
      </c>
    </row>
    <row r="587">
      <c r="A587" s="2" t="inlineStr">
        <is>
          <t>terraliftinternational.com</t>
        </is>
      </c>
      <c r="B587" s="2">
        <f>HYPERLINK("http://terraliftinternational.com", "http://terraliftinternational.com")</f>
        <v/>
      </c>
      <c r="C587" s="2" t="inlineStr">
        <is>
          <t>Unreachable</t>
        </is>
      </c>
      <c r="D587" s="2" t="inlineStr">
        <is>
          <t>N/A</t>
        </is>
      </c>
    </row>
    <row r="588">
      <c r="A588" s="4" t="inlineStr">
        <is>
          <t>changemanagementreview.com</t>
        </is>
      </c>
      <c r="B588" s="4">
        <f>HYPERLINK("http://changemanagementreview.com", "http://changemanagementreview.com")</f>
        <v/>
      </c>
      <c r="C588" s="4" t="inlineStr">
        <is>
          <t>Reachable - No Addresses</t>
        </is>
      </c>
      <c r="D588" s="4" t="inlineStr">
        <is>
          <t>N/A</t>
        </is>
      </c>
    </row>
    <row r="589">
      <c r="A589" s="4" t="inlineStr">
        <is>
          <t>cphconsultants.com</t>
        </is>
      </c>
      <c r="B589" s="4">
        <f>HYPERLINK("http://cphconsultants.com", "http://cphconsultants.com")</f>
        <v/>
      </c>
      <c r="C589" s="4" t="inlineStr">
        <is>
          <t>Reachable - No Addresses</t>
        </is>
      </c>
      <c r="D589" s="4" t="inlineStr">
        <is>
          <t>N/A</t>
        </is>
      </c>
    </row>
    <row r="590">
      <c r="A590" s="4" t="inlineStr">
        <is>
          <t>ultimatemuskyguide.com</t>
        </is>
      </c>
      <c r="B590" s="4">
        <f>HYPERLINK("http://ultimatemuskyguide.com", "http://ultimatemuskyguide.com")</f>
        <v/>
      </c>
      <c r="C590" s="4" t="inlineStr">
        <is>
          <t>Reachable - No Addresses</t>
        </is>
      </c>
      <c r="D590" s="4" t="inlineStr">
        <is>
          <t>N/A</t>
        </is>
      </c>
    </row>
    <row r="591">
      <c r="A591" s="4" t="inlineStr">
        <is>
          <t>thekeirweimerteam.com</t>
        </is>
      </c>
      <c r="B591" s="4">
        <f>HYPERLINK("http://thekeirweimerteam.com", "http://thekeirweimerteam.com")</f>
        <v/>
      </c>
      <c r="C591" s="4" t="inlineStr">
        <is>
          <t>Reachable - No Addresses</t>
        </is>
      </c>
      <c r="D591" s="4" t="inlineStr">
        <is>
          <t>N/A</t>
        </is>
      </c>
    </row>
    <row r="592">
      <c r="A592" s="3" t="inlineStr">
        <is>
          <t>bgcworcester.org</t>
        </is>
      </c>
      <c r="B592" s="3">
        <f>HYPERLINK("http://bgcworcester.org", "http://bgcworcester.org")</f>
        <v/>
      </c>
      <c r="C592" s="3" t="inlineStr">
        <is>
          <t>Reachable</t>
        </is>
      </c>
      <c r="D592" s="3" t="inlineStr">
        <is>
          <t>['65 Boys Girls Club Way, Worcester, MA', '180 Constitution Avenue, Worcester, MA', '16 Laurel Street, Worcester, MA', '55 Oxford Ave, Dudley, MA']</t>
        </is>
      </c>
    </row>
    <row r="593">
      <c r="A593" s="2" t="inlineStr">
        <is>
          <t>tudorpickering.com</t>
        </is>
      </c>
      <c r="B593" s="2">
        <f>HYPERLINK("http://tudorpickering.com", "http://tudorpickering.com")</f>
        <v/>
      </c>
      <c r="C593" s="2" t="inlineStr">
        <is>
          <t>Unreachable</t>
        </is>
      </c>
      <c r="D593" s="2" t="inlineStr">
        <is>
          <t>N/A</t>
        </is>
      </c>
    </row>
    <row r="594">
      <c r="A594" s="4" t="inlineStr">
        <is>
          <t>kenleigh-acres.com</t>
        </is>
      </c>
      <c r="B594" s="4">
        <f>HYPERLINK("http://kenleigh-acres.com", "http://kenleigh-acres.com")</f>
        <v/>
      </c>
      <c r="C594" s="4" t="inlineStr">
        <is>
          <t>Reachable - No Addresses</t>
        </is>
      </c>
      <c r="D594" s="4" t="inlineStr">
        <is>
          <t>N/A</t>
        </is>
      </c>
    </row>
    <row r="595">
      <c r="A595" s="2" t="inlineStr">
        <is>
          <t>viddoctor.com</t>
        </is>
      </c>
      <c r="B595" s="2">
        <f>HYPERLINK("http://viddoctor.com", "http://viddoctor.com")</f>
        <v/>
      </c>
      <c r="C595" s="2" t="inlineStr">
        <is>
          <t>Unreachable</t>
        </is>
      </c>
      <c r="D595" s="2" t="inlineStr">
        <is>
          <t>N/A</t>
        </is>
      </c>
    </row>
    <row r="596">
      <c r="A596" s="4" t="inlineStr">
        <is>
          <t>oncuestaging.com</t>
        </is>
      </c>
      <c r="B596" s="4">
        <f>HYPERLINK("http://oncuestaging.com", "http://oncuestaging.com")</f>
        <v/>
      </c>
      <c r="C596" s="4" t="inlineStr">
        <is>
          <t>Reachable - No Addresses</t>
        </is>
      </c>
      <c r="D596" s="4" t="inlineStr">
        <is>
          <t>N/A</t>
        </is>
      </c>
    </row>
    <row r="597">
      <c r="A597" s="2" t="inlineStr">
        <is>
          <t>westbrosinc.com</t>
        </is>
      </c>
      <c r="B597" s="2">
        <f>HYPERLINK("http://westbrosinc.com", "http://westbrosinc.com")</f>
        <v/>
      </c>
      <c r="C597" s="2" t="inlineStr">
        <is>
          <t>Unreachable</t>
        </is>
      </c>
      <c r="D597" s="2" t="inlineStr">
        <is>
          <t>N/A</t>
        </is>
      </c>
    </row>
    <row r="598">
      <c r="A598" s="2" t="inlineStr">
        <is>
          <t>l4sg.com</t>
        </is>
      </c>
      <c r="B598" s="2">
        <f>HYPERLINK("http://l4sg.com", "http://l4sg.com")</f>
        <v/>
      </c>
      <c r="C598" s="2" t="inlineStr">
        <is>
          <t>Unreachable</t>
        </is>
      </c>
      <c r="D598" s="2" t="inlineStr">
        <is>
          <t>N/A</t>
        </is>
      </c>
    </row>
    <row r="599">
      <c r="A599" s="4" t="inlineStr">
        <is>
          <t>oakandfort.com</t>
        </is>
      </c>
      <c r="B599" s="4">
        <f>HYPERLINK("http://oakandfort.com", "http://oakandfort.com")</f>
        <v/>
      </c>
      <c r="C599" s="4" t="inlineStr">
        <is>
          <t>Reachable - No Addresses</t>
        </is>
      </c>
      <c r="D599" s="4" t="inlineStr">
        <is>
          <t>N/A</t>
        </is>
      </c>
    </row>
    <row r="600">
      <c r="A600" s="2" t="inlineStr">
        <is>
          <t>tagatuci.com</t>
        </is>
      </c>
      <c r="B600" s="2">
        <f>HYPERLINK("http://tagatuci.com", "http://tagatuci.com")</f>
        <v/>
      </c>
      <c r="C600" s="2" t="inlineStr">
        <is>
          <t>Unreachable</t>
        </is>
      </c>
      <c r="D600" s="2" t="inlineStr">
        <is>
          <t>N/A</t>
        </is>
      </c>
    </row>
    <row r="601">
      <c r="A601" s="3" t="inlineStr">
        <is>
          <t>newhomemedia.net</t>
        </is>
      </c>
      <c r="B601" s="3">
        <f>HYPERLINK("http://newhomemedia.net", "http://newhomemedia.net")</f>
        <v/>
      </c>
      <c r="C601" s="3" t="inlineStr">
        <is>
          <t>Reachable</t>
        </is>
      </c>
      <c r="D601" s="3" t="inlineStr">
        <is>
          <t>['88 Waterfront Condominiums View All Projects CONTACT', '39 Sage Lane Fredericksburg, VA 22405']</t>
        </is>
      </c>
    </row>
    <row r="602">
      <c r="A602" s="4" t="inlineStr">
        <is>
          <t>fantasyphotography.com</t>
        </is>
      </c>
      <c r="B602" s="4">
        <f>HYPERLINK("http://fantasyphotography.com", "http://fantasyphotography.com")</f>
        <v/>
      </c>
      <c r="C602" s="4" t="inlineStr">
        <is>
          <t>Reachable - No Addresses</t>
        </is>
      </c>
      <c r="D602" s="4" t="inlineStr">
        <is>
          <t>N/A</t>
        </is>
      </c>
    </row>
    <row r="603">
      <c r="A603" s="4" t="inlineStr">
        <is>
          <t>econic.co</t>
        </is>
      </c>
      <c r="B603" s="4">
        <f>HYPERLINK("http://econic.co", "http://econic.co")</f>
        <v/>
      </c>
      <c r="C603" s="4" t="inlineStr">
        <is>
          <t>Reachable - No Addresses</t>
        </is>
      </c>
      <c r="D603" s="4" t="inlineStr">
        <is>
          <t>N/A</t>
        </is>
      </c>
    </row>
    <row r="604">
      <c r="A604" s="2" t="inlineStr">
        <is>
          <t>northquabbinforestry.com</t>
        </is>
      </c>
      <c r="B604" s="2">
        <f>HYPERLINK("http://northquabbinforestry.com", "http://northquabbinforestry.com")</f>
        <v/>
      </c>
      <c r="C604" s="2" t="inlineStr">
        <is>
          <t>Unreachable</t>
        </is>
      </c>
      <c r="D604" s="2" t="inlineStr">
        <is>
          <t>N/A</t>
        </is>
      </c>
    </row>
    <row r="605">
      <c r="A605" s="2" t="inlineStr">
        <is>
          <t>chasepropertyllc.com</t>
        </is>
      </c>
      <c r="B605" s="2">
        <f>HYPERLINK("http://chasepropertyllc.com", "http://chasepropertyllc.com")</f>
        <v/>
      </c>
      <c r="C605" s="2" t="inlineStr">
        <is>
          <t>Unreachable</t>
        </is>
      </c>
      <c r="D605" s="2" t="inlineStr">
        <is>
          <t>N/A</t>
        </is>
      </c>
    </row>
    <row r="606">
      <c r="A606" s="3" t="inlineStr">
        <is>
          <t>demaeng.com</t>
        </is>
      </c>
      <c r="B606" s="3">
        <f>HYPERLINK("http://demaeng.com", "http://demaeng.com")</f>
        <v/>
      </c>
      <c r="C606" s="3" t="inlineStr">
        <is>
          <t>Reachable</t>
        </is>
      </c>
      <c r="D606" s="3" t="inlineStr">
        <is>
          <t>['and other industrial applications. VIEW PRODUCT', 'and applications. VIEW PRODUCT', 'and many other applications. VIEW PRODUCTS Why DEMA', '10020 Big Bend Road Saint Louis, MO 63122 USA']</t>
        </is>
      </c>
    </row>
    <row r="607">
      <c r="A607" s="4" t="inlineStr">
        <is>
          <t>jamessurdam.com</t>
        </is>
      </c>
      <c r="B607" s="4">
        <f>HYPERLINK("http://jamessurdam.com", "http://jamessurdam.com")</f>
        <v/>
      </c>
      <c r="C607" s="4" t="inlineStr">
        <is>
          <t>Reachable - No Addresses</t>
        </is>
      </c>
      <c r="D607" s="4" t="inlineStr">
        <is>
          <t>N/A</t>
        </is>
      </c>
    </row>
    <row r="608">
      <c r="A608" s="2" t="inlineStr">
        <is>
          <t>kellyandstonearchitects.com</t>
        </is>
      </c>
      <c r="B608" s="2">
        <f>HYPERLINK("http://kellyandstonearchitects.com", "http://kellyandstonearchitects.com")</f>
        <v/>
      </c>
      <c r="C608" s="2" t="inlineStr">
        <is>
          <t>Unreachable</t>
        </is>
      </c>
      <c r="D608" s="2" t="inlineStr">
        <is>
          <t>N/A</t>
        </is>
      </c>
    </row>
    <row r="609">
      <c r="A609" s="4" t="inlineStr">
        <is>
          <t>idn-inc.com</t>
        </is>
      </c>
      <c r="B609" s="4">
        <f>HYPERLINK("http://idn-inc.com", "http://idn-inc.com")</f>
        <v/>
      </c>
      <c r="C609" s="4" t="inlineStr">
        <is>
          <t>Reachable - No Addresses</t>
        </is>
      </c>
      <c r="D609" s="4" t="inlineStr">
        <is>
          <t>N/A</t>
        </is>
      </c>
    </row>
    <row r="610">
      <c r="A610" s="4" t="inlineStr">
        <is>
          <t>pruitt-igoebeesanctuary.com</t>
        </is>
      </c>
      <c r="B610" s="4">
        <f>HYPERLINK("http://pruitt-igoebeesanctuary.com", "http://pruitt-igoebeesanctuary.com")</f>
        <v/>
      </c>
      <c r="C610" s="4" t="inlineStr">
        <is>
          <t>Reachable - No Addresses</t>
        </is>
      </c>
      <c r="D610" s="4" t="inlineStr">
        <is>
          <t>N/A</t>
        </is>
      </c>
    </row>
    <row r="611">
      <c r="A611" s="2" t="inlineStr">
        <is>
          <t>greenterrahomes.com</t>
        </is>
      </c>
      <c r="B611" s="2">
        <f>HYPERLINK("http://greenterrahomes.com", "http://greenterrahomes.com")</f>
        <v/>
      </c>
      <c r="C611" s="2" t="inlineStr">
        <is>
          <t>Unreachable</t>
        </is>
      </c>
      <c r="D611" s="2" t="inlineStr">
        <is>
          <t>N/A</t>
        </is>
      </c>
    </row>
    <row r="612">
      <c r="A612" s="3" t="inlineStr">
        <is>
          <t>trivan.com</t>
        </is>
      </c>
      <c r="B612" s="3">
        <f>HYPERLINK("http://trivan.com", "http://trivan.com")</f>
        <v/>
      </c>
      <c r="C612" s="3" t="inlineStr">
        <is>
          <t>Reachable</t>
        </is>
      </c>
      <c r="D612" s="3" t="inlineStr">
        <is>
          <t>['1385 W Smith Road, Ferndale, WA 98248 United States', '0773 1385 W Smith Rd, Ferndale, WA 98248']</t>
        </is>
      </c>
    </row>
    <row r="613">
      <c r="A613" s="4" t="inlineStr">
        <is>
          <t>birminghambuilder.com</t>
        </is>
      </c>
      <c r="B613" s="4">
        <f>HYPERLINK("http://birminghambuilder.com", "http://birminghambuilder.com")</f>
        <v/>
      </c>
      <c r="C613" s="4" t="inlineStr">
        <is>
          <t>Reachable - No Addresses</t>
        </is>
      </c>
      <c r="D613" s="4" t="inlineStr">
        <is>
          <t>N/A</t>
        </is>
      </c>
    </row>
    <row r="614">
      <c r="A614" s="2" t="inlineStr">
        <is>
          <t>cliosoft.com</t>
        </is>
      </c>
      <c r="B614" s="2">
        <f>HYPERLINK("http://cliosoft.com", "http://cliosoft.com")</f>
        <v/>
      </c>
      <c r="C614" s="2" t="inlineStr">
        <is>
          <t>Unreachable</t>
        </is>
      </c>
      <c r="D614" s="2" t="inlineStr">
        <is>
          <t>N/A</t>
        </is>
      </c>
    </row>
    <row r="615">
      <c r="A615" s="4" t="inlineStr">
        <is>
          <t>knowlabs.co</t>
        </is>
      </c>
      <c r="B615" s="4">
        <f>HYPERLINK("http://knowlabs.co", "http://knowlabs.co")</f>
        <v/>
      </c>
      <c r="C615" s="4" t="inlineStr">
        <is>
          <t>Reachable - No Addresses</t>
        </is>
      </c>
      <c r="D615" s="4" t="inlineStr">
        <is>
          <t>N/A</t>
        </is>
      </c>
    </row>
    <row r="616">
      <c r="A616" s="2" t="inlineStr">
        <is>
          <t>petiteflowerssanantonio.com</t>
        </is>
      </c>
      <c r="B616" s="2">
        <f>HYPERLINK("http://petiteflowerssanantonio.com", "http://petiteflowerssanantonio.com")</f>
        <v/>
      </c>
      <c r="C616" s="2" t="inlineStr">
        <is>
          <t>Unreachable</t>
        </is>
      </c>
      <c r="D616" s="2" t="inlineStr">
        <is>
          <t>N/A</t>
        </is>
      </c>
    </row>
    <row r="617">
      <c r="A617" s="3" t="inlineStr">
        <is>
          <t>fccmwc.org</t>
        </is>
      </c>
      <c r="B617" s="3">
        <f>HYPERLINK("http://fccmwc.org", "http://fccmwc.org")</f>
        <v/>
      </c>
      <c r="C617" s="3" t="inlineStr">
        <is>
          <t>Reachable</t>
        </is>
      </c>
      <c r="D617" s="3" t="inlineStr">
        <is>
          <t>['11950 E. Reno Avenue Midwest City, OK 73130']</t>
        </is>
      </c>
    </row>
    <row r="618">
      <c r="A618" s="2" t="inlineStr">
        <is>
          <t>greenwave.us.com</t>
        </is>
      </c>
      <c r="B618" s="2">
        <f>HYPERLINK("http://greenwave.us.com", "http://greenwave.us.com")</f>
        <v/>
      </c>
      <c r="C618" s="2" t="inlineStr">
        <is>
          <t>Unreachable</t>
        </is>
      </c>
      <c r="D618" s="2" t="inlineStr">
        <is>
          <t>N/A</t>
        </is>
      </c>
    </row>
    <row r="619">
      <c r="A619" s="2" t="inlineStr">
        <is>
          <t>interimlender.com</t>
        </is>
      </c>
      <c r="B619" s="2">
        <f>HYPERLINK("http://interimlender.com", "http://interimlender.com")</f>
        <v/>
      </c>
      <c r="C619" s="2" t="inlineStr">
        <is>
          <t>Unreachable</t>
        </is>
      </c>
      <c r="D619" s="2" t="inlineStr">
        <is>
          <t>N/A</t>
        </is>
      </c>
    </row>
    <row r="620">
      <c r="A620" s="3" t="inlineStr">
        <is>
          <t>blueoceanvillas.com</t>
        </is>
      </c>
      <c r="B620" s="3">
        <f>HYPERLINK("http://blueoceanvillas.com", "http://blueoceanvillas.com")</f>
        <v/>
      </c>
      <c r="C620" s="3" t="inlineStr">
        <is>
          <t>Reachable</t>
        </is>
      </c>
      <c r="D620" s="3" t="inlineStr">
        <is>
          <t>['TEN AND ST. MARTIN', '234 Saratoga Drive Acworth, GA 30102USA']</t>
        </is>
      </c>
    </row>
    <row r="621">
      <c r="A621" s="4" t="inlineStr">
        <is>
          <t>oakhousefilms.com</t>
        </is>
      </c>
      <c r="B621" s="4">
        <f>HYPERLINK("http://oakhousefilms.com", "http://oakhousefilms.com")</f>
        <v/>
      </c>
      <c r="C621" s="4" t="inlineStr">
        <is>
          <t>Reachable - No Addresses</t>
        </is>
      </c>
      <c r="D621" s="4" t="inlineStr">
        <is>
          <t>N/A</t>
        </is>
      </c>
    </row>
    <row r="622">
      <c r="A622" s="2" t="inlineStr">
        <is>
          <t>medicalwhite.com</t>
        </is>
      </c>
      <c r="B622" s="2">
        <f>HYPERLINK("http://medicalwhite.com", "http://medicalwhite.com")</f>
        <v/>
      </c>
      <c r="C622" s="2" t="inlineStr">
        <is>
          <t>Unreachable</t>
        </is>
      </c>
      <c r="D622" s="2" t="inlineStr">
        <is>
          <t>N/A</t>
        </is>
      </c>
    </row>
    <row r="623">
      <c r="A623" s="4" t="inlineStr">
        <is>
          <t>sage-research.com</t>
        </is>
      </c>
      <c r="B623" s="4">
        <f>HYPERLINK("http://sage-research.com", "http://sage-research.com")</f>
        <v/>
      </c>
      <c r="C623" s="4" t="inlineStr">
        <is>
          <t>Reachable - No Addresses</t>
        </is>
      </c>
      <c r="D623" s="4" t="inlineStr">
        <is>
          <t>N/A</t>
        </is>
      </c>
    </row>
    <row r="624">
      <c r="A624" s="3" t="inlineStr">
        <is>
          <t>dellsducks.com</t>
        </is>
      </c>
      <c r="B624" s="3">
        <f>HYPERLINK("http://dellsducks.com", "http://dellsducks.com")</f>
        <v/>
      </c>
      <c r="C624" s="3" t="inlineStr">
        <is>
          <t>Reachable</t>
        </is>
      </c>
      <c r="D624" s="3" t="inlineStr">
        <is>
          <t>['and original way to experience the Wisconsin', '1550 Wisconsin Dells Parkway Wisconsin Dells WI 53965']</t>
        </is>
      </c>
    </row>
    <row r="625">
      <c r="A625" s="3" t="inlineStr">
        <is>
          <t>floridacommercialteam.com</t>
        </is>
      </c>
      <c r="B625" s="3">
        <f>HYPERLINK("http://floridacommercialteam.com", "http://floridacommercialteam.com")</f>
        <v/>
      </c>
      <c r="C625" s="3" t="inlineStr">
        <is>
          <t>Reachable</t>
        </is>
      </c>
      <c r="D625" s="3" t="inlineStr">
        <is>
          <t>['one of the most successful real estate teams in Florida', 'and Brickell Avenue. The Florida', '0 Read more COMMERCIAL REAL ESTATE BY COMMUNITY Wynwood MI', '7220 Red Road South Miami, Florida 33143']</t>
        </is>
      </c>
    </row>
    <row r="626">
      <c r="A626" s="3" t="inlineStr">
        <is>
          <t>drdansiegel.com</t>
        </is>
      </c>
      <c r="B626" s="3">
        <f>HYPERLINK("http://drdansiegel.com", "http://drdansiegel.com")</f>
        <v/>
      </c>
      <c r="C626" s="3" t="inlineStr">
        <is>
          <t>Reachable</t>
        </is>
      </c>
      <c r="D626" s="3" t="inlineStr">
        <is>
          <t>['and gratitude to longing VIEW ALL BLOG POSTS MIND']</t>
        </is>
      </c>
    </row>
    <row r="627">
      <c r="A627" s="2" t="inlineStr">
        <is>
          <t>grabitinc.com</t>
        </is>
      </c>
      <c r="B627" s="2">
        <f>HYPERLINK("http://grabitinc.com", "http://grabitinc.com")</f>
        <v/>
      </c>
      <c r="C627" s="2" t="inlineStr">
        <is>
          <t>Unreachable</t>
        </is>
      </c>
      <c r="D627" s="2" t="inlineStr">
        <is>
          <t>N/A</t>
        </is>
      </c>
    </row>
    <row r="628">
      <c r="A628" s="4" t="inlineStr">
        <is>
          <t>chisholmarchitects.com</t>
        </is>
      </c>
      <c r="B628" s="4">
        <f>HYPERLINK("http://chisholmarchitects.com", "http://chisholmarchitects.com")</f>
        <v/>
      </c>
      <c r="C628" s="4" t="inlineStr">
        <is>
          <t>Reachable - No Addresses</t>
        </is>
      </c>
      <c r="D628" s="4" t="inlineStr">
        <is>
          <t>N/A</t>
        </is>
      </c>
    </row>
    <row r="629">
      <c r="A629" s="4" t="inlineStr">
        <is>
          <t>jillkonrath.com</t>
        </is>
      </c>
      <c r="B629" s="4">
        <f>HYPERLINK("http://jillkonrath.com", "http://jillkonrath.com")</f>
        <v/>
      </c>
      <c r="C629" s="4" t="inlineStr">
        <is>
          <t>Reachable - No Addresses</t>
        </is>
      </c>
      <c r="D629" s="4" t="inlineStr">
        <is>
          <t>N/A</t>
        </is>
      </c>
    </row>
    <row r="630">
      <c r="A630" s="3" t="inlineStr">
        <is>
          <t>novellasrecycling.com</t>
        </is>
      </c>
      <c r="B630" s="3">
        <f>HYPERLINK("http://novellasrecycling.com", "http://novellasrecycling.com")</f>
        <v/>
      </c>
      <c r="C630" s="3" t="inlineStr">
        <is>
          <t>Reachable</t>
        </is>
      </c>
      <c r="D630" s="3" t="inlineStr">
        <is>
          <t>['5275 COME IN WITH SCRAP METAL WALK OUT WITH CASH HONEST SC', '5 Thorpe St., Danbury, Connecticut 06810', '5275 5 Thorpe Street, Danbury, CT, 06810', '5 Thorpe St., Danbury, Connecticut']</t>
        </is>
      </c>
    </row>
    <row r="631">
      <c r="A631" s="2" t="inlineStr">
        <is>
          <t>southboundandcompany.com</t>
        </is>
      </c>
      <c r="B631" s="2">
        <f>HYPERLINK("http://southboundandcompany.com", "http://southboundandcompany.com")</f>
        <v/>
      </c>
      <c r="C631" s="2" t="inlineStr">
        <is>
          <t>Unreachable</t>
        </is>
      </c>
      <c r="D631" s="2" t="inlineStr">
        <is>
          <t>N/A</t>
        </is>
      </c>
    </row>
    <row r="632">
      <c r="A632" s="4" t="inlineStr">
        <is>
          <t>miamifloridahomesecurity.com</t>
        </is>
      </c>
      <c r="B632" s="4">
        <f>HYPERLINK("http://miamifloridahomesecurity.com", "http://miamifloridahomesecurity.com")</f>
        <v/>
      </c>
      <c r="C632" s="4" t="inlineStr">
        <is>
          <t>Reachable - No Addresses</t>
        </is>
      </c>
      <c r="D632" s="4" t="inlineStr">
        <is>
          <t>N/A</t>
        </is>
      </c>
    </row>
    <row r="633">
      <c r="A633" s="2" t="inlineStr">
        <is>
          <t>elchicanomusic.com</t>
        </is>
      </c>
      <c r="B633" s="2">
        <f>HYPERLINK("http://elchicanomusic.com", "http://elchicanomusic.com")</f>
        <v/>
      </c>
      <c r="C633" s="2" t="inlineStr">
        <is>
          <t>Unreachable</t>
        </is>
      </c>
      <c r="D633" s="2" t="inlineStr">
        <is>
          <t>N/A</t>
        </is>
      </c>
    </row>
    <row r="634">
      <c r="A634" s="3" t="inlineStr">
        <is>
          <t>trifectamedspanyc.com</t>
        </is>
      </c>
      <c r="B634" s="3">
        <f>HYPERLINK("http://trifectamedspanyc.com", "http://trifectamedspanyc.com")</f>
        <v/>
      </c>
      <c r="C634" s="3" t="inlineStr">
        <is>
          <t>Reachable</t>
        </is>
      </c>
      <c r="D634" s="3" t="inlineStr">
        <is>
          <t>['1 RECOMMENDEDMED SPA IN NYCBOOK NOW57th', 'callLOCATIONS57th', 'callBOOK NOW57th', 'callLOCATIONS57th', 'ices in NYC and Long Island. FACE57th', 'callBODY57th', 'callMIND57th']</t>
        </is>
      </c>
    </row>
    <row r="635">
      <c r="A635" s="4" t="inlineStr">
        <is>
          <t>santaclarajumpers.com</t>
        </is>
      </c>
      <c r="B635" s="4">
        <f>HYPERLINK("http://santaclarajumpers.com", "http://santaclarajumpers.com")</f>
        <v/>
      </c>
      <c r="C635" s="4" t="inlineStr">
        <is>
          <t>Reachable - No Addresses</t>
        </is>
      </c>
      <c r="D635" s="4" t="inlineStr">
        <is>
          <t>N/A</t>
        </is>
      </c>
    </row>
    <row r="636">
      <c r="A636" s="2" t="inlineStr">
        <is>
          <t>lchealth.org</t>
        </is>
      </c>
      <c r="B636" s="2">
        <f>HYPERLINK("http://lchealth.org", "http://lchealth.org")</f>
        <v/>
      </c>
      <c r="C636" s="2" t="inlineStr">
        <is>
          <t>Unreachable</t>
        </is>
      </c>
      <c r="D636" s="2" t="inlineStr">
        <is>
          <t>N/A</t>
        </is>
      </c>
    </row>
    <row r="637">
      <c r="A637" s="4" t="inlineStr">
        <is>
          <t>mimovers.org</t>
        </is>
      </c>
      <c r="B637" s="4">
        <f>HYPERLINK("http://mimovers.org", "http://mimovers.org")</f>
        <v/>
      </c>
      <c r="C637" s="4" t="inlineStr">
        <is>
          <t>Reachable - No Addresses</t>
        </is>
      </c>
      <c r="D637" s="4" t="inlineStr">
        <is>
          <t>N/A</t>
        </is>
      </c>
    </row>
    <row r="638">
      <c r="A638" s="4" t="inlineStr">
        <is>
          <t>kidderroofing.com</t>
        </is>
      </c>
      <c r="B638" s="4">
        <f>HYPERLINK("http://kidderroofing.com", "http://kidderroofing.com")</f>
        <v/>
      </c>
      <c r="C638" s="4" t="inlineStr">
        <is>
          <t>Reachable - No Addresses</t>
        </is>
      </c>
      <c r="D638" s="4" t="inlineStr">
        <is>
          <t>N/A</t>
        </is>
      </c>
    </row>
    <row r="639">
      <c r="A639" s="4" t="inlineStr">
        <is>
          <t>hancock.k12.ga.us</t>
        </is>
      </c>
      <c r="B639" s="4">
        <f>HYPERLINK("http://hancock.k12.ga.us", "http://hancock.k12.ga.us")</f>
        <v/>
      </c>
      <c r="C639" s="4" t="inlineStr">
        <is>
          <t>Reachable - No Addresses</t>
        </is>
      </c>
      <c r="D639" s="4" t="inlineStr">
        <is>
          <t>N/A</t>
        </is>
      </c>
    </row>
    <row r="640">
      <c r="A640" s="3" t="inlineStr">
        <is>
          <t>lrgmarketing.com</t>
        </is>
      </c>
      <c r="B640" s="3">
        <f>HYPERLINK("http://lrgmarketing.com", "http://lrgmarketing.com")</f>
        <v/>
      </c>
      <c r="C640" s="3" t="inlineStr">
        <is>
          <t>Reachable</t>
        </is>
      </c>
      <c r="D640" s="3" t="inlineStr">
        <is>
          <t>['48 Burd Street, Suite 105 Nyack, New York 10960']</t>
        </is>
      </c>
    </row>
    <row r="641">
      <c r="A641" s="2" t="inlineStr">
        <is>
          <t>apicaucus.org</t>
        </is>
      </c>
      <c r="B641" s="2">
        <f>HYPERLINK("http://apicaucus.org", "http://apicaucus.org")</f>
        <v/>
      </c>
      <c r="C641" s="2" t="inlineStr">
        <is>
          <t>Unreachable</t>
        </is>
      </c>
      <c r="D641" s="2" t="inlineStr">
        <is>
          <t>N/A</t>
        </is>
      </c>
    </row>
    <row r="642">
      <c r="A642" s="3" t="inlineStr">
        <is>
          <t>lovethypetbklyn.com</t>
        </is>
      </c>
      <c r="B642" s="3">
        <f>HYPERLINK("http://lovethypetbklyn.com", "http://lovethypetbklyn.com")</f>
        <v/>
      </c>
      <c r="C642" s="3" t="inlineStr">
        <is>
          <t>Reachable</t>
        </is>
      </c>
      <c r="D642" s="3" t="inlineStr">
        <is>
          <t>['164 Union Street, Brooklyn, NY 11231']</t>
        </is>
      </c>
    </row>
    <row r="643">
      <c r="A643" s="3" t="inlineStr">
        <is>
          <t>mscenteroftidewater.com</t>
        </is>
      </c>
      <c r="B643" s="3">
        <f>HYPERLINK("http://mscenteroftidewater.com", "http://mscenteroftidewater.com")</f>
        <v/>
      </c>
      <c r="C643" s="3" t="inlineStr">
        <is>
          <t>Reachable</t>
        </is>
      </c>
      <c r="D643" s="3" t="inlineStr">
        <is>
          <t>['6161 Kempsville Circle, Suite 315 Norfolk, Virginia 23502', '6161 Kempsville Circle, Suite 315 Norfolk, Virginia 23502']</t>
        </is>
      </c>
    </row>
    <row r="644">
      <c r="A644" s="4" t="inlineStr">
        <is>
          <t>exquisitecarsale.com</t>
        </is>
      </c>
      <c r="B644" s="4">
        <f>HYPERLINK("http://exquisitecarsale.com", "http://exquisitecarsale.com")</f>
        <v/>
      </c>
      <c r="C644" s="4" t="inlineStr">
        <is>
          <t>Reachable - No Addresses</t>
        </is>
      </c>
      <c r="D644" s="4" t="inlineStr">
        <is>
          <t>N/A</t>
        </is>
      </c>
    </row>
    <row r="645">
      <c r="A645" s="3" t="inlineStr">
        <is>
          <t>pripo.com</t>
        </is>
      </c>
      <c r="B645" s="3">
        <f>HYPERLINK("http://pripo.com", "http://pripo.com")</f>
        <v/>
      </c>
      <c r="C645" s="3" t="inlineStr">
        <is>
          <t>Reachable</t>
        </is>
      </c>
      <c r="D645" s="3" t="inlineStr">
        <is>
          <t>['77 Church St. Asheville, NC 28801']</t>
        </is>
      </c>
    </row>
    <row r="646">
      <c r="A646" s="4" t="inlineStr">
        <is>
          <t>andonelect.com</t>
        </is>
      </c>
      <c r="B646" s="4">
        <f>HYPERLINK("http://andonelect.com", "http://andonelect.com")</f>
        <v/>
      </c>
      <c r="C646" s="4" t="inlineStr">
        <is>
          <t>Reachable - No Addresses</t>
        </is>
      </c>
      <c r="D646" s="4" t="inlineStr">
        <is>
          <t>N/A</t>
        </is>
      </c>
    </row>
    <row r="647">
      <c r="A647" s="2" t="inlineStr">
        <is>
          <t>toplinetireandauto.com</t>
        </is>
      </c>
      <c r="B647" s="2">
        <f>HYPERLINK("http://toplinetireandauto.com", "http://toplinetireandauto.com")</f>
        <v/>
      </c>
      <c r="C647" s="2" t="inlineStr">
        <is>
          <t>Unreachable</t>
        </is>
      </c>
      <c r="D647" s="2" t="inlineStr">
        <is>
          <t>N/A</t>
        </is>
      </c>
    </row>
    <row r="648">
      <c r="A648" s="4" t="inlineStr">
        <is>
          <t>slavkin.net</t>
        </is>
      </c>
      <c r="B648" s="4">
        <f>HYPERLINK("http://slavkin.net", "http://slavkin.net")</f>
        <v/>
      </c>
      <c r="C648" s="4" t="inlineStr">
        <is>
          <t>Reachable - No Addresses</t>
        </is>
      </c>
      <c r="D648" s="4" t="inlineStr">
        <is>
          <t>N/A</t>
        </is>
      </c>
    </row>
    <row r="649">
      <c r="A649" s="2" t="inlineStr">
        <is>
          <t>diversitycrna.org</t>
        </is>
      </c>
      <c r="B649" s="2">
        <f>HYPERLINK("http://diversitycrna.org", "http://diversitycrna.org")</f>
        <v/>
      </c>
      <c r="C649" s="2" t="inlineStr">
        <is>
          <t>Unreachable</t>
        </is>
      </c>
      <c r="D649" s="2" t="inlineStr">
        <is>
          <t>N/A</t>
        </is>
      </c>
    </row>
    <row r="650">
      <c r="A650" s="3" t="inlineStr">
        <is>
          <t>moline.com</t>
        </is>
      </c>
      <c r="B650" s="3">
        <f>HYPERLINK("http://moline.com", "http://moline.com")</f>
        <v/>
      </c>
      <c r="C650" s="3" t="inlineStr">
        <is>
          <t>Reachable</t>
        </is>
      </c>
      <c r="D650" s="3" t="inlineStr">
        <is>
          <t>['8007675734 Main Office 114 South Central Avenue Duluth, MN 55807']</t>
        </is>
      </c>
    </row>
    <row r="651">
      <c r="A651" s="4" t="inlineStr">
        <is>
          <t>verasoft.com</t>
        </is>
      </c>
      <c r="B651" s="4">
        <f>HYPERLINK("http://verasoft.com", "http://verasoft.com")</f>
        <v/>
      </c>
      <c r="C651" s="4" t="inlineStr">
        <is>
          <t>Reachable - No Addresses</t>
        </is>
      </c>
      <c r="D651" s="4" t="inlineStr">
        <is>
          <t>N/A</t>
        </is>
      </c>
    </row>
    <row r="652">
      <c r="A652" s="2" t="inlineStr">
        <is>
          <t>laceyoga.com</t>
        </is>
      </c>
      <c r="B652" s="2">
        <f>HYPERLINK("http://laceyoga.com", "http://laceyoga.com")</f>
        <v/>
      </c>
      <c r="C652" s="2" t="inlineStr">
        <is>
          <t>Unreachable</t>
        </is>
      </c>
      <c r="D652" s="2" t="inlineStr">
        <is>
          <t>N/A</t>
        </is>
      </c>
    </row>
    <row r="653">
      <c r="A653" s="4" t="inlineStr">
        <is>
          <t>glenellynfamilymusicschool.com</t>
        </is>
      </c>
      <c r="B653" s="4">
        <f>HYPERLINK("http://glenellynfamilymusicschool.com", "http://glenellynfamilymusicschool.com")</f>
        <v/>
      </c>
      <c r="C653" s="4" t="inlineStr">
        <is>
          <t>Reachable - No Addresses</t>
        </is>
      </c>
      <c r="D653" s="4" t="inlineStr">
        <is>
          <t>N/A</t>
        </is>
      </c>
    </row>
    <row r="654">
      <c r="A654" s="4" t="inlineStr">
        <is>
          <t>arizonainkstudios.com</t>
        </is>
      </c>
      <c r="B654" s="4">
        <f>HYPERLINK("http://arizonainkstudios.com", "http://arizonainkstudios.com")</f>
        <v/>
      </c>
      <c r="C654" s="4" t="inlineStr">
        <is>
          <t>Reachable - No Addresses</t>
        </is>
      </c>
      <c r="D654" s="4" t="inlineStr">
        <is>
          <t>N/A</t>
        </is>
      </c>
    </row>
    <row r="655">
      <c r="A655" s="2" t="inlineStr">
        <is>
          <t>xraydocs.com</t>
        </is>
      </c>
      <c r="B655" s="2">
        <f>HYPERLINK("http://xraydocs.com", "http://xraydocs.com")</f>
        <v/>
      </c>
      <c r="C655" s="2" t="inlineStr">
        <is>
          <t>Unreachable</t>
        </is>
      </c>
      <c r="D655" s="2" t="inlineStr">
        <is>
          <t>N/A</t>
        </is>
      </c>
    </row>
    <row r="656">
      <c r="A656" s="4" t="inlineStr">
        <is>
          <t>inter-tax.net</t>
        </is>
      </c>
      <c r="B656" s="4">
        <f>HYPERLINK("http://inter-tax.net", "http://inter-tax.net")</f>
        <v/>
      </c>
      <c r="C656" s="4" t="inlineStr">
        <is>
          <t>Reachable - No Addresses</t>
        </is>
      </c>
      <c r="D656" s="4" t="inlineStr">
        <is>
          <t>N/A</t>
        </is>
      </c>
    </row>
    <row r="657">
      <c r="A657" s="2" t="inlineStr">
        <is>
          <t>ranchsystems.com</t>
        </is>
      </c>
      <c r="B657" s="2">
        <f>HYPERLINK("http://ranchsystems.com", "http://ranchsystems.com")</f>
        <v/>
      </c>
      <c r="C657" s="2" t="inlineStr">
        <is>
          <t>Unreachable</t>
        </is>
      </c>
      <c r="D657" s="2" t="inlineStr">
        <is>
          <t>N/A</t>
        </is>
      </c>
    </row>
    <row r="658">
      <c r="A658" s="4" t="inlineStr">
        <is>
          <t>componentsignage.com</t>
        </is>
      </c>
      <c r="B658" s="4">
        <f>HYPERLINK("http://componentsignage.com", "http://componentsignage.com")</f>
        <v/>
      </c>
      <c r="C658" s="4" t="inlineStr">
        <is>
          <t>Reachable - No Addresses</t>
        </is>
      </c>
      <c r="D658" s="4" t="inlineStr">
        <is>
          <t>N/A</t>
        </is>
      </c>
    </row>
    <row r="659">
      <c r="A659" s="2" t="inlineStr">
        <is>
          <t>weberortho.com</t>
        </is>
      </c>
      <c r="B659" s="2">
        <f>HYPERLINK("http://weberortho.com", "http://weberortho.com")</f>
        <v/>
      </c>
      <c r="C659" s="2" t="inlineStr">
        <is>
          <t>Unreachable</t>
        </is>
      </c>
      <c r="D659" s="2" t="inlineStr">
        <is>
          <t>N/A</t>
        </is>
      </c>
    </row>
    <row r="660">
      <c r="A660" s="3" t="inlineStr">
        <is>
          <t>folsomshope.org</t>
        </is>
      </c>
      <c r="B660" s="3">
        <f>HYPERLINK("http://folsomshope.org", "http://folsomshope.org")</f>
        <v/>
      </c>
      <c r="C660" s="3" t="inlineStr">
        <is>
          <t>Reachable</t>
        </is>
      </c>
      <c r="D660" s="3" t="inlineStr">
        <is>
          <t>['1100 Blue Ravine Road Folsom, CA 95630', '916 24699781100 Blue Ravine Road Folsom, CA 95630']</t>
        </is>
      </c>
    </row>
    <row r="661">
      <c r="A661" s="2" t="inlineStr">
        <is>
          <t>victoralanphoto.com</t>
        </is>
      </c>
      <c r="B661" s="2">
        <f>HYPERLINK("http://victoralanphoto.com", "http://victoralanphoto.com")</f>
        <v/>
      </c>
      <c r="C661" s="2" t="inlineStr">
        <is>
          <t>Unreachable</t>
        </is>
      </c>
      <c r="D661" s="2" t="inlineStr">
        <is>
          <t>N/A</t>
        </is>
      </c>
    </row>
    <row r="662">
      <c r="A662" s="4" t="inlineStr">
        <is>
          <t>dulichgiaremag.com</t>
        </is>
      </c>
      <c r="B662" s="4">
        <f>HYPERLINK("http://dulichgiaremag.com", "http://dulichgiaremag.com")</f>
        <v/>
      </c>
      <c r="C662" s="4" t="inlineStr">
        <is>
          <t>Reachable - No Addresses</t>
        </is>
      </c>
      <c r="D662" s="4" t="inlineStr">
        <is>
          <t>N/A</t>
        </is>
      </c>
    </row>
    <row r="663">
      <c r="A663" s="2" t="inlineStr">
        <is>
          <t>realdealsnow.com</t>
        </is>
      </c>
      <c r="B663" s="2">
        <f>HYPERLINK("http://realdealsnow.com", "http://realdealsnow.com")</f>
        <v/>
      </c>
      <c r="C663" s="2" t="inlineStr">
        <is>
          <t>Unreachable</t>
        </is>
      </c>
      <c r="D663" s="2" t="inlineStr">
        <is>
          <t>N/A</t>
        </is>
      </c>
    </row>
    <row r="664">
      <c r="A664" s="3" t="inlineStr">
        <is>
          <t>precisioninternational.com</t>
        </is>
      </c>
      <c r="B664" s="3">
        <f>HYPERLINK("http://precisioninternational.com", "http://precisioninternational.com")</f>
        <v/>
      </c>
      <c r="C664" s="3" t="inlineStr">
        <is>
          <t>Reachable</t>
        </is>
      </c>
      <c r="D664" s="3" t="inlineStr">
        <is>
          <t>['23 Sardis Road Asheville, NC 28806', '23 Sardis Road Asheville, NC 28806']</t>
        </is>
      </c>
    </row>
    <row r="665">
      <c r="A665" s="4" t="inlineStr">
        <is>
          <t>instituteod.com</t>
        </is>
      </c>
      <c r="B665" s="4">
        <f>HYPERLINK("http://instituteod.com", "http://instituteod.com")</f>
        <v/>
      </c>
      <c r="C665" s="4" t="inlineStr">
        <is>
          <t>Reachable - No Addresses</t>
        </is>
      </c>
      <c r="D665" s="4" t="inlineStr">
        <is>
          <t>N/A</t>
        </is>
      </c>
    </row>
    <row r="666">
      <c r="A666" s="3" t="inlineStr">
        <is>
          <t>rbhmedia.com</t>
        </is>
      </c>
      <c r="B666" s="3">
        <f>HYPERLINK("http://rbhmedia.com", "http://rbhmedia.com")</f>
        <v/>
      </c>
      <c r="C666" s="3" t="inlineStr">
        <is>
          <t>Reachable</t>
        </is>
      </c>
      <c r="D666" s="3" t="inlineStr">
        <is>
          <t>['and corporate clients. K25 History Center Oak Ridge, TN', '914 693 8755 fax 914 693 3539 12 Hatch Terrace, Dobbs Ferry, NY 10522']</t>
        </is>
      </c>
    </row>
    <row r="667">
      <c r="A667" s="3" t="inlineStr">
        <is>
          <t>ktmtalk.com</t>
        </is>
      </c>
      <c r="B667" s="3">
        <f>HYPERLINK("http://ktmtalk.com", "http://ktmtalk.com")</f>
        <v/>
      </c>
      <c r="C667" s="3" t="inlineStr">
        <is>
          <t>Reachable</t>
        </is>
      </c>
      <c r="D667" s="3" t="inlineStr">
        <is>
          <t>['2024 Scrub Pine Enduro NJ', '4K Messages 136.7K 500 EXCF or CRF450RL']</t>
        </is>
      </c>
    </row>
    <row r="668">
      <c r="A668" s="3" t="inlineStr">
        <is>
          <t>dentremovalcedarfalls.com</t>
        </is>
      </c>
      <c r="B668" s="3">
        <f>HYPERLINK("http://dentremovalcedarfalls.com", "http://dentremovalcedarfalls.com")</f>
        <v/>
      </c>
      <c r="C668" s="3" t="inlineStr">
        <is>
          <t>Reachable</t>
        </is>
      </c>
      <c r="D668" s="3" t="inlineStr">
        <is>
          <t>['3620 Fast Lane, Suite C Cedar Falls, IA 50613']</t>
        </is>
      </c>
    </row>
    <row r="669">
      <c r="A669" s="4" t="inlineStr">
        <is>
          <t>ccslableaks.com</t>
        </is>
      </c>
      <c r="B669" s="4">
        <f>HYPERLINK("http://ccslableaks.com", "http://ccslableaks.com")</f>
        <v/>
      </c>
      <c r="C669" s="4" t="inlineStr">
        <is>
          <t>Reachable - No Addresses</t>
        </is>
      </c>
      <c r="D669" s="4" t="inlineStr">
        <is>
          <t>N/A</t>
        </is>
      </c>
    </row>
    <row r="670">
      <c r="A670" s="4" t="inlineStr">
        <is>
          <t>schoolofcosmeticarts.com</t>
        </is>
      </c>
      <c r="B670" s="4">
        <f>HYPERLINK("http://schoolofcosmeticarts.com", "http://schoolofcosmeticarts.com")</f>
        <v/>
      </c>
      <c r="C670" s="4" t="inlineStr">
        <is>
          <t>Reachable - No Addresses</t>
        </is>
      </c>
      <c r="D670" s="4" t="inlineStr">
        <is>
          <t>N/A</t>
        </is>
      </c>
    </row>
    <row r="671">
      <c r="A671" s="2" t="inlineStr">
        <is>
          <t>stonehousebaking.com</t>
        </is>
      </c>
      <c r="B671" s="2">
        <f>HYPERLINK("http://stonehousebaking.com", "http://stonehousebaking.com")</f>
        <v/>
      </c>
      <c r="C671" s="2" t="inlineStr">
        <is>
          <t>Unreachable</t>
        </is>
      </c>
      <c r="D671" s="2" t="inlineStr">
        <is>
          <t>N/A</t>
        </is>
      </c>
    </row>
    <row r="672">
      <c r="A672" s="4" t="inlineStr">
        <is>
          <t>jamesdemars.com</t>
        </is>
      </c>
      <c r="B672" s="4">
        <f>HYPERLINK("http://jamesdemars.com", "http://jamesdemars.com")</f>
        <v/>
      </c>
      <c r="C672" s="4" t="inlineStr">
        <is>
          <t>Reachable - No Addresses</t>
        </is>
      </c>
      <c r="D672" s="4" t="inlineStr">
        <is>
          <t>N/A</t>
        </is>
      </c>
    </row>
    <row r="673">
      <c r="A673" s="2" t="inlineStr">
        <is>
          <t>coregearusa.com</t>
        </is>
      </c>
      <c r="B673" s="2">
        <f>HYPERLINK("http://coregearusa.com", "http://coregearusa.com")</f>
        <v/>
      </c>
      <c r="C673" s="2" t="inlineStr">
        <is>
          <t>Unreachable</t>
        </is>
      </c>
      <c r="D673" s="2" t="inlineStr">
        <is>
          <t>N/A</t>
        </is>
      </c>
    </row>
    <row r="674">
      <c r="A674" s="3" t="inlineStr">
        <is>
          <t>tetonthaivillage.com</t>
        </is>
      </c>
      <c r="B674" s="3">
        <f>HYPERLINK("http://tetonthaivillage.com", "http://tetonthaivillage.com")</f>
        <v/>
      </c>
      <c r="C674" s="3" t="inlineStr">
        <is>
          <t>Reachable</t>
        </is>
      </c>
      <c r="D674" s="3" t="inlineStr">
        <is>
          <t>['7342 Granite Loop RoadTeton Village, WY, 83025', '7342 Granite Loop Road, Teton Village, WY, 83025']</t>
        </is>
      </c>
    </row>
    <row r="675">
      <c r="A675" s="4" t="inlineStr">
        <is>
          <t>kindlersgemjewelers.com</t>
        </is>
      </c>
      <c r="B675" s="4">
        <f>HYPERLINK("http://kindlersgemjewelers.com", "http://kindlersgemjewelers.com")</f>
        <v/>
      </c>
      <c r="C675" s="4" t="inlineStr">
        <is>
          <t>Reachable - No Addresses</t>
        </is>
      </c>
      <c r="D675" s="4" t="inlineStr">
        <is>
          <t>N/A</t>
        </is>
      </c>
    </row>
    <row r="676">
      <c r="A676" s="4" t="inlineStr">
        <is>
          <t>littletrendsetter.com</t>
        </is>
      </c>
      <c r="B676" s="4">
        <f>HYPERLINK("http://littletrendsetter.com", "http://littletrendsetter.com")</f>
        <v/>
      </c>
      <c r="C676" s="4" t="inlineStr">
        <is>
          <t>Reachable - No Addresses</t>
        </is>
      </c>
      <c r="D676" s="4" t="inlineStr">
        <is>
          <t>N/A</t>
        </is>
      </c>
    </row>
    <row r="677">
      <c r="A677" s="2" t="inlineStr">
        <is>
          <t>tamethewater.com</t>
        </is>
      </c>
      <c r="B677" s="2">
        <f>HYPERLINK("http://tamethewater.com", "http://tamethewater.com")</f>
        <v/>
      </c>
      <c r="C677" s="2" t="inlineStr">
        <is>
          <t>Unreachable</t>
        </is>
      </c>
      <c r="D677" s="2" t="inlineStr">
        <is>
          <t>N/A</t>
        </is>
      </c>
    </row>
    <row r="678">
      <c r="A678" s="4" t="inlineStr">
        <is>
          <t>bobosremi.com</t>
        </is>
      </c>
      <c r="B678" s="4">
        <f>HYPERLINK("http://bobosremi.com", "http://bobosremi.com")</f>
        <v/>
      </c>
      <c r="C678" s="4" t="inlineStr">
        <is>
          <t>Reachable - No Addresses</t>
        </is>
      </c>
      <c r="D678" s="4" t="inlineStr">
        <is>
          <t>N/A</t>
        </is>
      </c>
    </row>
    <row r="679">
      <c r="A679" s="4" t="inlineStr">
        <is>
          <t>historicldstours.com</t>
        </is>
      </c>
      <c r="B679" s="4">
        <f>HYPERLINK("http://historicldstours.com", "http://historicldstours.com")</f>
        <v/>
      </c>
      <c r="C679" s="4" t="inlineStr">
        <is>
          <t>Reachable - No Addresses</t>
        </is>
      </c>
      <c r="D679" s="4" t="inlineStr">
        <is>
          <t>N/A</t>
        </is>
      </c>
    </row>
    <row r="680">
      <c r="A680" s="2" t="inlineStr">
        <is>
          <t>bakerbrand.com</t>
        </is>
      </c>
      <c r="B680" s="2">
        <f>HYPERLINK("http://bakerbrand.com", "http://bakerbrand.com")</f>
        <v/>
      </c>
      <c r="C680" s="2" t="inlineStr">
        <is>
          <t>Unreachable</t>
        </is>
      </c>
      <c r="D680" s="2" t="inlineStr">
        <is>
          <t>N/A</t>
        </is>
      </c>
    </row>
    <row r="681">
      <c r="A681" s="4" t="inlineStr">
        <is>
          <t>hopeihave.org</t>
        </is>
      </c>
      <c r="B681" s="4">
        <f>HYPERLINK("http://hopeihave.org", "http://hopeihave.org")</f>
        <v/>
      </c>
      <c r="C681" s="4" t="inlineStr">
        <is>
          <t>Reachable - No Addresses</t>
        </is>
      </c>
      <c r="D681" s="4" t="inlineStr">
        <is>
          <t>N/A</t>
        </is>
      </c>
    </row>
    <row r="682">
      <c r="A682" s="4" t="inlineStr">
        <is>
          <t>burdelaw.com</t>
        </is>
      </c>
      <c r="B682" s="4">
        <f>HYPERLINK("http://burdelaw.com", "http://burdelaw.com")</f>
        <v/>
      </c>
      <c r="C682" s="4" t="inlineStr">
        <is>
          <t>Reachable - No Addresses</t>
        </is>
      </c>
      <c r="D682" s="4" t="inlineStr">
        <is>
          <t>N/A</t>
        </is>
      </c>
    </row>
    <row r="683">
      <c r="A683" s="2" t="inlineStr">
        <is>
          <t>bregmanpartners.com</t>
        </is>
      </c>
      <c r="B683" s="2">
        <f>HYPERLINK("http://bregmanpartners.com", "http://bregmanpartners.com")</f>
        <v/>
      </c>
      <c r="C683" s="2" t="inlineStr">
        <is>
          <t>Unreachable</t>
        </is>
      </c>
      <c r="D683" s="2" t="inlineStr">
        <is>
          <t>N/A</t>
        </is>
      </c>
    </row>
    <row r="684">
      <c r="A684" s="4" t="inlineStr">
        <is>
          <t>losangelespest.com</t>
        </is>
      </c>
      <c r="B684" s="4">
        <f>HYPERLINK("http://losangelespest.com", "http://losangelespest.com")</f>
        <v/>
      </c>
      <c r="C684" s="4" t="inlineStr">
        <is>
          <t>Reachable - No Addresses</t>
        </is>
      </c>
      <c r="D684" s="4" t="inlineStr">
        <is>
          <t>N/A</t>
        </is>
      </c>
    </row>
    <row r="685">
      <c r="A685" s="2" t="inlineStr">
        <is>
          <t>techforce.ai</t>
        </is>
      </c>
      <c r="B685" s="2">
        <f>HYPERLINK("http://techforce.ai", "http://techforce.ai")</f>
        <v/>
      </c>
      <c r="C685" s="2" t="inlineStr">
        <is>
          <t>Unreachable</t>
        </is>
      </c>
      <c r="D685" s="2" t="inlineStr">
        <is>
          <t>N/A</t>
        </is>
      </c>
    </row>
    <row r="686">
      <c r="A686" s="4" t="inlineStr">
        <is>
          <t>taxprepusa.com</t>
        </is>
      </c>
      <c r="B686" s="4">
        <f>HYPERLINK("http://taxprepusa.com", "http://taxprepusa.com")</f>
        <v/>
      </c>
      <c r="C686" s="4" t="inlineStr">
        <is>
          <t>Reachable - No Addresses</t>
        </is>
      </c>
      <c r="D686" s="4" t="inlineStr">
        <is>
          <t>N/A</t>
        </is>
      </c>
    </row>
    <row r="687">
      <c r="A687" s="4" t="inlineStr">
        <is>
          <t>1stopmodelshoots.com</t>
        </is>
      </c>
      <c r="B687" s="4">
        <f>HYPERLINK("http://1stopmodelshoots.com", "http://1stopmodelshoots.com")</f>
        <v/>
      </c>
      <c r="C687" s="4" t="inlineStr">
        <is>
          <t>Reachable - No Addresses</t>
        </is>
      </c>
      <c r="D687" s="4" t="inlineStr">
        <is>
          <t>N/A</t>
        </is>
      </c>
    </row>
    <row r="688">
      <c r="A688" s="2" t="inlineStr">
        <is>
          <t>wesleyhousing.org</t>
        </is>
      </c>
      <c r="B688" s="2">
        <f>HYPERLINK("http://wesleyhousing.org", "http://wesleyhousing.org")</f>
        <v/>
      </c>
      <c r="C688" s="2" t="inlineStr">
        <is>
          <t>Unreachable</t>
        </is>
      </c>
      <c r="D688" s="2" t="inlineStr">
        <is>
          <t>N/A</t>
        </is>
      </c>
    </row>
    <row r="689">
      <c r="A689" s="2" t="inlineStr">
        <is>
          <t>londonburyhomes.com</t>
        </is>
      </c>
      <c r="B689" s="2">
        <f>HYPERLINK("http://londonburyhomes.com", "http://londonburyhomes.com")</f>
        <v/>
      </c>
      <c r="C689" s="2" t="inlineStr">
        <is>
          <t>Unreachable</t>
        </is>
      </c>
      <c r="D689" s="2" t="inlineStr">
        <is>
          <t>N/A</t>
        </is>
      </c>
    </row>
    <row r="690">
      <c r="A690" s="2" t="inlineStr">
        <is>
          <t>roanefamilydental.com</t>
        </is>
      </c>
      <c r="B690" s="2">
        <f>HYPERLINK("http://roanefamilydental.com", "http://roanefamilydental.com")</f>
        <v/>
      </c>
      <c r="C690" s="2" t="inlineStr">
        <is>
          <t>Unreachable</t>
        </is>
      </c>
      <c r="D690" s="2" t="inlineStr">
        <is>
          <t>N/A</t>
        </is>
      </c>
    </row>
    <row r="691">
      <c r="A691" s="2" t="inlineStr">
        <is>
          <t>stbernardhs.com</t>
        </is>
      </c>
      <c r="B691" s="2">
        <f>HYPERLINK("http://stbernardhs.com", "http://stbernardhs.com")</f>
        <v/>
      </c>
      <c r="C691" s="2" t="inlineStr">
        <is>
          <t>Unreachable</t>
        </is>
      </c>
      <c r="D691" s="2" t="inlineStr">
        <is>
          <t>N/A</t>
        </is>
      </c>
    </row>
    <row r="692">
      <c r="A692" s="2" t="inlineStr">
        <is>
          <t>newleafsc.com</t>
        </is>
      </c>
      <c r="B692" s="2">
        <f>HYPERLINK("http://newleafsc.com", "http://newleafsc.com")</f>
        <v/>
      </c>
      <c r="C692" s="2" t="inlineStr">
        <is>
          <t>Unreachable</t>
        </is>
      </c>
      <c r="D692" s="2" t="inlineStr">
        <is>
          <t>N/A</t>
        </is>
      </c>
    </row>
    <row r="693">
      <c r="A693" s="2" t="inlineStr">
        <is>
          <t>voodooconsulting.com</t>
        </is>
      </c>
      <c r="B693" s="2">
        <f>HYPERLINK("http://voodooconsulting.com", "http://voodooconsulting.com")</f>
        <v/>
      </c>
      <c r="C693" s="2" t="inlineStr">
        <is>
          <t>Unreachable</t>
        </is>
      </c>
      <c r="D693" s="2" t="inlineStr">
        <is>
          <t>N/A</t>
        </is>
      </c>
    </row>
    <row r="694">
      <c r="A694" s="2" t="inlineStr">
        <is>
          <t>scoreboardmn.com</t>
        </is>
      </c>
      <c r="B694" s="2">
        <f>HYPERLINK("http://scoreboardmn.com", "http://scoreboardmn.com")</f>
        <v/>
      </c>
      <c r="C694" s="2" t="inlineStr">
        <is>
          <t>Unreachable</t>
        </is>
      </c>
      <c r="D694" s="2" t="inlineStr">
        <is>
          <t>N/A</t>
        </is>
      </c>
    </row>
    <row r="695">
      <c r="A695" s="3" t="inlineStr">
        <is>
          <t>manddbirdfarm.com</t>
        </is>
      </c>
      <c r="B695" s="3">
        <f>HYPERLINK("http://manddbirdfarm.com", "http://manddbirdfarm.com")</f>
        <v/>
      </c>
      <c r="C695" s="3" t="inlineStr">
        <is>
          <t>Reachable</t>
        </is>
      </c>
      <c r="D695" s="3" t="inlineStr">
        <is>
          <t>['grooming of nails, beak, and wings125Feather Treatment Bath60An']</t>
        </is>
      </c>
    </row>
    <row r="696">
      <c r="A696" s="4" t="inlineStr">
        <is>
          <t>leathercoatsetc.com</t>
        </is>
      </c>
      <c r="B696" s="4">
        <f>HYPERLINK("http://leathercoatsetc.com", "http://leathercoatsetc.com")</f>
        <v/>
      </c>
      <c r="C696" s="4" t="inlineStr">
        <is>
          <t>Reachable - No Addresses</t>
        </is>
      </c>
      <c r="D696" s="4" t="inlineStr">
        <is>
          <t>N/A</t>
        </is>
      </c>
    </row>
    <row r="697">
      <c r="A697" s="3" t="inlineStr">
        <is>
          <t>coxreels.com</t>
        </is>
      </c>
      <c r="B697" s="3">
        <f>HYPERLINK("http://coxreels.com", "http://coxreels.com")</f>
        <v/>
      </c>
      <c r="C697" s="3" t="inlineStr">
        <is>
          <t>Reachable</t>
        </is>
      </c>
      <c r="D697" s="3" t="inlineStr">
        <is>
          <t>['5865 S. Ash Ave. Tempe, AZ 85283', 'ncer and Reproductive Harm www.P65Wa']</t>
        </is>
      </c>
    </row>
    <row r="698">
      <c r="A698" s="3" t="inlineStr">
        <is>
          <t>promoviper.com</t>
        </is>
      </c>
      <c r="B698" s="3">
        <f>HYPERLINK("http://promoviper.com", "http://promoviper.com")</f>
        <v/>
      </c>
      <c r="C698" s="3" t="inlineStr">
        <is>
          <t>Reachable</t>
        </is>
      </c>
      <c r="D698" s="3" t="inlineStr">
        <is>
          <t>['1266 Post Rd, Hazlehurst, GA, 31539']</t>
        </is>
      </c>
    </row>
    <row r="699">
      <c r="A699" s="2" t="inlineStr">
        <is>
          <t>appcasual.net</t>
        </is>
      </c>
      <c r="B699" s="2">
        <f>HYPERLINK("http://appcasual.net", "http://appcasual.net")</f>
        <v/>
      </c>
      <c r="C699" s="2" t="inlineStr">
        <is>
          <t>Unreachable</t>
        </is>
      </c>
      <c r="D699" s="2" t="inlineStr">
        <is>
          <t>N/A</t>
        </is>
      </c>
    </row>
    <row r="700">
      <c r="A700" s="3" t="inlineStr">
        <is>
          <t>meditatingentrepreneur.com</t>
        </is>
      </c>
      <c r="B700" s="3">
        <f>HYPERLINK("http://meditatingentrepreneur.com", "http://meditatingentrepreneur.com")</f>
        <v/>
      </c>
      <c r="C700" s="3" t="inlineStr">
        <is>
          <t>Reachable</t>
        </is>
      </c>
      <c r="D700" s="3" t="inlineStr">
        <is>
          <t>['110 N. Court St. Fairfield, IA 52556']</t>
        </is>
      </c>
    </row>
    <row r="701">
      <c r="A701" s="3" t="inlineStr">
        <is>
          <t>silverminemotors.com</t>
        </is>
      </c>
      <c r="B701" s="3">
        <f>HYPERLINK("http://silverminemotors.com", "http://silverminemotors.com")</f>
        <v/>
      </c>
      <c r="C701" s="3" t="inlineStr">
        <is>
          <t>Reachable</t>
        </is>
      </c>
      <c r="D701" s="3" t="inlineStr">
        <is>
          <t>['and AUD Cocos Keeling Islands AUD Colombia USD', 'and EUR Isle of Man GBP Israel IL', 'and AUD Cocos Keeling Islands AUD Colombia USD', 'and EUR Isle of Man GBP Israel IL', '350z Infiniti g35LE']</t>
        </is>
      </c>
    </row>
    <row r="702">
      <c r="A702" s="2" t="inlineStr">
        <is>
          <t>fivedegreesconsulting.com</t>
        </is>
      </c>
      <c r="B702" s="2">
        <f>HYPERLINK("http://fivedegreesconsulting.com", "http://fivedegreesconsulting.com")</f>
        <v/>
      </c>
      <c r="C702" s="2" t="inlineStr">
        <is>
          <t>Unreachable</t>
        </is>
      </c>
      <c r="D702" s="2" t="inlineStr">
        <is>
          <t>N/A</t>
        </is>
      </c>
    </row>
    <row r="703">
      <c r="A703" s="4" t="inlineStr">
        <is>
          <t>greenelectricsolarsolutions.com</t>
        </is>
      </c>
      <c r="B703" s="4">
        <f>HYPERLINK("http://greenelectricsolarsolutions.com", "http://greenelectricsolarsolutions.com")</f>
        <v/>
      </c>
      <c r="C703" s="4" t="inlineStr">
        <is>
          <t>Reachable - No Addresses</t>
        </is>
      </c>
      <c r="D703" s="4" t="inlineStr">
        <is>
          <t>N/A</t>
        </is>
      </c>
    </row>
    <row r="704">
      <c r="A704" s="3" t="inlineStr">
        <is>
          <t>salesianhigh.org</t>
        </is>
      </c>
      <c r="B704" s="3">
        <f>HYPERLINK("http://salesianhigh.org", "http://salesianhigh.org")</f>
        <v/>
      </c>
      <c r="C704" s="3" t="inlineStr">
        <is>
          <t>Reachable</t>
        </is>
      </c>
      <c r="D704" s="3" t="inlineStr">
        <is>
          <t>['148 E. Main Street New Rochelle, NY 10801', 'h SchoolPresidents Dinner Journal50th']</t>
        </is>
      </c>
    </row>
    <row r="705">
      <c r="A705" s="4" t="inlineStr">
        <is>
          <t>fiba.net</t>
        </is>
      </c>
      <c r="B705" s="4">
        <f>HYPERLINK("http://fiba.net", "http://fiba.net")</f>
        <v/>
      </c>
      <c r="C705" s="4" t="inlineStr">
        <is>
          <t>Reachable - No Addresses</t>
        </is>
      </c>
      <c r="D705" s="4" t="inlineStr">
        <is>
          <t>N/A</t>
        </is>
      </c>
    </row>
    <row r="706">
      <c r="A706" s="3" t="inlineStr">
        <is>
          <t>billingssecuritycameras.com</t>
        </is>
      </c>
      <c r="B706" s="3">
        <f>HYPERLINK("http://billingssecuritycameras.com", "http://billingssecuritycameras.com")</f>
        <v/>
      </c>
      <c r="C706" s="3" t="inlineStr">
        <is>
          <t>Reachable</t>
        </is>
      </c>
      <c r="D706" s="3" t="inlineStr">
        <is>
          <t>['4069292162 Contact 230 Broadwater Ave Billings, MT 59101', '230 Broadwater Ave Billings, MT 59101']</t>
        </is>
      </c>
    </row>
    <row r="707">
      <c r="A707" s="3" t="inlineStr">
        <is>
          <t>div.energy</t>
        </is>
      </c>
      <c r="B707" s="3">
        <f>HYPERLINK("http://div.energy", "http://div.energy")</f>
        <v/>
      </c>
      <c r="C707" s="3" t="inlineStr">
        <is>
          <t>Reachable</t>
        </is>
      </c>
      <c r="D707" s="3" t="inlineStr">
        <is>
          <t>['57 VIEW PRESENTATION Latest News VIEW ALL NE', '2024 Diversified Energy Completes Crescent Pass Acquisition READ MO']</t>
        </is>
      </c>
    </row>
    <row r="708">
      <c r="A708" s="2" t="inlineStr">
        <is>
          <t>valentbiosciences.com</t>
        </is>
      </c>
      <c r="B708" s="2">
        <f>HYPERLINK("http://valentbiosciences.com", "http://valentbiosciences.com")</f>
        <v/>
      </c>
      <c r="C708" s="2" t="inlineStr">
        <is>
          <t>Unreachable</t>
        </is>
      </c>
      <c r="D708" s="2" t="inlineStr">
        <is>
          <t>N/A</t>
        </is>
      </c>
    </row>
    <row r="709">
      <c r="A709" s="4" t="inlineStr">
        <is>
          <t>switcheyecenter.com</t>
        </is>
      </c>
      <c r="B709" s="4">
        <f>HYPERLINK("http://switcheyecenter.com", "http://switcheyecenter.com")</f>
        <v/>
      </c>
      <c r="C709" s="4" t="inlineStr">
        <is>
          <t>Reachable - No Addresses</t>
        </is>
      </c>
      <c r="D709" s="4" t="inlineStr">
        <is>
          <t>N/A</t>
        </is>
      </c>
    </row>
    <row r="710">
      <c r="A710" s="3" t="inlineStr">
        <is>
          <t>henges.com</t>
        </is>
      </c>
      <c r="B710" s="3">
        <f>HYPERLINK("http://henges.com", "http://henges.com")</f>
        <v/>
      </c>
      <c r="C710" s="3" t="inlineStr">
        <is>
          <t>Reachable</t>
        </is>
      </c>
      <c r="D710" s="3" t="inlineStr">
        <is>
          <t>['3142916600 4133 Shoreline Drive Earth City, Missouri 63045']</t>
        </is>
      </c>
    </row>
    <row r="711">
      <c r="A711" s="2" t="inlineStr">
        <is>
          <t>tkimages.com</t>
        </is>
      </c>
      <c r="B711" s="2">
        <f>HYPERLINK("http://tkimages.com", "http://tkimages.com")</f>
        <v/>
      </c>
      <c r="C711" s="2" t="inlineStr">
        <is>
          <t>Unreachable</t>
        </is>
      </c>
      <c r="D711" s="2" t="inlineStr">
        <is>
          <t>N/A</t>
        </is>
      </c>
    </row>
    <row r="712">
      <c r="A712" s="4" t="inlineStr">
        <is>
          <t>canceriq.com</t>
        </is>
      </c>
      <c r="B712" s="4">
        <f>HYPERLINK("http://canceriq.com", "http://canceriq.com")</f>
        <v/>
      </c>
      <c r="C712" s="4" t="inlineStr">
        <is>
          <t>Reachable - No Addresses</t>
        </is>
      </c>
      <c r="D712" s="4" t="inlineStr">
        <is>
          <t>N/A</t>
        </is>
      </c>
    </row>
    <row r="713">
      <c r="A713" s="3" t="inlineStr">
        <is>
          <t>tapestrips.com</t>
        </is>
      </c>
      <c r="B713" s="3">
        <f>HYPERLINK("http://tapestrips.com", "http://tapestrips.com")</f>
        <v/>
      </c>
      <c r="C713" s="3" t="inlineStr">
        <is>
          <t>Reachable</t>
        </is>
      </c>
      <c r="D713" s="3" t="inlineStr">
        <is>
          <t>['405 Orchard Street, Antioch, IL, 60002']</t>
        </is>
      </c>
    </row>
    <row r="714">
      <c r="A714" s="4" t="inlineStr">
        <is>
          <t>springshare.com</t>
        </is>
      </c>
      <c r="B714" s="4">
        <f>HYPERLINK("http://springshare.com", "http://springshare.com")</f>
        <v/>
      </c>
      <c r="C714" s="4" t="inlineStr">
        <is>
          <t>Reachable - No Addresses</t>
        </is>
      </c>
      <c r="D714" s="4" t="inlineStr">
        <is>
          <t>N/A</t>
        </is>
      </c>
    </row>
    <row r="715">
      <c r="A715" s="2" t="inlineStr">
        <is>
          <t>teladata.com</t>
        </is>
      </c>
      <c r="B715" s="2">
        <f>HYPERLINK("http://teladata.com", "http://teladata.com")</f>
        <v/>
      </c>
      <c r="C715" s="2" t="inlineStr">
        <is>
          <t>Unreachable</t>
        </is>
      </c>
      <c r="D715" s="2" t="inlineStr">
        <is>
          <t>N/A</t>
        </is>
      </c>
    </row>
    <row r="716">
      <c r="A716" s="4" t="inlineStr">
        <is>
          <t>spencercreativegroup.com</t>
        </is>
      </c>
      <c r="B716" s="4">
        <f>HYPERLINK("http://spencercreativegroup.com", "http://spencercreativegroup.com")</f>
        <v/>
      </c>
      <c r="C716" s="4" t="inlineStr">
        <is>
          <t>Reachable - No Addresses</t>
        </is>
      </c>
      <c r="D716" s="4" t="inlineStr">
        <is>
          <t>N/A</t>
        </is>
      </c>
    </row>
    <row r="717">
      <c r="A717" s="3" t="inlineStr">
        <is>
          <t>parkwaytoyota.com</t>
        </is>
      </c>
      <c r="B717" s="3">
        <f>HYPERLINK("http://parkwaytoyota.com", "http://parkwaytoyota.com")</f>
        <v/>
      </c>
      <c r="C717" s="3" t="inlineStr">
        <is>
          <t>Reachable</t>
        </is>
      </c>
      <c r="D717" s="3" t="inlineStr">
        <is>
          <t>['ule Service Explore inventory New168Re']</t>
        </is>
      </c>
    </row>
    <row r="718">
      <c r="A718" s="2" t="inlineStr">
        <is>
          <t>airform.co</t>
        </is>
      </c>
      <c r="B718" s="2">
        <f>HYPERLINK("http://airform.co", "http://airform.co")</f>
        <v/>
      </c>
      <c r="C718" s="2" t="inlineStr">
        <is>
          <t>Unreachable</t>
        </is>
      </c>
      <c r="D718" s="2" t="inlineStr">
        <is>
          <t>N/A</t>
        </is>
      </c>
    </row>
    <row r="719">
      <c r="A719" s="4" t="inlineStr">
        <is>
          <t>sureleader.com</t>
        </is>
      </c>
      <c r="B719" s="4">
        <f>HYPERLINK("http://sureleader.com", "http://sureleader.com")</f>
        <v/>
      </c>
      <c r="C719" s="4" t="inlineStr">
        <is>
          <t>Reachable - No Addresses</t>
        </is>
      </c>
      <c r="D719" s="4" t="inlineStr">
        <is>
          <t>N/A</t>
        </is>
      </c>
    </row>
    <row r="720">
      <c r="A720" s="2" t="inlineStr">
        <is>
          <t>tomgillam.com</t>
        </is>
      </c>
      <c r="B720" s="2">
        <f>HYPERLINK("http://tomgillam.com", "http://tomgillam.com")</f>
        <v/>
      </c>
      <c r="C720" s="2" t="inlineStr">
        <is>
          <t>Unreachable</t>
        </is>
      </c>
      <c r="D720" s="2" t="inlineStr">
        <is>
          <t>N/A</t>
        </is>
      </c>
    </row>
    <row r="721">
      <c r="A721" s="2" t="inlineStr">
        <is>
          <t>merchantportfolios.com</t>
        </is>
      </c>
      <c r="B721" s="2">
        <f>HYPERLINK("http://merchantportfolios.com", "http://merchantportfolios.com")</f>
        <v/>
      </c>
      <c r="C721" s="2" t="inlineStr">
        <is>
          <t>Unreachable</t>
        </is>
      </c>
      <c r="D721" s="2" t="inlineStr">
        <is>
          <t>N/A</t>
        </is>
      </c>
    </row>
    <row r="722">
      <c r="A722" s="3" t="inlineStr">
        <is>
          <t>bootleggerlasvegas.com</t>
        </is>
      </c>
      <c r="B722" s="3">
        <f>HYPERLINK("http://bootleggerlasvegas.com", "http://bootleggerlasvegas.com")</f>
        <v/>
      </c>
      <c r="C722" s="3" t="inlineStr">
        <is>
          <t>Reachable</t>
        </is>
      </c>
      <c r="D722" s="3" t="inlineStr">
        <is>
          <t>['7700 Las Vegas Blvd South Strip Las Vegas NV 89123', '7700 Las Vegas Blvd S. Las Vegas NV 89123']</t>
        </is>
      </c>
    </row>
    <row r="723">
      <c r="A723" s="3" t="inlineStr">
        <is>
          <t>mojenta.com</t>
        </is>
      </c>
      <c r="B723" s="3">
        <f>HYPERLINK("http://mojenta.com", "http://mojenta.com")</f>
        <v/>
      </c>
      <c r="C723" s="3" t="inlineStr">
        <is>
          <t>Reachable</t>
        </is>
      </c>
      <c r="D723" s="3" t="inlineStr">
        <is>
          <t>['3 Reasons for Our Rebrand View Post MS']</t>
        </is>
      </c>
    </row>
    <row r="724">
      <c r="A724" s="3" t="inlineStr">
        <is>
          <t>sherinixonteam.com</t>
        </is>
      </c>
      <c r="B724" s="3">
        <f>HYPERLINK("http://sherinixonteam.com", "http://sherinixonteam.com")</f>
        <v/>
      </c>
      <c r="C724" s="3" t="inlineStr">
        <is>
          <t>Reachable</t>
        </is>
      </c>
      <c r="D724" s="3" t="inlineStr">
        <is>
          <t>['63 Guides Hilton Head Island, SC Bluffton, SC', '8 Lafayette Place, Suite 203, Hiton Head Island, SC 29926']</t>
        </is>
      </c>
    </row>
    <row r="725">
      <c r="A725" s="3" t="inlineStr">
        <is>
          <t>synpoly.com</t>
        </is>
      </c>
      <c r="B725" s="3">
        <f>HYPERLINK("http://synpoly.com", "http://synpoly.com")</f>
        <v/>
      </c>
      <c r="C725" s="3" t="inlineStr">
        <is>
          <t>Reachable</t>
        </is>
      </c>
      <c r="D725" s="3" t="inlineStr">
        <is>
          <t>['69 Sugar Land, TEXAS 77487']</t>
        </is>
      </c>
    </row>
    <row r="726">
      <c r="A726" s="4" t="inlineStr">
        <is>
          <t>vkhall-law.com</t>
        </is>
      </c>
      <c r="B726" s="4">
        <f>HYPERLINK("http://vkhall-law.com", "http://vkhall-law.com")</f>
        <v/>
      </c>
      <c r="C726" s="4" t="inlineStr">
        <is>
          <t>Reachable - No Addresses</t>
        </is>
      </c>
      <c r="D726" s="4" t="inlineStr">
        <is>
          <t>N/A</t>
        </is>
      </c>
    </row>
    <row r="727">
      <c r="A727" s="4" t="inlineStr">
        <is>
          <t>usfaiu.com</t>
        </is>
      </c>
      <c r="B727" s="4">
        <f>HYPERLINK("http://usfaiu.com", "http://usfaiu.com")</f>
        <v/>
      </c>
      <c r="C727" s="4" t="inlineStr">
        <is>
          <t>Reachable - No Addresses</t>
        </is>
      </c>
      <c r="D727" s="4" t="inlineStr">
        <is>
          <t>N/A</t>
        </is>
      </c>
    </row>
    <row r="728">
      <c r="A728" s="3" t="inlineStr">
        <is>
          <t>wheelalignmenttorrance.com</t>
        </is>
      </c>
      <c r="B728" s="3">
        <f>HYPERLINK("http://wheelalignmenttorrance.com", "http://wheelalignmenttorrance.com")</f>
        <v/>
      </c>
      <c r="C728" s="3" t="inlineStr">
        <is>
          <t>Reachable</t>
        </is>
      </c>
      <c r="D728" s="3" t="inlineStr">
        <is>
          <t>['1 WHEELS NEW ARRIVAL...AV25 SUVs Light Trucks Tires AVID', 'and Repair Center in Torrance California 90501']</t>
        </is>
      </c>
    </row>
    <row r="729">
      <c r="A729" s="2" t="inlineStr">
        <is>
          <t>plurfectinc.com</t>
        </is>
      </c>
      <c r="B729" s="2">
        <f>HYPERLINK("http://plurfectinc.com", "http://plurfectinc.com")</f>
        <v/>
      </c>
      <c r="C729" s="2" t="inlineStr">
        <is>
          <t>Unreachable</t>
        </is>
      </c>
      <c r="D729" s="2" t="inlineStr">
        <is>
          <t>N/A</t>
        </is>
      </c>
    </row>
    <row r="730">
      <c r="A730" s="2" t="inlineStr">
        <is>
          <t>harborlightsri.com</t>
        </is>
      </c>
      <c r="B730" s="2">
        <f>HYPERLINK("http://harborlightsri.com", "http://harborlightsri.com")</f>
        <v/>
      </c>
      <c r="C730" s="2" t="inlineStr">
        <is>
          <t>Unreachable</t>
        </is>
      </c>
      <c r="D730" s="2" t="inlineStr">
        <is>
          <t>N/A</t>
        </is>
      </c>
    </row>
    <row r="731">
      <c r="A731" s="3" t="inlineStr">
        <is>
          <t>gokeyless.com</t>
        </is>
      </c>
      <c r="B731" s="3">
        <f>HYPERLINK("http://gokeyless.com", "http://gokeyless.com")</f>
        <v/>
      </c>
      <c r="C731" s="3" t="inlineStr">
        <is>
          <t>Reachable</t>
        </is>
      </c>
      <c r="D731" s="3" t="inlineStr">
        <is>
          <t>['955 Mound Road Miamisburg, OH 45342']</t>
        </is>
      </c>
    </row>
    <row r="732">
      <c r="A732" s="3" t="inlineStr">
        <is>
          <t>tcors.com</t>
        </is>
      </c>
      <c r="B732" s="3">
        <f>HYPERLINK("http://tcors.com", "http://tcors.com")</f>
        <v/>
      </c>
      <c r="C732" s="3" t="inlineStr">
        <is>
          <t>Reachable</t>
        </is>
      </c>
      <c r="D732" s="3" t="inlineStr">
        <is>
          <t>['and Use Estate Planning Probate EMS', '43 Broad Street P.O. Box 58 New London, CT 06320', 'and Use Estate Planning Probate EMS']</t>
        </is>
      </c>
    </row>
    <row r="733">
      <c r="A733" s="4" t="inlineStr">
        <is>
          <t>stonearchcapital.com</t>
        </is>
      </c>
      <c r="B733" s="4">
        <f>HYPERLINK("http://stonearchcapital.com", "http://stonearchcapital.com")</f>
        <v/>
      </c>
      <c r="C733" s="4" t="inlineStr">
        <is>
          <t>Reachable - No Addresses</t>
        </is>
      </c>
      <c r="D733" s="4" t="inlineStr">
        <is>
          <t>N/A</t>
        </is>
      </c>
    </row>
    <row r="734">
      <c r="A734" s="4" t="inlineStr">
        <is>
          <t>fmsymphony.org</t>
        </is>
      </c>
      <c r="B734" s="4">
        <f>HYPERLINK("http://fmsymphony.org", "http://fmsymphony.org")</f>
        <v/>
      </c>
      <c r="C734" s="4" t="inlineStr">
        <is>
          <t>Reachable - No Addresses</t>
        </is>
      </c>
      <c r="D734" s="4" t="inlineStr">
        <is>
          <t>N/A</t>
        </is>
      </c>
    </row>
    <row r="735">
      <c r="A735" s="4" t="inlineStr">
        <is>
          <t>gtownradio.com</t>
        </is>
      </c>
      <c r="B735" s="4">
        <f>HYPERLINK("http://gtownradio.com", "http://gtownradio.com")</f>
        <v/>
      </c>
      <c r="C735" s="4" t="inlineStr">
        <is>
          <t>Reachable - No Addresses</t>
        </is>
      </c>
      <c r="D735" s="4" t="inlineStr">
        <is>
          <t>N/A</t>
        </is>
      </c>
    </row>
    <row r="736">
      <c r="A736" s="2" t="inlineStr">
        <is>
          <t>marylandlanguage.com</t>
        </is>
      </c>
      <c r="B736" s="2">
        <f>HYPERLINK("http://marylandlanguage.com", "http://marylandlanguage.com")</f>
        <v/>
      </c>
      <c r="C736" s="2" t="inlineStr">
        <is>
          <t>Unreachable</t>
        </is>
      </c>
      <c r="D736" s="2" t="inlineStr">
        <is>
          <t>N/A</t>
        </is>
      </c>
    </row>
    <row r="737">
      <c r="A737" s="4" t="inlineStr">
        <is>
          <t>jankeco.com</t>
        </is>
      </c>
      <c r="B737" s="4">
        <f>HYPERLINK("http://jankeco.com", "http://jankeco.com")</f>
        <v/>
      </c>
      <c r="C737" s="4" t="inlineStr">
        <is>
          <t>Reachable - No Addresses</t>
        </is>
      </c>
      <c r="D737" s="4" t="inlineStr">
        <is>
          <t>N/A</t>
        </is>
      </c>
    </row>
    <row r="738">
      <c r="A738" s="2" t="inlineStr">
        <is>
          <t>millerconsultants.com</t>
        </is>
      </c>
      <c r="B738" s="2">
        <f>HYPERLINK("http://millerconsultants.com", "http://millerconsultants.com")</f>
        <v/>
      </c>
      <c r="C738" s="2" t="inlineStr">
        <is>
          <t>Unreachable</t>
        </is>
      </c>
      <c r="D738" s="2" t="inlineStr">
        <is>
          <t>N/A</t>
        </is>
      </c>
    </row>
    <row r="739">
      <c r="A739" s="4" t="inlineStr">
        <is>
          <t>tradingpinsdirect.com</t>
        </is>
      </c>
      <c r="B739" s="4">
        <f>HYPERLINK("http://tradingpinsdirect.com", "http://tradingpinsdirect.com")</f>
        <v/>
      </c>
      <c r="C739" s="4" t="inlineStr">
        <is>
          <t>Reachable - No Addresses</t>
        </is>
      </c>
      <c r="D739" s="4" t="inlineStr">
        <is>
          <t>N/A</t>
        </is>
      </c>
    </row>
    <row r="740">
      <c r="A740" s="4" t="inlineStr">
        <is>
          <t>blueprinthomeinspection.com</t>
        </is>
      </c>
      <c r="B740" s="4">
        <f>HYPERLINK("http://blueprinthomeinspection.com", "http://blueprinthomeinspection.com")</f>
        <v/>
      </c>
      <c r="C740" s="4" t="inlineStr">
        <is>
          <t>Reachable - No Addresses</t>
        </is>
      </c>
      <c r="D740" s="4" t="inlineStr">
        <is>
          <t>N/A</t>
        </is>
      </c>
    </row>
    <row r="741">
      <c r="A741" s="4" t="inlineStr">
        <is>
          <t>spokenwordimages.com</t>
        </is>
      </c>
      <c r="B741" s="4">
        <f>HYPERLINK("http://spokenwordimages.com", "http://spokenwordimages.com")</f>
        <v/>
      </c>
      <c r="C741" s="4" t="inlineStr">
        <is>
          <t>Reachable - No Addresses</t>
        </is>
      </c>
      <c r="D741" s="4" t="inlineStr">
        <is>
          <t>N/A</t>
        </is>
      </c>
    </row>
    <row r="742">
      <c r="A742" s="2" t="inlineStr">
        <is>
          <t>toandr.com</t>
        </is>
      </c>
      <c r="B742" s="2">
        <f>HYPERLINK("http://toandr.com", "http://toandr.com")</f>
        <v/>
      </c>
      <c r="C742" s="2" t="inlineStr">
        <is>
          <t>Unreachable</t>
        </is>
      </c>
      <c r="D742" s="2" t="inlineStr">
        <is>
          <t>N/A</t>
        </is>
      </c>
    </row>
    <row r="743">
      <c r="A743" s="2" t="inlineStr">
        <is>
          <t>amerifirstloan.com</t>
        </is>
      </c>
      <c r="B743" s="2">
        <f>HYPERLINK("http://amerifirstloan.com", "http://amerifirstloan.com")</f>
        <v/>
      </c>
      <c r="C743" s="2" t="inlineStr">
        <is>
          <t>Unreachable</t>
        </is>
      </c>
      <c r="D743" s="2" t="inlineStr">
        <is>
          <t>N/A</t>
        </is>
      </c>
    </row>
    <row r="744">
      <c r="A744" s="4" t="inlineStr">
        <is>
          <t>ranking-konzept.de</t>
        </is>
      </c>
      <c r="B744" s="4">
        <f>HYPERLINK("http://ranking-konzept.de", "http://ranking-konzept.de")</f>
        <v/>
      </c>
      <c r="C744" s="4" t="inlineStr">
        <is>
          <t>Reachable - No Addresses</t>
        </is>
      </c>
      <c r="D744" s="4" t="inlineStr">
        <is>
          <t>N/A</t>
        </is>
      </c>
    </row>
    <row r="745">
      <c r="A745" s="3" t="inlineStr">
        <is>
          <t>scadametrics.com</t>
        </is>
      </c>
      <c r="B745" s="3">
        <f>HYPERLINK("http://scadametrics.com", "http://scadametrics.com")</f>
        <v/>
      </c>
      <c r="C745" s="3" t="inlineStr">
        <is>
          <t>Reachable</t>
        </is>
      </c>
      <c r="D745" s="3" t="inlineStr">
        <is>
          <t>['and manufactured at our facility in St. Louis, Missouri']</t>
        </is>
      </c>
    </row>
    <row r="746">
      <c r="A746" s="2" t="inlineStr">
        <is>
          <t>joejohnstattoos.com</t>
        </is>
      </c>
      <c r="B746" s="2">
        <f>HYPERLINK("http://joejohnstattoos.com", "http://joejohnstattoos.com")</f>
        <v/>
      </c>
      <c r="C746" s="2" t="inlineStr">
        <is>
          <t>Unreachable</t>
        </is>
      </c>
      <c r="D746" s="2" t="inlineStr">
        <is>
          <t>N/A</t>
        </is>
      </c>
    </row>
    <row r="747">
      <c r="A747" s="3" t="inlineStr">
        <is>
          <t>caribbean-sea.org</t>
        </is>
      </c>
      <c r="B747" s="3">
        <f>HYPERLINK("http://caribbean-sea.org", "http://caribbean-sea.org")</f>
        <v/>
      </c>
      <c r="C747" s="3" t="inlineStr">
        <is>
          <t>Reachable</t>
        </is>
      </c>
      <c r="D747" s="3" t="inlineStr">
        <is>
          <t>['1510 Riverside Drive Chattannooga, Tennessee 37406']</t>
        </is>
      </c>
    </row>
    <row r="748">
      <c r="A748" s="4" t="inlineStr">
        <is>
          <t>rek-ins.com</t>
        </is>
      </c>
      <c r="B748" s="4">
        <f>HYPERLINK("http://rek-ins.com", "http://rek-ins.com")</f>
        <v/>
      </c>
      <c r="C748" s="4" t="inlineStr">
        <is>
          <t>Reachable - No Addresses</t>
        </is>
      </c>
      <c r="D748" s="4" t="inlineStr">
        <is>
          <t>N/A</t>
        </is>
      </c>
    </row>
    <row r="749">
      <c r="A749" s="3" t="inlineStr">
        <is>
          <t>usmrc.org</t>
        </is>
      </c>
      <c r="B749" s="3">
        <f>HYPERLINK("http://usmrc.org", "http://usmrc.org")</f>
        <v/>
      </c>
      <c r="C749" s="3" t="inlineStr">
        <is>
          <t>Reachable</t>
        </is>
      </c>
      <c r="D749" s="3" t="inlineStr">
        <is>
          <t>['344 Aquidneck Avenue Middletown, RI 02842']</t>
        </is>
      </c>
    </row>
    <row r="750">
      <c r="A750" s="2" t="inlineStr">
        <is>
          <t>accu-profile.com</t>
        </is>
      </c>
      <c r="B750" s="2">
        <f>HYPERLINK("http://accu-profile.com", "http://accu-profile.com")</f>
        <v/>
      </c>
      <c r="C750" s="2" t="inlineStr">
        <is>
          <t>Unreachable</t>
        </is>
      </c>
      <c r="D750" s="2" t="inlineStr">
        <is>
          <t>N/A</t>
        </is>
      </c>
    </row>
    <row r="751">
      <c r="A751" s="2" t="inlineStr">
        <is>
          <t>chrislowry.com</t>
        </is>
      </c>
      <c r="B751" s="2">
        <f>HYPERLINK("http://chrislowry.com", "http://chrislowry.com")</f>
        <v/>
      </c>
      <c r="C751" s="2" t="inlineStr">
        <is>
          <t>Unreachable</t>
        </is>
      </c>
      <c r="D751" s="2" t="inlineStr">
        <is>
          <t>N/A</t>
        </is>
      </c>
    </row>
    <row r="752">
      <c r="A752" s="2" t="inlineStr">
        <is>
          <t>innocon.com</t>
        </is>
      </c>
      <c r="B752" s="2">
        <f>HYPERLINK("http://innocon.com", "http://innocon.com")</f>
        <v/>
      </c>
      <c r="C752" s="2" t="inlineStr">
        <is>
          <t>Unreachable</t>
        </is>
      </c>
      <c r="D752" s="2" t="inlineStr">
        <is>
          <t>N/A</t>
        </is>
      </c>
    </row>
    <row r="753">
      <c r="A753" s="3" t="inlineStr">
        <is>
          <t>artslettersandnumbers.com</t>
        </is>
      </c>
      <c r="B753" s="3">
        <f>HYPERLINK("http://artslettersandnumbers.com", "http://artslettersandnumbers.com")</f>
        <v/>
      </c>
      <c r="C753" s="3" t="inlineStr">
        <is>
          <t>Reachable</t>
        </is>
      </c>
      <c r="D753" s="3" t="inlineStr">
        <is>
          <t>['1548 Burden Lake Rd, Averill Park, NY']</t>
        </is>
      </c>
    </row>
    <row r="754">
      <c r="A754" s="4" t="inlineStr">
        <is>
          <t>clandestinodining.com</t>
        </is>
      </c>
      <c r="B754" s="4">
        <f>HYPERLINK("http://clandestinodining.com", "http://clandestinodining.com")</f>
        <v/>
      </c>
      <c r="C754" s="4" t="inlineStr">
        <is>
          <t>Reachable - No Addresses</t>
        </is>
      </c>
      <c r="D754" s="4" t="inlineStr">
        <is>
          <t>N/A</t>
        </is>
      </c>
    </row>
    <row r="755">
      <c r="A755" s="4" t="inlineStr">
        <is>
          <t>silverlakepress.net</t>
        </is>
      </c>
      <c r="B755" s="4">
        <f>HYPERLINK("http://silverlakepress.net", "http://silverlakepress.net")</f>
        <v/>
      </c>
      <c r="C755" s="4" t="inlineStr">
        <is>
          <t>Reachable - No Addresses</t>
        </is>
      </c>
      <c r="D755" s="4" t="inlineStr">
        <is>
          <t>N/A</t>
        </is>
      </c>
    </row>
    <row r="756">
      <c r="A756" s="3" t="inlineStr">
        <is>
          <t>tri-starmechanical.com</t>
        </is>
      </c>
      <c r="B756" s="3">
        <f>HYPERLINK("http://tri-starmechanical.com", "http://tri-starmechanical.com")</f>
        <v/>
      </c>
      <c r="C756" s="3" t="inlineStr">
        <is>
          <t>Reachable</t>
        </is>
      </c>
      <c r="D756" s="3" t="inlineStr">
        <is>
          <t>['and service in the Chicago Land area.Larry GandyTHERMOK']</t>
        </is>
      </c>
    </row>
    <row r="757">
      <c r="A757" s="4" t="inlineStr">
        <is>
          <t>vbclink.com</t>
        </is>
      </c>
      <c r="B757" s="4">
        <f>HYPERLINK("http://vbclink.com", "http://vbclink.com")</f>
        <v/>
      </c>
      <c r="C757" s="4" t="inlineStr">
        <is>
          <t>Reachable - No Addresses</t>
        </is>
      </c>
      <c r="D757" s="4" t="inlineStr">
        <is>
          <t>N/A</t>
        </is>
      </c>
    </row>
    <row r="758">
      <c r="A758" s="3" t="inlineStr">
        <is>
          <t>veteransrebuildinglife.org</t>
        </is>
      </c>
      <c r="B758" s="3">
        <f>HYPERLINK("http://veteransrebuildinglife.org", "http://veteransrebuildinglife.org")</f>
        <v/>
      </c>
      <c r="C758" s="3" t="inlineStr">
        <is>
          <t>Reachable</t>
        </is>
      </c>
      <c r="D758" s="3" t="inlineStr">
        <is>
          <t>['and press enter to search WHO MISSION FAQS MEMORIAL WHAT CHIL', '2024 Veterans Rebuilding Life WHO MISSION FAQS MEMORIAL WHAT CHIL']</t>
        </is>
      </c>
    </row>
    <row r="759">
      <c r="A759" s="4" t="inlineStr">
        <is>
          <t>mimivax.com</t>
        </is>
      </c>
      <c r="B759" s="4">
        <f>HYPERLINK("http://mimivax.com", "http://mimivax.com")</f>
        <v/>
      </c>
      <c r="C759" s="4" t="inlineStr">
        <is>
          <t>Reachable - No Addresses</t>
        </is>
      </c>
      <c r="D759" s="4" t="inlineStr">
        <is>
          <t>N/A</t>
        </is>
      </c>
    </row>
    <row r="760">
      <c r="A760" s="2" t="inlineStr">
        <is>
          <t>bmbeans.com</t>
        </is>
      </c>
      <c r="B760" s="2">
        <f>HYPERLINK("http://bmbeans.com", "http://bmbeans.com")</f>
        <v/>
      </c>
      <c r="C760" s="2" t="inlineStr">
        <is>
          <t>Unreachable</t>
        </is>
      </c>
      <c r="D760" s="2" t="inlineStr">
        <is>
          <t>N/A</t>
        </is>
      </c>
    </row>
    <row r="761">
      <c r="A761" s="2" t="inlineStr">
        <is>
          <t>oregonsportshall.org</t>
        </is>
      </c>
      <c r="B761" s="2">
        <f>HYPERLINK("http://oregonsportshall.org", "http://oregonsportshall.org")</f>
        <v/>
      </c>
      <c r="C761" s="2" t="inlineStr">
        <is>
          <t>Unreachable</t>
        </is>
      </c>
      <c r="D761" s="2" t="inlineStr">
        <is>
          <t>N/A</t>
        </is>
      </c>
    </row>
    <row r="762">
      <c r="A762" s="3" t="inlineStr">
        <is>
          <t>barefootinternational.com</t>
        </is>
      </c>
      <c r="B762" s="3">
        <f>HYPERLINK("http://barefootinternational.com", "http://barefootinternational.com")</f>
        <v/>
      </c>
      <c r="C762" s="3" t="inlineStr">
        <is>
          <t>Reachable</t>
        </is>
      </c>
      <c r="D762" s="3" t="inlineStr">
        <is>
          <t>['3879 North Richards St.Milwaukee, WI53212']</t>
        </is>
      </c>
    </row>
    <row r="763">
      <c r="A763" s="3" t="inlineStr">
        <is>
          <t>airservicesco.com</t>
        </is>
      </c>
      <c r="B763" s="3">
        <f>HYPERLINK("http://airservicesco.com", "http://airservicesco.com")</f>
        <v/>
      </c>
      <c r="C763" s="3" t="inlineStr">
        <is>
          <t>Reachable</t>
        </is>
      </c>
      <c r="D763" s="3" t="inlineStr">
        <is>
          <t>['211 Seegers Avenue Elk Grove Village, IL 60007', '847 7252100 COVID19 STATEMENT 6914 Forest Hills Road Loves Park, IL 61111', '815 6333555 2467 S. 170th Street New Berlin, WI 53151']</t>
        </is>
      </c>
    </row>
    <row r="764">
      <c r="A764" s="3" t="inlineStr">
        <is>
          <t>deltaglobalinvestments.com</t>
        </is>
      </c>
      <c r="B764" s="3">
        <f>HYPERLINK("http://deltaglobalinvestments.com", "http://deltaglobalinvestments.com")</f>
        <v/>
      </c>
      <c r="C764" s="3" t="inlineStr">
        <is>
          <t>Reachable</t>
        </is>
      </c>
      <c r="D764" s="3" t="inlineStr">
        <is>
          <t>['579 Main St., Bolton, MA 01740']</t>
        </is>
      </c>
    </row>
    <row r="765">
      <c r="A765" s="2" t="inlineStr">
        <is>
          <t>aurorak12.org</t>
        </is>
      </c>
      <c r="B765" s="2">
        <f>HYPERLINK("http://aurorak12.org", "http://aurorak12.org")</f>
        <v/>
      </c>
      <c r="C765" s="2" t="inlineStr">
        <is>
          <t>Unreachable</t>
        </is>
      </c>
      <c r="D765" s="2" t="inlineStr">
        <is>
          <t>N/A</t>
        </is>
      </c>
    </row>
    <row r="766">
      <c r="A766" s="3" t="inlineStr">
        <is>
          <t>thevillahome.com</t>
        </is>
      </c>
      <c r="B766" s="3">
        <f>HYPERLINK("http://thevillahome.com", "http://thevillahome.com")</f>
        <v/>
      </c>
      <c r="C766" s="3" t="inlineStr">
        <is>
          <t>Reachable</t>
        </is>
      </c>
      <c r="D766" s="3" t="inlineStr">
        <is>
          <t>['562 2994940 12565 Downey Ave, Downey, CA 90242']</t>
        </is>
      </c>
    </row>
    <row r="767">
      <c r="A767" s="2" t="inlineStr">
        <is>
          <t>ateras.com</t>
        </is>
      </c>
      <c r="B767" s="2">
        <f>HYPERLINK("http://ateras.com", "http://ateras.com")</f>
        <v/>
      </c>
      <c r="C767" s="2" t="inlineStr">
        <is>
          <t>Unreachable</t>
        </is>
      </c>
      <c r="D767" s="2" t="inlineStr">
        <is>
          <t>N/A</t>
        </is>
      </c>
    </row>
    <row r="768">
      <c r="A768" s="4" t="inlineStr">
        <is>
          <t>shellblack.com</t>
        </is>
      </c>
      <c r="B768" s="4">
        <f>HYPERLINK("http://shellblack.com", "http://shellblack.com")</f>
        <v/>
      </c>
      <c r="C768" s="4" t="inlineStr">
        <is>
          <t>Reachable - No Addresses</t>
        </is>
      </c>
      <c r="D768" s="4" t="inlineStr">
        <is>
          <t>N/A</t>
        </is>
      </c>
    </row>
    <row r="769">
      <c r="A769" s="3" t="inlineStr">
        <is>
          <t>brooksidechapelfh.com</t>
        </is>
      </c>
      <c r="B769" s="3">
        <f>HYPERLINK("http://brooksidechapelfh.com", "http://brooksidechapelfh.com")</f>
        <v/>
      </c>
      <c r="C769" s="3" t="inlineStr">
        <is>
          <t>Reachable</t>
        </is>
      </c>
      <c r="D769" s="3" t="inlineStr">
        <is>
          <t>['116 Main Street Plaistow, New Hampshire 03865']</t>
        </is>
      </c>
    </row>
    <row r="770">
      <c r="A770" s="3" t="inlineStr">
        <is>
          <t>turntablelab.com</t>
        </is>
      </c>
      <c r="B770" s="3">
        <f>HYPERLINK("http://turntablelab.com", "http://turntablelab.com")</f>
        <v/>
      </c>
      <c r="C770" s="3" t="inlineStr">
        <is>
          <t>Reachable</t>
        </is>
      </c>
      <c r="D770" s="3" t="inlineStr">
        <is>
          <t>['2009 Girls Album Vinyl LP PREORDE', '3 extra tracks Portishead Roseland NY', '100 300 Sony PSLX310BT', 'w automatic operation Bluetooth, approachable price point Sony PSLX310BT', 'eryday listening entrylevel DJs, updated model AudioTechnica ATLP120XU', 'S upgraded improved model of ATLP120US', 'r icon stepup entry level model, fully automatic, upgradeable stylus AudioTechnica ATLP70XB', 'estselling entrylevel turntable, automatic play, compact AudioTechnica ATLP60XB', 'w wireless connectivity update, special colorway AudioTechnica ATLP60XB', 'w automatic operation Bluetooth, approachable price point Sony PSLX310BT']</t>
        </is>
      </c>
    </row>
    <row r="771">
      <c r="A771" s="3" t="inlineStr">
        <is>
          <t>rodneyyoungphotography.com</t>
        </is>
      </c>
      <c r="B771" s="3">
        <f>HYPERLINK("http://rodneyyoungphotography.com", "http://rodneyyoungphotography.com")</f>
        <v/>
      </c>
      <c r="C771" s="3" t="inlineStr">
        <is>
          <t>Reachable</t>
        </is>
      </c>
      <c r="D771" s="3" t="inlineStr">
        <is>
          <t>['1 Zachary Ct Mansfield TX, 76063']</t>
        </is>
      </c>
    </row>
    <row r="772">
      <c r="A772" s="4" t="inlineStr">
        <is>
          <t>superiordistribution.net</t>
        </is>
      </c>
      <c r="B772" s="4">
        <f>HYPERLINK("http://superiordistribution.net", "http://superiordistribution.net")</f>
        <v/>
      </c>
      <c r="C772" s="4" t="inlineStr">
        <is>
          <t>Reachable - No Addresses</t>
        </is>
      </c>
      <c r="D772" s="4" t="inlineStr">
        <is>
          <t>N/A</t>
        </is>
      </c>
    </row>
    <row r="773">
      <c r="A773" s="2" t="inlineStr">
        <is>
          <t>curekc.org</t>
        </is>
      </c>
      <c r="B773" s="2">
        <f>HYPERLINK("http://curekc.org", "http://curekc.org")</f>
        <v/>
      </c>
      <c r="C773" s="2" t="inlineStr">
        <is>
          <t>Unreachable</t>
        </is>
      </c>
      <c r="D773" s="2" t="inlineStr">
        <is>
          <t>N/A</t>
        </is>
      </c>
    </row>
    <row r="774">
      <c r="A774" s="2" t="inlineStr">
        <is>
          <t>powertofly.com</t>
        </is>
      </c>
      <c r="B774" s="2">
        <f>HYPERLINK("http://powertofly.com", "http://powertofly.com")</f>
        <v/>
      </c>
      <c r="C774" s="2" t="inlineStr">
        <is>
          <t>Unreachable</t>
        </is>
      </c>
      <c r="D774" s="2" t="inlineStr">
        <is>
          <t>N/A</t>
        </is>
      </c>
    </row>
    <row r="775">
      <c r="A775" s="3" t="inlineStr">
        <is>
          <t>dfrealtors.com</t>
        </is>
      </c>
      <c r="B775" s="3">
        <f>HYPERLINK("http://dfrealtors.com", "http://dfrealtors.com")</f>
        <v/>
      </c>
      <c r="C775" s="3" t="inlineStr">
        <is>
          <t>Reachable</t>
        </is>
      </c>
      <c r="D775" s="3" t="inlineStr">
        <is>
          <t>['1 2 3 4 5 6 7 JUST LISTED IN STONE HARBOR AVALON NE']</t>
        </is>
      </c>
    </row>
    <row r="776">
      <c r="A776" s="4" t="inlineStr">
        <is>
          <t>counter-productions.org</t>
        </is>
      </c>
      <c r="B776" s="4">
        <f>HYPERLINK("http://counter-productions.org", "http://counter-productions.org")</f>
        <v/>
      </c>
      <c r="C776" s="4" t="inlineStr">
        <is>
          <t>Reachable - No Addresses</t>
        </is>
      </c>
      <c r="D776" s="4" t="inlineStr">
        <is>
          <t>N/A</t>
        </is>
      </c>
    </row>
    <row r="777">
      <c r="A777" s="2" t="inlineStr">
        <is>
          <t>gianellis.net</t>
        </is>
      </c>
      <c r="B777" s="2">
        <f>HYPERLINK("http://gianellis.net", "http://gianellis.net")</f>
        <v/>
      </c>
      <c r="C777" s="2" t="inlineStr">
        <is>
          <t>Unreachable</t>
        </is>
      </c>
      <c r="D777" s="2" t="inlineStr">
        <is>
          <t>N/A</t>
        </is>
      </c>
    </row>
    <row r="778">
      <c r="A778" s="3" t="inlineStr">
        <is>
          <t>alphamedaesthetics.com</t>
        </is>
      </c>
      <c r="B778" s="3">
        <f>HYPERLINK("http://alphamedaesthetics.com", "http://alphamedaesthetics.com")</f>
        <v/>
      </c>
      <c r="C778" s="3" t="inlineStr">
        <is>
          <t>Reachable</t>
        </is>
      </c>
      <c r="D778" s="3" t="inlineStr">
        <is>
          <t>['910 2213301 1819 Fort Bragg Rd. Fayetteville, NC 28303', '1819 Fort Bragg Rd. Fayetteville, NC 28303']</t>
        </is>
      </c>
    </row>
    <row r="779">
      <c r="A779" s="3" t="inlineStr">
        <is>
          <t>moviestarjacket.com</t>
        </is>
      </c>
      <c r="B779" s="3">
        <f>HYPERLINK("http://moviestarjacket.com", "http://moviestarjacket.com")</f>
        <v/>
      </c>
      <c r="C779" s="3" t="inlineStr">
        <is>
          <t>Reachable</t>
        </is>
      </c>
      <c r="D779" s="3" t="inlineStr">
        <is>
          <t>['1044 Williams Mine Road, New Providence, NJ 07974', '1044 Williams Mine Road, New Providence, NJ 07974']</t>
        </is>
      </c>
    </row>
    <row r="780">
      <c r="A780" s="2" t="inlineStr">
        <is>
          <t>ugrokit.com</t>
        </is>
      </c>
      <c r="B780" s="2">
        <f>HYPERLINK("http://ugrokit.com", "http://ugrokit.com")</f>
        <v/>
      </c>
      <c r="C780" s="2" t="inlineStr">
        <is>
          <t>Unreachable</t>
        </is>
      </c>
      <c r="D780" s="2" t="inlineStr">
        <is>
          <t>N/A</t>
        </is>
      </c>
    </row>
    <row r="781">
      <c r="A781" s="3" t="inlineStr">
        <is>
          <t>atlinkcom.com</t>
        </is>
      </c>
      <c r="B781" s="3">
        <f>HYPERLINK("http://atlinkcom.com", "http://atlinkcom.com")</f>
        <v/>
      </c>
      <c r="C781" s="3" t="inlineStr">
        <is>
          <t>Reachable</t>
        </is>
      </c>
      <c r="D781" s="3" t="inlineStr">
        <is>
          <t>['1115 Gemini St, Suite 200, Houston, TX 77058']</t>
        </is>
      </c>
    </row>
    <row r="782">
      <c r="A782" s="3" t="inlineStr">
        <is>
          <t>shadowhills.org</t>
        </is>
      </c>
      <c r="B782" s="3">
        <f>HYPERLINK("http://shadowhills.org", "http://shadowhills.org")</f>
        <v/>
      </c>
      <c r="C782" s="3" t="inlineStr">
        <is>
          <t>Reachable</t>
        </is>
      </c>
      <c r="D782" s="3" t="inlineStr">
        <is>
          <t>['7811 Vegas Dr Get Directions ONE', '7811 Vegas Dr, Las Vegas, NV 89128']</t>
        </is>
      </c>
    </row>
    <row r="783">
      <c r="A783" s="3" t="inlineStr">
        <is>
          <t>smallgirlspr.com</t>
        </is>
      </c>
      <c r="B783" s="3">
        <f>HYPERLINK("http://smallgirlspr.com", "http://smallgirlspr.com")</f>
        <v/>
      </c>
      <c r="C783" s="3" t="inlineStr">
        <is>
          <t>Reachable</t>
        </is>
      </c>
      <c r="D783" s="3" t="inlineStr">
        <is>
          <t>['One of the most successful boutique PR firms. BuzzFeed SGPR']</t>
        </is>
      </c>
    </row>
    <row r="784">
      <c r="A784" s="4" t="inlineStr">
        <is>
          <t>warsawwireless.com</t>
        </is>
      </c>
      <c r="B784" s="4">
        <f>HYPERLINK("http://warsawwireless.com", "http://warsawwireless.com")</f>
        <v/>
      </c>
      <c r="C784" s="4" t="inlineStr">
        <is>
          <t>Reachable - No Addresses</t>
        </is>
      </c>
      <c r="D784" s="4" t="inlineStr">
        <is>
          <t>N/A</t>
        </is>
      </c>
    </row>
    <row r="785">
      <c r="A785" s="2" t="inlineStr">
        <is>
          <t>murane.com</t>
        </is>
      </c>
      <c r="B785" s="2">
        <f>HYPERLINK("http://murane.com", "http://murane.com")</f>
        <v/>
      </c>
      <c r="C785" s="2" t="inlineStr">
        <is>
          <t>Unreachable</t>
        </is>
      </c>
      <c r="D785" s="2" t="inlineStr">
        <is>
          <t>N/A</t>
        </is>
      </c>
    </row>
    <row r="786">
      <c r="A786" s="4" t="inlineStr">
        <is>
          <t>complimentarycrap.com</t>
        </is>
      </c>
      <c r="B786" s="4">
        <f>HYPERLINK("http://complimentarycrap.com", "http://complimentarycrap.com")</f>
        <v/>
      </c>
      <c r="C786" s="4" t="inlineStr">
        <is>
          <t>Reachable - No Addresses</t>
        </is>
      </c>
      <c r="D786" s="4" t="inlineStr">
        <is>
          <t>N/A</t>
        </is>
      </c>
    </row>
    <row r="787">
      <c r="A787" s="3" t="inlineStr">
        <is>
          <t>pusd.us</t>
        </is>
      </c>
      <c r="B787" s="3">
        <f>HYPERLINK("http://pusd.us", "http://pusd.us")</f>
        <v/>
      </c>
      <c r="C787" s="3" t="inlineStr">
        <is>
          <t>Reachable</t>
        </is>
      </c>
      <c r="D787" s="3" t="inlineStr">
        <is>
          <t>['2024 Message from Dr. Blanco on the Georgia', '2024 Message from Dr. Blanco on the Georgia', '00 PM 351 S Hudson Ave, Pasadena, CA 91101', '00 PM 351 S Hudson Ave, Pasadena, CA 91101', '301 Madre St, Pasadena, CA 91107', '30 PM 351 S Hudson Ave, Pasadena, CA 91101', '00 PM 351 S Hudson Ave, Pasadena, CA 91101', '515 E Ashtabula St, Pasadena, CA 91104', '00 PM 351 S Hudson Ave, Pasadena, CA 91101', '1001 Rose Bowl Dr, Pasadena, CA 91103', '1905 Lincoln Ave, Pasadena, CA 91103', '351 S. Hudson Ave.PasadenaCA91109', 'rmAddressing Childrens Worries about COVID19TH', 'rforming arts education from PreK12th']</t>
        </is>
      </c>
    </row>
    <row r="788">
      <c r="A788" s="4" t="inlineStr">
        <is>
          <t>designcontractservices.com</t>
        </is>
      </c>
      <c r="B788" s="4">
        <f>HYPERLINK("http://designcontractservices.com", "http://designcontractservices.com")</f>
        <v/>
      </c>
      <c r="C788" s="4" t="inlineStr">
        <is>
          <t>Reachable - No Addresses</t>
        </is>
      </c>
      <c r="D788" s="4" t="inlineStr">
        <is>
          <t>N/A</t>
        </is>
      </c>
    </row>
    <row r="789">
      <c r="A789" s="4" t="inlineStr">
        <is>
          <t>starontheright.com</t>
        </is>
      </c>
      <c r="B789" s="4">
        <f>HYPERLINK("http://starontheright.com", "http://starontheright.com")</f>
        <v/>
      </c>
      <c r="C789" s="4" t="inlineStr">
        <is>
          <t>Reachable - No Addresses</t>
        </is>
      </c>
      <c r="D789" s="4" t="inlineStr">
        <is>
          <t>N/A</t>
        </is>
      </c>
    </row>
    <row r="790">
      <c r="A790" s="3" t="inlineStr">
        <is>
          <t>crossfitrockland.com</t>
        </is>
      </c>
      <c r="B790" s="3">
        <f>HYPERLINK("http://crossfitrockland.com", "http://crossfitrockland.com")</f>
        <v/>
      </c>
      <c r="C790" s="3" t="inlineStr">
        <is>
          <t>Reachable</t>
        </is>
      </c>
      <c r="D790" s="3" t="inlineStr">
        <is>
          <t>['17 S. Greenbush Rd Orangeburg, NY 10962']</t>
        </is>
      </c>
    </row>
    <row r="791">
      <c r="A791" s="2" t="inlineStr">
        <is>
          <t>classappliance.com</t>
        </is>
      </c>
      <c r="B791" s="2">
        <f>HYPERLINK("http://classappliance.com", "http://classappliance.com")</f>
        <v/>
      </c>
      <c r="C791" s="2" t="inlineStr">
        <is>
          <t>Unreachable</t>
        </is>
      </c>
      <c r="D791" s="2" t="inlineStr">
        <is>
          <t>N/A</t>
        </is>
      </c>
    </row>
    <row r="792">
      <c r="A792" s="4" t="inlineStr">
        <is>
          <t>goldak.com</t>
        </is>
      </c>
      <c r="B792" s="4">
        <f>HYPERLINK("http://goldak.com", "http://goldak.com")</f>
        <v/>
      </c>
      <c r="C792" s="4" t="inlineStr">
        <is>
          <t>Reachable - No Addresses</t>
        </is>
      </c>
      <c r="D792" s="4" t="inlineStr">
        <is>
          <t>N/A</t>
        </is>
      </c>
    </row>
    <row r="793">
      <c r="A793" s="2" t="inlineStr">
        <is>
          <t>visitstegen.com</t>
        </is>
      </c>
      <c r="B793" s="2">
        <f>HYPERLINK("http://visitstegen.com", "http://visitstegen.com")</f>
        <v/>
      </c>
      <c r="C793" s="2" t="inlineStr">
        <is>
          <t>Unreachable</t>
        </is>
      </c>
      <c r="D793" s="2" t="inlineStr">
        <is>
          <t>N/A</t>
        </is>
      </c>
    </row>
    <row r="794">
      <c r="A794" s="3" t="inlineStr">
        <is>
          <t>florestaurant.com</t>
        </is>
      </c>
      <c r="B794" s="3">
        <f>HYPERLINK("http://florestaurant.com", "http://florestaurant.com")</f>
        <v/>
      </c>
      <c r="C794" s="3" t="inlineStr">
        <is>
          <t>Reachable</t>
        </is>
      </c>
      <c r="D794" s="3" t="inlineStr">
        <is>
          <t>['1150 106TH AVE NE BELLEVUE WA 98004']</t>
        </is>
      </c>
    </row>
    <row r="795">
      <c r="A795" s="2" t="inlineStr">
        <is>
          <t>cebroker.com</t>
        </is>
      </c>
      <c r="B795" s="2">
        <f>HYPERLINK("http://cebroker.com", "http://cebroker.com")</f>
        <v/>
      </c>
      <c r="C795" s="2" t="inlineStr">
        <is>
          <t>Unreachable</t>
        </is>
      </c>
      <c r="D795" s="2" t="inlineStr">
        <is>
          <t>N/A</t>
        </is>
      </c>
    </row>
    <row r="796">
      <c r="A796" s="2" t="inlineStr">
        <is>
          <t>vetsource.com</t>
        </is>
      </c>
      <c r="B796" s="2">
        <f>HYPERLINK("http://vetsource.com", "http://vetsource.com")</f>
        <v/>
      </c>
      <c r="C796" s="2" t="inlineStr">
        <is>
          <t>Unreachable</t>
        </is>
      </c>
      <c r="D796" s="2" t="inlineStr">
        <is>
          <t>N/A</t>
        </is>
      </c>
    </row>
    <row r="797">
      <c r="A797" s="4" t="inlineStr">
        <is>
          <t>emsono.com</t>
        </is>
      </c>
      <c r="B797" s="4">
        <f>HYPERLINK("http://emsono.com", "http://emsono.com")</f>
        <v/>
      </c>
      <c r="C797" s="4" t="inlineStr">
        <is>
          <t>Reachable - No Addresses</t>
        </is>
      </c>
      <c r="D797" s="4" t="inlineStr">
        <is>
          <t>N/A</t>
        </is>
      </c>
    </row>
    <row r="798">
      <c r="A798" s="2" t="inlineStr">
        <is>
          <t>vcms.org</t>
        </is>
      </c>
      <c r="B798" s="2">
        <f>HYPERLINK("http://vcms.org", "http://vcms.org")</f>
        <v/>
      </c>
      <c r="C798" s="2" t="inlineStr">
        <is>
          <t>Unreachable</t>
        </is>
      </c>
      <c r="D798" s="2" t="inlineStr">
        <is>
          <t>N/A</t>
        </is>
      </c>
    </row>
    <row r="799">
      <c r="A799" s="2" t="inlineStr">
        <is>
          <t>jeffersonatplymouthapartments.com</t>
        </is>
      </c>
      <c r="B799" s="2">
        <f>HYPERLINK("http://jeffersonatplymouthapartments.com", "http://jeffersonatplymouthapartments.com")</f>
        <v/>
      </c>
      <c r="C799" s="2" t="inlineStr">
        <is>
          <t>Unreachable</t>
        </is>
      </c>
      <c r="D799" s="2" t="inlineStr">
        <is>
          <t>N/A</t>
        </is>
      </c>
    </row>
    <row r="800">
      <c r="A800" s="2" t="inlineStr">
        <is>
          <t>armstrongambulance.com</t>
        </is>
      </c>
      <c r="B800" s="2">
        <f>HYPERLINK("http://armstrongambulance.com", "http://armstrongambulance.com")</f>
        <v/>
      </c>
      <c r="C800" s="2" t="inlineStr">
        <is>
          <t>Unreachable</t>
        </is>
      </c>
      <c r="D800" s="2" t="inlineStr">
        <is>
          <t>N/A</t>
        </is>
      </c>
    </row>
    <row r="801">
      <c r="A801" s="4" t="inlineStr">
        <is>
          <t>homebrewing.org</t>
        </is>
      </c>
      <c r="B801" s="4">
        <f>HYPERLINK("http://homebrewing.org", "http://homebrewing.org")</f>
        <v/>
      </c>
      <c r="C801" s="4" t="inlineStr">
        <is>
          <t>Reachable - No Addresses</t>
        </is>
      </c>
      <c r="D801" s="4" t="inlineStr">
        <is>
          <t>N/A</t>
        </is>
      </c>
    </row>
    <row r="802">
      <c r="A802" s="4" t="inlineStr">
        <is>
          <t>photoartsmarin.com</t>
        </is>
      </c>
      <c r="B802" s="4">
        <f>HYPERLINK("http://photoartsmarin.com", "http://photoartsmarin.com")</f>
        <v/>
      </c>
      <c r="C802" s="4" t="inlineStr">
        <is>
          <t>Reachable - No Addresses</t>
        </is>
      </c>
      <c r="D802" s="4" t="inlineStr">
        <is>
          <t>N/A</t>
        </is>
      </c>
    </row>
    <row r="803">
      <c r="A803" s="2" t="inlineStr">
        <is>
          <t>trockilaw.com</t>
        </is>
      </c>
      <c r="B803" s="2">
        <f>HYPERLINK("http://trockilaw.com", "http://trockilaw.com")</f>
        <v/>
      </c>
      <c r="C803" s="2" t="inlineStr">
        <is>
          <t>Unreachable</t>
        </is>
      </c>
      <c r="D803" s="2" t="inlineStr">
        <is>
          <t>N/A</t>
        </is>
      </c>
    </row>
    <row r="804">
      <c r="A804" s="2" t="inlineStr">
        <is>
          <t>sidebysideclubhouse.org</t>
        </is>
      </c>
      <c r="B804" s="2">
        <f>HYPERLINK("http://sidebysideclubhouse.org", "http://sidebysideclubhouse.org")</f>
        <v/>
      </c>
      <c r="C804" s="2" t="inlineStr">
        <is>
          <t>Unreachable</t>
        </is>
      </c>
      <c r="D804" s="2" t="inlineStr">
        <is>
          <t>N/A</t>
        </is>
      </c>
    </row>
    <row r="805">
      <c r="A805" s="4" t="inlineStr">
        <is>
          <t>boulderbrook.com</t>
        </is>
      </c>
      <c r="B805" s="4">
        <f>HYPERLINK("http://boulderbrook.com", "http://boulderbrook.com")</f>
        <v/>
      </c>
      <c r="C805" s="4" t="inlineStr">
        <is>
          <t>Reachable - No Addresses</t>
        </is>
      </c>
      <c r="D805" s="4" t="inlineStr">
        <is>
          <t>N/A</t>
        </is>
      </c>
    </row>
    <row r="806">
      <c r="A806" s="2" t="inlineStr">
        <is>
          <t>myahbags.com</t>
        </is>
      </c>
      <c r="B806" s="2">
        <f>HYPERLINK("http://myahbags.com", "http://myahbags.com")</f>
        <v/>
      </c>
      <c r="C806" s="2" t="inlineStr">
        <is>
          <t>Unreachable</t>
        </is>
      </c>
      <c r="D806" s="2" t="inlineStr">
        <is>
          <t>N/A</t>
        </is>
      </c>
    </row>
    <row r="807">
      <c r="A807" s="3" t="inlineStr">
        <is>
          <t>camphillvillage.org</t>
        </is>
      </c>
      <c r="B807" s="3">
        <f>HYPERLINK("http://camphillvillage.org", "http://camphillvillage.org")</f>
        <v/>
      </c>
      <c r="C807" s="3" t="inlineStr">
        <is>
          <t>Reachable</t>
        </is>
      </c>
      <c r="D807" s="3" t="inlineStr">
        <is>
          <t>['84 Camp Hill Road, Copake, NY 12516', '59 pm Michaelmas 84 Camp Hill Road, Copake, NY 12516', '84 Camp Hill Road Copake, NY 12516', '2024 Camphill Village Copake EIN']</t>
        </is>
      </c>
    </row>
    <row r="808">
      <c r="A808" s="4" t="inlineStr">
        <is>
          <t>ultimaterotator.com</t>
        </is>
      </c>
      <c r="B808" s="4">
        <f>HYPERLINK("http://ultimaterotator.com", "http://ultimaterotator.com")</f>
        <v/>
      </c>
      <c r="C808" s="4" t="inlineStr">
        <is>
          <t>Reachable - No Addresses</t>
        </is>
      </c>
      <c r="D808" s="4" t="inlineStr">
        <is>
          <t>N/A</t>
        </is>
      </c>
    </row>
    <row r="809">
      <c r="A809" s="2" t="inlineStr">
        <is>
          <t>hvac-tech.com</t>
        </is>
      </c>
      <c r="B809" s="2">
        <f>HYPERLINK("http://hvac-tech.com", "http://hvac-tech.com")</f>
        <v/>
      </c>
      <c r="C809" s="2" t="inlineStr">
        <is>
          <t>Unreachable</t>
        </is>
      </c>
      <c r="D809" s="2" t="inlineStr">
        <is>
          <t>N/A</t>
        </is>
      </c>
    </row>
    <row r="810">
      <c r="A810" s="4" t="inlineStr">
        <is>
          <t>brycetech.com</t>
        </is>
      </c>
      <c r="B810" s="4">
        <f>HYPERLINK("http://brycetech.com", "http://brycetech.com")</f>
        <v/>
      </c>
      <c r="C810" s="4" t="inlineStr">
        <is>
          <t>Reachable - No Addresses</t>
        </is>
      </c>
      <c r="D810" s="4" t="inlineStr">
        <is>
          <t>N/A</t>
        </is>
      </c>
    </row>
    <row r="811">
      <c r="A811" s="2" t="inlineStr">
        <is>
          <t>parry-insurance.com</t>
        </is>
      </c>
      <c r="B811" s="2">
        <f>HYPERLINK("http://parry-insurance.com", "http://parry-insurance.com")</f>
        <v/>
      </c>
      <c r="C811" s="2" t="inlineStr">
        <is>
          <t>Unreachable</t>
        </is>
      </c>
      <c r="D811" s="2" t="inlineStr">
        <is>
          <t>N/A</t>
        </is>
      </c>
    </row>
    <row r="812">
      <c r="A812" s="2" t="inlineStr">
        <is>
          <t>wtxfoodbank.org</t>
        </is>
      </c>
      <c r="B812" s="2">
        <f>HYPERLINK("http://wtxfoodbank.org", "http://wtxfoodbank.org")</f>
        <v/>
      </c>
      <c r="C812" s="2" t="inlineStr">
        <is>
          <t>Unreachable</t>
        </is>
      </c>
      <c r="D812" s="2" t="inlineStr">
        <is>
          <t>N/A</t>
        </is>
      </c>
    </row>
    <row r="813">
      <c r="A813" s="3" t="inlineStr">
        <is>
          <t>nationalforests.org</t>
        </is>
      </c>
      <c r="B813" s="3">
        <f>HYPERLINK("http://nationalforests.org", "http://nationalforests.org")</f>
        <v/>
      </c>
      <c r="C813" s="3" t="inlineStr">
        <is>
          <t>Reachable</t>
        </is>
      </c>
      <c r="D813" s="3" t="inlineStr">
        <is>
          <t>['27 Fort Missoula Rd. Ste 3 Missoula, MT 59804']</t>
        </is>
      </c>
    </row>
    <row r="814">
      <c r="A814" s="4" t="inlineStr">
        <is>
          <t>mapsautocenter.com</t>
        </is>
      </c>
      <c r="B814" s="4">
        <f>HYPERLINK("http://mapsautocenter.com", "http://mapsautocenter.com")</f>
        <v/>
      </c>
      <c r="C814" s="4" t="inlineStr">
        <is>
          <t>Reachable - No Addresses</t>
        </is>
      </c>
      <c r="D814" s="4" t="inlineStr">
        <is>
          <t>N/A</t>
        </is>
      </c>
    </row>
    <row r="815">
      <c r="A815" s="3" t="inlineStr">
        <is>
          <t>dcsrvcenter.com</t>
        </is>
      </c>
      <c r="B815" s="3">
        <f>HYPERLINK("http://dcsrvcenter.com", "http://dcsrvcenter.com")</f>
        <v/>
      </c>
      <c r="C815" s="3" t="inlineStr">
        <is>
          <t>Reachable</t>
        </is>
      </c>
      <c r="D815" s="3" t="inlineStr">
        <is>
          <t>['610 Bailey Ave, Tehachapi, CA 93561']</t>
        </is>
      </c>
    </row>
    <row r="816">
      <c r="A816" s="2" t="inlineStr">
        <is>
          <t>fairmans.com</t>
        </is>
      </c>
      <c r="B816" s="2">
        <f>HYPERLINK("http://fairmans.com", "http://fairmans.com")</f>
        <v/>
      </c>
      <c r="C816" s="2" t="inlineStr">
        <is>
          <t>Unreachable</t>
        </is>
      </c>
      <c r="D816" s="2" t="inlineStr">
        <is>
          <t>N/A</t>
        </is>
      </c>
    </row>
    <row r="817">
      <c r="A817" s="2" t="inlineStr">
        <is>
          <t>rewinddance.org</t>
        </is>
      </c>
      <c r="B817" s="2">
        <f>HYPERLINK("http://rewinddance.org", "http://rewinddance.org")</f>
        <v/>
      </c>
      <c r="C817" s="2" t="inlineStr">
        <is>
          <t>Unreachable</t>
        </is>
      </c>
      <c r="D817" s="2" t="inlineStr">
        <is>
          <t>N/A</t>
        </is>
      </c>
    </row>
    <row r="818">
      <c r="A818" s="4" t="inlineStr">
        <is>
          <t>paintingconcepts.com</t>
        </is>
      </c>
      <c r="B818" s="4">
        <f>HYPERLINK("http://paintingconcepts.com", "http://paintingconcepts.com")</f>
        <v/>
      </c>
      <c r="C818" s="4" t="inlineStr">
        <is>
          <t>Reachable - No Addresses</t>
        </is>
      </c>
      <c r="D818" s="4" t="inlineStr">
        <is>
          <t>N/A</t>
        </is>
      </c>
    </row>
    <row r="819">
      <c r="A819" s="3" t="inlineStr">
        <is>
          <t>magnummobilesv.com</t>
        </is>
      </c>
      <c r="B819" s="3">
        <f>HYPERLINK("http://magnummobilesv.com", "http://magnummobilesv.com")</f>
        <v/>
      </c>
      <c r="C819" s="3" t="inlineStr">
        <is>
          <t>Reachable</t>
        </is>
      </c>
      <c r="D819" s="3" t="inlineStr">
        <is>
          <t>['23225 N. 19th Ave. Phoenix, AZ 85027']</t>
        </is>
      </c>
    </row>
    <row r="820">
      <c r="A820" s="3" t="inlineStr">
        <is>
          <t>endevon.com</t>
        </is>
      </c>
      <c r="B820" s="3">
        <f>HYPERLINK("http://endevon.com", "http://endevon.com")</f>
        <v/>
      </c>
      <c r="C820" s="3" t="inlineStr">
        <is>
          <t>Reachable</t>
        </is>
      </c>
      <c r="D820" s="3" t="inlineStr">
        <is>
          <t>['641 Lexington Avenue, 14th Floor New York, NY 10022']</t>
        </is>
      </c>
    </row>
    <row r="821">
      <c r="A821" s="4" t="inlineStr">
        <is>
          <t>csphotohk.com</t>
        </is>
      </c>
      <c r="B821" s="4">
        <f>HYPERLINK("http://csphotohk.com", "http://csphotohk.com")</f>
        <v/>
      </c>
      <c r="C821" s="4" t="inlineStr">
        <is>
          <t>Reachable - No Addresses</t>
        </is>
      </c>
      <c r="D821" s="4" t="inlineStr">
        <is>
          <t>N/A</t>
        </is>
      </c>
    </row>
    <row r="822">
      <c r="A822" s="3" t="inlineStr">
        <is>
          <t>lancastermennonite.org</t>
        </is>
      </c>
      <c r="B822" s="3">
        <f>HYPERLINK("http://lancastermennonite.org", "http://lancastermennonite.org")</f>
        <v/>
      </c>
      <c r="C822" s="3" t="inlineStr">
        <is>
          <t>Reachable</t>
        </is>
      </c>
      <c r="D822" s="3" t="inlineStr">
        <is>
          <t>['2176 Lincoln Hwy ELancaster, PA 17602', 'ing an Open House for grades PreK12th', 'hool is a private school for PreK12th']</t>
        </is>
      </c>
    </row>
    <row r="823">
      <c r="A823" s="3" t="inlineStr">
        <is>
          <t>canyonviewah.com</t>
        </is>
      </c>
      <c r="B823" s="3">
        <f>HYPERLINK("http://canyonviewah.com", "http://canyonviewah.com")</f>
        <v/>
      </c>
      <c r="C823" s="3" t="inlineStr">
        <is>
          <t>Reachable</t>
        </is>
      </c>
      <c r="D823" s="3" t="inlineStr">
        <is>
          <t>['and the team at Canyon View. We moved from Florida', 'and the team at Canyon View. We moved from Florida']</t>
        </is>
      </c>
    </row>
    <row r="824">
      <c r="A824" s="3" t="inlineStr">
        <is>
          <t>ewingbuildingandcabinets.com</t>
        </is>
      </c>
      <c r="B824" s="3">
        <f>HYPERLINK("http://ewingbuildingandcabinets.com", "http://ewingbuildingandcabinets.com")</f>
        <v/>
      </c>
      <c r="C824" s="3" t="inlineStr">
        <is>
          <t>Reachable</t>
        </is>
      </c>
      <c r="D824" s="3" t="inlineStr">
        <is>
          <t>['1701 S. Main Street Blacksburg, VA 24060']</t>
        </is>
      </c>
    </row>
    <row r="825">
      <c r="A825" s="3" t="inlineStr">
        <is>
          <t>teamecco.org</t>
        </is>
      </c>
      <c r="B825" s="3">
        <f>HYPERLINK("http://teamecco.org", "http://teamecco.org")</f>
        <v/>
      </c>
      <c r="C825" s="3" t="inlineStr">
        <is>
          <t>Reachable</t>
        </is>
      </c>
      <c r="D825" s="3" t="inlineStr">
        <is>
          <t>['3 Charity 511 N. Main St.Hendersonville, NC 28792']</t>
        </is>
      </c>
    </row>
    <row r="826">
      <c r="A826" s="2" t="inlineStr">
        <is>
          <t>chsoft.com</t>
        </is>
      </c>
      <c r="B826" s="2">
        <f>HYPERLINK("http://chsoft.com", "http://chsoft.com")</f>
        <v/>
      </c>
      <c r="C826" s="2" t="inlineStr">
        <is>
          <t>Unreachable</t>
        </is>
      </c>
      <c r="D826" s="2" t="inlineStr">
        <is>
          <t>N/A</t>
        </is>
      </c>
    </row>
    <row r="827">
      <c r="A827" s="3" t="inlineStr">
        <is>
          <t>cre8group.com</t>
        </is>
      </c>
      <c r="B827" s="3">
        <f>HYPERLINK("http://cre8group.com", "http://cre8group.com")</f>
        <v/>
      </c>
      <c r="C827" s="3" t="inlineStr">
        <is>
          <t>Reachable</t>
        </is>
      </c>
      <c r="D827" s="3" t="inlineStr">
        <is>
          <t>['3107 W Ballast Point Blvd Tampa, Florida 33611 USA']</t>
        </is>
      </c>
    </row>
    <row r="828">
      <c r="A828" s="3" t="inlineStr">
        <is>
          <t>outoftownclothing.com</t>
        </is>
      </c>
      <c r="B828" s="3">
        <f>HYPERLINK("http://outoftownclothing.com", "http://outoftownclothing.com")</f>
        <v/>
      </c>
      <c r="C828" s="3" t="inlineStr">
        <is>
          <t>Reachable</t>
        </is>
      </c>
      <c r="D828" s="3" t="inlineStr">
        <is>
          <t>['701 7512506THE MARKET1750 Market Drive Suite GDickinson, ND 58601']</t>
        </is>
      </c>
    </row>
    <row r="829">
      <c r="A829" s="2" t="inlineStr">
        <is>
          <t>revdemand.com</t>
        </is>
      </c>
      <c r="B829" s="2">
        <f>HYPERLINK("http://revdemand.com", "http://revdemand.com")</f>
        <v/>
      </c>
      <c r="C829" s="2" t="inlineStr">
        <is>
          <t>Unreachable</t>
        </is>
      </c>
      <c r="D829" s="2" t="inlineStr">
        <is>
          <t>N/A</t>
        </is>
      </c>
    </row>
    <row r="830">
      <c r="A830" s="3" t="inlineStr">
        <is>
          <t>theflounderfishcamp.com</t>
        </is>
      </c>
      <c r="B830" s="3">
        <f>HYPERLINK("http://theflounderfishcamp.com", "http://theflounderfishcamp.com")</f>
        <v/>
      </c>
      <c r="C830" s="3" t="inlineStr">
        <is>
          <t>Reachable</t>
        </is>
      </c>
      <c r="D830" s="3" t="inlineStr">
        <is>
          <t>['160 Barbado Lane, Spartanburg, SC 29303']</t>
        </is>
      </c>
    </row>
    <row r="831">
      <c r="A831" s="2" t="inlineStr">
        <is>
          <t>dignifiedhomeloans.com</t>
        </is>
      </c>
      <c r="B831" s="2">
        <f>HYPERLINK("http://dignifiedhomeloans.com", "http://dignifiedhomeloans.com")</f>
        <v/>
      </c>
      <c r="C831" s="2" t="inlineStr">
        <is>
          <t>Unreachable</t>
        </is>
      </c>
      <c r="D831" s="2" t="inlineStr">
        <is>
          <t>N/A</t>
        </is>
      </c>
    </row>
    <row r="832">
      <c r="A832" s="2" t="inlineStr">
        <is>
          <t>grfamilychiropractic.com</t>
        </is>
      </c>
      <c r="B832" s="2">
        <f>HYPERLINK("http://grfamilychiropractic.com", "http://grfamilychiropractic.com")</f>
        <v/>
      </c>
      <c r="C832" s="2" t="inlineStr">
        <is>
          <t>Unreachable</t>
        </is>
      </c>
      <c r="D832" s="2" t="inlineStr">
        <is>
          <t>N/A</t>
        </is>
      </c>
    </row>
    <row r="833">
      <c r="A833" s="2" t="inlineStr">
        <is>
          <t>thornefinancialpartners.com</t>
        </is>
      </c>
      <c r="B833" s="2">
        <f>HYPERLINK("http://thornefinancialpartners.com", "http://thornefinancialpartners.com")</f>
        <v/>
      </c>
      <c r="C833" s="2" t="inlineStr">
        <is>
          <t>Unreachable</t>
        </is>
      </c>
      <c r="D833" s="2" t="inlineStr">
        <is>
          <t>N/A</t>
        </is>
      </c>
    </row>
    <row r="834">
      <c r="A834" s="3" t="inlineStr">
        <is>
          <t>heritagelifestyledoors.com</t>
        </is>
      </c>
      <c r="B834" s="3">
        <f>HYPERLINK("http://heritagelifestyledoors.com", "http://heritagelifestyledoors.com")</f>
        <v/>
      </c>
      <c r="C834" s="3" t="inlineStr">
        <is>
          <t>Reachable</t>
        </is>
      </c>
      <c r="D834" s="3" t="inlineStr">
        <is>
          <t>['103 4300 W 38th Ave Denver, CO 80212', '4300 West 38th Avenue Denver, CO 80212', '4300 W 38th Ave Denver, CO 80212']</t>
        </is>
      </c>
    </row>
    <row r="835">
      <c r="A835" s="2" t="inlineStr">
        <is>
          <t>nextuptv.com</t>
        </is>
      </c>
      <c r="B835" s="2">
        <f>HYPERLINK("http://nextuptv.com", "http://nextuptv.com")</f>
        <v/>
      </c>
      <c r="C835" s="2" t="inlineStr">
        <is>
          <t>Unreachable</t>
        </is>
      </c>
      <c r="D835" s="2" t="inlineStr">
        <is>
          <t>N/A</t>
        </is>
      </c>
    </row>
    <row r="836">
      <c r="A836" s="3" t="inlineStr">
        <is>
          <t>theswag.com</t>
        </is>
      </c>
      <c r="B836" s="3">
        <f>HYPERLINK("http://theswag.com", "http://theswag.com")</f>
        <v/>
      </c>
      <c r="C836" s="3" t="inlineStr">
        <is>
          <t>Reachable</t>
        </is>
      </c>
      <c r="D836" s="3" t="inlineStr">
        <is>
          <t>['2300 Swag Road Waynesville, NC 28785']</t>
        </is>
      </c>
    </row>
    <row r="837">
      <c r="A837" s="4" t="inlineStr">
        <is>
          <t>thordieselclub.org</t>
        </is>
      </c>
      <c r="B837" s="4">
        <f>HYPERLINK("http://thordieselclub.org", "http://thordieselclub.org")</f>
        <v/>
      </c>
      <c r="C837" s="4" t="inlineStr">
        <is>
          <t>Reachable - No Addresses</t>
        </is>
      </c>
      <c r="D837" s="4" t="inlineStr">
        <is>
          <t>N/A</t>
        </is>
      </c>
    </row>
    <row r="838">
      <c r="A838" s="4" t="inlineStr">
        <is>
          <t>haightvineyards.com</t>
        </is>
      </c>
      <c r="B838" s="4">
        <f>HYPERLINK("http://haightvineyards.com", "http://haightvineyards.com")</f>
        <v/>
      </c>
      <c r="C838" s="4" t="inlineStr">
        <is>
          <t>Reachable - No Addresses</t>
        </is>
      </c>
      <c r="D838" s="4" t="inlineStr">
        <is>
          <t>N/A</t>
        </is>
      </c>
    </row>
    <row r="839">
      <c r="A839" s="4" t="inlineStr">
        <is>
          <t>eastbaypreschools.com</t>
        </is>
      </c>
      <c r="B839" s="4">
        <f>HYPERLINK("http://eastbaypreschools.com", "http://eastbaypreschools.com")</f>
        <v/>
      </c>
      <c r="C839" s="4" t="inlineStr">
        <is>
          <t>Reachable - No Addresses</t>
        </is>
      </c>
      <c r="D839" s="4" t="inlineStr">
        <is>
          <t>N/A</t>
        </is>
      </c>
    </row>
    <row r="840">
      <c r="A840" s="3" t="inlineStr">
        <is>
          <t>milehightattoo.com</t>
        </is>
      </c>
      <c r="B840" s="3">
        <f>HYPERLINK("http://milehightattoo.com", "http://milehightattoo.com")</f>
        <v/>
      </c>
      <c r="C840" s="3" t="inlineStr">
        <is>
          <t>Reachable</t>
        </is>
      </c>
      <c r="D840" s="3" t="inlineStr">
        <is>
          <t>['10351 Grant Street, Denver, Colorado 80229']</t>
        </is>
      </c>
    </row>
    <row r="841">
      <c r="A841" s="2" t="inlineStr">
        <is>
          <t>cornerstone-mosinee.com</t>
        </is>
      </c>
      <c r="B841" s="2">
        <f>HYPERLINK("http://cornerstone-mosinee.com", "http://cornerstone-mosinee.com")</f>
        <v/>
      </c>
      <c r="C841" s="2" t="inlineStr">
        <is>
          <t>Unreachable</t>
        </is>
      </c>
      <c r="D841" s="2" t="inlineStr">
        <is>
          <t>N/A</t>
        </is>
      </c>
    </row>
    <row r="842">
      <c r="A842" s="4" t="inlineStr">
        <is>
          <t>drinkmebeverages.com</t>
        </is>
      </c>
      <c r="B842" s="4">
        <f>HYPERLINK("http://drinkmebeverages.com", "http://drinkmebeverages.com")</f>
        <v/>
      </c>
      <c r="C842" s="4" t="inlineStr">
        <is>
          <t>Reachable - No Addresses</t>
        </is>
      </c>
      <c r="D842" s="4" t="inlineStr">
        <is>
          <t>N/A</t>
        </is>
      </c>
    </row>
    <row r="843">
      <c r="A843" s="3" t="inlineStr">
        <is>
          <t>greatstatetransmissions.com</t>
        </is>
      </c>
      <c r="B843" s="3">
        <f>HYPERLINK("http://greatstatetransmissions.com", "http://greatstatetransmissions.com")</f>
        <v/>
      </c>
      <c r="C843" s="3" t="inlineStr">
        <is>
          <t>Reachable</t>
        </is>
      </c>
      <c r="D843" s="3" t="inlineStr">
        <is>
          <t>['361 8554637 3487 S. Padre Island Dr. Corpus Christi, TX']</t>
        </is>
      </c>
    </row>
    <row r="844">
      <c r="A844" s="4" t="inlineStr">
        <is>
          <t>renderplus.com</t>
        </is>
      </c>
      <c r="B844" s="4">
        <f>HYPERLINK("http://renderplus.com", "http://renderplus.com")</f>
        <v/>
      </c>
      <c r="C844" s="4" t="inlineStr">
        <is>
          <t>Reachable - No Addresses</t>
        </is>
      </c>
      <c r="D844" s="4" t="inlineStr">
        <is>
          <t>N/A</t>
        </is>
      </c>
    </row>
    <row r="845">
      <c r="A845" s="4" t="inlineStr">
        <is>
          <t>upswing.com</t>
        </is>
      </c>
      <c r="B845" s="4">
        <f>HYPERLINK("http://upswing.com", "http://upswing.com")</f>
        <v/>
      </c>
      <c r="C845" s="4" t="inlineStr">
        <is>
          <t>Reachable - No Addresses</t>
        </is>
      </c>
      <c r="D845" s="4" t="inlineStr">
        <is>
          <t>N/A</t>
        </is>
      </c>
    </row>
    <row r="846">
      <c r="A846" s="4" t="inlineStr">
        <is>
          <t>theorganicbutcher.com</t>
        </is>
      </c>
      <c r="B846" s="4">
        <f>HYPERLINK("http://theorganicbutcher.com", "http://theorganicbutcher.com")</f>
        <v/>
      </c>
      <c r="C846" s="4" t="inlineStr">
        <is>
          <t>Reachable - No Addresses</t>
        </is>
      </c>
      <c r="D846" s="4" t="inlineStr">
        <is>
          <t>N/A</t>
        </is>
      </c>
    </row>
    <row r="847">
      <c r="A847" s="4" t="inlineStr">
        <is>
          <t>joylux.com</t>
        </is>
      </c>
      <c r="B847" s="4">
        <f>HYPERLINK("http://joylux.com", "http://joylux.com")</f>
        <v/>
      </c>
      <c r="C847" s="4" t="inlineStr">
        <is>
          <t>Reachable - No Addresses</t>
        </is>
      </c>
      <c r="D847" s="4" t="inlineStr">
        <is>
          <t>N/A</t>
        </is>
      </c>
    </row>
    <row r="848">
      <c r="A848" s="2" t="inlineStr">
        <is>
          <t>kupferbergcenter.org</t>
        </is>
      </c>
      <c r="B848" s="2">
        <f>HYPERLINK("http://kupferbergcenter.org", "http://kupferbergcenter.org")</f>
        <v/>
      </c>
      <c r="C848" s="2" t="inlineStr">
        <is>
          <t>Unreachable</t>
        </is>
      </c>
      <c r="D848" s="2" t="inlineStr">
        <is>
          <t>N/A</t>
        </is>
      </c>
    </row>
    <row r="849">
      <c r="A849" s="4" t="inlineStr">
        <is>
          <t>flstatewideinsurance.com</t>
        </is>
      </c>
      <c r="B849" s="4">
        <f>HYPERLINK("http://flstatewideinsurance.com", "http://flstatewideinsurance.com")</f>
        <v/>
      </c>
      <c r="C849" s="4" t="inlineStr">
        <is>
          <t>Reachable - No Addresses</t>
        </is>
      </c>
      <c r="D849" s="4" t="inlineStr">
        <is>
          <t>N/A</t>
        </is>
      </c>
    </row>
    <row r="850">
      <c r="A850" s="3" t="inlineStr">
        <is>
          <t>solarlightsandmore.com</t>
        </is>
      </c>
      <c r="B850" s="3">
        <f>HYPERLINK("http://solarlightsandmore.com", "http://solarlightsandmore.com")</f>
        <v/>
      </c>
      <c r="C850" s="3" t="inlineStr">
        <is>
          <t>Reachable</t>
        </is>
      </c>
      <c r="D850" s="3" t="inlineStr">
        <is>
          <t>['5640 SW 6th Pl, Ocala, FL 34474']</t>
        </is>
      </c>
    </row>
    <row r="851">
      <c r="A851" s="4" t="inlineStr">
        <is>
          <t>mysticalpoodles.com</t>
        </is>
      </c>
      <c r="B851" s="4">
        <f>HYPERLINK("http://mysticalpoodles.com", "http://mysticalpoodles.com")</f>
        <v/>
      </c>
      <c r="C851" s="4" t="inlineStr">
        <is>
          <t>Reachable - No Addresses</t>
        </is>
      </c>
      <c r="D851" s="4" t="inlineStr">
        <is>
          <t>N/A</t>
        </is>
      </c>
    </row>
    <row r="852">
      <c r="A852" s="4" t="inlineStr">
        <is>
          <t>kuk24.de</t>
        </is>
      </c>
      <c r="B852" s="4">
        <f>HYPERLINK("http://kuk24.de", "http://kuk24.de")</f>
        <v/>
      </c>
      <c r="C852" s="4" t="inlineStr">
        <is>
          <t>Reachable - No Addresses</t>
        </is>
      </c>
      <c r="D852" s="4" t="inlineStr">
        <is>
          <t>N/A</t>
        </is>
      </c>
    </row>
    <row r="853">
      <c r="A853" s="4" t="inlineStr">
        <is>
          <t>tremco-illbruck.com</t>
        </is>
      </c>
      <c r="B853" s="4">
        <f>HYPERLINK("http://tremco-illbruck.com", "http://tremco-illbruck.com")</f>
        <v/>
      </c>
      <c r="C853" s="4" t="inlineStr">
        <is>
          <t>Reachable - No Addresses</t>
        </is>
      </c>
      <c r="D853" s="4" t="inlineStr">
        <is>
          <t>N/A</t>
        </is>
      </c>
    </row>
    <row r="854">
      <c r="A854" s="4" t="inlineStr">
        <is>
          <t>cantus-bahn.de</t>
        </is>
      </c>
      <c r="B854" s="4">
        <f>HYPERLINK("http://cantus-bahn.de", "http://cantus-bahn.de")</f>
        <v/>
      </c>
      <c r="C854" s="4" t="inlineStr">
        <is>
          <t>Reachable - No Addresses</t>
        </is>
      </c>
      <c r="D854" s="4" t="inlineStr">
        <is>
          <t>N/A</t>
        </is>
      </c>
    </row>
    <row r="855">
      <c r="A855" s="4" t="inlineStr">
        <is>
          <t>pastisani.com</t>
        </is>
      </c>
      <c r="B855" s="4">
        <f>HYPERLINK("http://pastisani.com", "http://pastisani.com")</f>
        <v/>
      </c>
      <c r="C855" s="4" t="inlineStr">
        <is>
          <t>Reachable - No Addresses</t>
        </is>
      </c>
      <c r="D855" s="4" t="inlineStr">
        <is>
          <t>N/A</t>
        </is>
      </c>
    </row>
    <row r="856">
      <c r="A856" s="4" t="inlineStr">
        <is>
          <t>akzent-personal.de</t>
        </is>
      </c>
      <c r="B856" s="4">
        <f>HYPERLINK("http://akzent-personal.de", "http://akzent-personal.de")</f>
        <v/>
      </c>
      <c r="C856" s="4" t="inlineStr">
        <is>
          <t>Reachable - No Addresses</t>
        </is>
      </c>
      <c r="D856" s="4" t="inlineStr">
        <is>
          <t>N/A</t>
        </is>
      </c>
    </row>
    <row r="857">
      <c r="A857" s="4" t="inlineStr">
        <is>
          <t>eurofighter.com</t>
        </is>
      </c>
      <c r="B857" s="4">
        <f>HYPERLINK("http://eurofighter.com", "http://eurofighter.com")</f>
        <v/>
      </c>
      <c r="C857" s="4" t="inlineStr">
        <is>
          <t>Reachable - No Addresses</t>
        </is>
      </c>
      <c r="D857" s="4" t="inlineStr">
        <is>
          <t>N/A</t>
        </is>
      </c>
    </row>
    <row r="858">
      <c r="A858" s="3" t="inlineStr">
        <is>
          <t>marry-jim.com</t>
        </is>
      </c>
      <c r="B858" s="3">
        <f>HYPERLINK("http://marry-jim.com", "http://marry-jim.com")</f>
        <v/>
      </c>
      <c r="C858" s="3" t="inlineStr">
        <is>
          <t>Reachable</t>
        </is>
      </c>
      <c r="D858" s="3" t="inlineStr">
        <is>
          <t>['11 monthsThis cookie is set by GDPR', '11 monthsThe cookie is set by GDPR', '11 monthsThis cookie is set by GDPR', '11 monthsThis cookie is set by GDPR', '11 monthsThis cookie is set by GDPR', '11 monthsThe cookie is set by the GDPR']</t>
        </is>
      </c>
    </row>
    <row r="859">
      <c r="A859" s="4" t="inlineStr">
        <is>
          <t>weinanzeiger.com</t>
        </is>
      </c>
      <c r="B859" s="4">
        <f>HYPERLINK("http://weinanzeiger.com", "http://weinanzeiger.com")</f>
        <v/>
      </c>
      <c r="C859" s="4" t="inlineStr">
        <is>
          <t>Reachable - No Addresses</t>
        </is>
      </c>
      <c r="D859" s="4" t="inlineStr">
        <is>
          <t>N/A</t>
        </is>
      </c>
    </row>
    <row r="860">
      <c r="A860" s="4" t="inlineStr">
        <is>
          <t>teleclinic.com</t>
        </is>
      </c>
      <c r="B860" s="4">
        <f>HYPERLINK("http://teleclinic.com", "http://teleclinic.com")</f>
        <v/>
      </c>
      <c r="C860" s="4" t="inlineStr">
        <is>
          <t>Reachable - No Addresses</t>
        </is>
      </c>
      <c r="D860" s="4" t="inlineStr">
        <is>
          <t>N/A</t>
        </is>
      </c>
    </row>
    <row r="861">
      <c r="A861" s="2" t="inlineStr">
        <is>
          <t>infinity-reisen.com</t>
        </is>
      </c>
      <c r="B861" s="2">
        <f>HYPERLINK("http://infinity-reisen.com", "http://infinity-reisen.com")</f>
        <v/>
      </c>
      <c r="C861" s="2" t="inlineStr">
        <is>
          <t>Unreachable</t>
        </is>
      </c>
      <c r="D861" s="2" t="inlineStr">
        <is>
          <t>N/A</t>
        </is>
      </c>
    </row>
    <row r="862">
      <c r="A862" s="4" t="inlineStr">
        <is>
          <t>rtc-c.com</t>
        </is>
      </c>
      <c r="B862" s="4">
        <f>HYPERLINK("http://rtc-c.com", "http://rtc-c.com")</f>
        <v/>
      </c>
      <c r="C862" s="4" t="inlineStr">
        <is>
          <t>Reachable - No Addresses</t>
        </is>
      </c>
      <c r="D862" s="4" t="inlineStr">
        <is>
          <t>N/A</t>
        </is>
      </c>
    </row>
    <row r="863">
      <c r="A863" s="4" t="inlineStr">
        <is>
          <t>freiberuflervermittlung.de</t>
        </is>
      </c>
      <c r="B863" s="4">
        <f>HYPERLINK("http://freiberuflervermittlung.de", "http://freiberuflervermittlung.de")</f>
        <v/>
      </c>
      <c r="C863" s="4" t="inlineStr">
        <is>
          <t>Reachable - No Addresses</t>
        </is>
      </c>
      <c r="D863" s="4" t="inlineStr">
        <is>
          <t>N/A</t>
        </is>
      </c>
    </row>
    <row r="864">
      <c r="A864" s="4" t="inlineStr">
        <is>
          <t>scheurer-arbeitsbuehnen.de</t>
        </is>
      </c>
      <c r="B864" s="4">
        <f>HYPERLINK("http://scheurer-arbeitsbuehnen.de", "http://scheurer-arbeitsbuehnen.de")</f>
        <v/>
      </c>
      <c r="C864" s="4" t="inlineStr">
        <is>
          <t>Reachable - No Addresses</t>
        </is>
      </c>
      <c r="D864" s="4" t="inlineStr">
        <is>
          <t>N/A</t>
        </is>
      </c>
    </row>
    <row r="865">
      <c r="A865" s="4" t="inlineStr">
        <is>
          <t>aycan.de</t>
        </is>
      </c>
      <c r="B865" s="4">
        <f>HYPERLINK("http://aycan.de", "http://aycan.de")</f>
        <v/>
      </c>
      <c r="C865" s="4" t="inlineStr">
        <is>
          <t>Reachable - No Addresses</t>
        </is>
      </c>
      <c r="D865" s="4" t="inlineStr">
        <is>
          <t>N/A</t>
        </is>
      </c>
    </row>
    <row r="866">
      <c r="A866" s="3" t="inlineStr">
        <is>
          <t>cimt.eu</t>
        </is>
      </c>
      <c r="B866" s="3">
        <f>HYPERLINK("http://cimt.eu", "http://cimt.eu")</f>
        <v/>
      </c>
      <c r="C866" s="3" t="inlineStr">
        <is>
          <t>Reachable</t>
        </is>
      </c>
      <c r="D866" s="3" t="inlineStr">
        <is>
          <t>['and Convention Center in National Harbor, Maryland']</t>
        </is>
      </c>
    </row>
    <row r="867">
      <c r="A867" s="4" t="inlineStr">
        <is>
          <t>hopegala.de</t>
        </is>
      </c>
      <c r="B867" s="4">
        <f>HYPERLINK("http://hopegala.de", "http://hopegala.de")</f>
        <v/>
      </c>
      <c r="C867" s="4" t="inlineStr">
        <is>
          <t>Reachable - No Addresses</t>
        </is>
      </c>
      <c r="D867" s="4" t="inlineStr">
        <is>
          <t>N/A</t>
        </is>
      </c>
    </row>
    <row r="868">
      <c r="A868" s="4" t="inlineStr">
        <is>
          <t>binect.de</t>
        </is>
      </c>
      <c r="B868" s="4">
        <f>HYPERLINK("http://binect.de", "http://binect.de")</f>
        <v/>
      </c>
      <c r="C868" s="4" t="inlineStr">
        <is>
          <t>Reachable - No Addresses</t>
        </is>
      </c>
      <c r="D868" s="4" t="inlineStr">
        <is>
          <t>N/A</t>
        </is>
      </c>
    </row>
    <row r="869">
      <c r="A869" s="4" t="inlineStr">
        <is>
          <t>antenne-bethel.de</t>
        </is>
      </c>
      <c r="B869" s="4">
        <f>HYPERLINK("http://antenne-bethel.de", "http://antenne-bethel.de")</f>
        <v/>
      </c>
      <c r="C869" s="4" t="inlineStr">
        <is>
          <t>Reachable - No Addresses</t>
        </is>
      </c>
      <c r="D869" s="4" t="inlineStr">
        <is>
          <t>N/A</t>
        </is>
      </c>
    </row>
    <row r="870">
      <c r="A870" s="4" t="inlineStr">
        <is>
          <t>gross-fuchs.com</t>
        </is>
      </c>
      <c r="B870" s="4">
        <f>HYPERLINK("http://gross-fuchs.com", "http://gross-fuchs.com")</f>
        <v/>
      </c>
      <c r="C870" s="4" t="inlineStr">
        <is>
          <t>Reachable - No Addresses</t>
        </is>
      </c>
      <c r="D870" s="4" t="inlineStr">
        <is>
          <t>N/A</t>
        </is>
      </c>
    </row>
    <row r="871">
      <c r="A871" s="2" t="inlineStr">
        <is>
          <t>cortec-neuro.com</t>
        </is>
      </c>
      <c r="B871" s="2">
        <f>HYPERLINK("http://cortec-neuro.com", "http://cortec-neuro.com")</f>
        <v/>
      </c>
      <c r="C871" s="2" t="inlineStr">
        <is>
          <t>Unreachable</t>
        </is>
      </c>
      <c r="D871" s="2" t="inlineStr">
        <is>
          <t>N/A</t>
        </is>
      </c>
    </row>
    <row r="872">
      <c r="A872" s="4" t="inlineStr">
        <is>
          <t>schuhhause.de</t>
        </is>
      </c>
      <c r="B872" s="4">
        <f>HYPERLINK("http://schuhhause.de", "http://schuhhause.de")</f>
        <v/>
      </c>
      <c r="C872" s="4" t="inlineStr">
        <is>
          <t>Reachable - No Addresses</t>
        </is>
      </c>
      <c r="D872" s="4" t="inlineStr">
        <is>
          <t>N/A</t>
        </is>
      </c>
    </row>
    <row r="873">
      <c r="A873" s="4" t="inlineStr">
        <is>
          <t>biosicherheit.de</t>
        </is>
      </c>
      <c r="B873" s="4">
        <f>HYPERLINK("http://biosicherheit.de", "http://biosicherheit.de")</f>
        <v/>
      </c>
      <c r="C873" s="4" t="inlineStr">
        <is>
          <t>Reachable - No Addresses</t>
        </is>
      </c>
      <c r="D873" s="4" t="inlineStr">
        <is>
          <t>N/A</t>
        </is>
      </c>
    </row>
    <row r="874">
      <c r="A874" s="4" t="inlineStr">
        <is>
          <t>twt-online-marketing.de</t>
        </is>
      </c>
      <c r="B874" s="4">
        <f>HYPERLINK("http://twt-online-marketing.de", "http://twt-online-marketing.de")</f>
        <v/>
      </c>
      <c r="C874" s="4" t="inlineStr">
        <is>
          <t>Reachable - No Addresses</t>
        </is>
      </c>
      <c r="D874" s="4" t="inlineStr">
        <is>
          <t>N/A</t>
        </is>
      </c>
    </row>
    <row r="875">
      <c r="A875" s="3" t="inlineStr">
        <is>
          <t>audiopro.de</t>
        </is>
      </c>
      <c r="B875" s="3">
        <f>HYPERLINK("http://audiopro.de", "http://audiopro.de")</f>
        <v/>
      </c>
      <c r="C875" s="3" t="inlineStr">
        <is>
          <t>Reachable</t>
        </is>
      </c>
      <c r="D875" s="3" t="inlineStr">
        <is>
          <t>['XLF und PRX918XL']</t>
        </is>
      </c>
    </row>
    <row r="876">
      <c r="A876" s="4" t="inlineStr">
        <is>
          <t>globalsuccess-club.net</t>
        </is>
      </c>
      <c r="B876" s="4">
        <f>HYPERLINK("http://globalsuccess-club.net", "http://globalsuccess-club.net")</f>
        <v/>
      </c>
      <c r="C876" s="4" t="inlineStr">
        <is>
          <t>Reachable - No Addresses</t>
        </is>
      </c>
      <c r="D876" s="4" t="inlineStr">
        <is>
          <t>N/A</t>
        </is>
      </c>
    </row>
    <row r="877">
      <c r="A877" s="4" t="inlineStr">
        <is>
          <t>hostnet.de</t>
        </is>
      </c>
      <c r="B877" s="4">
        <f>HYPERLINK("http://hostnet.de", "http://hostnet.de")</f>
        <v/>
      </c>
      <c r="C877" s="4" t="inlineStr">
        <is>
          <t>Reachable - No Addresses</t>
        </is>
      </c>
      <c r="D877" s="4" t="inlineStr">
        <is>
          <t>N/A</t>
        </is>
      </c>
    </row>
    <row r="878">
      <c r="A878" s="4" t="inlineStr">
        <is>
          <t>wissensschule.de</t>
        </is>
      </c>
      <c r="B878" s="4">
        <f>HYPERLINK("http://wissensschule.de", "http://wissensschule.de")</f>
        <v/>
      </c>
      <c r="C878" s="4" t="inlineStr">
        <is>
          <t>Reachable - No Addresses</t>
        </is>
      </c>
      <c r="D878" s="4" t="inlineStr">
        <is>
          <t>N/A</t>
        </is>
      </c>
    </row>
    <row r="879">
      <c r="A879" s="4" t="inlineStr">
        <is>
          <t>bdia.de</t>
        </is>
      </c>
      <c r="B879" s="4">
        <f>HYPERLINK("http://bdia.de", "http://bdia.de")</f>
        <v/>
      </c>
      <c r="C879" s="4" t="inlineStr">
        <is>
          <t>Reachable - No Addresses</t>
        </is>
      </c>
      <c r="D879" s="4" t="inlineStr">
        <is>
          <t>N/A</t>
        </is>
      </c>
    </row>
    <row r="880">
      <c r="A880" s="2" t="inlineStr">
        <is>
          <t>projektadler.com</t>
        </is>
      </c>
      <c r="B880" s="2">
        <f>HYPERLINK("http://projektadler.com", "http://projektadler.com")</f>
        <v/>
      </c>
      <c r="C880" s="2" t="inlineStr">
        <is>
          <t>Unreachable</t>
        </is>
      </c>
      <c r="D880" s="2" t="inlineStr">
        <is>
          <t>N/A</t>
        </is>
      </c>
    </row>
    <row r="881">
      <c r="A881" s="4" t="inlineStr">
        <is>
          <t>deutscheip.de</t>
        </is>
      </c>
      <c r="B881" s="4">
        <f>HYPERLINK("http://deutscheip.de", "http://deutscheip.de")</f>
        <v/>
      </c>
      <c r="C881" s="4" t="inlineStr">
        <is>
          <t>Reachable - No Addresses</t>
        </is>
      </c>
      <c r="D881" s="4" t="inlineStr">
        <is>
          <t>N/A</t>
        </is>
      </c>
    </row>
    <row r="882">
      <c r="A882" s="4" t="inlineStr">
        <is>
          <t>echt-leben.com</t>
        </is>
      </c>
      <c r="B882" s="4">
        <f>HYPERLINK("http://echt-leben.com", "http://echt-leben.com")</f>
        <v/>
      </c>
      <c r="C882" s="4" t="inlineStr">
        <is>
          <t>Reachable - No Addresses</t>
        </is>
      </c>
      <c r="D882" s="4" t="inlineStr">
        <is>
          <t>N/A</t>
        </is>
      </c>
    </row>
    <row r="883">
      <c r="A883" s="4" t="inlineStr">
        <is>
          <t>spectra.de</t>
        </is>
      </c>
      <c r="B883" s="4">
        <f>HYPERLINK("http://spectra.de", "http://spectra.de")</f>
        <v/>
      </c>
      <c r="C883" s="4" t="inlineStr">
        <is>
          <t>Reachable - No Addresses</t>
        </is>
      </c>
      <c r="D883" s="4" t="inlineStr">
        <is>
          <t>N/A</t>
        </is>
      </c>
    </row>
    <row r="885">
      <c r="A885" s="5" t="inlineStr">
        <is>
          <t>Metric</t>
        </is>
      </c>
      <c r="B885" s="5" t="inlineStr">
        <is>
          <t>Count</t>
        </is>
      </c>
      <c r="C885" s="5" t="inlineStr">
        <is>
          <t>Percentage</t>
        </is>
      </c>
    </row>
    <row r="886">
      <c r="A886" s="6" t="inlineStr">
        <is>
          <t>Reachable sites</t>
        </is>
      </c>
      <c r="B886" s="6" t="n">
        <v>254</v>
      </c>
      <c r="C886" s="6" t="inlineStr">
        <is>
          <t>28.80%</t>
        </is>
      </c>
    </row>
    <row r="887">
      <c r="A887" s="7" t="inlineStr">
        <is>
          <t>Unreachable sites</t>
        </is>
      </c>
      <c r="B887" s="7" t="n">
        <v>281</v>
      </c>
      <c r="C887" s="7" t="inlineStr">
        <is>
          <t>31.86%</t>
        </is>
      </c>
    </row>
    <row r="888">
      <c r="A888" s="8" t="inlineStr">
        <is>
          <t>Reachable but no addresses</t>
        </is>
      </c>
      <c r="B888" s="8" t="n">
        <v>347</v>
      </c>
      <c r="C888" s="8" t="inlineStr">
        <is>
          <t>39.34%</t>
        </is>
      </c>
    </row>
    <row r="889">
      <c r="A889" t="inlineStr">
        <is>
          <t>Total sites checked</t>
        </is>
      </c>
      <c r="B889" t="n">
        <v>882</v>
      </c>
      <c r="C8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2024-10-21T20:16:13Z</dcterms:created>
  <dcterms:modified xsi:type="dcterms:W3CDTF">2024-10-21T20:16:13Z</dcterms:modified>
</cp:coreProperties>
</file>