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elect Sheet1" sheetId="2" r:id="rId5"/>
  </sheets>
  <definedNames/>
  <calcPr/>
</workbook>
</file>

<file path=xl/sharedStrings.xml><?xml version="1.0" encoding="utf-8"?>
<sst xmlns="http://schemas.openxmlformats.org/spreadsheetml/2006/main" count="187" uniqueCount="178">
  <si>
    <t>Chinese</t>
  </si>
  <si>
    <t>English</t>
  </si>
  <si>
    <t>i18n</t>
  </si>
  <si>
    <t>front</t>
  </si>
  <si>
    <t>back</t>
  </si>
  <si>
    <t>front auto-trans</t>
  </si>
  <si>
    <t>front trans</t>
  </si>
  <si>
    <t>header</t>
  </si>
  <si>
    <t>請領（補發、換發）記帳士證書申請書</t>
  </si>
  <si>
    <t>Application Form for The Issuance (Reissuance, Replacement) of Certificate of Public Bookkeeper</t>
  </si>
  <si>
    <t>dateOfApplication</t>
  </si>
  <si>
    <t>申請日期：</t>
  </si>
  <si>
    <t xml:space="preserve">Date of Application: </t>
  </si>
  <si>
    <t>recipient</t>
  </si>
  <si>
    <t>受文者：</t>
  </si>
  <si>
    <t>Recipient:</t>
  </si>
  <si>
    <t>ministryOfFinance</t>
  </si>
  <si>
    <t>財政部</t>
  </si>
  <si>
    <t>Ministry of Finance</t>
  </si>
  <si>
    <t>purpose</t>
  </si>
  <si>
    <t>主旨：</t>
  </si>
  <si>
    <t>Purpose:</t>
  </si>
  <si>
    <t>toApplyFor</t>
  </si>
  <si>
    <t>申請</t>
  </si>
  <si>
    <t>To apply for</t>
  </si>
  <si>
    <t>description</t>
  </si>
  <si>
    <t>說明：</t>
  </si>
  <si>
    <t>Description:</t>
  </si>
  <si>
    <t>descriptionA</t>
  </si>
  <si>
    <t>一、依記帳士法第 5 條暨記帳士證書核發辦法規定辦理。</t>
  </si>
  <si>
    <t>1. Handled in accordance with Article 5 of the Certified Public Bookkeepers Act and Rules Governing Issuance of Certificate of Public Bookkeeper.</t>
  </si>
  <si>
    <t>descriptionB</t>
  </si>
  <si>
    <t>二、茲檢具下列文件：（請勾選檢附項目，詳註二）。</t>
  </si>
  <si>
    <t>2. The following documents are hereby inspected: (Please tick the attached items, see Note 2).</t>
  </si>
  <si>
    <t>descriptionBA</t>
  </si>
  <si>
    <t>（一）記帳士考試及格證書正本及影本各 1 份；記帳士考試及格證書為電子證書型式者，為其列印本 1 份。</t>
  </si>
  <si>
    <t>a. The original and a photocopy of the certificate for passing the certified public bookkeepers examination; if the certificate for passing the certified public bookkeepers examination is of the electronic certificate type, the applicant shall attach a printout of the certificate.</t>
  </si>
  <si>
    <t>descriptionBB</t>
  </si>
  <si>
    <t>（二）履歷表一份。</t>
  </si>
  <si>
    <t>b. A curriculum vitae of the applicant.</t>
  </si>
  <si>
    <t>descriptionBC</t>
  </si>
  <si>
    <t>（三）國民身分證正反面影本 1 份（如範例），外國人為護照、外僑居留證或永久居留證影本。</t>
  </si>
  <si>
    <t>c. A photocopy of the front and back of the identification card of the applicant (See example), a photocopy of the passport, Alien Resident Certificate, or Alien Permanent Resident Certificate of the foreign applicant.</t>
  </si>
  <si>
    <t>descriptionBD</t>
  </si>
  <si>
    <t>（四）最近 1 年內 2 吋半身相片 2 張（詳註三）。</t>
  </si>
  <si>
    <t>d. Two 2-inch photographs of the applicant taken within the year (Note 3).</t>
  </si>
  <si>
    <t>descriptionBE</t>
  </si>
  <si>
    <t>（五）證書費新臺幣壹仟伍佰元整（詳註四）。</t>
  </si>
  <si>
    <t>e. The amount of the certification fee payable is NT$1,500 (Note 4).</t>
  </si>
  <si>
    <t>descriptionBF</t>
  </si>
  <si>
    <t>（六）原撤銷或廢止原因消滅之證明文件。</t>
  </si>
  <si>
    <t>f. Documentary evidence that the reason for the revocation or cancellation of the original certificate has ceased to exist.</t>
  </si>
  <si>
    <t>descriptionBG</t>
  </si>
  <si>
    <t>（七）記帳士證書遺失或滅失登報 3 天聲明作廢之整張報紙。</t>
  </si>
  <si>
    <t>g. The whole page of the newspaper in which the notice of nullification of certificate of public bookkeeper due to loss or destruction thereof is published for three (3) days.</t>
  </si>
  <si>
    <t>descriptionBH</t>
  </si>
  <si>
    <t>（八）污損、破損或更名前之記帳士證書。</t>
  </si>
  <si>
    <t>h. The stained, damaged or pre-name Certified Public bookkeeper’s certificate.</t>
  </si>
  <si>
    <t>descriptionBI</t>
  </si>
  <si>
    <t>（九）中文版記帳士證書及有效護照影本各 1  份。</t>
  </si>
  <si>
    <t>i. The Chinese Version of the Certificate of Public Bookkeeper and the valid passport of the applicant, with a photocopy of each.</t>
  </si>
  <si>
    <t>descriptionC</t>
  </si>
  <si>
    <t>三、聲明事項：</t>
  </si>
  <si>
    <t>3. Disclaimer:</t>
  </si>
  <si>
    <t>descriptionCA</t>
  </si>
  <si>
    <t>（一）申請人確無記帳士法第 4 條第 1 項各款不得充任記帳士情事。</t>
  </si>
  <si>
    <t>a. The applicant does not have the conditions under Subparagraph 1, Article 4 of the Certified Public Bookkeepers Act that he/she shall not act as a certified public bookkeeper.</t>
  </si>
  <si>
    <t>descriptionCB</t>
  </si>
  <si>
    <t>（二）申請人所填資料及附繳文件均為真實，如有不實願負法律責任。</t>
  </si>
  <si>
    <t>b. The information filled in by the applicant and the attached documents are all true; if there is any untrue statement, the applicant accepts the legal responsibility.</t>
  </si>
  <si>
    <t>applicantInformation</t>
  </si>
  <si>
    <t>申請人資料：</t>
  </si>
  <si>
    <t>Applicant information:</t>
  </si>
  <si>
    <t>applicant</t>
  </si>
  <si>
    <t>申請人</t>
  </si>
  <si>
    <t>Applicant</t>
  </si>
  <si>
    <t>identityCardNumber</t>
  </si>
  <si>
    <t>身分證字號</t>
  </si>
  <si>
    <t>ID number</t>
  </si>
  <si>
    <t>contactNumber</t>
  </si>
  <si>
    <t>連絡電話</t>
  </si>
  <si>
    <t>Contact number</t>
  </si>
  <si>
    <t>phoneNumber</t>
  </si>
  <si>
    <t>手機號碼</t>
  </si>
  <si>
    <t>Phone number</t>
  </si>
  <si>
    <t>residence</t>
  </si>
  <si>
    <t>居住縣市</t>
  </si>
  <si>
    <t>City/County of residence</t>
  </si>
  <si>
    <t>address</t>
  </si>
  <si>
    <t>通訊地址</t>
  </si>
  <si>
    <t>Address</t>
  </si>
  <si>
    <t>dataForm</t>
  </si>
  <si>
    <t>firstTime</t>
  </si>
  <si>
    <t>dataFormFirstTime</t>
  </si>
  <si>
    <t>第1次請領</t>
  </si>
  <si>
    <t>Issuance for the first time</t>
  </si>
  <si>
    <t>certificateHasCeased</t>
  </si>
  <si>
    <t>dataFormCertificateHasCeased</t>
  </si>
  <si>
    <t>撤銷原因消滅補發</t>
  </si>
  <si>
    <t>Reissuance due to the reason for the revocation or cancellation of the original certificate has ceased to exist</t>
  </si>
  <si>
    <t>lost</t>
  </si>
  <si>
    <t>dataFormLost</t>
  </si>
  <si>
    <t>遺失補發</t>
  </si>
  <si>
    <t>Reissuance for lost certificate</t>
  </si>
  <si>
    <t>replacement</t>
  </si>
  <si>
    <t>dataFormReplacement</t>
  </si>
  <si>
    <t>換發記帳士證書</t>
  </si>
  <si>
    <t>Replacement of the Certificate of Public Bookkeeper</t>
  </si>
  <si>
    <t>englishVersion</t>
  </si>
  <si>
    <t>dataFormEnglishVersion</t>
  </si>
  <si>
    <t>英文版記帳士證書</t>
  </si>
  <si>
    <t>The English Version of the Certificate of Public Bookkeeper</t>
  </si>
  <si>
    <t>taipeiCity</t>
  </si>
  <si>
    <t>台北市</t>
  </si>
  <si>
    <t>Taipei City</t>
  </si>
  <si>
    <t>keelungCity</t>
  </si>
  <si>
    <t>基隆市</t>
  </si>
  <si>
    <t>Keelung City</t>
  </si>
  <si>
    <t>newTaipeiCity</t>
  </si>
  <si>
    <t>新北市</t>
  </si>
  <si>
    <t>New Taipei City</t>
  </si>
  <si>
    <t>lienchiangCounty</t>
  </si>
  <si>
    <t>連江縣</t>
  </si>
  <si>
    <t>Lienchiang County</t>
  </si>
  <si>
    <t>yilanCounty</t>
  </si>
  <si>
    <t>宜蘭縣</t>
  </si>
  <si>
    <t>Yilan County</t>
  </si>
  <si>
    <t>hsinchuCity</t>
  </si>
  <si>
    <t>新竹市</t>
  </si>
  <si>
    <t>Hsinchu City</t>
  </si>
  <si>
    <t>hsinchuCounty</t>
  </si>
  <si>
    <t>新竹縣</t>
  </si>
  <si>
    <t>Hsinchu County</t>
  </si>
  <si>
    <t>taoyuanCity</t>
  </si>
  <si>
    <t>桃園市</t>
  </si>
  <si>
    <t>Taoyuan City</t>
  </si>
  <si>
    <t>miaoliCounty</t>
  </si>
  <si>
    <t>苗栗縣</t>
  </si>
  <si>
    <t>Miaoli County</t>
  </si>
  <si>
    <t>taichungCity</t>
  </si>
  <si>
    <t>台中市</t>
  </si>
  <si>
    <t>Taichung City</t>
  </si>
  <si>
    <t>changhuaCounty</t>
  </si>
  <si>
    <t>彰化縣</t>
  </si>
  <si>
    <t>Changhua County</t>
  </si>
  <si>
    <t>nantouCounty</t>
  </si>
  <si>
    <t>南投縣</t>
  </si>
  <si>
    <t>Nantou County</t>
  </si>
  <si>
    <t>chiayiCity</t>
  </si>
  <si>
    <t>嘉義市</t>
  </si>
  <si>
    <t>Chiayi City</t>
  </si>
  <si>
    <t>chiayiCounty</t>
  </si>
  <si>
    <t>嘉義縣</t>
  </si>
  <si>
    <t>Chiayi County</t>
  </si>
  <si>
    <t>yunlinCounty</t>
  </si>
  <si>
    <t>雲林縣</t>
  </si>
  <si>
    <t>Yunlin County</t>
  </si>
  <si>
    <t>tainanCity</t>
  </si>
  <si>
    <t>台南市</t>
  </si>
  <si>
    <t>Tainan City</t>
  </si>
  <si>
    <t>kaohsiungCity</t>
  </si>
  <si>
    <t>高雄市</t>
  </si>
  <si>
    <t>Kaohsiung City</t>
  </si>
  <si>
    <t>penghuCounty</t>
  </si>
  <si>
    <t>澎湖縣</t>
  </si>
  <si>
    <t>Penghu County</t>
  </si>
  <si>
    <t>kinmenCounty</t>
  </si>
  <si>
    <t>金門縣</t>
  </si>
  <si>
    <t>Kinmen County</t>
  </si>
  <si>
    <t>pingtungCounty</t>
  </si>
  <si>
    <t>屏東縣</t>
  </si>
  <si>
    <t>Pingtung County</t>
  </si>
  <si>
    <t>taitungCounty</t>
  </si>
  <si>
    <t>台東縣</t>
  </si>
  <si>
    <t>Taitung County</t>
  </si>
  <si>
    <t>hualienCounty</t>
  </si>
  <si>
    <t>花蓮縣</t>
  </si>
  <si>
    <t>Hualien County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</si>
</sst>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sz val="10.0"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0"/>
    </xf>
    <xf borderId="0" fillId="0" fontId="1" numFmtId="0" xfId="0" applyAlignment="1" applyFont="1">
      <alignment readingOrder="0" shrinkToFit="0" wrapText="0"/>
    </xf>
    <xf borderId="0" fillId="0" fontId="0" numFmtId="0" xfId="0" applyAlignment="1" applyFont="1">
      <alignment readingOrder="0"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4.38"/>
  </cols>
  <sheetData>
    <row r="1">
      <c r="A1" s="1"/>
      <c r="B1" s="1"/>
      <c r="C1" s="1"/>
      <c r="D1" s="2" t="s">
        <v>0</v>
      </c>
      <c r="E1" s="1"/>
      <c r="F1" s="2" t="s">
        <v>1</v>
      </c>
      <c r="G1" s="2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>
      <c r="A2" s="1"/>
      <c r="B2" s="1"/>
      <c r="C2" s="2" t="s">
        <v>2</v>
      </c>
      <c r="D2" s="2" t="s">
        <v>3</v>
      </c>
      <c r="E2" s="2" t="s">
        <v>4</v>
      </c>
      <c r="F2" s="2" t="s">
        <v>3</v>
      </c>
      <c r="G2" s="2" t="s">
        <v>5</v>
      </c>
      <c r="H2" s="2" t="s">
        <v>6</v>
      </c>
      <c r="I2" s="2" t="s">
        <v>4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>
      <c r="A3" s="1"/>
      <c r="B3" s="2" t="str">
        <f t="shared" ref="B3:B30" si="1">if(C3="", "",
"[language=Chinese] [i18n="&amp;C3&amp;"]:before{content:"""&amp;D3&amp;"""}"
&amp;"[language=Chinese] [i18n="&amp;C3&amp;"]:after{content:"""&amp;E3&amp;"""}"
&amp;"[language=English] [i18n="&amp;C3&amp;"]:before{content:"""&amp;F3&amp;"""}"
&amp;"[language=English] [i18n="&amp;C3&amp;"]:after{content:"""&amp;I3&amp;"""}"
)</f>
        <v>[language=Chinese] [i18n=header]:before{content:"請領（補發、換發）記帳士證書申請書"}[language=Chinese] [i18n=header]:after{content:""}[language=English] [i18n=header]:before{content:"Application Form for The Issuance (Reissuance, Replacement) of Certificate of Public Bookkeeper"}[language=English] [i18n=header]:after{content:""}</v>
      </c>
      <c r="C3" s="2" t="s">
        <v>7</v>
      </c>
      <c r="D3" s="3" t="s">
        <v>8</v>
      </c>
      <c r="E3" s="1"/>
      <c r="F3" s="2" t="str">
        <f t="shared" ref="F3:F35" si="2">if(G3="", ""
,if(H3&lt;&gt;"", H3, G3))</f>
        <v>Application Form for The Issuance (Reissuance, Replacement) of Certificate of Public Bookkeeper</v>
      </c>
      <c r="G3" s="2" t="str">
        <f>IFERROR(__xludf.DUMMYFUNCTION("iferror(GOOGLETRANSLATE(D3,""zh-tw"",""en""),"""")"),"Please lead (replenishment, renewal) bookkeeper certificate application")</f>
        <v>Please lead (replenishment, renewal) bookkeeper certificate application</v>
      </c>
      <c r="H3" s="3" t="s">
        <v>9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>
      <c r="A4" s="1"/>
      <c r="B4" s="2" t="str">
        <f t="shared" si="1"/>
        <v>[language=Chinese] [i18n=dateOfApplication]:before{content:"申請日期："}[language=Chinese] [i18n=dateOfApplication]:after{content:""}[language=English] [i18n=dateOfApplication]:before{content:"Date of Application: "}[language=English] [i18n=dateOfApplication]:after{content:""}</v>
      </c>
      <c r="C4" s="2" t="s">
        <v>10</v>
      </c>
      <c r="D4" s="3" t="s">
        <v>11</v>
      </c>
      <c r="E4" s="1"/>
      <c r="F4" s="2" t="str">
        <f t="shared" si="2"/>
        <v>Date of Application: </v>
      </c>
      <c r="G4" s="2" t="str">
        <f>IFERROR(__xludf.DUMMYFUNCTION("iferror(GOOGLETRANSLATE(D4,""zh-tw"",""en""),"""")"),"Date of Application:")</f>
        <v>Date of Application:</v>
      </c>
      <c r="H4" s="3" t="s">
        <v>12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>
      <c r="A5" s="1"/>
      <c r="B5" s="2" t="str">
        <f t="shared" si="1"/>
        <v>[language=Chinese] [i18n=recipient]:before{content:"受文者："}[language=Chinese] [i18n=recipient]:after{content:""}[language=English] [i18n=recipient]:before{content:"Recipient:"}[language=English] [i18n=recipient]:after{content:""}</v>
      </c>
      <c r="C5" s="2" t="s">
        <v>13</v>
      </c>
      <c r="D5" s="3" t="s">
        <v>14</v>
      </c>
      <c r="E5" s="1"/>
      <c r="F5" s="2" t="str">
        <f t="shared" si="2"/>
        <v>Recipient:</v>
      </c>
      <c r="G5" s="2" t="str">
        <f>IFERROR(__xludf.DUMMYFUNCTION("iferror(GOOGLETRANSLATE(D5,""zh-tw"",""en""),"""")"),"Writer:")</f>
        <v>Writer:</v>
      </c>
      <c r="H5" s="3" t="s">
        <v>15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>
      <c r="A6" s="1"/>
      <c r="B6" s="2" t="str">
        <f t="shared" si="1"/>
        <v>[language=Chinese] [i18n=ministryOfFinance]:before{content:"財政部"}[language=Chinese] [i18n=ministryOfFinance]:after{content:""}[language=English] [i18n=ministryOfFinance]:before{content:"Ministry of Finance"}[language=English] [i18n=ministryOfFinance]:after{content:""}</v>
      </c>
      <c r="C6" s="2" t="s">
        <v>16</v>
      </c>
      <c r="D6" s="3" t="s">
        <v>17</v>
      </c>
      <c r="E6" s="1"/>
      <c r="F6" s="2" t="str">
        <f t="shared" si="2"/>
        <v>Ministry of Finance</v>
      </c>
      <c r="G6" s="2" t="str">
        <f>IFERROR(__xludf.DUMMYFUNCTION("iferror(GOOGLETRANSLATE(D6,""zh-tw"",""en""),"""")"),"Ministry of Finance")</f>
        <v>Ministry of Finance</v>
      </c>
      <c r="H6" s="3" t="s">
        <v>18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>
      <c r="A7" s="1"/>
      <c r="B7" s="2" t="str">
        <f t="shared" si="1"/>
        <v>[language=Chinese] [i18n=purpose]:before{content:"主旨："}[language=Chinese] [i18n=purpose]:after{content:""}[language=English] [i18n=purpose]:before{content:"Purpose:"}[language=English] [i18n=purpose]:after{content:""}</v>
      </c>
      <c r="C7" s="2" t="s">
        <v>19</v>
      </c>
      <c r="D7" s="3" t="s">
        <v>20</v>
      </c>
      <c r="E7" s="2"/>
      <c r="F7" s="2" t="str">
        <f t="shared" si="2"/>
        <v>Purpose:</v>
      </c>
      <c r="G7" s="2" t="str">
        <f>IFERROR(__xludf.DUMMYFUNCTION("iferror(GOOGLETRANSLATE(D7,""zh-tw"",""en""),"""")"),"Theme:")</f>
        <v>Theme:</v>
      </c>
      <c r="H7" s="3" t="s">
        <v>21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>
      <c r="A8" s="1"/>
      <c r="B8" s="2" t="str">
        <f t="shared" si="1"/>
        <v>[language=Chinese] [i18n=toApplyFor]:before{content:"申請"}[language=Chinese] [i18n=toApplyFor]:after{content:""}[language=English] [i18n=toApplyFor]:before{content:"To apply for"}[language=English] [i18n=toApplyFor]:after{content:""}</v>
      </c>
      <c r="C8" s="2" t="s">
        <v>22</v>
      </c>
      <c r="D8" s="2" t="s">
        <v>23</v>
      </c>
      <c r="E8" s="1"/>
      <c r="F8" s="2" t="str">
        <f t="shared" si="2"/>
        <v>To apply for</v>
      </c>
      <c r="G8" s="2" t="str">
        <f>IFERROR(__xludf.DUMMYFUNCTION("iferror(GOOGLETRANSLATE(D8,""zh-tw"",""en""),"""")"),"Apply")</f>
        <v>Apply</v>
      </c>
      <c r="H8" s="3" t="s">
        <v>24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>
      <c r="A9" s="1"/>
      <c r="B9" s="2" t="str">
        <f t="shared" si="1"/>
        <v>[language=Chinese] [i18n=description]:before{content:"說明："}[language=Chinese] [i18n=description]:after{content:""}[language=English] [i18n=description]:before{content:"Description:"}[language=English] [i18n=description]:after{content:""}</v>
      </c>
      <c r="C9" s="2" t="s">
        <v>25</v>
      </c>
      <c r="D9" s="2" t="s">
        <v>26</v>
      </c>
      <c r="E9" s="1"/>
      <c r="F9" s="2" t="str">
        <f t="shared" si="2"/>
        <v>Description:</v>
      </c>
      <c r="G9" s="2" t="str">
        <f>IFERROR(__xludf.DUMMYFUNCTION("iferror(GOOGLETRANSLATE(D9,""zh-tw"",""en""),"""")"),"illustrate:")</f>
        <v>illustrate:</v>
      </c>
      <c r="H9" s="3" t="s">
        <v>27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>
      <c r="A10" s="1"/>
      <c r="B10" s="2" t="str">
        <f t="shared" si="1"/>
        <v>[language=Chinese] [i18n=descriptionA]:before{content:"一、依記帳士法第 5 條暨記帳士證書核發辦法規定辦理。"}[language=Chinese] [i18n=descriptionA]:after{content:""}[language=English] [i18n=descriptionA]:before{content:"1. Handled in accordance with Article 5 of the Certified Public Bookkeepers Act and Rules Governing Issuance of Certificate of Public Bookkeeper."}[language=English] [i18n=descriptionA]:after{content:""}</v>
      </c>
      <c r="C10" s="2" t="s">
        <v>28</v>
      </c>
      <c r="D10" s="2" t="s">
        <v>29</v>
      </c>
      <c r="E10" s="1"/>
      <c r="F10" s="2" t="str">
        <f t="shared" si="2"/>
        <v>1. Handled in accordance with Article 5 of the Certified Public Bookkeepers Act and Rules Governing Issuance of Certificate of Public Bookkeeper.</v>
      </c>
      <c r="G10" s="2" t="str">
        <f>IFERROR(__xludf.DUMMYFUNCTION("iferror(GOOGLETRANSLATE(D10,""zh-tw"",""en""),"""")"),"1. According to Article 5 of the Account Law and the Account Certificate, the method of issuance of the accounting certificate shall be handled.")</f>
        <v>1. According to Article 5 of the Account Law and the Account Certificate, the method of issuance of the accounting certificate shall be handled.</v>
      </c>
      <c r="H10" s="3" t="s">
        <v>30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>
      <c r="A11" s="1"/>
      <c r="B11" s="2" t="str">
        <f t="shared" si="1"/>
        <v>[language=Chinese] [i18n=descriptionB]:before{content:"二、茲檢具下列文件：（請勾選檢附項目，詳註二）。"}[language=Chinese] [i18n=descriptionB]:after{content:""}[language=English] [i18n=descriptionB]:before{content:"2. The following documents are hereby inspected: (Please tick the attached items, see Note 2)."}[language=English] [i18n=descriptionB]:after{content:""}</v>
      </c>
      <c r="C11" s="2" t="s">
        <v>31</v>
      </c>
      <c r="D11" s="2" t="s">
        <v>32</v>
      </c>
      <c r="E11" s="1"/>
      <c r="F11" s="2" t="str">
        <f t="shared" si="2"/>
        <v>2. The following documents are hereby inspected: (Please tick the attached items, see Note 2).</v>
      </c>
      <c r="G11" s="2" t="str">
        <f>IFERROR(__xludf.DUMMYFUNCTION("iferror(GOOGLETRANSLATE(D11,""zh-tw"",""en""),"""")"),"Second, the following documents: (Please check the attachment project, detailed note 2).")</f>
        <v>Second, the following documents: (Please check the attachment project, detailed note 2).</v>
      </c>
      <c r="H11" s="3" t="s">
        <v>33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>
      <c r="A12" s="1"/>
      <c r="B12" s="2" t="str">
        <f t="shared" si="1"/>
        <v>[language=Chinese] [i18n=descriptionBA]:before{content:"（一）記帳士考試及格證書正本及影本各 1 份；記帳士考試及格證書為電子證書型式者，為其列印本 1 份。"}[language=Chinese] [i18n=descriptionBA]:after{content:""}[language=English] [i18n=descriptionBA]:before{content:"a. The original and a photocopy of the certificate for passing the certified public bookkeepers examination; if the certificate for passing the certified public bookkeepers examination is of the electronic certificate type, the applicant shall attach a printout of the certificate."}[language=English] [i18n=descriptionBA]:after{content:""}</v>
      </c>
      <c r="C12" s="2" t="s">
        <v>34</v>
      </c>
      <c r="D12" s="2" t="s">
        <v>35</v>
      </c>
      <c r="E12" s="1"/>
      <c r="F12" s="2" t="str">
        <f t="shared" si="2"/>
        <v>a. The original and a photocopy of the certificate for passing the certified public bookkeepers examination; if the certificate for passing the certified public bookkeepers examination is of the electronic certificate type, the applicant shall attach a printout of the certificate.</v>
      </c>
      <c r="G12" s="2" t="str">
        <f>IFERROR(__xludf.DUMMYFUNCTION("iferror(GOOGLETRANSLATE(D12,""zh-tw"",""en""),"""")"),"(1) The original and one copy of the book test and a certificate; the bookkeeper test and the certificate of the certificate are the electronic certificate type, and one copy of them.")</f>
        <v>(1) The original and one copy of the book test and a certificate; the bookkeeper test and the certificate of the certificate are the electronic certificate type, and one copy of them.</v>
      </c>
      <c r="H12" s="3" t="s">
        <v>36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>
      <c r="A13" s="1"/>
      <c r="B13" s="2" t="str">
        <f t="shared" si="1"/>
        <v>[language=Chinese] [i18n=descriptionBB]:before{content:"（二）履歷表一份。"}[language=Chinese] [i18n=descriptionBB]:after{content:""}[language=English] [i18n=descriptionBB]:before{content:"b. A curriculum vitae of the applicant."}[language=English] [i18n=descriptionBB]:after{content:""}</v>
      </c>
      <c r="C13" s="2" t="s">
        <v>37</v>
      </c>
      <c r="D13" s="2" t="s">
        <v>38</v>
      </c>
      <c r="E13" s="1"/>
      <c r="F13" s="2" t="str">
        <f t="shared" si="2"/>
        <v>b. A curriculum vitae of the applicant.</v>
      </c>
      <c r="G13" s="2" t="str">
        <f>IFERROR(__xludf.DUMMYFUNCTION("iferror(GOOGLETRANSLATE(D13,""zh-tw"",""en""),"""")"),"(2) A resume.")</f>
        <v>(2) A resume.</v>
      </c>
      <c r="H13" s="3" t="s">
        <v>39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>
      <c r="A14" s="1"/>
      <c r="B14" s="2" t="str">
        <f t="shared" si="1"/>
        <v>[language=Chinese] [i18n=descriptionBC]:before{content:"（三）國民身分證正反面影本 1 份（如範例），外國人為護照、外僑居留證或永久居留證影本。"}[language=Chinese] [i18n=descriptionBC]:after{content:""}[language=English] [i18n=descriptionBC]:before{content:"c. A photocopy of the front and back of the identification card of the applicant (See example), a photocopy of the passport, Alien Resident Certificate, or Alien Permanent Resident Certificate of the foreign applicant."}[language=English] [i18n=descriptionBC]:after{content:""}</v>
      </c>
      <c r="C14" s="2" t="s">
        <v>40</v>
      </c>
      <c r="D14" s="2" t="s">
        <v>41</v>
      </c>
      <c r="E14" s="1"/>
      <c r="F14" s="2" t="str">
        <f t="shared" si="2"/>
        <v>c. A photocopy of the front and back of the identification card of the applicant (See example), a photocopy of the passport, Alien Resident Certificate, or Alien Permanent Resident Certificate of the foreign applicant.</v>
      </c>
      <c r="G14" s="2" t="str">
        <f>IFERROR(__xludf.DUMMYFUNCTION("iferror(GOOGLETRANSLATE(D14,""zh-tw"",""en""),"""")"),"(3) One copy of the national identity card (such as examples), foreigners are passports, foreigners' residence permits or permanent residence permits.")</f>
        <v>(3) One copy of the national identity card (such as examples), foreigners are passports, foreigners' residence permits or permanent residence permits.</v>
      </c>
      <c r="H14" s="3" t="s">
        <v>42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>
      <c r="A15" s="1"/>
      <c r="B15" s="2" t="str">
        <f t="shared" si="1"/>
        <v>[language=Chinese] [i18n=descriptionBD]:before{content:"（四）最近 1 年內 2 吋半身相片 2 張（詳註三）。"}[language=Chinese] [i18n=descriptionBD]:after{content:""}[language=English] [i18n=descriptionBD]:before{content:"d. Two 2-inch photographs of the applicant taken within the year (Note 3)."}[language=English] [i18n=descriptionBD]:after{content:""}</v>
      </c>
      <c r="C15" s="2" t="s">
        <v>43</v>
      </c>
      <c r="D15" s="2" t="s">
        <v>44</v>
      </c>
      <c r="E15" s="1"/>
      <c r="F15" s="2" t="str">
        <f t="shared" si="2"/>
        <v>d. Two 2-inch photographs of the applicant taken within the year (Note 3).</v>
      </c>
      <c r="G15" s="2" t="str">
        <f>IFERROR(__xludf.DUMMYFUNCTION("iferror(GOOGLETRANSLATE(D15,""zh-tw"",""en""),"""")"),"(4) Two 2 -inch half -body photos in the past year (details 3).")</f>
        <v>(4) Two 2 -inch half -body photos in the past year (details 3).</v>
      </c>
      <c r="H15" s="3" t="s">
        <v>45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>
      <c r="A16" s="1"/>
      <c r="B16" s="2" t="str">
        <f t="shared" si="1"/>
        <v>[language=Chinese] [i18n=descriptionBE]:before{content:"（五）證書費新臺幣壹仟伍佰元整（詳註四）。"}[language=Chinese] [i18n=descriptionBE]:after{content:""}[language=English] [i18n=descriptionBE]:before{content:"e. The amount of the certification fee payable is NT$1,500 (Note 4)."}[language=English] [i18n=descriptionBE]:after{content:""}</v>
      </c>
      <c r="C16" s="2" t="s">
        <v>46</v>
      </c>
      <c r="D16" s="2" t="s">
        <v>47</v>
      </c>
      <c r="E16" s="1"/>
      <c r="F16" s="2" t="str">
        <f t="shared" si="2"/>
        <v>e. The amount of the certification fee payable is NT$1,500 (Note 4).</v>
      </c>
      <c r="G16" s="2" t="str">
        <f>IFERROR(__xludf.DUMMYFUNCTION("iferror(GOOGLETRANSLATE(D16,""zh-tw"",""en""),"""")"),"(5) NT $ 1 of Certificate Fee Tong (Detailed Note 4).")</f>
        <v>(5) NT $ 1 of Certificate Fee Tong (Detailed Note 4).</v>
      </c>
      <c r="H16" s="3" t="s">
        <v>48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>
      <c r="A17" s="1"/>
      <c r="B17" s="2" t="str">
        <f t="shared" si="1"/>
        <v>[language=Chinese] [i18n=descriptionBF]:before{content:"（六）原撤銷或廢止原因消滅之證明文件。"}[language=Chinese] [i18n=descriptionBF]:after{content:""}[language=English] [i18n=descriptionBF]:before{content:"f. Documentary evidence that the reason for the revocation or cancellation of the original certificate has ceased to exist."}[language=English] [i18n=descriptionBF]:after{content:""}</v>
      </c>
      <c r="C17" s="2" t="s">
        <v>49</v>
      </c>
      <c r="D17" s="2" t="s">
        <v>50</v>
      </c>
      <c r="E17" s="1"/>
      <c r="F17" s="2" t="str">
        <f t="shared" si="2"/>
        <v>f. Documentary evidence that the reason for the revocation or cancellation of the original certificate has ceased to exist.</v>
      </c>
      <c r="G17" s="2" t="str">
        <f>IFERROR(__xludf.DUMMYFUNCTION("iferror(GOOGLETRANSLATE(D17,""zh-tw"",""en""),"""")"),"(6) The document of the destruction of the cause of the reasons for dismissal.")</f>
        <v>(6) The document of the destruction of the cause of the reasons for dismissal.</v>
      </c>
      <c r="H17" s="3" t="s">
        <v>51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>
      <c r="A18" s="1"/>
      <c r="B18" s="2" t="str">
        <f t="shared" si="1"/>
        <v>[language=Chinese] [i18n=descriptionBG]:before{content:"（七）記帳士證書遺失或滅失登報 3 天聲明作廢之整張報紙。"}[language=Chinese] [i18n=descriptionBG]:after{content:""}[language=English] [i18n=descriptionBG]:before{content:"g. The whole page of the newspaper in which the notice of nullification of certificate of public bookkeeper due to loss or destruction thereof is published for three (3) days."}[language=English] [i18n=descriptionBG]:after{content:""}</v>
      </c>
      <c r="C18" s="2" t="s">
        <v>52</v>
      </c>
      <c r="D18" s="2" t="s">
        <v>53</v>
      </c>
      <c r="E18" s="1"/>
      <c r="F18" s="2" t="str">
        <f t="shared" si="2"/>
        <v>g. The whole page of the newspaper in which the notice of nullification of certificate of public bookkeeper due to loss or destruction thereof is published for three (3) days.</v>
      </c>
      <c r="G18" s="2" t="str">
        <f>IFERROR(__xludf.DUMMYFUNCTION("iferror(GOOGLETRANSLATE(D18,""zh-tw"",""en""),"""")"),"(7) The entire newspaper of the losses or loss of the bookkeeper's certificate is lost for 3 days.")</f>
        <v>(7) The entire newspaper of the losses or loss of the bookkeeper's certificate is lost for 3 days.</v>
      </c>
      <c r="H18" s="3" t="s">
        <v>54</v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>
      <c r="A19" s="1"/>
      <c r="B19" s="2" t="str">
        <f t="shared" si="1"/>
        <v>[language=Chinese] [i18n=descriptionBH]:before{content:"（八）污損、破損或更名前之記帳士證書。"}[language=Chinese] [i18n=descriptionBH]:after{content:""}[language=English] [i18n=descriptionBH]:before{content:"h. The stained, damaged or pre-name Certified Public bookkeeper’s certificate."}[language=English] [i18n=descriptionBH]:after{content:""}</v>
      </c>
      <c r="C19" s="2" t="s">
        <v>55</v>
      </c>
      <c r="D19" s="2" t="s">
        <v>56</v>
      </c>
      <c r="E19" s="1"/>
      <c r="F19" s="2" t="str">
        <f t="shared" si="2"/>
        <v>h. The stained, damaged or pre-name Certified Public bookkeeper’s certificate.</v>
      </c>
      <c r="G19" s="2" t="str">
        <f>IFERROR(__xludf.DUMMYFUNCTION("iferror(GOOGLETRANSLATE(D19,""zh-tw"",""en""),"""")"),"(8) Discovery, damage, or renamed account certificate certificate.")</f>
        <v>(8) Discovery, damage, or renamed account certificate certificate.</v>
      </c>
      <c r="H19" s="3" t="s">
        <v>57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>
      <c r="A20" s="1"/>
      <c r="B20" s="2" t="str">
        <f t="shared" si="1"/>
        <v>[language=Chinese] [i18n=descriptionBI]:before{content:"（九）中文版記帳士證書及有效護照影本各 1  份。"}[language=Chinese] [i18n=descriptionBI]:after{content:""}[language=English] [i18n=descriptionBI]:before{content:"i. The Chinese Version of the Certificate of Public Bookkeeper and the valid passport of the applicant, with a photocopy of each."}[language=English] [i18n=descriptionBI]:after{content:""}</v>
      </c>
      <c r="C20" s="2" t="s">
        <v>58</v>
      </c>
      <c r="D20" s="2" t="s">
        <v>59</v>
      </c>
      <c r="E20" s="1"/>
      <c r="F20" s="2" t="str">
        <f t="shared" si="2"/>
        <v>i. The Chinese Version of the Certificate of Public Bookkeeper and the valid passport of the applicant, with a photocopy of each.</v>
      </c>
      <c r="G20" s="2" t="str">
        <f>IFERROR(__xludf.DUMMYFUNCTION("iferror(GOOGLETRANSLATE(D20,""zh-tw"",""en""),"""")"),"(9) The Chinese version of the bookkeeping certificate and the valid passport shadow.")</f>
        <v>(9) The Chinese version of the bookkeeping certificate and the valid passport shadow.</v>
      </c>
      <c r="H20" s="3" t="s">
        <v>60</v>
      </c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>
      <c r="A21" s="1"/>
      <c r="B21" s="2" t="str">
        <f t="shared" si="1"/>
        <v>[language=Chinese] [i18n=descriptionC]:before{content:"三、聲明事項："}[language=Chinese] [i18n=descriptionC]:after{content:""}[language=English] [i18n=descriptionC]:before{content:"3. Disclaimer:"}[language=English] [i18n=descriptionC]:after{content:""}</v>
      </c>
      <c r="C21" s="2" t="s">
        <v>61</v>
      </c>
      <c r="D21" s="2" t="s">
        <v>62</v>
      </c>
      <c r="E21" s="1"/>
      <c r="F21" s="2" t="str">
        <f t="shared" si="2"/>
        <v>3. Disclaimer:</v>
      </c>
      <c r="G21" s="2" t="str">
        <f>IFERROR(__xludf.DUMMYFUNCTION("iferror(GOOGLETRANSLATE(D21,""zh-tw"",""en""),"""")"),"3. Declaration matters:")</f>
        <v>3. Declaration matters:</v>
      </c>
      <c r="H21" s="3" t="s">
        <v>63</v>
      </c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>
      <c r="A22" s="1"/>
      <c r="B22" s="2" t="str">
        <f t="shared" si="1"/>
        <v>[language=Chinese] [i18n=descriptionCA]:before{content:"（一）申請人確無記帳士法第 4 條第 1 項各款不得充任記帳士情事。"}[language=Chinese] [i18n=descriptionCA]:after{content:""}[language=English] [i18n=descriptionCA]:before{content:"a. The applicant does not have the conditions under Subparagraph 1, Article 4 of the Certified Public Bookkeepers Act that he/she shall not act as a certified public bookkeeper."}[language=English] [i18n=descriptionCA]:after{content:""}</v>
      </c>
      <c r="C22" s="2" t="s">
        <v>64</v>
      </c>
      <c r="D22" s="2" t="s">
        <v>65</v>
      </c>
      <c r="E22" s="1"/>
      <c r="F22" s="2" t="str">
        <f t="shared" si="2"/>
        <v>a. The applicant does not have the conditions under Subparagraph 1, Article 4 of the Certified Public Bookkeepers Act that he/she shall not act as a certified public bookkeeper.</v>
      </c>
      <c r="G22" s="2" t="str">
        <f>IFERROR(__xludf.DUMMYFUNCTION("iferror(GOOGLETRANSLATE(D22,""zh-tw"",""en""),"""")"),"(1) The applicant does not have the book 4 (1), paragraph 1, paragraph 1 of each account.")</f>
        <v>(1) The applicant does not have the book 4 (1), paragraph 1, paragraph 1 of each account.</v>
      </c>
      <c r="H22" s="3" t="s">
        <v>66</v>
      </c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>
      <c r="A23" s="1"/>
      <c r="B23" s="2" t="str">
        <f t="shared" si="1"/>
        <v>[language=Chinese] [i18n=descriptionCB]:before{content:"（二）申請人所填資料及附繳文件均為真實，如有不實願負法律責任。"}[language=Chinese] [i18n=descriptionCB]:after{content:""}[language=English] [i18n=descriptionCB]:before{content:"b. The information filled in by the applicant and the attached documents are all true; if there is any untrue statement, the applicant accepts the legal responsibility."}[language=English] [i18n=descriptionCB]:after{content:""}</v>
      </c>
      <c r="C23" s="2" t="s">
        <v>67</v>
      </c>
      <c r="D23" s="2" t="s">
        <v>68</v>
      </c>
      <c r="E23" s="1"/>
      <c r="F23" s="2" t="str">
        <f t="shared" si="2"/>
        <v>b. The information filled in by the applicant and the attached documents are all true; if there is any untrue statement, the applicant accepts the legal responsibility.</v>
      </c>
      <c r="G23" s="2" t="str">
        <f>IFERROR(__xludf.DUMMYFUNCTION("iferror(GOOGLETRANSLATE(D23,""zh-tw"",""en""),"""")"),"(2) The information filled by the applicant and the attachment documents are true, and if they are unreasonable, they are unwilling to bear legal responsibility.")</f>
        <v>(2) The information filled by the applicant and the attachment documents are true, and if they are unreasonable, they are unwilling to bear legal responsibility.</v>
      </c>
      <c r="H23" s="3" t="s">
        <v>69</v>
      </c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>
      <c r="A24" s="1"/>
      <c r="B24" s="2" t="str">
        <f t="shared" si="1"/>
        <v>[language=Chinese] [i18n=applicantInformation]:before{content:"申請人資料："}[language=Chinese] [i18n=applicantInformation]:after{content:""}[language=English] [i18n=applicantInformation]:before{content:"Applicant information:"}[language=English] [i18n=applicantInformation]:after{content:""}</v>
      </c>
      <c r="C24" s="2" t="s">
        <v>70</v>
      </c>
      <c r="D24" s="2" t="s">
        <v>71</v>
      </c>
      <c r="E24" s="1"/>
      <c r="F24" s="2" t="str">
        <f t="shared" si="2"/>
        <v>Applicant information:</v>
      </c>
      <c r="G24" s="2" t="str">
        <f>IFERROR(__xludf.DUMMYFUNCTION("iferror(GOOGLETRANSLATE(D24,""zh-tw"",""en""),"""")"),"Applicant information:")</f>
        <v>Applicant information:</v>
      </c>
      <c r="H24" s="3" t="s">
        <v>72</v>
      </c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>
      <c r="A25" s="1"/>
      <c r="B25" s="2" t="str">
        <f t="shared" si="1"/>
        <v>[language=Chinese] [i18n=applicant]:before{content:"申請人"}[language=Chinese] [i18n=applicant]:after{content:""}[language=English] [i18n=applicant]:before{content:"Applicant"}[language=English] [i18n=applicant]:after{content:""}</v>
      </c>
      <c r="C25" s="2" t="s">
        <v>73</v>
      </c>
      <c r="D25" s="2" t="s">
        <v>74</v>
      </c>
      <c r="E25" s="1"/>
      <c r="F25" s="2" t="str">
        <f t="shared" si="2"/>
        <v>Applicant</v>
      </c>
      <c r="G25" s="2" t="str">
        <f>IFERROR(__xludf.DUMMYFUNCTION("iferror(GOOGLETRANSLATE(D25,""zh-tw"",""en""),"""")"),"applicant")</f>
        <v>applicant</v>
      </c>
      <c r="H25" s="3" t="s">
        <v>75</v>
      </c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>
      <c r="A26" s="1"/>
      <c r="B26" s="2" t="str">
        <f t="shared" si="1"/>
        <v>[language=Chinese] [i18n=identityCardNumber]:before{content:"身分證字號"}[language=Chinese] [i18n=identityCardNumber]:after{content:""}[language=English] [i18n=identityCardNumber]:before{content:"ID number"}[language=English] [i18n=identityCardNumber]:after{content:""}</v>
      </c>
      <c r="C26" s="2" t="s">
        <v>76</v>
      </c>
      <c r="D26" s="2" t="s">
        <v>77</v>
      </c>
      <c r="E26" s="1"/>
      <c r="F26" s="2" t="str">
        <f t="shared" si="2"/>
        <v>ID number</v>
      </c>
      <c r="G26" s="2" t="str">
        <f>IFERROR(__xludf.DUMMYFUNCTION("iferror(GOOGLETRANSLATE(D26,""zh-tw"",""en""),"""")"),"ID number")</f>
        <v>ID number</v>
      </c>
      <c r="H26" s="3" t="s">
        <v>78</v>
      </c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>
      <c r="A27" s="1"/>
      <c r="B27" s="2" t="str">
        <f t="shared" si="1"/>
        <v>[language=Chinese] [i18n=contactNumber]:before{content:"連絡電話"}[language=Chinese] [i18n=contactNumber]:after{content:""}[language=English] [i18n=contactNumber]:before{content:"Contact number"}[language=English] [i18n=contactNumber]:after{content:""}</v>
      </c>
      <c r="C27" s="2" t="s">
        <v>79</v>
      </c>
      <c r="D27" s="2" t="s">
        <v>80</v>
      </c>
      <c r="E27" s="1"/>
      <c r="F27" s="2" t="str">
        <f t="shared" si="2"/>
        <v>Contact number</v>
      </c>
      <c r="G27" s="2" t="str">
        <f>IFERROR(__xludf.DUMMYFUNCTION("iferror(GOOGLETRANSLATE(D27,""zh-tw"",""en""),"""")"),"Connection")</f>
        <v>Connection</v>
      </c>
      <c r="H27" s="3" t="s">
        <v>81</v>
      </c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>
      <c r="A28" s="1"/>
      <c r="B28" s="2" t="str">
        <f t="shared" si="1"/>
        <v>[language=Chinese] [i18n=phoneNumber]:before{content:"手機號碼"}[language=Chinese] [i18n=phoneNumber]:after{content:""}[language=English] [i18n=phoneNumber]:before{content:"Phone number"}[language=English] [i18n=phoneNumber]:after{content:""}</v>
      </c>
      <c r="C28" s="2" t="s">
        <v>82</v>
      </c>
      <c r="D28" s="2" t="s">
        <v>83</v>
      </c>
      <c r="E28" s="1"/>
      <c r="F28" s="2" t="str">
        <f t="shared" si="2"/>
        <v>Phone number</v>
      </c>
      <c r="G28" s="2" t="str">
        <f>IFERROR(__xludf.DUMMYFUNCTION("iferror(GOOGLETRANSLATE(D28,""zh-tw"",""en""),"""")"),"phone number")</f>
        <v>phone number</v>
      </c>
      <c r="H28" s="3" t="s">
        <v>84</v>
      </c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>
      <c r="A29" s="1"/>
      <c r="B29" s="2" t="str">
        <f t="shared" si="1"/>
        <v>[language=Chinese] [i18n=residence]:before{content:"居住縣市"}[language=Chinese] [i18n=residence]:after{content:""}[language=English] [i18n=residence]:before{content:"City/County of residence"}[language=English] [i18n=residence]:after{content:""}</v>
      </c>
      <c r="C29" s="2" t="s">
        <v>85</v>
      </c>
      <c r="D29" s="2" t="s">
        <v>86</v>
      </c>
      <c r="E29" s="1"/>
      <c r="F29" s="2" t="str">
        <f t="shared" si="2"/>
        <v>City/County of residence</v>
      </c>
      <c r="G29" s="2" t="str">
        <f>IFERROR(__xludf.DUMMYFUNCTION("iferror(GOOGLETRANSLATE(D29,""zh-tw"",""en""),"""")"),"Residential county")</f>
        <v>Residential county</v>
      </c>
      <c r="H29" s="3" t="s">
        <v>87</v>
      </c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>
      <c r="A30" s="1"/>
      <c r="B30" s="2" t="str">
        <f t="shared" si="1"/>
        <v>[language=Chinese] [i18n=address]:before{content:"通訊地址"}[language=Chinese] [i18n=address]:after{content:""}[language=English] [i18n=address]:before{content:"Address"}[language=English] [i18n=address]:after{content:""}</v>
      </c>
      <c r="C30" s="2" t="s">
        <v>88</v>
      </c>
      <c r="D30" s="2" t="s">
        <v>89</v>
      </c>
      <c r="E30" s="1"/>
      <c r="F30" s="2" t="str">
        <f t="shared" si="2"/>
        <v>Address</v>
      </c>
      <c r="G30" s="2" t="str">
        <f>IFERROR(__xludf.DUMMYFUNCTION("iferror(GOOGLETRANSLATE(D30,""zh-tw"",""en""),"""")"),"mailing address")</f>
        <v>mailing address</v>
      </c>
      <c r="H30" s="3" t="s">
        <v>90</v>
      </c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>
      <c r="A31" s="1"/>
      <c r="B31" s="2" t="str">
        <f t="shared" ref="B31:B35" si="3">if(C31="", "",
"[lang=Chinese] [i18n="&amp;C31&amp;"]:before{content:"""&amp;D31&amp;"""}"
&amp;"[lang=Chinese] [i18n="&amp;C31&amp;"]:after{content:"""&amp;E31&amp;"""}"
&amp;"[lang=English] [i18n="&amp;C31&amp;"]:before{content:"""&amp;F31&amp;"""}"
&amp;"[lang=English] [i18n="&amp;C31&amp;"]:after{content:"""&amp;I31&amp;"""}"
)</f>
        <v/>
      </c>
      <c r="C31" s="1"/>
      <c r="D31" s="1"/>
      <c r="E31" s="1"/>
      <c r="F31" s="2" t="str">
        <f t="shared" si="2"/>
        <v/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>
      <c r="A32" s="1"/>
      <c r="B32" s="2" t="str">
        <f t="shared" si="3"/>
        <v/>
      </c>
      <c r="C32" s="1"/>
      <c r="D32" s="1"/>
      <c r="E32" s="1"/>
      <c r="F32" s="2" t="str">
        <f t="shared" si="2"/>
        <v/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>
      <c r="A33" s="1"/>
      <c r="B33" s="2" t="str">
        <f t="shared" si="3"/>
        <v/>
      </c>
      <c r="C33" s="1"/>
      <c r="D33" s="1"/>
      <c r="E33" s="1"/>
      <c r="F33" s="2" t="str">
        <f t="shared" si="2"/>
        <v/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>
      <c r="A34" s="1"/>
      <c r="B34" s="2" t="str">
        <f t="shared" si="3"/>
        <v/>
      </c>
      <c r="C34" s="1"/>
      <c r="D34" s="1"/>
      <c r="E34" s="1"/>
      <c r="F34" s="2" t="str">
        <f t="shared" si="2"/>
        <v/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>
      <c r="A35" s="1"/>
      <c r="B35" s="2" t="str">
        <f t="shared" si="3"/>
        <v/>
      </c>
      <c r="C35" s="1"/>
      <c r="D35" s="1"/>
      <c r="E35" s="1"/>
      <c r="F35" s="2" t="str">
        <f t="shared" si="2"/>
        <v/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  <row r="100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</row>
    <row r="100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</row>
    <row r="1003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</row>
    <row r="1004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</row>
    <row r="100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</row>
    <row r="1006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</row>
    <row r="1007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</row>
    <row r="1008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</row>
    <row r="1009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</row>
    <row r="1010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</row>
    <row r="1011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</row>
    <row r="1012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</row>
    <row r="1013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</row>
    <row r="1014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</row>
    <row r="1015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</row>
    <row r="1016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4.38"/>
  </cols>
  <sheetData>
    <row r="1">
      <c r="A1" s="1"/>
      <c r="B1" s="1"/>
      <c r="C1" s="1"/>
      <c r="D1" s="1"/>
      <c r="E1" s="2" t="s">
        <v>0</v>
      </c>
      <c r="F1" s="2" t="s">
        <v>1</v>
      </c>
      <c r="G1" s="2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1"/>
      <c r="C2" s="2" t="s">
        <v>2</v>
      </c>
      <c r="D2" s="2" t="s">
        <v>91</v>
      </c>
      <c r="E2" s="2" t="s">
        <v>3</v>
      </c>
      <c r="F2" s="2" t="s">
        <v>3</v>
      </c>
      <c r="G2" s="2" t="s">
        <v>5</v>
      </c>
      <c r="H2" s="2" t="s">
        <v>6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2" t="str">
        <f t="shared" ref="B3:B29" si="1">"[language=Chinese] [select=true][i18n="&amp;C3&amp;"]:before{content:"""&amp;char(9745)&amp;E3&amp;"""}"
&amp;"[language=Chinese] [select=false][i18n="&amp;C3&amp;"]:before{content:"""&amp;char(9744)&amp;E3&amp;"""}"
&amp;"[language=English] [select=true][i18n="&amp;C3&amp;"]:before{content:"""&amp;char(9745)&amp;F3&amp;"""}"
&amp;"[language=English] [select=false][i18n="&amp;C3&amp;"]:before{content:"""&amp;char(9744)&amp;F3&amp;"""}"
</f>
        <v>[language=Chinese] [select=true][i18n=firstTime]:before{content:"☑第1次請領"}[language=Chinese] [select=false][i18n=firstTime]:before{content:"☐第1次請領"}[language=English] [select=true][i18n=firstTime]:before{content:"☑Issuance for the first time"}[language=English] [select=false][i18n=firstTime]:before{content:"☐Issuance for the first time"}</v>
      </c>
      <c r="C3" s="2" t="s">
        <v>92</v>
      </c>
      <c r="D3" s="2" t="s">
        <v>93</v>
      </c>
      <c r="E3" s="3" t="s">
        <v>94</v>
      </c>
      <c r="F3" s="2" t="str">
        <f t="shared" ref="F3:F29" si="2">if(H3&lt;&gt;"",H3,G3)</f>
        <v>Issuance for the first time</v>
      </c>
      <c r="G3" s="2" t="str">
        <f>IFERROR(__xludf.DUMMYFUNCTION("iferror(GOOGLETRANSLATE(E3,""zh-tw"",""en""),"""")"),"The first time, please lead")</f>
        <v>The first time, please lead</v>
      </c>
      <c r="H3" s="3" t="s">
        <v>95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2" t="str">
        <f t="shared" si="1"/>
        <v>[language=Chinese] [select=true][i18n=certificateHasCeased]:before{content:"☑撤銷原因消滅補發"}[language=Chinese] [select=false][i18n=certificateHasCeased]:before{content:"☐撤銷原因消滅補發"}[language=English] [select=true][i18n=certificateHasCeased]:before{content:"☑Reissuance due to the reason for the revocation or cancellation of the original certificate has ceased to exist"}[language=English] [select=false][i18n=certificateHasCeased]:before{content:"☐Reissuance due to the reason for the revocation or cancellation of the original certificate has ceased to exist"}</v>
      </c>
      <c r="C4" s="2" t="s">
        <v>96</v>
      </c>
      <c r="D4" s="2" t="s">
        <v>97</v>
      </c>
      <c r="E4" s="3" t="s">
        <v>98</v>
      </c>
      <c r="F4" s="2" t="str">
        <f t="shared" si="2"/>
        <v>Reissuance due to the reason for the revocation or cancellation of the original certificate has ceased to exist</v>
      </c>
      <c r="G4" s="2" t="str">
        <f>IFERROR(__xludf.DUMMYFUNCTION("iferror(GOOGLETRANSLATE(E4,""zh-tw"",""en""),"""")"),"Rejuvenation reasons to eliminate replenishment")</f>
        <v>Rejuvenation reasons to eliminate replenishment</v>
      </c>
      <c r="H4" s="3" t="s">
        <v>99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2" t="str">
        <f t="shared" si="1"/>
        <v>[language=Chinese] [select=true][i18n=lost]:before{content:"☑遺失補發"}[language=Chinese] [select=false][i18n=lost]:before{content:"☐遺失補發"}[language=English] [select=true][i18n=lost]:before{content:"☑Reissuance for lost certificate"}[language=English] [select=false][i18n=lost]:before{content:"☐Reissuance for lost certificate"}</v>
      </c>
      <c r="C5" s="2" t="s">
        <v>100</v>
      </c>
      <c r="D5" s="2" t="s">
        <v>101</v>
      </c>
      <c r="E5" s="3" t="s">
        <v>102</v>
      </c>
      <c r="F5" s="2" t="str">
        <f t="shared" si="2"/>
        <v>Reissuance for lost certificate</v>
      </c>
      <c r="G5" s="2" t="str">
        <f>IFERROR(__xludf.DUMMYFUNCTION("iferror(GOOGLETRANSLATE(E5,""zh-tw"",""en""),"""")"),"Loss of replenishment")</f>
        <v>Loss of replenishment</v>
      </c>
      <c r="H5" s="3" t="s">
        <v>103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2" t="str">
        <f t="shared" si="1"/>
        <v>[language=Chinese] [select=true][i18n=replacement]:before{content:"☑換發記帳士證書"}[language=Chinese] [select=false][i18n=replacement]:before{content:"☐換發記帳士證書"}[language=English] [select=true][i18n=replacement]:before{content:"☑Replacement of the Certificate of Public Bookkeeper"}[language=English] [select=false][i18n=replacement]:before{content:"☐Replacement of the Certificate of Public Bookkeeper"}</v>
      </c>
      <c r="C6" s="2" t="s">
        <v>104</v>
      </c>
      <c r="D6" s="2" t="s">
        <v>105</v>
      </c>
      <c r="E6" s="3" t="s">
        <v>106</v>
      </c>
      <c r="F6" s="2" t="str">
        <f t="shared" si="2"/>
        <v>Replacement of the Certificate of Public Bookkeeper</v>
      </c>
      <c r="G6" s="2" t="str">
        <f>IFERROR(__xludf.DUMMYFUNCTION("iferror(GOOGLETRANSLATE(E6,""zh-tw"",""en""),"""")"),"Removal account certificate certificate")</f>
        <v>Removal account certificate certificate</v>
      </c>
      <c r="H6" s="3" t="s">
        <v>107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2" t="str">
        <f t="shared" si="1"/>
        <v>[language=Chinese] [select=true][i18n=englishVersion]:before{content:"☑英文版記帳士證書"}[language=Chinese] [select=false][i18n=englishVersion]:before{content:"☐英文版記帳士證書"}[language=English] [select=true][i18n=englishVersion]:before{content:"☑The English Version of the Certificate of Public Bookkeeper"}[language=English] [select=false][i18n=englishVersion]:before{content:"☐The English Version of the Certificate of Public Bookkeeper"}</v>
      </c>
      <c r="C7" s="2" t="s">
        <v>108</v>
      </c>
      <c r="D7" s="2" t="s">
        <v>109</v>
      </c>
      <c r="E7" s="2" t="s">
        <v>110</v>
      </c>
      <c r="F7" s="2" t="str">
        <f t="shared" si="2"/>
        <v>The English Version of the Certificate of Public Bookkeeper</v>
      </c>
      <c r="G7" s="2" t="str">
        <f>IFERROR(__xludf.DUMMYFUNCTION("iferror(GOOGLETRANSLATE(E7,""zh-tw"",""en""),"""")"),"English version of the bookkeeper certificate")</f>
        <v>English version of the bookkeeper certificate</v>
      </c>
      <c r="H7" s="3" t="s">
        <v>111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2" t="str">
        <f t="shared" si="1"/>
        <v>[language=Chinese] [select=true][i18n=taipeiCity]:before{content:"☑台北市"}[language=Chinese] [select=false][i18n=taipeiCity]:before{content:"☐台北市"}[language=English] [select=true][i18n=taipeiCity]:before{content:"☑Taipei City"}[language=English] [select=false][i18n=taipeiCity]:before{content:"☐Taipei City"}</v>
      </c>
      <c r="C8" s="2" t="s">
        <v>112</v>
      </c>
      <c r="D8" s="2" t="str">
        <f t="shared" ref="D8:D29" si="3">"dataForm" &amp; replace(C8,1,1, UPPER(LEFT(C8,1)))</f>
        <v>dataFormTaipeiCity</v>
      </c>
      <c r="E8" s="2" t="s">
        <v>113</v>
      </c>
      <c r="F8" s="2" t="str">
        <f t="shared" si="2"/>
        <v>Taipei City</v>
      </c>
      <c r="G8" s="2" t="str">
        <f>IFERROR(__xludf.DUMMYFUNCTION("iferror(GOOGLETRANSLATE(E8,""zh-tw"",""en""),"""")"),"Taipei City")</f>
        <v>Taipei City</v>
      </c>
      <c r="H8" s="2" t="s">
        <v>114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2" t="str">
        <f t="shared" si="1"/>
        <v>[language=Chinese] [select=true][i18n=keelungCity]:before{content:"☑基隆市"}[language=Chinese] [select=false][i18n=keelungCity]:before{content:"☐基隆市"}[language=English] [select=true][i18n=keelungCity]:before{content:"☑Keelung City"}[language=English] [select=false][i18n=keelungCity]:before{content:"☐Keelung City"}</v>
      </c>
      <c r="C9" s="2" t="s">
        <v>115</v>
      </c>
      <c r="D9" s="2" t="str">
        <f t="shared" si="3"/>
        <v>dataFormKeelungCity</v>
      </c>
      <c r="E9" s="2" t="s">
        <v>116</v>
      </c>
      <c r="F9" s="2" t="str">
        <f t="shared" si="2"/>
        <v>Keelung City</v>
      </c>
      <c r="G9" s="2" t="str">
        <f>IFERROR(__xludf.DUMMYFUNCTION("iferror(GOOGLETRANSLATE(E9,""zh-tw"",""en""),"""")"),"Keelung City")</f>
        <v>Keelung City</v>
      </c>
      <c r="H9" s="2" t="s">
        <v>117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2" t="str">
        <f t="shared" si="1"/>
        <v>[language=Chinese] [select=true][i18n=newTaipeiCity]:before{content:"☑新北市"}[language=Chinese] [select=false][i18n=newTaipeiCity]:before{content:"☐新北市"}[language=English] [select=true][i18n=newTaipeiCity]:before{content:"☑New Taipei City"}[language=English] [select=false][i18n=newTaipeiCity]:before{content:"☐New Taipei City"}</v>
      </c>
      <c r="C10" s="2" t="s">
        <v>118</v>
      </c>
      <c r="D10" s="2" t="str">
        <f t="shared" si="3"/>
        <v>dataFormNewTaipeiCity</v>
      </c>
      <c r="E10" s="2" t="s">
        <v>119</v>
      </c>
      <c r="F10" s="2" t="str">
        <f t="shared" si="2"/>
        <v>New Taipei City</v>
      </c>
      <c r="G10" s="2" t="str">
        <f>IFERROR(__xludf.DUMMYFUNCTION("iferror(GOOGLETRANSLATE(E10,""zh-tw"",""en""),"""")"),"New Taipei City")</f>
        <v>New Taipei City</v>
      </c>
      <c r="H10" s="2" t="s">
        <v>120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2" t="str">
        <f t="shared" si="1"/>
        <v>[language=Chinese] [select=true][i18n=lienchiangCounty]:before{content:"☑連江縣"}[language=Chinese] [select=false][i18n=lienchiangCounty]:before{content:"☐連江縣"}[language=English] [select=true][i18n=lienchiangCounty]:before{content:"☑Lienchiang County"}[language=English] [select=false][i18n=lienchiangCounty]:before{content:"☐Lienchiang County"}</v>
      </c>
      <c r="C11" s="2" t="s">
        <v>121</v>
      </c>
      <c r="D11" s="2" t="str">
        <f t="shared" si="3"/>
        <v>dataFormLienchiangCounty</v>
      </c>
      <c r="E11" s="2" t="s">
        <v>122</v>
      </c>
      <c r="F11" s="2" t="str">
        <f t="shared" si="2"/>
        <v>Lienchiang County</v>
      </c>
      <c r="G11" s="2" t="str">
        <f>IFERROR(__xludf.DUMMYFUNCTION("iferror(GOOGLETRANSLATE(E11,""zh-tw"",""en""),"""")"),"Lianjiang County")</f>
        <v>Lianjiang County</v>
      </c>
      <c r="H11" s="2" t="s">
        <v>123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2" t="str">
        <f t="shared" si="1"/>
        <v>[language=Chinese] [select=true][i18n=yilanCounty]:before{content:"☑宜蘭縣"}[language=Chinese] [select=false][i18n=yilanCounty]:before{content:"☐宜蘭縣"}[language=English] [select=true][i18n=yilanCounty]:before{content:"☑Yilan County"}[language=English] [select=false][i18n=yilanCounty]:before{content:"☐Yilan County"}</v>
      </c>
      <c r="C12" s="2" t="s">
        <v>124</v>
      </c>
      <c r="D12" s="2" t="str">
        <f t="shared" si="3"/>
        <v>dataFormYilanCounty</v>
      </c>
      <c r="E12" s="2" t="s">
        <v>125</v>
      </c>
      <c r="F12" s="2" t="str">
        <f t="shared" si="2"/>
        <v>Yilan County</v>
      </c>
      <c r="G12" s="2" t="str">
        <f>IFERROR(__xludf.DUMMYFUNCTION("iferror(GOOGLETRANSLATE(E12,""zh-tw"",""en""),"""")"),"Yilan County")</f>
        <v>Yilan County</v>
      </c>
      <c r="H12" s="2" t="s">
        <v>126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2" t="str">
        <f t="shared" si="1"/>
        <v>[language=Chinese] [select=true][i18n=hsinchuCity]:before{content:"☑新竹市"}[language=Chinese] [select=false][i18n=hsinchuCity]:before{content:"☐新竹市"}[language=English] [select=true][i18n=hsinchuCity]:before{content:"☑Hsinchu City"}[language=English] [select=false][i18n=hsinchuCity]:before{content:"☐Hsinchu City"}</v>
      </c>
      <c r="C13" s="2" t="s">
        <v>127</v>
      </c>
      <c r="D13" s="2" t="str">
        <f t="shared" si="3"/>
        <v>dataFormHsinchuCity</v>
      </c>
      <c r="E13" s="2" t="s">
        <v>128</v>
      </c>
      <c r="F13" s="2" t="str">
        <f t="shared" si="2"/>
        <v>Hsinchu City</v>
      </c>
      <c r="G13" s="2" t="str">
        <f>IFERROR(__xludf.DUMMYFUNCTION("iferror(GOOGLETRANSLATE(E13,""zh-tw"",""en""),"""")"),"Hsinchu City")</f>
        <v>Hsinchu City</v>
      </c>
      <c r="H13" s="2" t="s">
        <v>129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2" t="str">
        <f t="shared" si="1"/>
        <v>[language=Chinese] [select=true][i18n=hsinchuCounty]:before{content:"☑新竹縣"}[language=Chinese] [select=false][i18n=hsinchuCounty]:before{content:"☐新竹縣"}[language=English] [select=true][i18n=hsinchuCounty]:before{content:"☑Hsinchu County"}[language=English] [select=false][i18n=hsinchuCounty]:before{content:"☐Hsinchu County"}</v>
      </c>
      <c r="C14" s="2" t="s">
        <v>130</v>
      </c>
      <c r="D14" s="2" t="str">
        <f t="shared" si="3"/>
        <v>dataFormHsinchuCounty</v>
      </c>
      <c r="E14" s="2" t="s">
        <v>131</v>
      </c>
      <c r="F14" s="2" t="str">
        <f t="shared" si="2"/>
        <v>Hsinchu County</v>
      </c>
      <c r="G14" s="2" t="str">
        <f>IFERROR(__xludf.DUMMYFUNCTION("iferror(GOOGLETRANSLATE(E14,""zh-tw"",""en""),"""")"),"Hsinchu County")</f>
        <v>Hsinchu County</v>
      </c>
      <c r="H14" s="2" t="s">
        <v>132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2" t="str">
        <f t="shared" si="1"/>
        <v>[language=Chinese] [select=true][i18n=taoyuanCity]:before{content:"☑桃園市"}[language=Chinese] [select=false][i18n=taoyuanCity]:before{content:"☐桃園市"}[language=English] [select=true][i18n=taoyuanCity]:before{content:"☑Taoyuan City"}[language=English] [select=false][i18n=taoyuanCity]:before{content:"☐Taoyuan City"}</v>
      </c>
      <c r="C15" s="2" t="s">
        <v>133</v>
      </c>
      <c r="D15" s="2" t="str">
        <f t="shared" si="3"/>
        <v>dataFormTaoyuanCity</v>
      </c>
      <c r="E15" s="2" t="s">
        <v>134</v>
      </c>
      <c r="F15" s="2" t="str">
        <f t="shared" si="2"/>
        <v>Taoyuan City</v>
      </c>
      <c r="G15" s="2" t="str">
        <f>IFERROR(__xludf.DUMMYFUNCTION("iferror(GOOGLETRANSLATE(E15,""zh-tw"",""en""),"""")"),"Taoyuan City")</f>
        <v>Taoyuan City</v>
      </c>
      <c r="H15" s="2" t="s">
        <v>135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2" t="str">
        <f t="shared" si="1"/>
        <v>[language=Chinese] [select=true][i18n=miaoliCounty]:before{content:"☑苗栗縣"}[language=Chinese] [select=false][i18n=miaoliCounty]:before{content:"☐苗栗縣"}[language=English] [select=true][i18n=miaoliCounty]:before{content:"☑Miaoli County"}[language=English] [select=false][i18n=miaoliCounty]:before{content:"☐Miaoli County"}</v>
      </c>
      <c r="C16" s="2" t="s">
        <v>136</v>
      </c>
      <c r="D16" s="2" t="str">
        <f t="shared" si="3"/>
        <v>dataFormMiaoliCounty</v>
      </c>
      <c r="E16" s="2" t="s">
        <v>137</v>
      </c>
      <c r="F16" s="2" t="str">
        <f t="shared" si="2"/>
        <v>Miaoli County</v>
      </c>
      <c r="G16" s="2" t="str">
        <f>IFERROR(__xludf.DUMMYFUNCTION("iferror(GOOGLETRANSLATE(E16,""zh-tw"",""en""),"""")"),"Miaoli County")</f>
        <v>Miaoli County</v>
      </c>
      <c r="H16" s="2" t="s">
        <v>138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2" t="str">
        <f t="shared" si="1"/>
        <v>[language=Chinese] [select=true][i18n=taichungCity]:before{content:"☑台中市"}[language=Chinese] [select=false][i18n=taichungCity]:before{content:"☐台中市"}[language=English] [select=true][i18n=taichungCity]:before{content:"☑Taichung City"}[language=English] [select=false][i18n=taichungCity]:before{content:"☐Taichung City"}</v>
      </c>
      <c r="C17" s="2" t="s">
        <v>139</v>
      </c>
      <c r="D17" s="2" t="str">
        <f t="shared" si="3"/>
        <v>dataFormTaichungCity</v>
      </c>
      <c r="E17" s="2" t="s">
        <v>140</v>
      </c>
      <c r="F17" s="2" t="str">
        <f t="shared" si="2"/>
        <v>Taichung City</v>
      </c>
      <c r="G17" s="2" t="str">
        <f>IFERROR(__xludf.DUMMYFUNCTION("iferror(GOOGLETRANSLATE(E17,""zh-tw"",""en""),"""")"),"Taichung City")</f>
        <v>Taichung City</v>
      </c>
      <c r="H17" s="2" t="s">
        <v>141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2" t="str">
        <f t="shared" si="1"/>
        <v>[language=Chinese] [select=true][i18n=changhuaCounty]:before{content:"☑彰化縣"}[language=Chinese] [select=false][i18n=changhuaCounty]:before{content:"☐彰化縣"}[language=English] [select=true][i18n=changhuaCounty]:before{content:"☑Changhua County"}[language=English] [select=false][i18n=changhuaCounty]:before{content:"☐Changhua County"}</v>
      </c>
      <c r="C18" s="2" t="s">
        <v>142</v>
      </c>
      <c r="D18" s="2" t="str">
        <f t="shared" si="3"/>
        <v>dataFormChanghuaCounty</v>
      </c>
      <c r="E18" s="2" t="s">
        <v>143</v>
      </c>
      <c r="F18" s="2" t="str">
        <f t="shared" si="2"/>
        <v>Changhua County</v>
      </c>
      <c r="G18" s="2" t="str">
        <f>IFERROR(__xludf.DUMMYFUNCTION("iferror(GOOGLETRANSLATE(E18,""zh-tw"",""en""),"""")"),"Changhua County")</f>
        <v>Changhua County</v>
      </c>
      <c r="H18" s="2" t="s">
        <v>144</v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2" t="str">
        <f t="shared" si="1"/>
        <v>[language=Chinese] [select=true][i18n=nantouCounty]:before{content:"☑南投縣"}[language=Chinese] [select=false][i18n=nantouCounty]:before{content:"☐南投縣"}[language=English] [select=true][i18n=nantouCounty]:before{content:"☑Nantou County"}[language=English] [select=false][i18n=nantouCounty]:before{content:"☐Nantou County"}</v>
      </c>
      <c r="C19" s="2" t="s">
        <v>145</v>
      </c>
      <c r="D19" s="2" t="str">
        <f t="shared" si="3"/>
        <v>dataFormNantouCounty</v>
      </c>
      <c r="E19" s="2" t="s">
        <v>146</v>
      </c>
      <c r="F19" s="2" t="str">
        <f t="shared" si="2"/>
        <v>Nantou County</v>
      </c>
      <c r="G19" s="2" t="str">
        <f>IFERROR(__xludf.DUMMYFUNCTION("iferror(GOOGLETRANSLATE(E19,""zh-tw"",""en""),"""")"),"Nantou County")</f>
        <v>Nantou County</v>
      </c>
      <c r="H19" s="2" t="s">
        <v>147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2" t="str">
        <f t="shared" si="1"/>
        <v>[language=Chinese] [select=true][i18n=chiayiCity]:before{content:"☑嘉義市"}[language=Chinese] [select=false][i18n=chiayiCity]:before{content:"☐嘉義市"}[language=English] [select=true][i18n=chiayiCity]:before{content:"☑Chiayi City"}[language=English] [select=false][i18n=chiayiCity]:before{content:"☐Chiayi City"}</v>
      </c>
      <c r="C20" s="2" t="s">
        <v>148</v>
      </c>
      <c r="D20" s="2" t="str">
        <f t="shared" si="3"/>
        <v>dataFormChiayiCity</v>
      </c>
      <c r="E20" s="2" t="s">
        <v>149</v>
      </c>
      <c r="F20" s="2" t="str">
        <f t="shared" si="2"/>
        <v>Chiayi City</v>
      </c>
      <c r="G20" s="2" t="str">
        <f>IFERROR(__xludf.DUMMYFUNCTION("iferror(GOOGLETRANSLATE(E20,""zh-tw"",""en""),"""")"),"Chiayi City")</f>
        <v>Chiayi City</v>
      </c>
      <c r="H20" s="2" t="s">
        <v>150</v>
      </c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/>
      <c r="B21" s="2" t="str">
        <f t="shared" si="1"/>
        <v>[language=Chinese] [select=true][i18n=chiayiCounty]:before{content:"☑嘉義縣"}[language=Chinese] [select=false][i18n=chiayiCounty]:before{content:"☐嘉義縣"}[language=English] [select=true][i18n=chiayiCounty]:before{content:"☑Chiayi County"}[language=English] [select=false][i18n=chiayiCounty]:before{content:"☐Chiayi County"}</v>
      </c>
      <c r="C21" s="2" t="s">
        <v>151</v>
      </c>
      <c r="D21" s="2" t="str">
        <f t="shared" si="3"/>
        <v>dataFormChiayiCounty</v>
      </c>
      <c r="E21" s="2" t="s">
        <v>152</v>
      </c>
      <c r="F21" s="2" t="str">
        <f t="shared" si="2"/>
        <v>Chiayi County</v>
      </c>
      <c r="G21" s="2" t="str">
        <f>IFERROR(__xludf.DUMMYFUNCTION("iferror(GOOGLETRANSLATE(E21,""zh-tw"",""en""),"""")"),"Chiayi County")</f>
        <v>Chiayi County</v>
      </c>
      <c r="H21" s="2" t="s">
        <v>153</v>
      </c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/>
      <c r="B22" s="2" t="str">
        <f t="shared" si="1"/>
        <v>[language=Chinese] [select=true][i18n=yunlinCounty]:before{content:"☑雲林縣"}[language=Chinese] [select=false][i18n=yunlinCounty]:before{content:"☐雲林縣"}[language=English] [select=true][i18n=yunlinCounty]:before{content:"☑Yunlin County"}[language=English] [select=false][i18n=yunlinCounty]:before{content:"☐Yunlin County"}</v>
      </c>
      <c r="C22" s="2" t="s">
        <v>154</v>
      </c>
      <c r="D22" s="2" t="str">
        <f t="shared" si="3"/>
        <v>dataFormYunlinCounty</v>
      </c>
      <c r="E22" s="2" t="s">
        <v>155</v>
      </c>
      <c r="F22" s="2" t="str">
        <f t="shared" si="2"/>
        <v>Yunlin County</v>
      </c>
      <c r="G22" s="2" t="str">
        <f>IFERROR(__xludf.DUMMYFUNCTION("iferror(GOOGLETRANSLATE(E22,""zh-tw"",""en""),"""")"),"Yunlin County")</f>
        <v>Yunlin County</v>
      </c>
      <c r="H22" s="2" t="s">
        <v>156</v>
      </c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/>
      <c r="B23" s="2" t="str">
        <f t="shared" si="1"/>
        <v>[language=Chinese] [select=true][i18n=tainanCity]:before{content:"☑台南市"}[language=Chinese] [select=false][i18n=tainanCity]:before{content:"☐台南市"}[language=English] [select=true][i18n=tainanCity]:before{content:"☑Tainan City"}[language=English] [select=false][i18n=tainanCity]:before{content:"☐Tainan City"}</v>
      </c>
      <c r="C23" s="2" t="s">
        <v>157</v>
      </c>
      <c r="D23" s="2" t="str">
        <f t="shared" si="3"/>
        <v>dataFormTainanCity</v>
      </c>
      <c r="E23" s="2" t="s">
        <v>158</v>
      </c>
      <c r="F23" s="2" t="str">
        <f t="shared" si="2"/>
        <v>Tainan City</v>
      </c>
      <c r="G23" s="2" t="str">
        <f>IFERROR(__xludf.DUMMYFUNCTION("iferror(GOOGLETRANSLATE(E23,""zh-tw"",""en""),"""")"),"Tainan City")</f>
        <v>Tainan City</v>
      </c>
      <c r="H23" s="2" t="s">
        <v>159</v>
      </c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/>
      <c r="B24" s="2" t="str">
        <f t="shared" si="1"/>
        <v>[language=Chinese] [select=true][i18n=kaohsiungCity]:before{content:"☑高雄市"}[language=Chinese] [select=false][i18n=kaohsiungCity]:before{content:"☐高雄市"}[language=English] [select=true][i18n=kaohsiungCity]:before{content:"☑Kaohsiung City"}[language=English] [select=false][i18n=kaohsiungCity]:before{content:"☐Kaohsiung City"}</v>
      </c>
      <c r="C24" s="2" t="s">
        <v>160</v>
      </c>
      <c r="D24" s="2" t="str">
        <f t="shared" si="3"/>
        <v>dataFormKaohsiungCity</v>
      </c>
      <c r="E24" s="2" t="s">
        <v>161</v>
      </c>
      <c r="F24" s="2" t="str">
        <f t="shared" si="2"/>
        <v>Kaohsiung City</v>
      </c>
      <c r="G24" s="2" t="str">
        <f>IFERROR(__xludf.DUMMYFUNCTION("iferror(GOOGLETRANSLATE(E24,""zh-tw"",""en""),"""")"),"Kaohsiung")</f>
        <v>Kaohsiung</v>
      </c>
      <c r="H24" s="2" t="s">
        <v>162</v>
      </c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/>
      <c r="B25" s="2" t="str">
        <f t="shared" si="1"/>
        <v>[language=Chinese] [select=true][i18n=penghuCounty]:before{content:"☑澎湖縣"}[language=Chinese] [select=false][i18n=penghuCounty]:before{content:"☐澎湖縣"}[language=English] [select=true][i18n=penghuCounty]:before{content:"☑Penghu County"}[language=English] [select=false][i18n=penghuCounty]:before{content:"☐Penghu County"}</v>
      </c>
      <c r="C25" s="2" t="s">
        <v>163</v>
      </c>
      <c r="D25" s="2" t="str">
        <f t="shared" si="3"/>
        <v>dataFormPenghuCounty</v>
      </c>
      <c r="E25" s="2" t="s">
        <v>164</v>
      </c>
      <c r="F25" s="2" t="str">
        <f t="shared" si="2"/>
        <v>Penghu County</v>
      </c>
      <c r="G25" s="2" t="str">
        <f>IFERROR(__xludf.DUMMYFUNCTION("iferror(GOOGLETRANSLATE(E25,""zh-tw"",""en""),"""")"),"Penghu County")</f>
        <v>Penghu County</v>
      </c>
      <c r="H25" s="2" t="s">
        <v>165</v>
      </c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/>
      <c r="B26" s="2" t="str">
        <f t="shared" si="1"/>
        <v>[language=Chinese] [select=true][i18n=kinmenCounty]:before{content:"☑金門縣"}[language=Chinese] [select=false][i18n=kinmenCounty]:before{content:"☐金門縣"}[language=English] [select=true][i18n=kinmenCounty]:before{content:"☑Kinmen County"}[language=English] [select=false][i18n=kinmenCounty]:before{content:"☐Kinmen County"}</v>
      </c>
      <c r="C26" s="2" t="s">
        <v>166</v>
      </c>
      <c r="D26" s="2" t="str">
        <f t="shared" si="3"/>
        <v>dataFormKinmenCounty</v>
      </c>
      <c r="E26" s="2" t="s">
        <v>167</v>
      </c>
      <c r="F26" s="2" t="str">
        <f t="shared" si="2"/>
        <v>Kinmen County</v>
      </c>
      <c r="G26" s="2" t="str">
        <f>IFERROR(__xludf.DUMMYFUNCTION("iferror(GOOGLETRANSLATE(E26,""zh-tw"",""en""),"""")"),"Kinmen County")</f>
        <v>Kinmen County</v>
      </c>
      <c r="H26" s="2" t="s">
        <v>168</v>
      </c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/>
      <c r="B27" s="2" t="str">
        <f t="shared" si="1"/>
        <v>[language=Chinese] [select=true][i18n=pingtungCounty]:before{content:"☑屏東縣"}[language=Chinese] [select=false][i18n=pingtungCounty]:before{content:"☐屏東縣"}[language=English] [select=true][i18n=pingtungCounty]:before{content:"☑Pingtung County"}[language=English] [select=false][i18n=pingtungCounty]:before{content:"☐Pingtung County"}</v>
      </c>
      <c r="C27" s="2" t="s">
        <v>169</v>
      </c>
      <c r="D27" s="2" t="str">
        <f t="shared" si="3"/>
        <v>dataFormPingtungCounty</v>
      </c>
      <c r="E27" s="2" t="s">
        <v>170</v>
      </c>
      <c r="F27" s="2" t="str">
        <f t="shared" si="2"/>
        <v>Pingtung County</v>
      </c>
      <c r="G27" s="2" t="str">
        <f>IFERROR(__xludf.DUMMYFUNCTION("iferror(GOOGLETRANSLATE(E27,""zh-tw"",""en""),"""")"),"Pingtung County")</f>
        <v>Pingtung County</v>
      </c>
      <c r="H27" s="2" t="s">
        <v>171</v>
      </c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/>
      <c r="B28" s="2" t="str">
        <f t="shared" si="1"/>
        <v>[language=Chinese] [select=true][i18n=taitungCounty]:before{content:"☑台東縣"}[language=Chinese] [select=false][i18n=taitungCounty]:before{content:"☐台東縣"}[language=English] [select=true][i18n=taitungCounty]:before{content:"☑Taitung County"}[language=English] [select=false][i18n=taitungCounty]:before{content:"☐Taitung County"}</v>
      </c>
      <c r="C28" s="2" t="s">
        <v>172</v>
      </c>
      <c r="D28" s="2" t="str">
        <f t="shared" si="3"/>
        <v>dataFormTaitungCounty</v>
      </c>
      <c r="E28" s="2" t="s">
        <v>173</v>
      </c>
      <c r="F28" s="2" t="str">
        <f t="shared" si="2"/>
        <v>Taitung County</v>
      </c>
      <c r="G28" s="2" t="str">
        <f>IFERROR(__xludf.DUMMYFUNCTION("iferror(GOOGLETRANSLATE(E28,""zh-tw"",""en""),"""")"),"Taitung County")</f>
        <v>Taitung County</v>
      </c>
      <c r="H28" s="2" t="s">
        <v>174</v>
      </c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/>
      <c r="B29" s="2" t="str">
        <f t="shared" si="1"/>
        <v>[language=Chinese] [select=true][i18n=hualienCounty]:before{content:"☑花蓮縣"}[language=Chinese] [select=false][i18n=hualienCounty]:before{content:"☐花蓮縣"}[language=English] [select=true][i18n=hualienCounty]:before{content:"☑Hualien County"}[language=English] [select=false][i18n=hualienCounty]:before{content:"☐Hualien County"}</v>
      </c>
      <c r="C29" s="2" t="s">
        <v>175</v>
      </c>
      <c r="D29" s="2" t="str">
        <f t="shared" si="3"/>
        <v>dataFormHualienCounty</v>
      </c>
      <c r="E29" s="2" t="s">
        <v>176</v>
      </c>
      <c r="F29" s="2" t="str">
        <f t="shared" si="2"/>
        <v>Hualien County</v>
      </c>
      <c r="G29" s="2" t="str">
        <f>IFERROR(__xludf.DUMMYFUNCTION("iferror(GOOGLETRANSLATE(E29,""zh-tw"",""en""),"""")"),"Hualien County")</f>
        <v>Hualien County</v>
      </c>
      <c r="H29" s="2" t="s">
        <v>177</v>
      </c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1"/>
      <c r="C30" s="1"/>
      <c r="D30" s="1"/>
      <c r="E30" s="1"/>
      <c r="F30" s="1"/>
      <c r="G30" s="2" t="str">
        <f>IFERROR(__xludf.DUMMYFUNCTION("iferror(GOOGLETRANSLATE(E30,""zh-tw"",""en""),"""")"),"")</f>
        <v/>
      </c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drawing r:id="rId1"/>
</worksheet>
</file>