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est" sheetId="1" state="visible" r:id="rId2"/>
    <sheet name="Test4" sheetId="2" state="visible" r:id="rId3"/>
    <sheet name="Data" sheetId="3" state="visible" r:id="rId4"/>
    <sheet name="Dat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<sst xmlns="http://schemas.openxmlformats.org/spreadsheetml/2006/main" count="217" uniqueCount="73">
  <si>
    <t xml:space="preserve">DAY24 2023 Advent of Code</t>
  </si>
  <si>
    <t xml:space="preserve">p</t>
  </si>
  <si>
    <t xml:space="preserve">v</t>
  </si>
  <si>
    <t xml:space="preserve">p-p0</t>
  </si>
  <si>
    <t xml:space="preserve">v-v0</t>
  </si>
  <si>
    <t xml:space="preserve">p-p1</t>
  </si>
  <si>
    <t xml:space="preserve">v-v1</t>
  </si>
  <si>
    <t xml:space="preserve">p0</t>
  </si>
  <si>
    <t xml:space="preserve">v0</t>
  </si>
  <si>
    <t xml:space="preserve">p1</t>
  </si>
  <si>
    <t xml:space="preserve">v1</t>
  </si>
  <si>
    <t xml:space="preserve">p2</t>
  </si>
  <si>
    <t xml:space="preserve">p0-p1</t>
  </si>
  <si>
    <t xml:space="preserve">v0-v1</t>
  </si>
  <si>
    <t xml:space="preserve">cross</t>
  </si>
  <si>
    <t xml:space="preserve">p1-p0</t>
  </si>
  <si>
    <t xml:space="preserve">v1-v0</t>
  </si>
  <si>
    <t xml:space="preserve">p2-p0</t>
  </si>
  <si>
    <t xml:space="preserve">v2-v0</t>
  </si>
  <si>
    <t xml:space="preserve">p0*v0</t>
  </si>
  <si>
    <t xml:space="preserve">p1*v1</t>
  </si>
  <si>
    <t xml:space="preserve">p1*p0*v0</t>
  </si>
  <si>
    <t xml:space="preserve">p0*p1*v1</t>
  </si>
  <si>
    <t xml:space="preserve">p*(p0-p1)*(v0-v1)</t>
  </si>
  <si>
    <t xml:space="preserve">(p-p0)*(v-v0)</t>
  </si>
  <si>
    <t xml:space="preserve">(p-p1)*(v-v1)</t>
  </si>
  <si>
    <t xml:space="preserve">(p1-p0)*p</t>
  </si>
  <si>
    <t xml:space="preserve">(p1-p0)*p*(v1-v0)</t>
  </si>
  <si>
    <t xml:space="preserve">(p-p0)*v-(p-p0)*v0</t>
  </si>
  <si>
    <t xml:space="preserve">(p-p1)*v-(p-p1)*v1</t>
  </si>
  <si>
    <t xml:space="preserve">(p-p0)*v-(p-p0)*v0-(p-p1)*v+(p-p1)*v1</t>
  </si>
  <si>
    <t xml:space="preserve">-p0*v-(p-p0)*v0+p1*v+(p-p1)*v1</t>
  </si>
  <si>
    <t xml:space="preserve">(p1-p0)*v-p*v0+p0*v0+p*v1-p1*v1</t>
  </si>
  <si>
    <t xml:space="preserve">(p1-p0)*v+p0*v0+p*(v1-v0)-p1*v1</t>
  </si>
  <si>
    <t xml:space="preserve">'(p1-p0)*v</t>
  </si>
  <si>
    <t xml:space="preserve">'p0*v0</t>
  </si>
  <si>
    <t xml:space="preserve">'p*(v1-v0)</t>
  </si>
  <si>
    <t xml:space="preserve">'-p1*v1</t>
  </si>
  <si>
    <t xml:space="preserve">Check</t>
  </si>
  <si>
    <t xml:space="preserve">'(p2-p0)*v</t>
  </si>
  <si>
    <t xml:space="preserve">'p*(v2-v0)</t>
  </si>
  <si>
    <t xml:space="preserve">'-p2*v2</t>
  </si>
  <si>
    <t xml:space="preserve">M</t>
  </si>
  <si>
    <t xml:space="preserve">P</t>
  </si>
  <si>
    <t xml:space="preserve">MP</t>
  </si>
  <si>
    <t xml:space="preserve">K</t>
  </si>
  <si>
    <t xml:space="preserve">px</t>
  </si>
  <si>
    <t xml:space="preserve">py</t>
  </si>
  <si>
    <t xml:space="preserve">pz</t>
  </si>
  <si>
    <t xml:space="preserve">vx</t>
  </si>
  <si>
    <t xml:space="preserve">vy</t>
  </si>
  <si>
    <t xml:space="preserve">vz</t>
  </si>
  <si>
    <t xml:space="preserve">MINV</t>
  </si>
  <si>
    <t xml:space="preserve">MINV*K</t>
  </si>
  <si>
    <t xml:space="preserve">x</t>
  </si>
  <si>
    <t xml:space="preserve">y</t>
  </si>
  <si>
    <t xml:space="preserve">z</t>
  </si>
  <si>
    <t xml:space="preserve">u</t>
  </si>
  <si>
    <t xml:space="preserve">w</t>
  </si>
  <si>
    <t xml:space="preserve">p3</t>
  </si>
  <si>
    <t xml:space="preserve">p4</t>
  </si>
  <si>
    <t xml:space="preserve">p3-p0</t>
  </si>
  <si>
    <t xml:space="preserve">p4-p0</t>
  </si>
  <si>
    <t xml:space="preserve">XY</t>
  </si>
  <si>
    <t xml:space="preserve">XZ</t>
  </si>
  <si>
    <t xml:space="preserve">'1-0</t>
  </si>
  <si>
    <t xml:space="preserve">'2-0</t>
  </si>
  <si>
    <t xml:space="preserve">'3-0</t>
  </si>
  <si>
    <t xml:space="preserve">'4-0</t>
  </si>
  <si>
    <t xml:space="preserve">Saved</t>
  </si>
  <si>
    <t xml:space="preserve">Haskell</t>
  </si>
  <si>
    <t xml:space="preserve">MINVERSE</t>
  </si>
  <si>
    <t xml:space="preserve">SOLUTION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</si>
</sst>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#,##0.00"/>
    <numFmt numFmtId="167" formatCode="#,##0"/>
    <numFmt numFmtId="168" formatCode="#,##0.0000000000000000"/>
    <numFmt numFmtId="169" formatCode="0.00E+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7"/>
  <sheetViews>
    <sheetView showFormulas="false" showGridLines="true" showRowColHeaders="true" showZeros="true" rightToLeft="false" tabSelected="false" showOutlineSymbols="true" defaultGridColor="true" view="normal" topLeftCell="A16" colorId="64" zoomScale="124" zoomScaleNormal="124" zoomScalePageLayoutView="100" workbookViewId="0">
      <selection pane="topLeft" activeCell="A39" activeCellId="0" sqref="A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9"/>
    <col collapsed="false" customWidth="true" hidden="false" outlineLevel="0" max="10" min="2" style="0" width="7.16"/>
    <col collapsed="false" customWidth="true" hidden="false" outlineLevel="0" max="11" min="11" style="0" width="6.94"/>
    <col collapsed="false" customWidth="true" hidden="false" outlineLevel="0" max="16" min="12" style="0" width="6.83"/>
  </cols>
  <sheetData>
    <row r="1" customFormat="false" ht="21.65" hidden="false" customHeight="tru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n">
        <v>24</v>
      </c>
      <c r="C3" s="0" t="n">
        <v>13</v>
      </c>
      <c r="D3" s="0" t="n">
        <v>10</v>
      </c>
      <c r="E3" s="0" t="s">
        <v>2</v>
      </c>
      <c r="F3" s="0" t="n">
        <v>-3</v>
      </c>
      <c r="G3" s="0" t="n">
        <v>1</v>
      </c>
      <c r="H3" s="0" t="n">
        <v>2</v>
      </c>
      <c r="J3" s="0" t="n">
        <f aca="false">C3*H3-D3*G3</f>
        <v>16</v>
      </c>
      <c r="K3" s="0" t="n">
        <f aca="false">D3*F3-H3*B3</f>
        <v>-78</v>
      </c>
      <c r="L3" s="0" t="n">
        <f aca="false">B3*G3-F3*C3</f>
        <v>63</v>
      </c>
    </row>
    <row r="4" customFormat="false" ht="12.8" hidden="false" customHeight="false" outlineLevel="0" collapsed="false">
      <c r="A4" s="0" t="s">
        <v>3</v>
      </c>
      <c r="B4" s="0" t="n">
        <f aca="false">B3-B7</f>
        <v>5</v>
      </c>
      <c r="C4" s="0" t="n">
        <f aca="false">C3-C7</f>
        <v>0</v>
      </c>
      <c r="D4" s="0" t="n">
        <f aca="false">D3-D7</f>
        <v>-20</v>
      </c>
      <c r="E4" s="0" t="s">
        <v>4</v>
      </c>
      <c r="F4" s="0" t="n">
        <f aca="false">F3-F7</f>
        <v>-1</v>
      </c>
      <c r="G4" s="0" t="n">
        <f aca="false">G3-G7</f>
        <v>0</v>
      </c>
      <c r="H4" s="0" t="n">
        <f aca="false">H3-H7</f>
        <v>4</v>
      </c>
      <c r="J4" s="0" t="n">
        <f aca="false">C4*H4-D4*G4</f>
        <v>0</v>
      </c>
      <c r="K4" s="0" t="n">
        <f aca="false">D4*F4-H4*B4</f>
        <v>0</v>
      </c>
      <c r="L4" s="0" t="n">
        <f aca="false">B4*G4-F4*C4</f>
        <v>0</v>
      </c>
    </row>
    <row r="5" customFormat="false" ht="12.8" hidden="false" customHeight="false" outlineLevel="0" collapsed="false">
      <c r="A5" s="0" t="s">
        <v>5</v>
      </c>
      <c r="B5" s="0" t="n">
        <f aca="false">B3-B8</f>
        <v>6</v>
      </c>
      <c r="C5" s="0" t="n">
        <f aca="false">C3-C8</f>
        <v>-6</v>
      </c>
      <c r="D5" s="0" t="n">
        <f aca="false">D3-D8</f>
        <v>-12</v>
      </c>
      <c r="E5" s="0" t="s">
        <v>6</v>
      </c>
      <c r="F5" s="0" t="n">
        <f aca="false">F3-F8</f>
        <v>-2</v>
      </c>
      <c r="G5" s="0" t="n">
        <f aca="false">G3-G8</f>
        <v>2</v>
      </c>
      <c r="H5" s="0" t="n">
        <f aca="false">H3-H8</f>
        <v>4</v>
      </c>
      <c r="J5" s="0" t="n">
        <f aca="false">C5*H5-D5*G5</f>
        <v>0</v>
      </c>
      <c r="K5" s="0" t="n">
        <f aca="false">D5*F5-H5*B5</f>
        <v>0</v>
      </c>
      <c r="L5" s="0" t="n">
        <f aca="false">B5*G5-F5*C5</f>
        <v>0</v>
      </c>
    </row>
    <row r="7" customFormat="false" ht="12.8" hidden="false" customHeight="false" outlineLevel="0" collapsed="false">
      <c r="A7" s="0" t="s">
        <v>7</v>
      </c>
      <c r="B7" s="0" t="n">
        <v>19</v>
      </c>
      <c r="C7" s="0" t="n">
        <v>13</v>
      </c>
      <c r="D7" s="0" t="n">
        <v>30</v>
      </c>
      <c r="E7" s="0" t="s">
        <v>8</v>
      </c>
      <c r="F7" s="0" t="n">
        <v>-2</v>
      </c>
      <c r="G7" s="0" t="n">
        <v>1</v>
      </c>
      <c r="H7" s="0" t="n">
        <v>-2</v>
      </c>
      <c r="J7" s="0" t="n">
        <f aca="false">C7*H7-D7*G7</f>
        <v>-56</v>
      </c>
      <c r="K7" s="0" t="n">
        <f aca="false">D7*F7-H7*B7</f>
        <v>-22</v>
      </c>
      <c r="L7" s="0" t="n">
        <f aca="false">B7*G7-F7*C7</f>
        <v>45</v>
      </c>
    </row>
    <row r="8" customFormat="false" ht="12.8" hidden="false" customHeight="false" outlineLevel="0" collapsed="false">
      <c r="A8" s="0" t="s">
        <v>9</v>
      </c>
      <c r="B8" s="0" t="n">
        <v>18</v>
      </c>
      <c r="C8" s="0" t="n">
        <v>19</v>
      </c>
      <c r="D8" s="0" t="n">
        <v>22</v>
      </c>
      <c r="E8" s="0" t="s">
        <v>10</v>
      </c>
      <c r="F8" s="0" t="n">
        <v>-1</v>
      </c>
      <c r="G8" s="0" t="n">
        <v>-1</v>
      </c>
      <c r="H8" s="0" t="n">
        <v>-2</v>
      </c>
      <c r="J8" s="0" t="n">
        <f aca="false">C8*H8-D8*G8</f>
        <v>-16</v>
      </c>
      <c r="K8" s="0" t="n">
        <f aca="false">D8*F8-H8*B8</f>
        <v>14</v>
      </c>
      <c r="L8" s="0" t="n">
        <f aca="false">B8*G8-F8*C8</f>
        <v>1</v>
      </c>
    </row>
    <row r="9" customFormat="false" ht="12.8" hidden="false" customHeight="false" outlineLevel="0" collapsed="false">
      <c r="A9" s="0" t="s">
        <v>11</v>
      </c>
      <c r="B9" s="0" t="n">
        <v>20</v>
      </c>
      <c r="C9" s="0" t="n">
        <v>25</v>
      </c>
      <c r="D9" s="0" t="n">
        <v>34</v>
      </c>
      <c r="F9" s="0" t="n">
        <v>-2</v>
      </c>
      <c r="G9" s="0" t="n">
        <v>-2</v>
      </c>
      <c r="H9" s="0" t="n">
        <v>-4</v>
      </c>
      <c r="J9" s="0" t="n">
        <f aca="false">C9*H9-D9*G9</f>
        <v>-32</v>
      </c>
      <c r="K9" s="0" t="n">
        <f aca="false">D9*F9-H9*B9</f>
        <v>12</v>
      </c>
      <c r="L9" s="0" t="n">
        <f aca="false">B9*G9-F9*C9</f>
        <v>10</v>
      </c>
    </row>
    <row r="11" customFormat="false" ht="12.8" hidden="false" customHeight="false" outlineLevel="0" collapsed="false">
      <c r="A11" s="0" t="s">
        <v>12</v>
      </c>
      <c r="B11" s="0" t="n">
        <f aca="false">B7-B8</f>
        <v>1</v>
      </c>
      <c r="C11" s="0" t="n">
        <f aca="false">C7-C8</f>
        <v>-6</v>
      </c>
      <c r="D11" s="0" t="n">
        <f aca="false">D7-D8</f>
        <v>8</v>
      </c>
      <c r="E11" s="0" t="s">
        <v>13</v>
      </c>
      <c r="F11" s="0" t="n">
        <f aca="false">F7-F8</f>
        <v>-1</v>
      </c>
      <c r="G11" s="0" t="n">
        <f aca="false">G7-G8</f>
        <v>2</v>
      </c>
      <c r="H11" s="0" t="n">
        <f aca="false">H7-H8</f>
        <v>0</v>
      </c>
      <c r="I11" s="0" t="s">
        <v>14</v>
      </c>
      <c r="J11" s="0" t="n">
        <f aca="false">C11*H11-D11*G11</f>
        <v>-16</v>
      </c>
      <c r="K11" s="0" t="n">
        <f aca="false">D11*F11-H11*B11</f>
        <v>-8</v>
      </c>
      <c r="L11" s="0" t="n">
        <f aca="false">B11*G11-F11*C11</f>
        <v>-4</v>
      </c>
    </row>
    <row r="12" customFormat="false" ht="12.8" hidden="false" customHeight="false" outlineLevel="0" collapsed="false">
      <c r="A12" s="0" t="s">
        <v>15</v>
      </c>
      <c r="B12" s="0" t="n">
        <f aca="false">-B11</f>
        <v>-1</v>
      </c>
      <c r="C12" s="0" t="n">
        <f aca="false">-C11</f>
        <v>6</v>
      </c>
      <c r="D12" s="0" t="n">
        <f aca="false">-D11</f>
        <v>-8</v>
      </c>
      <c r="E12" s="0" t="s">
        <v>16</v>
      </c>
      <c r="F12" s="0" t="n">
        <f aca="false">-F11</f>
        <v>1</v>
      </c>
      <c r="G12" s="0" t="n">
        <f aca="false">-G11</f>
        <v>-2</v>
      </c>
      <c r="H12" s="0" t="n">
        <f aca="false">-H11</f>
        <v>-0</v>
      </c>
    </row>
    <row r="13" customFormat="false" ht="12.8" hidden="false" customHeight="false" outlineLevel="0" collapsed="false">
      <c r="A13" s="0" t="s">
        <v>17</v>
      </c>
      <c r="B13" s="0" t="n">
        <f aca="false">B9-B7</f>
        <v>1</v>
      </c>
      <c r="C13" s="0" t="n">
        <f aca="false">C9-C7</f>
        <v>12</v>
      </c>
      <c r="D13" s="0" t="n">
        <f aca="false">D9-D7</f>
        <v>4</v>
      </c>
      <c r="E13" s="0" t="s">
        <v>18</v>
      </c>
      <c r="F13" s="0" t="n">
        <f aca="false">F9-F7</f>
        <v>0</v>
      </c>
      <c r="G13" s="0" t="n">
        <f aca="false">G9-G7</f>
        <v>-3</v>
      </c>
      <c r="H13" s="0" t="n">
        <f aca="false">H9-H7</f>
        <v>-2</v>
      </c>
    </row>
    <row r="15" customFormat="false" ht="12.8" hidden="false" customHeight="false" outlineLevel="0" collapsed="false">
      <c r="A15" s="0" t="s">
        <v>19</v>
      </c>
      <c r="B15" s="0" t="n">
        <f aca="false">C7*H7-G7*D7</f>
        <v>-56</v>
      </c>
      <c r="C15" s="0" t="n">
        <f aca="false">D7*F7-H7*B7</f>
        <v>-22</v>
      </c>
      <c r="D15" s="0" t="n">
        <f aca="false">B7*G7-F7*C7</f>
        <v>45</v>
      </c>
    </row>
    <row r="16" customFormat="false" ht="12.8" hidden="false" customHeight="false" outlineLevel="0" collapsed="false">
      <c r="A16" s="0" t="s">
        <v>20</v>
      </c>
      <c r="B16" s="0" t="n">
        <f aca="false">C8*H8-G8*D8</f>
        <v>-16</v>
      </c>
      <c r="C16" s="0" t="n">
        <f aca="false">D8*F8-H8*B8</f>
        <v>14</v>
      </c>
      <c r="D16" s="0" t="n">
        <f aca="false">B8*G8-F8*C8</f>
        <v>1</v>
      </c>
    </row>
    <row r="17" customFormat="false" ht="12.8" hidden="false" customHeight="false" outlineLevel="0" collapsed="false">
      <c r="A17" s="0" t="s">
        <v>21</v>
      </c>
      <c r="B17" s="0" t="n">
        <f aca="false">C8*D15-C15*D8</f>
        <v>1339</v>
      </c>
      <c r="C17" s="0" t="n">
        <f aca="false">D15*B8-D8*B15</f>
        <v>2042</v>
      </c>
      <c r="D17" s="0" t="n">
        <f aca="false">B8*C15-B15*C8</f>
        <v>668</v>
      </c>
    </row>
    <row r="18" customFormat="false" ht="12.8" hidden="false" customHeight="false" outlineLevel="0" collapsed="false">
      <c r="A18" s="0" t="s">
        <v>22</v>
      </c>
      <c r="B18" s="0" t="n">
        <f aca="false">C7*D16-C16*D7</f>
        <v>-407</v>
      </c>
      <c r="C18" s="0" t="n">
        <f aca="false">D7*B16-D16*B7</f>
        <v>-499</v>
      </c>
      <c r="D18" s="0" t="n">
        <f aca="false">B7*C16-B16*C7</f>
        <v>474</v>
      </c>
    </row>
    <row r="20" customFormat="false" ht="12.8" hidden="false" customHeight="false" outlineLevel="0" collapsed="false">
      <c r="B20" s="0" t="n">
        <f aca="false">B18+B17</f>
        <v>932</v>
      </c>
      <c r="C20" s="0" t="n">
        <f aca="false">C18+C17</f>
        <v>1543</v>
      </c>
      <c r="D20" s="0" t="n">
        <f aca="false">D18+D17</f>
        <v>1142</v>
      </c>
    </row>
    <row r="22" customFormat="false" ht="12.8" hidden="false" customHeight="false" outlineLevel="0" collapsed="false">
      <c r="A22" s="0" t="s">
        <v>23</v>
      </c>
      <c r="B22" s="0" t="n">
        <f aca="false">C3*L11-K11*D3</f>
        <v>28</v>
      </c>
      <c r="C22" s="0" t="n">
        <f aca="false">D3*J11-L11*B3</f>
        <v>-64</v>
      </c>
      <c r="D22" s="0" t="n">
        <f aca="false">B3*K11-J11*C3</f>
        <v>16</v>
      </c>
    </row>
    <row r="24" customFormat="false" ht="12.8" hidden="false" customHeight="false" outlineLevel="0" collapsed="false">
      <c r="A24" s="0" t="s">
        <v>24</v>
      </c>
      <c r="B24" s="0" t="n">
        <f aca="false">G24*L24-K24*H24</f>
        <v>0</v>
      </c>
      <c r="C24" s="0" t="n">
        <f aca="false">H24*J24-L24*F24</f>
        <v>0</v>
      </c>
      <c r="D24" s="0" t="n">
        <f aca="false">F24*K24-J24*G24</f>
        <v>0</v>
      </c>
      <c r="F24" s="0" t="n">
        <f aca="false">B$3-B7</f>
        <v>5</v>
      </c>
      <c r="G24" s="0" t="n">
        <f aca="false">C$3-C7</f>
        <v>0</v>
      </c>
      <c r="H24" s="0" t="n">
        <f aca="false">D$3-D7</f>
        <v>-20</v>
      </c>
      <c r="J24" s="0" t="n">
        <f aca="false">F$3-F7</f>
        <v>-1</v>
      </c>
      <c r="K24" s="0" t="n">
        <f aca="false">G$3-G7</f>
        <v>0</v>
      </c>
      <c r="L24" s="0" t="n">
        <f aca="false">H$3-H7</f>
        <v>4</v>
      </c>
    </row>
    <row r="25" customFormat="false" ht="12.8" hidden="false" customHeight="false" outlineLevel="0" collapsed="false">
      <c r="A25" s="0" t="s">
        <v>25</v>
      </c>
      <c r="B25" s="0" t="n">
        <f aca="false">G25*L25-K25*H25</f>
        <v>0</v>
      </c>
      <c r="C25" s="0" t="n">
        <f aca="false">H25*J25-L25*F25</f>
        <v>0</v>
      </c>
      <c r="D25" s="0" t="n">
        <f aca="false">F25*K25-J25*G25</f>
        <v>0</v>
      </c>
      <c r="F25" s="0" t="n">
        <f aca="false">B$3-B8</f>
        <v>6</v>
      </c>
      <c r="G25" s="0" t="n">
        <f aca="false">C$3-C8</f>
        <v>-6</v>
      </c>
      <c r="H25" s="0" t="n">
        <f aca="false">D$3-D8</f>
        <v>-12</v>
      </c>
      <c r="J25" s="0" t="n">
        <f aca="false">F$3-F8</f>
        <v>-2</v>
      </c>
      <c r="K25" s="0" t="n">
        <f aca="false">G$3-G8</f>
        <v>2</v>
      </c>
      <c r="L25" s="0" t="n">
        <f aca="false">H$3-H8</f>
        <v>4</v>
      </c>
    </row>
    <row r="27" customFormat="false" ht="12.8" hidden="false" customHeight="false" outlineLevel="0" collapsed="false">
      <c r="A27" s="0" t="s">
        <v>26</v>
      </c>
      <c r="B27" s="0" t="n">
        <f aca="false">-C11*D3+C3*D11</f>
        <v>164</v>
      </c>
      <c r="C27" s="0" t="n">
        <f aca="false">-D11*B3+D3*B11</f>
        <v>-182</v>
      </c>
      <c r="D27" s="0" t="n">
        <f aca="false">-B11*C3+B3*C11</f>
        <v>-157</v>
      </c>
    </row>
    <row r="28" customFormat="false" ht="12.8" hidden="false" customHeight="false" outlineLevel="0" collapsed="false">
      <c r="A28" s="0" t="s">
        <v>27</v>
      </c>
      <c r="B28" s="2" t="n">
        <f aca="false">-C27*H11+G11*D27</f>
        <v>-314</v>
      </c>
      <c r="C28" s="2" t="n">
        <f aca="false">-D27*F11+H11*B27</f>
        <v>-157</v>
      </c>
      <c r="D28" s="2" t="n">
        <f aca="false">-B27*G11+F11*C27</f>
        <v>-146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  <c r="I32" s="0" t="n">
        <v>1</v>
      </c>
      <c r="J32" s="0" t="n">
        <v>8</v>
      </c>
      <c r="K32" s="0" t="n">
        <v>6</v>
      </c>
      <c r="M32" s="0" t="n">
        <v>1</v>
      </c>
    </row>
    <row r="33" customFormat="false" ht="12.8" hidden="false" customHeight="false" outlineLevel="0" collapsed="false">
      <c r="A33" s="0" t="s">
        <v>31</v>
      </c>
      <c r="I33" s="0" t="n">
        <v>-8</v>
      </c>
      <c r="J33" s="0" t="n">
        <v>0</v>
      </c>
      <c r="K33" s="0" t="n">
        <v>1</v>
      </c>
      <c r="M33" s="0" t="n">
        <v>2</v>
      </c>
    </row>
    <row r="34" customFormat="false" ht="12.8" hidden="false" customHeight="false" outlineLevel="0" collapsed="false">
      <c r="A34" s="0" t="s">
        <v>32</v>
      </c>
      <c r="I34" s="0" t="n">
        <v>-6</v>
      </c>
      <c r="J34" s="0" t="n">
        <v>-1</v>
      </c>
      <c r="K34" s="0" t="n">
        <v>0</v>
      </c>
      <c r="M34" s="0" t="n">
        <v>3</v>
      </c>
    </row>
    <row r="35" customFormat="false" ht="12.8" hidden="false" customHeight="false" outlineLevel="0" collapsed="false">
      <c r="A35" s="2" t="s">
        <v>33</v>
      </c>
    </row>
    <row r="36" customFormat="false" ht="12.8" hidden="false" customHeight="false" outlineLevel="0" collapsed="false">
      <c r="I36" s="0" t="n">
        <f aca="false" t="array" ref="I36:K38">MINVERSE(I32:K34)</f>
        <v>1</v>
      </c>
      <c r="J36" s="0" t="n">
        <v>-6</v>
      </c>
      <c r="K36" s="0" t="n">
        <v>8</v>
      </c>
      <c r="M36" s="0" t="n">
        <f aca="false" t="array" ref="M36:M38">MMULT(I36:K38,M32:M34)</f>
        <v>13</v>
      </c>
    </row>
    <row r="37" customFormat="false" ht="12.8" hidden="false" customHeight="false" outlineLevel="0" collapsed="false">
      <c r="A37" s="2" t="s">
        <v>34</v>
      </c>
      <c r="B37" s="0" t="n">
        <f aca="false">-C11*H3+G3*D11</f>
        <v>20</v>
      </c>
      <c r="C37" s="0" t="n">
        <f aca="false">-D11*F3+H3*B11</f>
        <v>26</v>
      </c>
      <c r="D37" s="0" t="n">
        <f aca="false">-B11*G3+F3*C11</f>
        <v>17</v>
      </c>
      <c r="I37" s="0" t="n">
        <v>-6</v>
      </c>
      <c r="J37" s="0" t="n">
        <v>36</v>
      </c>
      <c r="K37" s="0" t="n">
        <v>-49</v>
      </c>
      <c r="M37" s="0" t="n">
        <v>-81</v>
      </c>
    </row>
    <row r="38" customFormat="false" ht="12.8" hidden="false" customHeight="false" outlineLevel="0" collapsed="false">
      <c r="A38" s="2" t="s">
        <v>35</v>
      </c>
      <c r="B38" s="0" t="n">
        <f aca="false">J7</f>
        <v>-56</v>
      </c>
      <c r="C38" s="0" t="n">
        <f aca="false">K7</f>
        <v>-22</v>
      </c>
      <c r="D38" s="0" t="n">
        <f aca="false">L7</f>
        <v>45</v>
      </c>
      <c r="I38" s="0" t="n">
        <v>8</v>
      </c>
      <c r="J38" s="0" t="n">
        <v>-47</v>
      </c>
      <c r="K38" s="0" t="n">
        <v>64</v>
      </c>
      <c r="M38" s="0" t="n">
        <v>106</v>
      </c>
    </row>
    <row r="39" customFormat="false" ht="12.8" hidden="false" customHeight="false" outlineLevel="0" collapsed="false">
      <c r="A39" s="2" t="s">
        <v>36</v>
      </c>
      <c r="B39" s="0" t="n">
        <f aca="false">-C3*H11+G11*D3</f>
        <v>20</v>
      </c>
      <c r="C39" s="0" t="n">
        <f aca="false">-D3*F11+H11*B3</f>
        <v>10</v>
      </c>
      <c r="D39" s="0" t="n">
        <f aca="false">-B3*G11+F11*C3</f>
        <v>-61</v>
      </c>
    </row>
    <row r="40" customFormat="false" ht="12.8" hidden="false" customHeight="false" outlineLevel="0" collapsed="false">
      <c r="A40" s="2" t="s">
        <v>37</v>
      </c>
      <c r="B40" s="0" t="n">
        <f aca="false">-J8</f>
        <v>16</v>
      </c>
      <c r="C40" s="0" t="n">
        <f aca="false">-K8</f>
        <v>-14</v>
      </c>
      <c r="D40" s="0" t="n">
        <f aca="false">-L8</f>
        <v>-1</v>
      </c>
    </row>
    <row r="42" customFormat="false" ht="12.8" hidden="false" customHeight="false" outlineLevel="0" collapsed="false">
      <c r="B42" s="0" t="n">
        <f aca="false">SUM(B37:B40)</f>
        <v>0</v>
      </c>
      <c r="C42" s="0" t="n">
        <f aca="false">SUM(C37:C40)</f>
        <v>0</v>
      </c>
      <c r="D42" s="0" t="n">
        <f aca="false">SUM(D37:D40)</f>
        <v>0</v>
      </c>
      <c r="E42" s="2" t="s">
        <v>38</v>
      </c>
    </row>
    <row r="44" customFormat="false" ht="12.8" hidden="false" customHeight="false" outlineLevel="0" collapsed="false">
      <c r="A44" s="2" t="s">
        <v>39</v>
      </c>
      <c r="B44" s="0" t="n">
        <f aca="false">C13*H3-G3*D13</f>
        <v>20</v>
      </c>
      <c r="C44" s="0" t="n">
        <f aca="false">D13*F3-H3*B13</f>
        <v>-14</v>
      </c>
      <c r="D44" s="0" t="n">
        <f aca="false">B13*G3-F3*C13</f>
        <v>37</v>
      </c>
    </row>
    <row r="45" customFormat="false" ht="12.8" hidden="false" customHeight="false" outlineLevel="0" collapsed="false">
      <c r="A45" s="2" t="s">
        <v>35</v>
      </c>
      <c r="B45" s="0" t="n">
        <f aca="false">J7</f>
        <v>-56</v>
      </c>
      <c r="C45" s="0" t="n">
        <f aca="false">K7</f>
        <v>-22</v>
      </c>
      <c r="D45" s="0" t="n">
        <f aca="false">L7</f>
        <v>45</v>
      </c>
    </row>
    <row r="46" customFormat="false" ht="12.8" hidden="false" customHeight="false" outlineLevel="0" collapsed="false">
      <c r="A46" s="2" t="s">
        <v>40</v>
      </c>
      <c r="B46" s="0" t="n">
        <f aca="false">C3*H13-G13*D3</f>
        <v>4</v>
      </c>
      <c r="C46" s="0" t="n">
        <f aca="false">D3*F13-H13*B3</f>
        <v>48</v>
      </c>
      <c r="D46" s="0" t="n">
        <f aca="false">B3*G13-F13*C3</f>
        <v>-72</v>
      </c>
    </row>
    <row r="47" customFormat="false" ht="12.8" hidden="false" customHeight="false" outlineLevel="0" collapsed="false">
      <c r="A47" s="2" t="s">
        <v>41</v>
      </c>
      <c r="B47" s="0" t="n">
        <f aca="false">-J9</f>
        <v>32</v>
      </c>
      <c r="C47" s="0" t="n">
        <f aca="false">-K9</f>
        <v>-12</v>
      </c>
      <c r="D47" s="0" t="n">
        <f aca="false">-L9</f>
        <v>-10</v>
      </c>
    </row>
    <row r="49" customFormat="false" ht="12.8" hidden="false" customHeight="false" outlineLevel="0" collapsed="false">
      <c r="B49" s="0" t="n">
        <f aca="false">SUM(B44:B47)</f>
        <v>0</v>
      </c>
      <c r="C49" s="0" t="n">
        <f aca="false">SUM(C44:C47)</f>
        <v>0</v>
      </c>
      <c r="D49" s="0" t="n">
        <f aca="false">SUM(D44:D47)</f>
        <v>0</v>
      </c>
      <c r="E49" s="2" t="s">
        <v>38</v>
      </c>
    </row>
    <row r="51" customFormat="false" ht="12.8" hidden="false" customHeight="false" outlineLevel="0" collapsed="false">
      <c r="B51" s="0" t="s">
        <v>42</v>
      </c>
      <c r="J51" s="3" t="s">
        <v>43</v>
      </c>
      <c r="L51" s="0" t="s">
        <v>44</v>
      </c>
      <c r="N51" s="0" t="s">
        <v>45</v>
      </c>
    </row>
    <row r="52" customFormat="false" ht="12.8" hidden="false" customHeight="false" outlineLevel="0" collapsed="false">
      <c r="B52" s="0" t="n">
        <v>0</v>
      </c>
      <c r="C52" s="0" t="n">
        <f aca="false">H8-H7</f>
        <v>0</v>
      </c>
      <c r="D52" s="0" t="n">
        <f aca="false">-G8+G7</f>
        <v>2</v>
      </c>
      <c r="E52" s="0" t="n">
        <v>0</v>
      </c>
      <c r="F52" s="0" t="n">
        <f aca="false">-D8+D7</f>
        <v>8</v>
      </c>
      <c r="G52" s="0" t="n">
        <f aca="false">C8-C7</f>
        <v>6</v>
      </c>
      <c r="I52" s="0" t="s">
        <v>46</v>
      </c>
      <c r="J52" s="0" t="n">
        <f aca="false" t="array" ref="J52:J54">TRANSPOSE(B3:D3)</f>
        <v>24</v>
      </c>
      <c r="L52" s="0" t="n">
        <f aca="false" t="array" ref="L52:L57">MMULT(B52:G57,J52:J57)</f>
        <v>40</v>
      </c>
      <c r="N52" s="0" t="n">
        <f aca="false">-B38-B40</f>
        <v>40</v>
      </c>
    </row>
    <row r="53" customFormat="false" ht="12.8" hidden="false" customHeight="false" outlineLevel="0" collapsed="false">
      <c r="B53" s="0" t="n">
        <f aca="false">-C52</f>
        <v>-0</v>
      </c>
      <c r="C53" s="0" t="n">
        <v>0</v>
      </c>
      <c r="D53" s="0" t="n">
        <f aca="false">F8-F7</f>
        <v>1</v>
      </c>
      <c r="E53" s="0" t="n">
        <f aca="false">-F52</f>
        <v>-8</v>
      </c>
      <c r="F53" s="0" t="n">
        <v>0</v>
      </c>
      <c r="G53" s="0" t="n">
        <f aca="false">-B8+B7</f>
        <v>1</v>
      </c>
      <c r="I53" s="0" t="s">
        <v>47</v>
      </c>
      <c r="J53" s="0" t="n">
        <v>13</v>
      </c>
      <c r="L53" s="0" t="n">
        <v>36</v>
      </c>
      <c r="N53" s="0" t="n">
        <f aca="false">-C38-C40</f>
        <v>36</v>
      </c>
    </row>
    <row r="54" customFormat="false" ht="12.8" hidden="false" customHeight="false" outlineLevel="0" collapsed="false">
      <c r="B54" s="0" t="n">
        <f aca="false">-D52</f>
        <v>-2</v>
      </c>
      <c r="C54" s="0" t="n">
        <f aca="false">-D53</f>
        <v>-1</v>
      </c>
      <c r="D54" s="0" t="n">
        <v>0</v>
      </c>
      <c r="E54" s="0" t="n">
        <f aca="false">-G52</f>
        <v>-6</v>
      </c>
      <c r="F54" s="0" t="n">
        <f aca="false">-G53</f>
        <v>-1</v>
      </c>
      <c r="G54" s="0" t="n">
        <v>0</v>
      </c>
      <c r="I54" s="0" t="s">
        <v>48</v>
      </c>
      <c r="J54" s="0" t="n">
        <v>10</v>
      </c>
      <c r="L54" s="0" t="n">
        <v>-44</v>
      </c>
      <c r="N54" s="0" t="n">
        <f aca="false">-D38-D40</f>
        <v>-44</v>
      </c>
    </row>
    <row r="55" customFormat="false" ht="12.8" hidden="false" customHeight="false" outlineLevel="0" collapsed="false">
      <c r="B55" s="0" t="n">
        <v>0</v>
      </c>
      <c r="C55" s="0" t="n">
        <f aca="false">H9-H7</f>
        <v>-2</v>
      </c>
      <c r="D55" s="0" t="n">
        <f aca="false">-G9+G7</f>
        <v>3</v>
      </c>
      <c r="E55" s="0" t="n">
        <v>0</v>
      </c>
      <c r="F55" s="0" t="n">
        <f aca="false">-D9+D7</f>
        <v>-4</v>
      </c>
      <c r="G55" s="0" t="n">
        <f aca="false">C9-C7</f>
        <v>12</v>
      </c>
      <c r="I55" s="0" t="s">
        <v>49</v>
      </c>
      <c r="J55" s="0" t="n">
        <f aca="false" t="array" ref="J55:J57">TRANSPOSE(F3:H3)</f>
        <v>-3</v>
      </c>
      <c r="L55" s="0" t="n">
        <v>24</v>
      </c>
      <c r="N55" s="0" t="n">
        <f aca="false">-B45-B47</f>
        <v>24</v>
      </c>
    </row>
    <row r="56" customFormat="false" ht="12.8" hidden="false" customHeight="false" outlineLevel="0" collapsed="false">
      <c r="B56" s="0" t="n">
        <f aca="false">-C55</f>
        <v>2</v>
      </c>
      <c r="C56" s="0" t="n">
        <v>0</v>
      </c>
      <c r="D56" s="0" t="n">
        <f aca="false">F9-F7</f>
        <v>0</v>
      </c>
      <c r="E56" s="0" t="n">
        <f aca="false">-F55</f>
        <v>4</v>
      </c>
      <c r="F56" s="0" t="n">
        <v>0</v>
      </c>
      <c r="G56" s="0" t="n">
        <f aca="false">-B9+B7</f>
        <v>-1</v>
      </c>
      <c r="I56" s="0" t="s">
        <v>50</v>
      </c>
      <c r="J56" s="0" t="n">
        <v>1</v>
      </c>
      <c r="L56" s="0" t="n">
        <v>34</v>
      </c>
      <c r="N56" s="4" t="n">
        <f aca="false">-C45-C47</f>
        <v>34</v>
      </c>
    </row>
    <row r="57" customFormat="false" ht="12.8" hidden="false" customHeight="false" outlineLevel="0" collapsed="false">
      <c r="B57" s="0" t="n">
        <f aca="false">-D55</f>
        <v>-3</v>
      </c>
      <c r="C57" s="0" t="n">
        <f aca="false">-D56</f>
        <v>-0</v>
      </c>
      <c r="D57" s="0" t="n">
        <v>0</v>
      </c>
      <c r="E57" s="0" t="n">
        <f aca="false">-G55</f>
        <v>-12</v>
      </c>
      <c r="F57" s="0" t="n">
        <f aca="false">-G56</f>
        <v>1</v>
      </c>
      <c r="G57" s="0" t="n">
        <v>0</v>
      </c>
      <c r="I57" s="0" t="s">
        <v>51</v>
      </c>
      <c r="J57" s="0" t="n">
        <v>2</v>
      </c>
      <c r="L57" s="0" t="n">
        <v>-35</v>
      </c>
      <c r="N57" s="0" t="n">
        <f aca="false">-D45-D47</f>
        <v>-35</v>
      </c>
    </row>
    <row r="58" customFormat="false" ht="12.8" hidden="false" customHeight="false" outlineLevel="0" collapsed="false">
      <c r="B58" s="0" t="s">
        <v>52</v>
      </c>
      <c r="J58" s="0" t="s">
        <v>53</v>
      </c>
    </row>
    <row r="59" customFormat="false" ht="12.8" hidden="false" customHeight="false" outlineLevel="0" collapsed="false">
      <c r="B59" s="0" t="n">
        <f aca="false" t="array" ref="B59:G64">MINVERSE(B52:G57)</f>
        <v>-0.09375</v>
      </c>
      <c r="C59" s="0" t="n">
        <v>-0.5625</v>
      </c>
      <c r="D59" s="0" t="n">
        <v>-0.5</v>
      </c>
      <c r="E59" s="0" t="n">
        <v>0.25</v>
      </c>
      <c r="F59" s="0" t="n">
        <v>1.875</v>
      </c>
      <c r="G59" s="0" t="n">
        <v>1.25</v>
      </c>
      <c r="J59" s="2" t="n">
        <f aca="false" t="array" ref="J59:J64">MMULT(B59:G64,N52:N57)</f>
        <v>24</v>
      </c>
    </row>
    <row r="60" customFormat="false" ht="12.8" hidden="false" customHeight="false" outlineLevel="0" collapsed="false">
      <c r="B60" s="0" t="n">
        <v>-0.09375</v>
      </c>
      <c r="C60" s="0" t="n">
        <v>0.5625</v>
      </c>
      <c r="D60" s="0" t="n">
        <v>-0.75</v>
      </c>
      <c r="E60" s="0" t="n">
        <v>-0.125</v>
      </c>
      <c r="F60" s="0" t="n">
        <v>-1.5</v>
      </c>
      <c r="G60" s="0" t="n">
        <v>-0.5</v>
      </c>
      <c r="J60" s="2" t="n">
        <v>13</v>
      </c>
    </row>
    <row r="61" customFormat="false" ht="12.8" hidden="false" customHeight="false" outlineLevel="0" collapsed="false">
      <c r="B61" s="0" t="n">
        <v>0.3125</v>
      </c>
      <c r="C61" s="0" t="n">
        <v>2.625</v>
      </c>
      <c r="D61" s="0" t="n">
        <v>1.5</v>
      </c>
      <c r="E61" s="0" t="n">
        <v>-0.75</v>
      </c>
      <c r="F61" s="0" t="n">
        <v>-4.5</v>
      </c>
      <c r="G61" s="0" t="n">
        <v>-4</v>
      </c>
      <c r="J61" s="2" t="n">
        <v>10</v>
      </c>
    </row>
    <row r="62" customFormat="false" ht="12.8" hidden="false" customHeight="false" outlineLevel="0" collapsed="false">
      <c r="B62" s="0" t="n">
        <v>0.03125</v>
      </c>
      <c r="C62" s="0" t="n">
        <v>0.125</v>
      </c>
      <c r="D62" s="0" t="n">
        <v>0.125</v>
      </c>
      <c r="E62" s="0" t="n">
        <v>-0.0625</v>
      </c>
      <c r="F62" s="0" t="n">
        <v>-0.4375</v>
      </c>
      <c r="G62" s="0" t="n">
        <v>-0.375</v>
      </c>
      <c r="J62" s="2" t="n">
        <v>-3</v>
      </c>
    </row>
    <row r="63" customFormat="false" ht="12.8" hidden="false" customHeight="false" outlineLevel="0" collapsed="false">
      <c r="B63" s="0" t="n">
        <v>0.09375</v>
      </c>
      <c r="C63" s="0" t="n">
        <v>-0.1875</v>
      </c>
      <c r="D63" s="0" t="n">
        <v>0</v>
      </c>
      <c r="E63" s="0" t="n">
        <v>0</v>
      </c>
      <c r="F63" s="0" t="n">
        <v>0.375</v>
      </c>
      <c r="G63" s="0" t="n">
        <v>0.25</v>
      </c>
      <c r="J63" s="2" t="n">
        <v>0.999999999999998</v>
      </c>
    </row>
    <row r="64" customFormat="false" ht="12.8" hidden="false" customHeight="false" outlineLevel="0" collapsed="false">
      <c r="B64" s="0" t="n">
        <v>-0.0625</v>
      </c>
      <c r="C64" s="0" t="n">
        <v>-0.625</v>
      </c>
      <c r="D64" s="0" t="n">
        <v>-0.5</v>
      </c>
      <c r="E64" s="0" t="n">
        <v>0.25</v>
      </c>
      <c r="F64" s="0" t="n">
        <v>1</v>
      </c>
      <c r="G64" s="0" t="n">
        <v>1</v>
      </c>
      <c r="J64" s="2" t="n">
        <v>2</v>
      </c>
    </row>
    <row r="67" customFormat="false" ht="12.8" hidden="false" customHeight="false" outlineLevel="0" collapsed="false">
      <c r="C67" s="0" t="n">
        <f aca="false">MDETERM($B$52:C53)</f>
        <v>0</v>
      </c>
    </row>
    <row r="68" customFormat="false" ht="12.8" hidden="false" customHeight="false" outlineLevel="0" collapsed="false">
      <c r="D68" s="0" t="n">
        <f aca="false">MDETERM($B$52:D54)</f>
        <v>0</v>
      </c>
    </row>
    <row r="69" customFormat="false" ht="12.8" hidden="false" customHeight="false" outlineLevel="0" collapsed="false">
      <c r="E69" s="0" t="n">
        <f aca="false">MDETERM($B$52:E55)</f>
        <v>-64</v>
      </c>
    </row>
    <row r="70" customFormat="false" ht="12.8" hidden="false" customHeight="false" outlineLevel="0" collapsed="false">
      <c r="F70" s="0" t="n">
        <f aca="false">MDETERM($B$52:F56)</f>
        <v>-512</v>
      </c>
    </row>
    <row r="71" customFormat="false" ht="12.8" hidden="false" customHeight="false" outlineLevel="0" collapsed="false">
      <c r="G71" s="0" t="n">
        <f aca="false">MDETERM($B$52:G57)</f>
        <v>-512</v>
      </c>
    </row>
    <row r="82" customFormat="false" ht="12.8" hidden="false" customHeight="false" outlineLevel="0" collapsed="false">
      <c r="I82" s="2"/>
    </row>
    <row r="83" customFormat="false" ht="12.8" hidden="false" customHeight="false" outlineLevel="0" collapsed="false">
      <c r="I83" s="2"/>
    </row>
    <row r="84" customFormat="false" ht="12.8" hidden="false" customHeight="false" outlineLevel="0" collapsed="false">
      <c r="I84" s="2"/>
    </row>
    <row r="85" customFormat="false" ht="12.8" hidden="false" customHeight="false" outlineLevel="0" collapsed="false">
      <c r="I85" s="2"/>
    </row>
    <row r="86" customFormat="false" ht="12.8" hidden="false" customHeight="false" outlineLevel="0" collapsed="false">
      <c r="I86" s="2"/>
    </row>
    <row r="87" customFormat="false" ht="12.8" hidden="false" customHeight="false" outlineLevel="0" collapsed="false">
      <c r="I8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0"/>
  <sheetViews>
    <sheetView showFormulas="false" showGridLines="true" showRowColHeaders="true" showZeros="true" rightToLeft="false" tabSelected="false" showOutlineSymbols="true" defaultGridColor="true" view="normal" topLeftCell="B1" colorId="64" zoomScale="124" zoomScaleNormal="124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9"/>
    <col collapsed="false" customWidth="true" hidden="false" outlineLevel="0" max="10" min="2" style="0" width="7.16"/>
    <col collapsed="false" customWidth="true" hidden="false" outlineLevel="0" max="11" min="11" style="0" width="6.94"/>
    <col collapsed="false" customWidth="true" hidden="false" outlineLevel="0" max="16" min="12" style="0" width="6.83"/>
  </cols>
  <sheetData>
    <row r="1" customFormat="false" ht="21.65" hidden="false" customHeight="true" outlineLevel="0" collapsed="false">
      <c r="A1" s="1" t="s">
        <v>0</v>
      </c>
    </row>
    <row r="2" customFormat="false" ht="12.8" hidden="false" customHeight="false" outlineLevel="0" collapsed="false">
      <c r="B2" s="0" t="s">
        <v>54</v>
      </c>
      <c r="C2" s="0" t="s">
        <v>55</v>
      </c>
      <c r="D2" s="0" t="s">
        <v>56</v>
      </c>
      <c r="F2" s="0" t="s">
        <v>57</v>
      </c>
      <c r="G2" s="0" t="s">
        <v>2</v>
      </c>
      <c r="H2" s="0" t="s">
        <v>58</v>
      </c>
    </row>
    <row r="3" customFormat="false" ht="12.8" hidden="false" customHeight="false" outlineLevel="0" collapsed="false">
      <c r="A3" s="0" t="s">
        <v>1</v>
      </c>
      <c r="B3" s="0" t="n">
        <v>24</v>
      </c>
      <c r="C3" s="0" t="n">
        <v>13</v>
      </c>
      <c r="D3" s="0" t="n">
        <v>10</v>
      </c>
      <c r="E3" s="0" t="s">
        <v>2</v>
      </c>
      <c r="F3" s="0" t="n">
        <v>-3</v>
      </c>
      <c r="G3" s="0" t="n">
        <v>1</v>
      </c>
      <c r="H3" s="0" t="n">
        <v>2</v>
      </c>
    </row>
    <row r="4" customFormat="false" ht="12.8" hidden="false" customHeight="false" outlineLevel="0" collapsed="false">
      <c r="A4" s="0" t="s">
        <v>3</v>
      </c>
      <c r="B4" s="0" t="n">
        <f aca="false">B3-B7</f>
        <v>5</v>
      </c>
      <c r="C4" s="0" t="n">
        <f aca="false">C3-C7</f>
        <v>0</v>
      </c>
      <c r="D4" s="0" t="n">
        <f aca="false">D3-D7</f>
        <v>-20</v>
      </c>
      <c r="E4" s="0" t="s">
        <v>4</v>
      </c>
      <c r="F4" s="0" t="n">
        <f aca="false">F3-F7</f>
        <v>-1</v>
      </c>
      <c r="G4" s="0" t="n">
        <f aca="false">G3-G7</f>
        <v>0</v>
      </c>
      <c r="H4" s="0" t="n">
        <f aca="false">H3-H7</f>
        <v>4</v>
      </c>
    </row>
    <row r="5" customFormat="false" ht="12.8" hidden="false" customHeight="false" outlineLevel="0" collapsed="false">
      <c r="A5" s="0" t="s">
        <v>5</v>
      </c>
      <c r="B5" s="0" t="n">
        <f aca="false">B3-B8</f>
        <v>6</v>
      </c>
      <c r="C5" s="0" t="n">
        <f aca="false">C3-C8</f>
        <v>-6</v>
      </c>
      <c r="D5" s="0" t="n">
        <f aca="false">D3-D8</f>
        <v>-12</v>
      </c>
      <c r="E5" s="0" t="s">
        <v>6</v>
      </c>
      <c r="F5" s="0" t="n">
        <f aca="false">F3-F8</f>
        <v>-2</v>
      </c>
      <c r="G5" s="0" t="n">
        <f aca="false">G3-G8</f>
        <v>2</v>
      </c>
      <c r="H5" s="0" t="n">
        <f aca="false">H3-H8</f>
        <v>4</v>
      </c>
    </row>
    <row r="7" customFormat="false" ht="12.8" hidden="false" customHeight="false" outlineLevel="0" collapsed="false">
      <c r="A7" s="0" t="s">
        <v>7</v>
      </c>
      <c r="B7" s="0" t="n">
        <v>19</v>
      </c>
      <c r="C7" s="0" t="n">
        <v>13</v>
      </c>
      <c r="D7" s="0" t="n">
        <v>30</v>
      </c>
      <c r="E7" s="0" t="s">
        <v>8</v>
      </c>
      <c r="F7" s="0" t="n">
        <v>-2</v>
      </c>
      <c r="G7" s="0" t="n">
        <v>1</v>
      </c>
      <c r="H7" s="0" t="n">
        <v>-2</v>
      </c>
    </row>
    <row r="8" customFormat="false" ht="12.8" hidden="false" customHeight="false" outlineLevel="0" collapsed="false">
      <c r="A8" s="0" t="s">
        <v>9</v>
      </c>
      <c r="B8" s="0" t="n">
        <v>18</v>
      </c>
      <c r="C8" s="0" t="n">
        <v>19</v>
      </c>
      <c r="D8" s="0" t="n">
        <v>22</v>
      </c>
      <c r="E8" s="0" t="s">
        <v>10</v>
      </c>
      <c r="F8" s="0" t="n">
        <v>-1</v>
      </c>
      <c r="G8" s="0" t="n">
        <v>-1</v>
      </c>
      <c r="H8" s="0" t="n">
        <v>-2</v>
      </c>
    </row>
    <row r="9" customFormat="false" ht="12.8" hidden="false" customHeight="false" outlineLevel="0" collapsed="false">
      <c r="A9" s="0" t="s">
        <v>11</v>
      </c>
      <c r="B9" s="0" t="n">
        <v>20</v>
      </c>
      <c r="C9" s="0" t="n">
        <v>25</v>
      </c>
      <c r="D9" s="0" t="n">
        <v>34</v>
      </c>
      <c r="F9" s="0" t="n">
        <v>-2</v>
      </c>
      <c r="G9" s="0" t="n">
        <v>-2</v>
      </c>
      <c r="H9" s="0" t="n">
        <v>-4</v>
      </c>
    </row>
    <row r="10" customFormat="false" ht="12.8" hidden="false" customHeight="false" outlineLevel="0" collapsed="false">
      <c r="A10" s="0" t="s">
        <v>59</v>
      </c>
      <c r="B10" s="0" t="n">
        <v>12</v>
      </c>
      <c r="C10" s="0" t="n">
        <v>31</v>
      </c>
      <c r="D10" s="0" t="n">
        <v>28</v>
      </c>
      <c r="F10" s="0" t="n">
        <v>-1</v>
      </c>
      <c r="G10" s="0" t="n">
        <v>-2</v>
      </c>
      <c r="H10" s="0" t="n">
        <v>-1</v>
      </c>
    </row>
    <row r="11" customFormat="false" ht="12.8" hidden="false" customHeight="false" outlineLevel="0" collapsed="false">
      <c r="A11" s="0" t="s">
        <v>60</v>
      </c>
      <c r="B11" s="0" t="n">
        <v>20</v>
      </c>
      <c r="C11" s="0" t="n">
        <v>19</v>
      </c>
      <c r="D11" s="0" t="n">
        <v>15</v>
      </c>
      <c r="F11" s="0" t="n">
        <v>1</v>
      </c>
      <c r="G11" s="0" t="n">
        <v>-5</v>
      </c>
      <c r="H11" s="0" t="n">
        <v>-3</v>
      </c>
    </row>
    <row r="13" customFormat="false" ht="12.8" hidden="false" customHeight="false" outlineLevel="0" collapsed="false">
      <c r="A13" s="0" t="s">
        <v>12</v>
      </c>
      <c r="B13" s="0" t="n">
        <f aca="false">B7-B8</f>
        <v>1</v>
      </c>
      <c r="C13" s="0" t="n">
        <f aca="false">C7-C8</f>
        <v>-6</v>
      </c>
      <c r="D13" s="0" t="n">
        <f aca="false">D7-D8</f>
        <v>8</v>
      </c>
      <c r="E13" s="0" t="s">
        <v>13</v>
      </c>
      <c r="F13" s="0" t="n">
        <f aca="false">F7-F8</f>
        <v>-1</v>
      </c>
      <c r="G13" s="0" t="n">
        <f aca="false">G7-G8</f>
        <v>2</v>
      </c>
      <c r="H13" s="0" t="n">
        <f aca="false">H7-H8</f>
        <v>0</v>
      </c>
    </row>
    <row r="14" customFormat="false" ht="12.8" hidden="false" customHeight="false" outlineLevel="0" collapsed="false">
      <c r="A14" s="0" t="s">
        <v>15</v>
      </c>
      <c r="B14" s="0" t="n">
        <f aca="false">-B13</f>
        <v>-1</v>
      </c>
      <c r="C14" s="0" t="n">
        <f aca="false">-C13</f>
        <v>6</v>
      </c>
      <c r="D14" s="0" t="n">
        <f aca="false">-D13</f>
        <v>-8</v>
      </c>
      <c r="E14" s="0" t="s">
        <v>16</v>
      </c>
      <c r="F14" s="0" t="n">
        <f aca="false">-F13</f>
        <v>1</v>
      </c>
      <c r="G14" s="0" t="n">
        <f aca="false">-G13</f>
        <v>-2</v>
      </c>
      <c r="H14" s="0" t="n">
        <f aca="false">-H13</f>
        <v>-0</v>
      </c>
    </row>
    <row r="15" customFormat="false" ht="12.8" hidden="false" customHeight="false" outlineLevel="0" collapsed="false">
      <c r="A15" s="0" t="s">
        <v>17</v>
      </c>
      <c r="B15" s="0" t="n">
        <f aca="false">B9-B7</f>
        <v>1</v>
      </c>
      <c r="C15" s="0" t="n">
        <f aca="false">C9-C7</f>
        <v>12</v>
      </c>
      <c r="D15" s="0" t="n">
        <f aca="false">D9-D7</f>
        <v>4</v>
      </c>
      <c r="E15" s="0" t="s">
        <v>18</v>
      </c>
      <c r="F15" s="0" t="n">
        <f aca="false">F9-F7</f>
        <v>0</v>
      </c>
      <c r="G15" s="0" t="n">
        <f aca="false">G9-G7</f>
        <v>-3</v>
      </c>
      <c r="H15" s="0" t="n">
        <f aca="false">H9-H7</f>
        <v>-2</v>
      </c>
    </row>
    <row r="16" customFormat="false" ht="12.8" hidden="false" customHeight="false" outlineLevel="0" collapsed="false">
      <c r="A16" s="0" t="s">
        <v>61</v>
      </c>
      <c r="B16" s="0" t="n">
        <f aca="false">B10-B7</f>
        <v>-7</v>
      </c>
      <c r="C16" s="0" t="n">
        <f aca="false">C10-C7</f>
        <v>18</v>
      </c>
      <c r="D16" s="0" t="n">
        <f aca="false">D10-D7</f>
        <v>-2</v>
      </c>
      <c r="E16" s="0" t="s">
        <v>18</v>
      </c>
      <c r="F16" s="0" t="n">
        <f aca="false">F10-F7</f>
        <v>1</v>
      </c>
      <c r="G16" s="0" t="n">
        <f aca="false">G10-G7</f>
        <v>-3</v>
      </c>
      <c r="H16" s="0" t="n">
        <f aca="false">H10-H7</f>
        <v>1</v>
      </c>
    </row>
    <row r="17" customFormat="false" ht="12.8" hidden="false" customHeight="false" outlineLevel="0" collapsed="false">
      <c r="A17" s="0" t="s">
        <v>62</v>
      </c>
      <c r="B17" s="0" t="n">
        <f aca="false">B11-B7</f>
        <v>1</v>
      </c>
      <c r="C17" s="0" t="n">
        <f aca="false">C11-C7</f>
        <v>6</v>
      </c>
      <c r="D17" s="0" t="n">
        <f aca="false">D11-D7</f>
        <v>-15</v>
      </c>
      <c r="E17" s="0" t="s">
        <v>18</v>
      </c>
      <c r="F17" s="0" t="n">
        <f aca="false">F11-F7</f>
        <v>3</v>
      </c>
      <c r="G17" s="0" t="n">
        <f aca="false">G11-G7</f>
        <v>-6</v>
      </c>
      <c r="H17" s="0" t="n">
        <f aca="false">H11-H7</f>
        <v>-1</v>
      </c>
    </row>
    <row r="19" customFormat="false" ht="12.8" hidden="false" customHeight="false" outlineLevel="0" collapsed="false">
      <c r="B19" s="0" t="s">
        <v>63</v>
      </c>
      <c r="I19" s="0" t="s">
        <v>64</v>
      </c>
    </row>
    <row r="20" customFormat="false" ht="12.8" hidden="false" customHeight="false" outlineLevel="0" collapsed="false">
      <c r="A20" s="0" t="s">
        <v>65</v>
      </c>
      <c r="B20" s="0" t="n">
        <f aca="false">G14</f>
        <v>-2</v>
      </c>
      <c r="C20" s="0" t="n">
        <f aca="false">-F14</f>
        <v>-1</v>
      </c>
      <c r="D20" s="0" t="n">
        <f aca="false">C14</f>
        <v>6</v>
      </c>
      <c r="E20" s="0" t="n">
        <f aca="false">-B14</f>
        <v>1</v>
      </c>
      <c r="F20" s="0" t="s">
        <v>54</v>
      </c>
      <c r="G20" s="0" t="n">
        <f aca="false">C$7*F$7-G$7*B$7+B8*G8-F8*C8</f>
        <v>-44</v>
      </c>
      <c r="I20" s="0" t="n">
        <f aca="false">H14</f>
        <v>-0</v>
      </c>
      <c r="J20" s="0" t="n">
        <f aca="false">-F14</f>
        <v>-1</v>
      </c>
      <c r="K20" s="0" t="n">
        <f aca="false">D14</f>
        <v>-8</v>
      </c>
      <c r="L20" s="0" t="n">
        <f aca="false">-B14</f>
        <v>1</v>
      </c>
      <c r="M20" s="0" t="s">
        <v>54</v>
      </c>
      <c r="N20" s="0" t="n">
        <f aca="false">D$7*F$7-H$7*B$7+B8*H8-F8*D8</f>
        <v>-36</v>
      </c>
    </row>
    <row r="21" customFormat="false" ht="12.8" hidden="false" customHeight="false" outlineLevel="0" collapsed="false">
      <c r="A21" s="0" t="s">
        <v>66</v>
      </c>
      <c r="B21" s="0" t="n">
        <f aca="false">G15</f>
        <v>-3</v>
      </c>
      <c r="C21" s="0" t="n">
        <f aca="false">-F15</f>
        <v>-0</v>
      </c>
      <c r="D21" s="0" t="n">
        <f aca="false">C15</f>
        <v>12</v>
      </c>
      <c r="E21" s="0" t="n">
        <f aca="false">-B15</f>
        <v>-1</v>
      </c>
      <c r="F21" s="0" t="s">
        <v>55</v>
      </c>
      <c r="G21" s="0" t="n">
        <f aca="false">C$7*F$7-G$7*B$7+B9*G9-F9*C9</f>
        <v>-35</v>
      </c>
      <c r="I21" s="0" t="n">
        <f aca="false">H15</f>
        <v>-2</v>
      </c>
      <c r="J21" s="0" t="n">
        <f aca="false">-F15</f>
        <v>-0</v>
      </c>
      <c r="K21" s="0" t="n">
        <f aca="false">D15</f>
        <v>4</v>
      </c>
      <c r="L21" s="0" t="n">
        <f aca="false">-B15</f>
        <v>-1</v>
      </c>
      <c r="M21" s="0" t="s">
        <v>55</v>
      </c>
      <c r="N21" s="0" t="n">
        <f aca="false">D$7*F$7-H$7*B$7+B9*H9-F9*D9</f>
        <v>-34</v>
      </c>
    </row>
    <row r="22" customFormat="false" ht="12.8" hidden="false" customHeight="false" outlineLevel="0" collapsed="false">
      <c r="A22" s="0" t="s">
        <v>67</v>
      </c>
      <c r="B22" s="0" t="n">
        <f aca="false">G16</f>
        <v>-3</v>
      </c>
      <c r="C22" s="0" t="n">
        <f aca="false">-F16</f>
        <v>-1</v>
      </c>
      <c r="D22" s="0" t="n">
        <f aca="false">C16</f>
        <v>18</v>
      </c>
      <c r="E22" s="0" t="n">
        <f aca="false">-B16</f>
        <v>7</v>
      </c>
      <c r="F22" s="0" t="s">
        <v>57</v>
      </c>
      <c r="G22" s="0" t="n">
        <f aca="false">C$7*F$7-G$7*B$7+B10*G10-F10*C10</f>
        <v>-38</v>
      </c>
      <c r="I22" s="0" t="n">
        <f aca="false">H16</f>
        <v>1</v>
      </c>
      <c r="J22" s="0" t="n">
        <f aca="false">-F16</f>
        <v>-1</v>
      </c>
      <c r="K22" s="0" t="n">
        <f aca="false">D16</f>
        <v>-2</v>
      </c>
      <c r="L22" s="0" t="n">
        <f aca="false">-B16</f>
        <v>7</v>
      </c>
      <c r="M22" s="0" t="s">
        <v>57</v>
      </c>
      <c r="N22" s="0" t="n">
        <f aca="false">D$7*F$7-H$7*B$7+B10*H10-F10*D10</f>
        <v>-6</v>
      </c>
    </row>
    <row r="23" customFormat="false" ht="12.8" hidden="false" customHeight="false" outlineLevel="0" collapsed="false">
      <c r="A23" s="0" t="s">
        <v>68</v>
      </c>
      <c r="B23" s="0" t="n">
        <f aca="false">G17</f>
        <v>-6</v>
      </c>
      <c r="C23" s="0" t="n">
        <f aca="false">-F17</f>
        <v>-3</v>
      </c>
      <c r="D23" s="0" t="n">
        <f aca="false">C17</f>
        <v>6</v>
      </c>
      <c r="E23" s="0" t="n">
        <f aca="false">-B17</f>
        <v>-1</v>
      </c>
      <c r="F23" s="0" t="s">
        <v>2</v>
      </c>
      <c r="G23" s="0" t="n">
        <f aca="false">C$7*F$7-G$7*B$7+B11*G11-F11*C11</f>
        <v>-164</v>
      </c>
      <c r="I23" s="0" t="n">
        <f aca="false">H17</f>
        <v>-1</v>
      </c>
      <c r="J23" s="0" t="n">
        <f aca="false">-F17</f>
        <v>-3</v>
      </c>
      <c r="K23" s="0" t="n">
        <f aca="false">D17</f>
        <v>-15</v>
      </c>
      <c r="L23" s="0" t="n">
        <f aca="false">-B17</f>
        <v>-1</v>
      </c>
      <c r="M23" s="0" t="s">
        <v>2</v>
      </c>
      <c r="N23" s="0" t="n">
        <f aca="false">D$7*F$7-H$7*B$7+B11*H11-F11*D11</f>
        <v>-97</v>
      </c>
    </row>
    <row r="25" customFormat="false" ht="12.8" hidden="false" customHeight="false" outlineLevel="0" collapsed="false">
      <c r="B25" s="0" t="n">
        <f aca="false" t="array" ref="B25:E28">MINVERSE(B20:E23)</f>
        <v>2.36363636363636</v>
      </c>
      <c r="C25" s="0" t="n">
        <v>-0.181818181818182</v>
      </c>
      <c r="D25" s="0" t="n">
        <v>-0.454545454545455</v>
      </c>
      <c r="E25" s="0" t="n">
        <v>-0.636363636363636</v>
      </c>
      <c r="G25" s="2" t="n">
        <f aca="false" t="array" ref="G25:G28">MMULT(B25:E28,G20:G23)</f>
        <v>24</v>
      </c>
      <c r="I25" s="0" t="n">
        <f aca="false" t="array" ref="I25:L28">MINVERSE(I20:L23)</f>
        <v>-0.729323308270677</v>
      </c>
      <c r="J25" s="0" t="n">
        <v>-0.586466165413534</v>
      </c>
      <c r="K25" s="0" t="n">
        <v>0.0526315789473684</v>
      </c>
      <c r="L25" s="0" t="n">
        <v>0.225563909774436</v>
      </c>
      <c r="N25" s="2" t="n">
        <f aca="false" t="array" ref="N25:N28">MMULT(I25:L28,N20:N23)</f>
        <v>24</v>
      </c>
      <c r="Q25" s="2" t="n">
        <f aca="false">N25+G26+N26</f>
        <v>46.9999999999999</v>
      </c>
    </row>
    <row r="26" customFormat="false" ht="12.8" hidden="false" customHeight="false" outlineLevel="0" collapsed="false">
      <c r="B26" s="0" t="n">
        <v>-3.40909090909091</v>
      </c>
      <c r="C26" s="0" t="n">
        <v>0.454545454545455</v>
      </c>
      <c r="D26" s="0" t="n">
        <v>0.636363636363636</v>
      </c>
      <c r="E26" s="0" t="n">
        <v>0.590909090909091</v>
      </c>
      <c r="G26" s="2" t="n">
        <v>13</v>
      </c>
      <c r="I26" s="0" t="n">
        <v>1.66165413533835</v>
      </c>
      <c r="J26" s="0" t="n">
        <v>0.233082706766917</v>
      </c>
      <c r="K26" s="0" t="n">
        <v>-0.315789473684211</v>
      </c>
      <c r="L26" s="0" t="n">
        <v>-0.781954887218045</v>
      </c>
      <c r="N26" s="2" t="n">
        <v>9.99999999999999</v>
      </c>
    </row>
    <row r="27" customFormat="false" ht="12.8" hidden="false" customHeight="false" outlineLevel="0" collapsed="false">
      <c r="B27" s="0" t="n">
        <v>0.522727272727273</v>
      </c>
      <c r="C27" s="0" t="n">
        <v>0.0303030303030303</v>
      </c>
      <c r="D27" s="0" t="n">
        <v>-0.0909090909090909</v>
      </c>
      <c r="E27" s="0" t="n">
        <v>-0.143939393939394</v>
      </c>
      <c r="G27" s="2" t="n">
        <v>2.99999999999999</v>
      </c>
      <c r="I27" s="0" t="n">
        <v>-0.300751879699248</v>
      </c>
      <c r="J27" s="0" t="n">
        <v>-0.0150375939849624</v>
      </c>
      <c r="K27" s="0" t="n">
        <v>0.0526315789473684</v>
      </c>
      <c r="L27" s="0" t="n">
        <v>0.0827067669172932</v>
      </c>
      <c r="N27" s="2" t="n">
        <v>3</v>
      </c>
    </row>
    <row r="28" customFormat="false" ht="12.8" hidden="false" customHeight="false" outlineLevel="0" collapsed="false">
      <c r="B28" s="0" t="n">
        <v>-0.818181818181818</v>
      </c>
      <c r="C28" s="0" t="n">
        <v>-0.0909090909090909</v>
      </c>
      <c r="D28" s="0" t="n">
        <v>0.272727272727273</v>
      </c>
      <c r="E28" s="0" t="n">
        <v>0.181818181818182</v>
      </c>
      <c r="G28" s="2" t="n">
        <v>-0.999999999999996</v>
      </c>
      <c r="I28" s="0" t="n">
        <v>0.255639097744361</v>
      </c>
      <c r="J28" s="0" t="n">
        <v>0.112781954887218</v>
      </c>
      <c r="K28" s="0" t="n">
        <v>0.105263157894737</v>
      </c>
      <c r="L28" s="0" t="n">
        <v>-0.120300751879699</v>
      </c>
      <c r="N28" s="2" t="n">
        <v>-2</v>
      </c>
    </row>
    <row r="30" customFormat="false" ht="12.8" hidden="false" customHeight="false" outlineLevel="0" collapsed="false">
      <c r="B30" s="5"/>
    </row>
    <row r="31" customFormat="false" ht="12.8" hidden="false" customHeight="false" outlineLevel="0" collapsed="false">
      <c r="B31" s="2"/>
      <c r="C31" s="2"/>
      <c r="D31" s="2"/>
      <c r="I31" s="0" t="n">
        <f aca="false">I21</f>
        <v>-2</v>
      </c>
      <c r="J31" s="0" t="n">
        <f aca="false">J21</f>
        <v>-0</v>
      </c>
      <c r="K31" s="0" t="n">
        <f aca="false">K21</f>
        <v>4</v>
      </c>
      <c r="L31" s="0" t="n">
        <f aca="false">L21</f>
        <v>-1</v>
      </c>
      <c r="N31" s="0" t="n">
        <f aca="false">N21</f>
        <v>-34</v>
      </c>
    </row>
    <row r="32" customFormat="false" ht="12.8" hidden="false" customHeight="false" outlineLevel="0" collapsed="false">
      <c r="I32" s="0" t="n">
        <f aca="false">I20</f>
        <v>-0</v>
      </c>
      <c r="J32" s="0" t="n">
        <f aca="false">J20</f>
        <v>-1</v>
      </c>
      <c r="K32" s="0" t="n">
        <f aca="false">K20</f>
        <v>-8</v>
      </c>
      <c r="L32" s="0" t="n">
        <f aca="false">L20</f>
        <v>1</v>
      </c>
      <c r="N32" s="0" t="n">
        <f aca="false">N20</f>
        <v>-36</v>
      </c>
    </row>
    <row r="33" customFormat="false" ht="12.8" hidden="false" customHeight="false" outlineLevel="0" collapsed="false">
      <c r="I33" s="0" t="n">
        <f aca="false">I22</f>
        <v>1</v>
      </c>
      <c r="J33" s="0" t="n">
        <f aca="false">J22</f>
        <v>-1</v>
      </c>
      <c r="K33" s="0" t="n">
        <f aca="false">K22</f>
        <v>-2</v>
      </c>
      <c r="L33" s="0" t="n">
        <f aca="false">L22</f>
        <v>7</v>
      </c>
      <c r="N33" s="0" t="n">
        <f aca="false">N22</f>
        <v>-6</v>
      </c>
    </row>
    <row r="34" customFormat="false" ht="12.8" hidden="false" customHeight="false" outlineLevel="0" collapsed="false">
      <c r="I34" s="0" t="n">
        <f aca="false">I23</f>
        <v>-1</v>
      </c>
      <c r="J34" s="0" t="n">
        <f aca="false">J23</f>
        <v>-3</v>
      </c>
      <c r="K34" s="0" t="n">
        <f aca="false">K23</f>
        <v>-15</v>
      </c>
      <c r="L34" s="0" t="n">
        <f aca="false">L23</f>
        <v>-1</v>
      </c>
      <c r="N34" s="0" t="n">
        <f aca="false">N23</f>
        <v>-97</v>
      </c>
    </row>
    <row r="36" customFormat="false" ht="12.8" hidden="false" customHeight="false" outlineLevel="0" collapsed="false">
      <c r="I36" s="0" t="n">
        <f aca="false" t="array" ref="I36:L39">MINVERSE(I31:L34)</f>
        <v>-0.586466165413534</v>
      </c>
      <c r="J36" s="0" t="n">
        <v>-0.729323308270677</v>
      </c>
      <c r="K36" s="0" t="n">
        <v>0.0526315789473684</v>
      </c>
      <c r="L36" s="0" t="n">
        <v>0.225563909774436</v>
      </c>
      <c r="N36" s="2" t="n">
        <f aca="false" t="array" ref="N36:N39">MMULT(I36:L39,N31:N34)</f>
        <v>24</v>
      </c>
    </row>
    <row r="37" customFormat="false" ht="12.8" hidden="false" customHeight="false" outlineLevel="0" collapsed="false">
      <c r="I37" s="0" t="n">
        <v>0.233082706766917</v>
      </c>
      <c r="J37" s="0" t="n">
        <v>1.66165413533835</v>
      </c>
      <c r="K37" s="0" t="n">
        <v>-0.315789473684211</v>
      </c>
      <c r="L37" s="0" t="n">
        <v>-0.781954887218045</v>
      </c>
      <c r="N37" s="2" t="n">
        <v>9.99999999999999</v>
      </c>
    </row>
    <row r="38" customFormat="false" ht="12.8" hidden="false" customHeight="false" outlineLevel="0" collapsed="false">
      <c r="A38" s="2"/>
      <c r="I38" s="0" t="n">
        <v>-0.0150375939849624</v>
      </c>
      <c r="J38" s="0" t="n">
        <v>-0.300751879699248</v>
      </c>
      <c r="K38" s="0" t="n">
        <v>0.0526315789473684</v>
      </c>
      <c r="L38" s="0" t="n">
        <v>0.0827067669172932</v>
      </c>
      <c r="N38" s="2" t="n">
        <v>3</v>
      </c>
    </row>
    <row r="39" customFormat="false" ht="12.8" hidden="false" customHeight="false" outlineLevel="0" collapsed="false">
      <c r="I39" s="0" t="n">
        <v>0.112781954887218</v>
      </c>
      <c r="J39" s="0" t="n">
        <v>0.255639097744361</v>
      </c>
      <c r="K39" s="0" t="n">
        <v>0.105263157894737</v>
      </c>
      <c r="L39" s="0" t="n">
        <v>-0.120300751879699</v>
      </c>
      <c r="N39" s="2" t="n">
        <v>-2</v>
      </c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5" customFormat="false" ht="12.8" hidden="false" customHeight="false" outlineLevel="0" collapsed="false">
      <c r="E45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2" customFormat="false" ht="12.8" hidden="false" customHeight="false" outlineLevel="0" collapsed="false">
      <c r="E52" s="2"/>
    </row>
    <row r="54" customFormat="false" ht="12.8" hidden="false" customHeight="false" outlineLevel="0" collapsed="false">
      <c r="J54" s="3"/>
    </row>
    <row r="59" customFormat="false" ht="12.8" hidden="false" customHeight="false" outlineLevel="0" collapsed="false">
      <c r="N59" s="4"/>
    </row>
    <row r="62" customFormat="false" ht="12.8" hidden="false" customHeight="false" outlineLevel="0" collapsed="false">
      <c r="J62" s="2"/>
    </row>
    <row r="63" customFormat="false" ht="12.8" hidden="false" customHeight="false" outlineLevel="0" collapsed="false">
      <c r="J63" s="2"/>
    </row>
    <row r="64" customFormat="false" ht="12.8" hidden="false" customHeight="false" outlineLevel="0" collapsed="false">
      <c r="J64" s="2"/>
    </row>
    <row r="65" customFormat="false" ht="12.8" hidden="false" customHeight="false" outlineLevel="0" collapsed="false">
      <c r="J65" s="2"/>
    </row>
    <row r="66" customFormat="false" ht="12.8" hidden="false" customHeight="false" outlineLevel="0" collapsed="false">
      <c r="J66" s="2"/>
    </row>
    <row r="67" customFormat="false" ht="12.8" hidden="false" customHeight="false" outlineLevel="0" collapsed="false">
      <c r="J67" s="2"/>
    </row>
    <row r="85" customFormat="false" ht="12.8" hidden="false" customHeight="false" outlineLevel="0" collapsed="false">
      <c r="I85" s="2"/>
    </row>
    <row r="86" customFormat="false" ht="12.8" hidden="false" customHeight="false" outlineLevel="0" collapsed="false">
      <c r="I86" s="2"/>
    </row>
    <row r="87" customFormat="false" ht="12.8" hidden="false" customHeight="false" outlineLevel="0" collapsed="false">
      <c r="I87" s="2"/>
    </row>
    <row r="88" customFormat="false" ht="12.8" hidden="false" customHeight="false" outlineLevel="0" collapsed="false">
      <c r="I88" s="2"/>
    </row>
    <row r="89" customFormat="false" ht="12.8" hidden="false" customHeight="false" outlineLevel="0" collapsed="false">
      <c r="I89" s="2"/>
    </row>
    <row r="90" customFormat="false" ht="12.8" hidden="false" customHeight="false" outlineLevel="0" collapsed="false">
      <c r="I9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8"/>
  <sheetViews>
    <sheetView showFormulas="false" showGridLines="true" showRowColHeaders="true" showZeros="true" rightToLeft="false" tabSelected="false" showOutlineSymbols="true" defaultGridColor="true" view="normal" topLeftCell="A37" colorId="64" zoomScale="124" zoomScaleNormal="124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24"/>
    <col collapsed="false" customWidth="true" hidden="false" outlineLevel="0" max="4" min="2" style="0" width="23.2"/>
    <col collapsed="false" customWidth="true" hidden="false" outlineLevel="0" max="5" min="5" style="0" width="7.39"/>
    <col collapsed="false" customWidth="true" hidden="false" outlineLevel="0" max="7" min="6" style="0" width="21.74"/>
    <col collapsed="false" customWidth="true" hidden="false" outlineLevel="0" max="9" min="8" style="0" width="7.16"/>
    <col collapsed="false" customWidth="true" hidden="false" outlineLevel="0" max="12" min="10" style="0" width="23.2"/>
    <col collapsed="false" customWidth="true" hidden="false" outlineLevel="0" max="13" min="13" style="0" width="6.83"/>
    <col collapsed="false" customWidth="true" hidden="false" outlineLevel="0" max="14" min="14" style="0" width="38.43"/>
    <col collapsed="false" customWidth="true" hidden="false" outlineLevel="0" max="16" min="15" style="0" width="6.83"/>
  </cols>
  <sheetData>
    <row r="1" customFormat="false" ht="21.65" hidden="false" customHeight="true" outlineLevel="0" collapsed="false">
      <c r="A1" s="1" t="s">
        <v>0</v>
      </c>
      <c r="C1" s="0" t="n">
        <v>0</v>
      </c>
      <c r="F1" s="6" t="n">
        <f aca="false">AVERAGE(B7:D9)</f>
        <v>289162159977811</v>
      </c>
    </row>
    <row r="3" customFormat="false" ht="12.8" hidden="false" customHeight="false" outlineLevel="0" collapsed="false">
      <c r="A3" s="0" t="s">
        <v>1</v>
      </c>
      <c r="B3" s="6" t="n">
        <v>261502975177144</v>
      </c>
      <c r="C3" s="6" t="n">
        <v>428589795012240</v>
      </c>
      <c r="D3" s="6" t="n">
        <v>196765966839880</v>
      </c>
      <c r="E3" s="0" t="s">
        <v>2</v>
      </c>
      <c r="F3" s="0" t="n">
        <v>28.0000000000145</v>
      </c>
      <c r="G3" s="0" t="n">
        <v>-286.000000000058</v>
      </c>
      <c r="H3" s="0" t="n">
        <v>123.000000000015</v>
      </c>
      <c r="J3" s="0" t="n">
        <f aca="false">C3*H3-D3*G3</f>
        <v>1.08991611302729E+017</v>
      </c>
      <c r="K3" s="0" t="n">
        <f aca="false">D3*F3-H3*B3</f>
        <v>-26655418875273000</v>
      </c>
      <c r="L3" s="0" t="n">
        <f aca="false">B3*G3-F3*C3</f>
        <v>-86790365161027400</v>
      </c>
    </row>
    <row r="4" customFormat="false" ht="12.8" hidden="false" customHeight="false" outlineLevel="0" collapsed="false">
      <c r="A4" s="0" t="s">
        <v>3</v>
      </c>
      <c r="B4" s="0" t="n">
        <f aca="false">B3-B7</f>
        <v>-81445448834294</v>
      </c>
      <c r="C4" s="0" t="n">
        <f aca="false">C3-C7</f>
        <v>253697892345860</v>
      </c>
      <c r="D4" s="0" t="n">
        <f aca="false">D3-D7</f>
        <v>-146040115151141</v>
      </c>
      <c r="E4" s="0" t="s">
        <v>4</v>
      </c>
      <c r="F4" s="0" t="n">
        <f aca="false">F3-F7</f>
        <v>87.0000000000146</v>
      </c>
      <c r="G4" s="0" t="n">
        <f aca="false">G3-G7</f>
        <v>-271.000000000058</v>
      </c>
      <c r="H4" s="0" t="n">
        <f aca="false">H3-H7</f>
        <v>156.000000000015</v>
      </c>
      <c r="J4" s="0" t="n">
        <f aca="false">C4*H4-D4*G4</f>
        <v>-9864</v>
      </c>
      <c r="K4" s="0" t="n">
        <f aca="false">D4*F4-H4*B4</f>
        <v>-342</v>
      </c>
      <c r="L4" s="0" t="n">
        <f aca="false">B4*G4-F4*C4</f>
        <v>4904</v>
      </c>
    </row>
    <row r="5" customFormat="false" ht="12.8" hidden="false" customHeight="false" outlineLevel="0" collapsed="false">
      <c r="A5" s="0" t="s">
        <v>5</v>
      </c>
      <c r="B5" s="0" t="n">
        <f aca="false">B3-B8</f>
        <v>-32203421146561</v>
      </c>
      <c r="C5" s="0" t="n">
        <f aca="false">C3-C8</f>
        <v>168112774798910</v>
      </c>
      <c r="D5" s="0" t="n">
        <f aca="false">D3-D8</f>
        <v>-164292029917128</v>
      </c>
      <c r="E5" s="0" t="s">
        <v>6</v>
      </c>
      <c r="F5" s="0" t="n">
        <f aca="false">F3-F8</f>
        <v>59.0000000000146</v>
      </c>
      <c r="G5" s="0" t="n">
        <f aca="false">G3-G8</f>
        <v>-308.000000000058</v>
      </c>
      <c r="H5" s="0" t="n">
        <f aca="false">H3-H8</f>
        <v>301.000000000015</v>
      </c>
      <c r="J5" s="0" t="n">
        <f aca="false">C5*H5-D5*G5</f>
        <v>-10624</v>
      </c>
      <c r="K5" s="0" t="n">
        <f aca="false">D5*F5-H5*B5</f>
        <v>2388</v>
      </c>
      <c r="L5" s="0" t="n">
        <f aca="false">B5*G5-F5*C5</f>
        <v>4526</v>
      </c>
    </row>
    <row r="7" customFormat="false" ht="12.8" hidden="false" customHeight="false" outlineLevel="0" collapsed="false">
      <c r="A7" s="0" t="s">
        <v>7</v>
      </c>
      <c r="B7" s="6" t="n">
        <f aca="false">342948424011438-C1</f>
        <v>342948424011438</v>
      </c>
      <c r="C7" s="6" t="n">
        <f aca="false">174891902666380-C1</f>
        <v>174891902666380</v>
      </c>
      <c r="D7" s="6" t="n">
        <f aca="false">342806081991021-C1</f>
        <v>342806081991021</v>
      </c>
      <c r="E7" s="0" t="s">
        <v>8</v>
      </c>
      <c r="F7" s="0" t="n">
        <f aca="false">-59</f>
        <v>-59</v>
      </c>
      <c r="G7" s="0" t="n">
        <f aca="false">-15</f>
        <v>-15</v>
      </c>
      <c r="H7" s="0" t="n">
        <f aca="false">-33</f>
        <v>-33</v>
      </c>
      <c r="J7" s="0" t="n">
        <f aca="false">C7*H7-D7*G7</f>
        <v>-629341558125225</v>
      </c>
      <c r="K7" s="0" t="n">
        <f aca="false">D7*F7-H7*B7</f>
        <v>-8908260845092790</v>
      </c>
      <c r="L7" s="0" t="n">
        <f aca="false">B7*G7-F7*C7</f>
        <v>5174395897144850</v>
      </c>
    </row>
    <row r="8" customFormat="false" ht="12.8" hidden="false" customHeight="false" outlineLevel="0" collapsed="false">
      <c r="A8" s="0" t="s">
        <v>9</v>
      </c>
      <c r="B8" s="6" t="n">
        <f aca="false">293706396323705-C1</f>
        <v>293706396323705</v>
      </c>
      <c r="C8" s="6" t="n">
        <f aca="false">260477020213330-C1</f>
        <v>260477020213330</v>
      </c>
      <c r="D8" s="6" t="n">
        <f aca="false">361057996757008-C1</f>
        <v>361057996757008</v>
      </c>
      <c r="E8" s="0" t="s">
        <v>10</v>
      </c>
      <c r="F8" s="0" t="n">
        <f aca="false">-31</f>
        <v>-31</v>
      </c>
      <c r="G8" s="0" t="n">
        <f aca="false">22</f>
        <v>22</v>
      </c>
      <c r="H8" s="0" t="n">
        <f aca="false">-178</f>
        <v>-178</v>
      </c>
      <c r="J8" s="0" t="n">
        <f aca="false">C8*H8-D8*G8</f>
        <v>-54308185526626900</v>
      </c>
      <c r="K8" s="0" t="n">
        <f aca="false">D8*F8-H8*B8</f>
        <v>41086940646152200</v>
      </c>
      <c r="L8" s="0" t="n">
        <f aca="false">B8*G8-F8*C8</f>
        <v>14536328345734700</v>
      </c>
    </row>
    <row r="9" customFormat="false" ht="12.8" hidden="false" customHeight="false" outlineLevel="0" collapsed="false">
      <c r="A9" s="0" t="s">
        <v>11</v>
      </c>
      <c r="B9" s="6" t="n">
        <f aca="false">349281020720534-C1</f>
        <v>349281020720534</v>
      </c>
      <c r="C9" s="6" t="n">
        <f aca="false">232777231877012-C1</f>
        <v>232777231877012</v>
      </c>
      <c r="D9" s="6" t="n">
        <f aca="false">244513365239874-C1</f>
        <v>244513365239874</v>
      </c>
      <c r="F9" s="0" t="n">
        <f aca="false">-154</f>
        <v>-154</v>
      </c>
      <c r="G9" s="0" t="n">
        <f aca="false">120</f>
        <v>120</v>
      </c>
      <c r="H9" s="0" t="n">
        <f aca="false">24</f>
        <v>24</v>
      </c>
      <c r="J9" s="0" t="n">
        <f aca="false">C9*H9-D9*G9</f>
        <v>-23754950263736600</v>
      </c>
      <c r="K9" s="0" t="n">
        <f aca="false">D9*F9-H9*B9</f>
        <v>-46037802744233400</v>
      </c>
      <c r="L9" s="0" t="n">
        <f aca="false">B9*G9-F9*C9</f>
        <v>77761416195523900</v>
      </c>
    </row>
    <row r="11" customFormat="false" ht="12.8" hidden="false" customHeight="false" outlineLevel="0" collapsed="false">
      <c r="A11" s="0" t="s">
        <v>12</v>
      </c>
      <c r="B11" s="0" t="n">
        <f aca="false">B7-B8</f>
        <v>49242027687733</v>
      </c>
      <c r="C11" s="0" t="n">
        <f aca="false">C7-C8</f>
        <v>-85585117546950</v>
      </c>
      <c r="D11" s="0" t="n">
        <f aca="false">D7-D8</f>
        <v>-18251914765987</v>
      </c>
      <c r="E11" s="0" t="s">
        <v>13</v>
      </c>
      <c r="F11" s="0" t="n">
        <f aca="false">F7-F8</f>
        <v>-28</v>
      </c>
      <c r="G11" s="0" t="n">
        <f aca="false">G7-G8</f>
        <v>-37</v>
      </c>
      <c r="H11" s="0" t="n">
        <f aca="false">H7-H8</f>
        <v>145</v>
      </c>
      <c r="I11" s="0" t="s">
        <v>14</v>
      </c>
      <c r="J11" s="0" t="n">
        <f aca="false">C11*H11-D11*G11</f>
        <v>-13085162890649300</v>
      </c>
      <c r="K11" s="0" t="n">
        <f aca="false">D11*F11-H11*B11</f>
        <v>-6629040401273650</v>
      </c>
      <c r="L11" s="0" t="n">
        <f aca="false">B11*G11-F11*C11</f>
        <v>-4218338315760720</v>
      </c>
    </row>
    <row r="12" customFormat="false" ht="12.8" hidden="false" customHeight="false" outlineLevel="0" collapsed="false">
      <c r="A12" s="0" t="s">
        <v>15</v>
      </c>
      <c r="B12" s="0" t="n">
        <f aca="false">-B11</f>
        <v>-49242027687733</v>
      </c>
      <c r="C12" s="0" t="n">
        <f aca="false">-C11</f>
        <v>85585117546950</v>
      </c>
      <c r="D12" s="0" t="n">
        <f aca="false">-D11</f>
        <v>18251914765987</v>
      </c>
      <c r="E12" s="0" t="s">
        <v>16</v>
      </c>
      <c r="F12" s="0" t="n">
        <f aca="false">-F11</f>
        <v>28</v>
      </c>
      <c r="G12" s="0" t="n">
        <f aca="false">-G11</f>
        <v>37</v>
      </c>
      <c r="H12" s="0" t="n">
        <f aca="false">-H11</f>
        <v>-145</v>
      </c>
    </row>
    <row r="13" customFormat="false" ht="12.8" hidden="false" customHeight="false" outlineLevel="0" collapsed="false">
      <c r="A13" s="0" t="s">
        <v>17</v>
      </c>
      <c r="B13" s="0" t="n">
        <f aca="false">B9-B7</f>
        <v>6332596709096</v>
      </c>
      <c r="C13" s="0" t="n">
        <f aca="false">C9-C7</f>
        <v>57885329210632</v>
      </c>
      <c r="D13" s="0" t="n">
        <f aca="false">D9-D7</f>
        <v>-98292716751147</v>
      </c>
      <c r="E13" s="0" t="s">
        <v>18</v>
      </c>
      <c r="F13" s="0" t="n">
        <f aca="false">F9-F7</f>
        <v>-95</v>
      </c>
      <c r="G13" s="0" t="n">
        <f aca="false">G9-G7</f>
        <v>135</v>
      </c>
      <c r="H13" s="0" t="n">
        <f aca="false">H9-H7</f>
        <v>57</v>
      </c>
    </row>
    <row r="15" customFormat="false" ht="12.8" hidden="false" customHeight="false" outlineLevel="0" collapsed="false">
      <c r="A15" s="0" t="s">
        <v>19</v>
      </c>
      <c r="B15" s="0" t="n">
        <f aca="false">C7*H7-G7*D7</f>
        <v>-629341558125225</v>
      </c>
      <c r="C15" s="0" t="n">
        <f aca="false">D7*F7-H7*B7</f>
        <v>-8908260845092790</v>
      </c>
      <c r="D15" s="0" t="n">
        <f aca="false">B7*G7-F7*C7</f>
        <v>5174395897144850</v>
      </c>
    </row>
    <row r="16" customFormat="false" ht="12.8" hidden="false" customHeight="false" outlineLevel="0" collapsed="false">
      <c r="A16" s="0" t="s">
        <v>20</v>
      </c>
      <c r="B16" s="0" t="n">
        <f aca="false">C8*H8-G8*D8</f>
        <v>-54308185526626900</v>
      </c>
      <c r="C16" s="0" t="n">
        <f aca="false">D8*F8-H8*B8</f>
        <v>41086940646152200</v>
      </c>
      <c r="D16" s="0" t="n">
        <f aca="false">B8*G8-F8*C8</f>
        <v>14536328345734700</v>
      </c>
      <c r="G16" s="6" t="n">
        <v>261502975177144</v>
      </c>
    </row>
    <row r="17" customFormat="false" ht="12.8" hidden="false" customHeight="false" outlineLevel="0" collapsed="false">
      <c r="A17" s="0" t="s">
        <v>21</v>
      </c>
      <c r="B17" s="0" t="n">
        <f aca="false">C8*D15-C15*D8</f>
        <v>4.56421004001046E+030</v>
      </c>
      <c r="C17" s="0" t="n">
        <f aca="false">D15*B8-D8*B15</f>
        <v>1.74698197435521E+030</v>
      </c>
      <c r="D17" s="0" t="n">
        <f aca="false">B8*C15-B15*C8</f>
        <v>-2.45248417656689E+030</v>
      </c>
      <c r="G17" s="6" t="n">
        <v>428589795012240</v>
      </c>
    </row>
    <row r="18" customFormat="false" ht="12.8" hidden="false" customHeight="false" outlineLevel="0" collapsed="false">
      <c r="A18" s="0" t="s">
        <v>22</v>
      </c>
      <c r="B18" s="0" t="n">
        <f aca="false">C7*D16-C16*D7</f>
        <v>-1.15425670217363E+031</v>
      </c>
      <c r="C18" s="0" t="n">
        <f aca="false">D7*B16-D16*B7</f>
        <v>-2.3602387197507E+031</v>
      </c>
      <c r="D18" s="0" t="n">
        <f aca="false">B7*C16-B16*C7</f>
        <v>2.35887634391599E+031</v>
      </c>
      <c r="G18" s="6" t="n">
        <v>196765966839880</v>
      </c>
    </row>
    <row r="19" customFormat="false" ht="12.8" hidden="false" customHeight="false" outlineLevel="0" collapsed="false">
      <c r="G19" s="6" t="n">
        <v>28.0000000000145</v>
      </c>
    </row>
    <row r="20" customFormat="false" ht="12.8" hidden="false" customHeight="false" outlineLevel="0" collapsed="false">
      <c r="B20" s="0" t="n">
        <f aca="false">B18+B17</f>
        <v>-6.97835698172583E+030</v>
      </c>
      <c r="C20" s="0" t="n">
        <f aca="false">C18+C17</f>
        <v>-2.18554052231518E+031</v>
      </c>
      <c r="D20" s="0" t="n">
        <f aca="false">D18+D17</f>
        <v>2.11362792625931E+031</v>
      </c>
      <c r="G20" s="6" t="n">
        <v>-286.000000000058</v>
      </c>
    </row>
    <row r="21" customFormat="false" ht="12.8" hidden="false" customHeight="false" outlineLevel="0" collapsed="false">
      <c r="G21" s="6" t="n">
        <v>123.000000000015</v>
      </c>
    </row>
    <row r="22" customFormat="false" ht="12.8" hidden="false" customHeight="false" outlineLevel="0" collapsed="false">
      <c r="A22" s="0" t="s">
        <v>23</v>
      </c>
      <c r="B22" s="0" t="n">
        <f aca="false">C3*L11-K11*D3</f>
        <v>-5.03567210266929E+029</v>
      </c>
      <c r="C22" s="0" t="n">
        <f aca="false">D3*J11-L11*B3</f>
        <v>-1.47160670756075E+030</v>
      </c>
      <c r="D22" s="0" t="n">
        <f aca="false">B3*K11-J11*C3</f>
        <v>3.87465349350259E+030</v>
      </c>
    </row>
    <row r="24" customFormat="false" ht="12.8" hidden="false" customHeight="false" outlineLevel="0" collapsed="false">
      <c r="A24" s="0" t="s">
        <v>24</v>
      </c>
      <c r="B24" s="0" t="n">
        <f aca="false">G24*L24-K24*H24</f>
        <v>-9864</v>
      </c>
      <c r="C24" s="0" t="n">
        <f aca="false">H24*J24-L24*F24</f>
        <v>-342</v>
      </c>
      <c r="D24" s="0" t="n">
        <f aca="false">F24*K24-J24*G24</f>
        <v>4904</v>
      </c>
      <c r="F24" s="0" t="n">
        <f aca="false">B$3-B7</f>
        <v>-81445448834294</v>
      </c>
      <c r="G24" s="0" t="n">
        <f aca="false">C$3-C7</f>
        <v>253697892345860</v>
      </c>
      <c r="H24" s="0" t="n">
        <f aca="false">D$3-D7</f>
        <v>-146040115151141</v>
      </c>
      <c r="J24" s="0" t="n">
        <f aca="false">F$3-F7</f>
        <v>87.0000000000146</v>
      </c>
      <c r="K24" s="0" t="n">
        <f aca="false">G$3-G7</f>
        <v>-271.000000000058</v>
      </c>
      <c r="L24" s="0" t="n">
        <f aca="false">H$3-H7</f>
        <v>156.000000000015</v>
      </c>
    </row>
    <row r="25" customFormat="false" ht="12.8" hidden="false" customHeight="false" outlineLevel="0" collapsed="false">
      <c r="A25" s="0" t="s">
        <v>25</v>
      </c>
      <c r="B25" s="0" t="n">
        <f aca="false">G25*L25-K25*H25</f>
        <v>-10624</v>
      </c>
      <c r="C25" s="0" t="n">
        <f aca="false">H25*J25-L25*F25</f>
        <v>2388</v>
      </c>
      <c r="D25" s="0" t="n">
        <f aca="false">F25*K25-J25*G25</f>
        <v>4526</v>
      </c>
      <c r="F25" s="0" t="n">
        <f aca="false">B$3-B8</f>
        <v>-32203421146561</v>
      </c>
      <c r="G25" s="0" t="n">
        <f aca="false">C$3-C8</f>
        <v>168112774798910</v>
      </c>
      <c r="H25" s="0" t="n">
        <f aca="false">D$3-D8</f>
        <v>-164292029917128</v>
      </c>
      <c r="J25" s="0" t="n">
        <f aca="false">F$3-F8</f>
        <v>59.0000000000146</v>
      </c>
      <c r="K25" s="0" t="n">
        <f aca="false">G$3-G8</f>
        <v>-308.000000000058</v>
      </c>
      <c r="L25" s="0" t="n">
        <f aca="false">H$3-H8</f>
        <v>301.000000000015</v>
      </c>
    </row>
    <row r="27" customFormat="false" ht="12.8" hidden="false" customHeight="false" outlineLevel="0" collapsed="false">
      <c r="A27" s="0" t="s">
        <v>26</v>
      </c>
      <c r="B27" s="0" t="n">
        <f aca="false">-C11*D3+C3*D11</f>
        <v>9.01765399309515E+027</v>
      </c>
      <c r="C27" s="0" t="n">
        <f aca="false">-D11*B3+D3*B11</f>
        <v>1.44620852011182E+028</v>
      </c>
      <c r="D27" s="0" t="n">
        <f aca="false">-B11*C3+B3*C11</f>
        <v>-4.34853934220856E+028</v>
      </c>
    </row>
    <row r="28" customFormat="false" ht="12.8" hidden="false" customHeight="false" outlineLevel="0" collapsed="false">
      <c r="A28" s="0" t="s">
        <v>27</v>
      </c>
      <c r="B28" s="2" t="n">
        <f aca="false">-C27*H11+G11*D27</f>
        <v>-4.8804279754497E+029</v>
      </c>
      <c r="C28" s="2" t="n">
        <f aca="false">-D27*F11+H11*B27</f>
        <v>8.99688131804013E+028</v>
      </c>
      <c r="D28" s="2" t="n">
        <f aca="false">-B27*G11+F11*C27</f>
        <v>-7.12851878867883E+028</v>
      </c>
      <c r="G28" s="0" t="n">
        <v>261502975177144</v>
      </c>
    </row>
    <row r="29" customFormat="false" ht="12.8" hidden="false" customHeight="false" outlineLevel="0" collapsed="false">
      <c r="G29" s="0" t="n">
        <v>428589795012240</v>
      </c>
    </row>
    <row r="30" customFormat="false" ht="12.8" hidden="false" customHeight="false" outlineLevel="0" collapsed="false">
      <c r="A30" s="0" t="s">
        <v>28</v>
      </c>
      <c r="G30" s="0" t="n">
        <v>196765966839880</v>
      </c>
    </row>
    <row r="31" customFormat="false" ht="12.8" hidden="false" customHeight="false" outlineLevel="0" collapsed="false">
      <c r="A31" s="0" t="s">
        <v>29</v>
      </c>
      <c r="G31" s="0" t="n">
        <v>28.0000000000145</v>
      </c>
    </row>
    <row r="32" customFormat="false" ht="12.8" hidden="false" customHeight="false" outlineLevel="0" collapsed="false">
      <c r="A32" s="0" t="s">
        <v>30</v>
      </c>
      <c r="G32" s="0" t="n">
        <v>-286.000000000058</v>
      </c>
    </row>
    <row r="33" customFormat="false" ht="12.8" hidden="false" customHeight="false" outlineLevel="0" collapsed="false">
      <c r="A33" s="0" t="s">
        <v>31</v>
      </c>
      <c r="G33" s="0" t="n">
        <v>123.000000000015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2" t="s">
        <v>33</v>
      </c>
    </row>
    <row r="37" customFormat="false" ht="12.8" hidden="false" customHeight="false" outlineLevel="0" collapsed="false">
      <c r="A37" s="2" t="s">
        <v>34</v>
      </c>
      <c r="B37" s="0" t="n">
        <f aca="false">-C11*H3+G3*D11</f>
        <v>15747017081349400</v>
      </c>
      <c r="C37" s="0" t="n">
        <f aca="false">-D11*F3+H3*B11</f>
        <v>6567823019039780</v>
      </c>
      <c r="D37" s="0" t="n">
        <f aca="false">-B11*G3+F3*C11</f>
        <v>11686836627378700</v>
      </c>
    </row>
    <row r="38" customFormat="false" ht="12.8" hidden="false" customHeight="false" outlineLevel="0" collapsed="false">
      <c r="A38" s="2" t="s">
        <v>35</v>
      </c>
      <c r="B38" s="0" t="n">
        <f aca="false">J7</f>
        <v>-629341558125225</v>
      </c>
      <c r="C38" s="0" t="n">
        <f aca="false">K7</f>
        <v>-8908260845092790</v>
      </c>
      <c r="D38" s="0" t="n">
        <f aca="false">L7</f>
        <v>5174395897144850</v>
      </c>
    </row>
    <row r="39" customFormat="false" ht="12.8" hidden="false" customHeight="false" outlineLevel="0" collapsed="false">
      <c r="A39" s="2" t="s">
        <v>36</v>
      </c>
      <c r="B39" s="0" t="n">
        <f aca="false">-C3*H11+G11*D3</f>
        <v>-69425861049850400</v>
      </c>
      <c r="C39" s="0" t="n">
        <f aca="false">-D3*F11+H11*B3</f>
        <v>43427378472202500</v>
      </c>
      <c r="D39" s="0" t="n">
        <f aca="false">-B3*G11+F11*C3</f>
        <v>-2324904178788390</v>
      </c>
    </row>
    <row r="40" customFormat="false" ht="12.8" hidden="false" customHeight="false" outlineLevel="0" collapsed="false">
      <c r="A40" s="2" t="s">
        <v>37</v>
      </c>
      <c r="B40" s="0" t="n">
        <f aca="false">-J8</f>
        <v>54308185526626900</v>
      </c>
      <c r="C40" s="0" t="n">
        <f aca="false">-K8</f>
        <v>-41086940646152200</v>
      </c>
      <c r="D40" s="0" t="n">
        <f aca="false">-L8</f>
        <v>-14536328345734700</v>
      </c>
    </row>
    <row r="42" customFormat="false" ht="12.8" hidden="false" customHeight="false" outlineLevel="0" collapsed="false">
      <c r="B42" s="0" t="n">
        <f aca="false">SUM(B37:B40)</f>
        <v>768</v>
      </c>
      <c r="C42" s="0" t="n">
        <f aca="false">SUM(C37:C40)</f>
        <v>-2726</v>
      </c>
      <c r="D42" s="0" t="n">
        <f aca="false">SUM(D37:D40)</f>
        <v>376</v>
      </c>
      <c r="E42" s="2" t="s">
        <v>38</v>
      </c>
    </row>
    <row r="44" customFormat="false" ht="12.8" hidden="false" customHeight="false" outlineLevel="0" collapsed="false">
      <c r="A44" s="2" t="s">
        <v>39</v>
      </c>
      <c r="B44" s="0" t="n">
        <f aca="false">C13*H3-G3*D13</f>
        <v>-20991821497925200</v>
      </c>
      <c r="C44" s="0" t="n">
        <f aca="false">D13*F3-H3*B13</f>
        <v>-3531105464252450</v>
      </c>
      <c r="D44" s="0" t="n">
        <f aca="false">B13*G3-F3*C13</f>
        <v>-3431911876700360</v>
      </c>
    </row>
    <row r="45" customFormat="false" ht="12.8" hidden="false" customHeight="false" outlineLevel="0" collapsed="false">
      <c r="A45" s="2" t="s">
        <v>35</v>
      </c>
      <c r="B45" s="0" t="n">
        <f aca="false">J7</f>
        <v>-629341558125225</v>
      </c>
      <c r="C45" s="0" t="n">
        <f aca="false">K7</f>
        <v>-8908260845092790</v>
      </c>
      <c r="D45" s="0" t="n">
        <f aca="false">L7</f>
        <v>5174395897144850</v>
      </c>
    </row>
    <row r="46" customFormat="false" ht="12.8" hidden="false" customHeight="false" outlineLevel="0" collapsed="false">
      <c r="A46" s="2" t="s">
        <v>40</v>
      </c>
      <c r="B46" s="0" t="n">
        <f aca="false">C3*H13-G13*D3</f>
        <v>-2133787207686120</v>
      </c>
      <c r="C46" s="0" t="n">
        <f aca="false">D3*F13-H13*B3</f>
        <v>-33598436434885800</v>
      </c>
      <c r="D46" s="0" t="n">
        <f aca="false">B3*G13-F13*C3</f>
        <v>76018932175077300</v>
      </c>
    </row>
    <row r="47" customFormat="false" ht="12.8" hidden="false" customHeight="false" outlineLevel="0" collapsed="false">
      <c r="A47" s="2" t="s">
        <v>41</v>
      </c>
      <c r="B47" s="0" t="n">
        <f aca="false">-J9</f>
        <v>23754950263736600</v>
      </c>
      <c r="C47" s="0" t="n">
        <f aca="false">-K9</f>
        <v>46037802744233400</v>
      </c>
      <c r="D47" s="0" t="n">
        <f aca="false">-L9</f>
        <v>-77761416195523900</v>
      </c>
    </row>
    <row r="49" customFormat="false" ht="12.8" hidden="false" customHeight="false" outlineLevel="0" collapsed="false">
      <c r="B49" s="0" t="n">
        <f aca="false">SUM(B44:B47)</f>
        <v>0</v>
      </c>
      <c r="C49" s="0" t="n">
        <f aca="false">SUM(C44:C47)</f>
        <v>2369.5</v>
      </c>
      <c r="D49" s="0" t="n">
        <f aca="false">SUM(D44:D47)</f>
        <v>-2203</v>
      </c>
      <c r="E49" s="2" t="s">
        <v>38</v>
      </c>
    </row>
    <row r="51" customFormat="false" ht="12.8" hidden="false" customHeight="false" outlineLevel="0" collapsed="false">
      <c r="B51" s="0" t="s">
        <v>42</v>
      </c>
      <c r="J51" s="3" t="s">
        <v>43</v>
      </c>
      <c r="L51" s="0" t="s">
        <v>44</v>
      </c>
      <c r="N51" s="0" t="s">
        <v>45</v>
      </c>
    </row>
    <row r="52" customFormat="false" ht="12.8" hidden="false" customHeight="false" outlineLevel="0" collapsed="false">
      <c r="B52" s="0" t="n">
        <v>0</v>
      </c>
      <c r="C52" s="0" t="n">
        <f aca="false">H8-H7</f>
        <v>-145</v>
      </c>
      <c r="D52" s="0" t="n">
        <f aca="false">-G8+G7</f>
        <v>-37</v>
      </c>
      <c r="E52" s="0" t="n">
        <v>0</v>
      </c>
      <c r="F52" s="0" t="n">
        <f aca="false">-D8+D7</f>
        <v>-18251914765987</v>
      </c>
      <c r="G52" s="0" t="n">
        <f aca="false">C8-C7</f>
        <v>85585117546950</v>
      </c>
      <c r="I52" s="0" t="s">
        <v>46</v>
      </c>
      <c r="J52" s="0" t="n">
        <f aca="false" t="array" ref="J52:J54">TRANSPOSE(B3:D3)</f>
        <v>261502975177144</v>
      </c>
      <c r="L52" s="0" t="n">
        <f aca="false" t="array" ref="L52:L57">MMULT(B52:G57,J52:J57)</f>
        <v>-53678843968500900</v>
      </c>
      <c r="N52" s="0" t="n">
        <f aca="false">-B38-B40</f>
        <v>-53678843968501700</v>
      </c>
    </row>
    <row r="53" customFormat="false" ht="12.8" hidden="false" customHeight="false" outlineLevel="0" collapsed="false">
      <c r="B53" s="0" t="n">
        <f aca="false">-C52</f>
        <v>145</v>
      </c>
      <c r="C53" s="0" t="n">
        <v>0</v>
      </c>
      <c r="D53" s="0" t="n">
        <f aca="false">F8-F7</f>
        <v>28</v>
      </c>
      <c r="E53" s="0" t="n">
        <f aca="false">-F52</f>
        <v>18251914765987</v>
      </c>
      <c r="F53" s="0" t="n">
        <v>0</v>
      </c>
      <c r="G53" s="0" t="n">
        <f aca="false">-B8+B7</f>
        <v>49242027687733</v>
      </c>
      <c r="I53" s="0" t="s">
        <v>47</v>
      </c>
      <c r="J53" s="0" t="n">
        <v>428589795012240</v>
      </c>
      <c r="L53" s="0" t="n">
        <v>49995201491242300</v>
      </c>
      <c r="N53" s="0" t="n">
        <f aca="false">-C38-C40</f>
        <v>49995201491245000</v>
      </c>
    </row>
    <row r="54" customFormat="false" ht="12.8" hidden="false" customHeight="false" outlineLevel="0" collapsed="false">
      <c r="B54" s="0" t="n">
        <f aca="false">-D52</f>
        <v>37</v>
      </c>
      <c r="C54" s="0" t="n">
        <f aca="false">-D53</f>
        <v>-28</v>
      </c>
      <c r="D54" s="0" t="n">
        <v>0</v>
      </c>
      <c r="E54" s="0" t="n">
        <f aca="false">-G52</f>
        <v>-85585117546950</v>
      </c>
      <c r="F54" s="0" t="n">
        <f aca="false">-G53</f>
        <v>-49242027687733</v>
      </c>
      <c r="G54" s="0" t="n">
        <v>0</v>
      </c>
      <c r="I54" s="0" t="s">
        <v>48</v>
      </c>
      <c r="J54" s="0" t="n">
        <v>196765966839880</v>
      </c>
      <c r="L54" s="0" t="n">
        <v>9361932448590270</v>
      </c>
      <c r="N54" s="0" t="n">
        <f aca="false">-D38-D40</f>
        <v>9361932448589890</v>
      </c>
    </row>
    <row r="55" customFormat="false" ht="12.8" hidden="false" customHeight="false" outlineLevel="0" collapsed="false">
      <c r="B55" s="0" t="n">
        <v>0</v>
      </c>
      <c r="C55" s="0" t="n">
        <f aca="false">H9-H7</f>
        <v>57</v>
      </c>
      <c r="D55" s="0" t="n">
        <f aca="false">-G9+G7</f>
        <v>-135</v>
      </c>
      <c r="E55" s="0" t="n">
        <v>0</v>
      </c>
      <c r="F55" s="0" t="n">
        <f aca="false">-D9+D7</f>
        <v>98292716751147</v>
      </c>
      <c r="G55" s="0" t="n">
        <f aca="false">C9-C7</f>
        <v>57885329210632</v>
      </c>
      <c r="I55" s="0" t="s">
        <v>49</v>
      </c>
      <c r="J55" s="0" t="n">
        <f aca="false" t="array" ref="J55:J57">TRANSPOSE(F3:H3)</f>
        <v>28.0000000000145</v>
      </c>
      <c r="L55" s="0" t="n">
        <v>-23125608705611300</v>
      </c>
      <c r="N55" s="0" t="n">
        <f aca="false">-B45-B47</f>
        <v>-23125608705611400</v>
      </c>
    </row>
    <row r="56" customFormat="false" ht="12.8" hidden="false" customHeight="false" outlineLevel="0" collapsed="false">
      <c r="B56" s="0" t="n">
        <f aca="false">-C55</f>
        <v>-57</v>
      </c>
      <c r="C56" s="0" t="n">
        <v>0</v>
      </c>
      <c r="D56" s="0" t="n">
        <f aca="false">F9-F7</f>
        <v>-95</v>
      </c>
      <c r="E56" s="0" t="n">
        <f aca="false">-F55</f>
        <v>-98292716751147</v>
      </c>
      <c r="F56" s="0" t="n">
        <v>0</v>
      </c>
      <c r="G56" s="0" t="n">
        <f aca="false">-B9+B7</f>
        <v>-6332596709096</v>
      </c>
      <c r="I56" s="0" t="s">
        <v>50</v>
      </c>
      <c r="J56" s="0" t="n">
        <v>-286.000000000058</v>
      </c>
      <c r="L56" s="0" t="n">
        <v>-37129541899138300</v>
      </c>
      <c r="N56" s="4" t="n">
        <f aca="false">-C45-C47</f>
        <v>-37129541899140600</v>
      </c>
    </row>
    <row r="57" customFormat="false" ht="12.8" hidden="false" customHeight="false" outlineLevel="0" collapsed="false">
      <c r="B57" s="0" t="n">
        <f aca="false">-D55</f>
        <v>135</v>
      </c>
      <c r="C57" s="0" t="n">
        <f aca="false">-D56</f>
        <v>95</v>
      </c>
      <c r="D57" s="0" t="n">
        <v>0</v>
      </c>
      <c r="E57" s="0" t="n">
        <f aca="false">-G55</f>
        <v>-57885329210632</v>
      </c>
      <c r="F57" s="0" t="n">
        <f aca="false">-G56</f>
        <v>6332596709096</v>
      </c>
      <c r="G57" s="0" t="n">
        <v>0</v>
      </c>
      <c r="I57" s="0" t="s">
        <v>51</v>
      </c>
      <c r="J57" s="0" t="n">
        <v>123.000000000015</v>
      </c>
      <c r="L57" s="0" t="n">
        <v>72587020298376900</v>
      </c>
      <c r="N57" s="0" t="n">
        <f aca="false">-D45-D47</f>
        <v>72587020298379100</v>
      </c>
    </row>
    <row r="58" customFormat="false" ht="12.8" hidden="false" customHeight="false" outlineLevel="0" collapsed="false">
      <c r="B58" s="0" t="s">
        <v>52</v>
      </c>
      <c r="J58" s="0" t="s">
        <v>53</v>
      </c>
    </row>
    <row r="59" customFormat="false" ht="12.8" hidden="false" customHeight="false" outlineLevel="0" collapsed="false">
      <c r="B59" s="0" t="n">
        <f aca="false" t="array" ref="B59:G64">MINVERSE(B52:G57)</f>
        <v>-0.358985247726939</v>
      </c>
      <c r="C59" s="5" t="n">
        <v>0.282056603216476</v>
      </c>
      <c r="D59" s="5" t="n">
        <v>0.609193795906442</v>
      </c>
      <c r="E59" s="5" t="n">
        <v>0.272808397901976</v>
      </c>
      <c r="F59" s="5" t="n">
        <v>-0.164727312219038</v>
      </c>
      <c r="G59" s="5" t="n">
        <v>-0.532058034899352</v>
      </c>
      <c r="J59" s="7" t="n">
        <f aca="false" t="array" ref="J59:J64">MMULT(B59:G64,N52:N57)</f>
        <v>261502975177144</v>
      </c>
      <c r="K59" s="6" t="n">
        <f aca="false">J59+$C$1</f>
        <v>261502975177144</v>
      </c>
    </row>
    <row r="60" customFormat="false" ht="12.8" hidden="false" customHeight="false" outlineLevel="0" collapsed="false">
      <c r="B60" s="0" t="n">
        <v>1.04466052401458</v>
      </c>
      <c r="C60" s="5" t="n">
        <v>-0.750742798946882</v>
      </c>
      <c r="D60" s="5" t="n">
        <v>-1.87033889710185</v>
      </c>
      <c r="E60" s="5" t="n">
        <v>-0.843502346912589</v>
      </c>
      <c r="F60" s="5" t="n">
        <v>0.570521884991027</v>
      </c>
      <c r="G60" s="5" t="n">
        <v>1.55985179618189</v>
      </c>
      <c r="J60" s="7" t="n">
        <v>428589795012240</v>
      </c>
      <c r="K60" s="6" t="n">
        <f aca="false">J60+$C$1</f>
        <v>428589795012240</v>
      </c>
    </row>
    <row r="61" customFormat="false" ht="12.8" hidden="false" customHeight="false" outlineLevel="0" collapsed="false">
      <c r="B61" s="0" t="n">
        <v>-0.539776147551209</v>
      </c>
      <c r="C61" s="5" t="n">
        <v>0.325135814767607</v>
      </c>
      <c r="D61" s="5" t="n">
        <v>1.05382822418722</v>
      </c>
      <c r="E61" s="5" t="n">
        <v>0.479304565073432</v>
      </c>
      <c r="F61" s="5" t="n">
        <v>-0.385585221179216</v>
      </c>
      <c r="G61" s="5" t="n">
        <v>-0.80084959291441</v>
      </c>
      <c r="J61" s="7" t="n">
        <v>196765966839880</v>
      </c>
      <c r="K61" s="6" t="n">
        <f aca="false">J61+$C$1</f>
        <v>196765966839880</v>
      </c>
      <c r="L61" s="6" t="n">
        <f aca="false">K59+K60+K61</f>
        <v>886858737029264</v>
      </c>
      <c r="M61" s="6"/>
      <c r="N61" s="6"/>
    </row>
    <row r="62" customFormat="false" ht="12.8" hidden="false" customHeight="false" outlineLevel="0" collapsed="false">
      <c r="B62" s="0" t="n">
        <v>6.57698122181173E-013</v>
      </c>
      <c r="C62" s="5" t="n">
        <v>-4.2381770146094E-013</v>
      </c>
      <c r="D62" s="5" t="n">
        <v>-1.24740922485041E-012</v>
      </c>
      <c r="E62" s="5" t="n">
        <v>-5.65644041295356E-013</v>
      </c>
      <c r="F62" s="5" t="n">
        <v>4.22739151718562E-013</v>
      </c>
      <c r="G62" s="5" t="n">
        <v>9.75583997624145E-013</v>
      </c>
      <c r="J62" s="7" t="n">
        <v>28.0000000000145</v>
      </c>
      <c r="K62" s="6" t="n">
        <f aca="false">J62</f>
        <v>28.0000000000145</v>
      </c>
      <c r="L62" s="6"/>
      <c r="M62" s="6"/>
      <c r="N62" s="6"/>
    </row>
    <row r="63" customFormat="false" ht="12.8" hidden="false" customHeight="false" outlineLevel="0" collapsed="false">
      <c r="B63" s="0" t="n">
        <v>-2.00686536635467E-012</v>
      </c>
      <c r="C63" s="5" t="n">
        <v>1.37543849568988E-012</v>
      </c>
      <c r="D63" s="5" t="n">
        <v>3.66900660247121E-012</v>
      </c>
      <c r="E63" s="5" t="n">
        <v>1.66773571390478E-012</v>
      </c>
      <c r="F63" s="5" t="n">
        <v>-1.18292657834428E-012</v>
      </c>
      <c r="G63" s="5" t="n">
        <v>-2.98236030468216E-012</v>
      </c>
      <c r="J63" s="7" t="n">
        <v>-286.000000000058</v>
      </c>
      <c r="K63" s="6" t="n">
        <f aca="false">J63</f>
        <v>-286.000000000058</v>
      </c>
      <c r="L63" s="6"/>
      <c r="M63" s="6"/>
      <c r="N63" s="6"/>
    </row>
    <row r="64" customFormat="false" ht="12.8" hidden="false" customHeight="false" outlineLevel="0" collapsed="false">
      <c r="B64" s="0" t="n">
        <v>1.12022890961863E-012</v>
      </c>
      <c r="C64" s="5" t="n">
        <v>-8.38034655643974E-013</v>
      </c>
      <c r="D64" s="5" t="n">
        <v>-1.930722358476E-012</v>
      </c>
      <c r="E64" s="5" t="n">
        <v>-8.66204352077423E-013</v>
      </c>
      <c r="F64" s="5" t="n">
        <v>5.47622605437174E-013</v>
      </c>
      <c r="G64" s="5" t="n">
        <v>1.66049067290302E-012</v>
      </c>
      <c r="J64" s="7" t="n">
        <v>123.000000000015</v>
      </c>
      <c r="K64" s="6" t="n">
        <f aca="false">J64</f>
        <v>123.000000000015</v>
      </c>
      <c r="L64" s="6"/>
      <c r="M64" s="6"/>
      <c r="N64" s="6"/>
    </row>
    <row r="65" customFormat="false" ht="12.8" hidden="false" customHeight="false" outlineLevel="0" collapsed="false">
      <c r="J65" s="0" t="s">
        <v>69</v>
      </c>
      <c r="L65" s="6"/>
      <c r="M65" s="6"/>
      <c r="N65" s="6"/>
    </row>
    <row r="66" customFormat="false" ht="12.8" hidden="false" customHeight="false" outlineLevel="0" collapsed="false">
      <c r="J66" s="6" t="n">
        <v>261502975177144</v>
      </c>
      <c r="L66" s="6" t="n">
        <f aca="false">888519913042362</f>
        <v>888519913042362</v>
      </c>
      <c r="M66" s="6"/>
    </row>
    <row r="67" customFormat="false" ht="12.8" hidden="false" customHeight="false" outlineLevel="0" collapsed="false">
      <c r="G67" s="0" t="n">
        <f aca="false">J59+J60+J61+3*C1</f>
        <v>886858737029264</v>
      </c>
      <c r="J67" s="6" t="n">
        <v>428589795012240</v>
      </c>
      <c r="L67" s="6" t="n">
        <f aca="false">L66-L61</f>
        <v>1661176013098</v>
      </c>
      <c r="M67" s="6"/>
      <c r="N67" s="6"/>
    </row>
    <row r="68" customFormat="false" ht="12.8" hidden="false" customHeight="false" outlineLevel="0" collapsed="false">
      <c r="G68" s="0" t="n">
        <f aca="false">J66+J67+J68</f>
        <v>886858737029264</v>
      </c>
      <c r="J68" s="6" t="n">
        <v>196765966839880</v>
      </c>
      <c r="L68" s="6"/>
      <c r="M68" s="6"/>
      <c r="N68" s="6"/>
    </row>
    <row r="69" customFormat="false" ht="12.8" hidden="false" customHeight="false" outlineLevel="0" collapsed="false">
      <c r="G69" s="0" t="n">
        <f aca="false">G67-G68</f>
        <v>0</v>
      </c>
      <c r="J69" s="6" t="n">
        <v>28.0000000000145</v>
      </c>
    </row>
    <row r="70" customFormat="false" ht="12.8" hidden="false" customHeight="false" outlineLevel="0" collapsed="false">
      <c r="J70" s="6" t="n">
        <v>-286.000000000058</v>
      </c>
    </row>
    <row r="71" customFormat="false" ht="12.8" hidden="false" customHeight="false" outlineLevel="0" collapsed="false">
      <c r="J71" s="6" t="n">
        <v>123.000000000015</v>
      </c>
    </row>
    <row r="72" customFormat="false" ht="12.8" hidden="false" customHeight="false" outlineLevel="0" collapsed="false">
      <c r="J72" s="0" t="s">
        <v>70</v>
      </c>
    </row>
    <row r="73" customFormat="false" ht="12.8" hidden="false" customHeight="false" outlineLevel="0" collapsed="false">
      <c r="J73" s="6" t="n">
        <v>257025383788096</v>
      </c>
    </row>
    <row r="74" customFormat="false" ht="12.8" hidden="false" customHeight="false" outlineLevel="0" collapsed="false">
      <c r="J74" s="6" t="n">
        <v>441999351801264</v>
      </c>
    </row>
    <row r="75" customFormat="false" ht="12.8" hidden="false" customHeight="false" outlineLevel="0" collapsed="false">
      <c r="J75" s="6" t="n">
        <v>189495177453002</v>
      </c>
    </row>
    <row r="76" customFormat="false" ht="12.8" hidden="false" customHeight="false" outlineLevel="0" collapsed="false">
      <c r="J76" s="6" t="n">
        <v>36.7148701674069</v>
      </c>
    </row>
    <row r="77" customFormat="false" ht="12.8" hidden="false" customHeight="false" outlineLevel="0" collapsed="false">
      <c r="J77" s="6" t="n">
        <v>-312.049957900795</v>
      </c>
    </row>
    <row r="78" customFormat="false" ht="12.8" hidden="false" customHeight="false" outlineLevel="0" collapsed="false">
      <c r="J78" s="6" t="n">
        <v>137.062704769696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0"/>
  <sheetViews>
    <sheetView showFormulas="false" showGridLines="true" showRowColHeaders="true" showZeros="true" rightToLeft="false" tabSelected="true" showOutlineSymbols="true" defaultGridColor="true" view="normal" topLeftCell="D16" colorId="64" zoomScale="124" zoomScaleNormal="124" zoomScalePageLayoutView="100" workbookViewId="0">
      <selection pane="topLeft" activeCell="F43" activeCellId="0" sqref="F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20.06"/>
    <col collapsed="false" customWidth="true" hidden="false" outlineLevel="0" max="3" min="3" style="0" width="21.74"/>
    <col collapsed="false" customWidth="true" hidden="false" outlineLevel="0" max="4" min="4" style="0" width="20.96"/>
    <col collapsed="false" customWidth="true" hidden="false" outlineLevel="0" max="5" min="5" style="0" width="21.74"/>
    <col collapsed="false" customWidth="true" hidden="false" outlineLevel="0" max="6" min="6" style="0" width="7.16"/>
    <col collapsed="false" customWidth="true" hidden="false" outlineLevel="0" max="7" min="7" style="0" width="22.08"/>
    <col collapsed="false" customWidth="true" hidden="false" outlineLevel="0" max="8" min="8" style="0" width="7.16"/>
    <col collapsed="false" customWidth="true" hidden="false" outlineLevel="0" max="9" min="9" style="0" width="21.07"/>
    <col collapsed="false" customWidth="true" hidden="false" outlineLevel="0" max="10" min="10" style="0" width="21.74"/>
    <col collapsed="false" customWidth="true" hidden="false" outlineLevel="0" max="11" min="11" style="0" width="21.07"/>
    <col collapsed="false" customWidth="true" hidden="false" outlineLevel="0" max="12" min="12" style="0" width="21.74"/>
    <col collapsed="false" customWidth="true" hidden="false" outlineLevel="0" max="13" min="13" style="0" width="6.83"/>
    <col collapsed="false" customWidth="true" hidden="false" outlineLevel="0" max="14" min="14" style="0" width="22.53"/>
    <col collapsed="false" customWidth="true" hidden="false" outlineLevel="0" max="16" min="15" style="0" width="6.83"/>
  </cols>
  <sheetData>
    <row r="1" customFormat="false" ht="21.65" hidden="false" customHeight="true" outlineLevel="0" collapsed="false">
      <c r="A1" s="1" t="s">
        <v>0</v>
      </c>
      <c r="C1" s="0" t="n">
        <v>0</v>
      </c>
      <c r="G1" s="6" t="n">
        <f aca="false">AVERAGE(B7:D11)</f>
        <v>281258692619440</v>
      </c>
    </row>
    <row r="2" customFormat="false" ht="12.8" hidden="false" customHeight="false" outlineLevel="0" collapsed="false">
      <c r="B2" s="0" t="s">
        <v>54</v>
      </c>
      <c r="C2" s="0" t="s">
        <v>55</v>
      </c>
      <c r="D2" s="0" t="s">
        <v>56</v>
      </c>
      <c r="F2" s="0" t="s">
        <v>57</v>
      </c>
      <c r="G2" s="0" t="s">
        <v>2</v>
      </c>
      <c r="H2" s="0" t="s">
        <v>58</v>
      </c>
    </row>
    <row r="3" customFormat="false" ht="12.8" hidden="false" customHeight="false" outlineLevel="0" collapsed="false">
      <c r="A3" s="0" t="s">
        <v>1</v>
      </c>
      <c r="B3" s="0" t="n">
        <v>24</v>
      </c>
      <c r="C3" s="0" t="n">
        <v>13</v>
      </c>
      <c r="D3" s="0" t="n">
        <v>10</v>
      </c>
      <c r="E3" s="0" t="s">
        <v>2</v>
      </c>
      <c r="F3" s="0" t="n">
        <v>-3</v>
      </c>
      <c r="G3" s="0" t="n">
        <v>1</v>
      </c>
      <c r="H3" s="0" t="n">
        <v>2</v>
      </c>
    </row>
    <row r="4" customFormat="false" ht="12.8" hidden="false" customHeight="false" outlineLevel="0" collapsed="false">
      <c r="A4" s="0" t="s">
        <v>3</v>
      </c>
      <c r="B4" s="0" t="n">
        <f aca="false">B3-B7</f>
        <v>-342948424011414</v>
      </c>
      <c r="C4" s="0" t="n">
        <f aca="false">C3-C7</f>
        <v>-174891902666367</v>
      </c>
      <c r="D4" s="0" t="n">
        <f aca="false">D3-D7</f>
        <v>-342806081991011</v>
      </c>
      <c r="E4" s="0" t="s">
        <v>4</v>
      </c>
      <c r="F4" s="0" t="n">
        <f aca="false">F3-F7</f>
        <v>56</v>
      </c>
      <c r="G4" s="0" t="n">
        <f aca="false">G3-G7</f>
        <v>16</v>
      </c>
      <c r="H4" s="0" t="n">
        <f aca="false">H3-H7</f>
        <v>35</v>
      </c>
    </row>
    <row r="5" customFormat="false" ht="12.8" hidden="false" customHeight="false" outlineLevel="0" collapsed="false">
      <c r="A5" s="0" t="s">
        <v>5</v>
      </c>
      <c r="B5" s="0" t="n">
        <f aca="false">B3-B8</f>
        <v>-293706396323681</v>
      </c>
      <c r="C5" s="0" t="n">
        <f aca="false">C3-C8</f>
        <v>-260477020213317</v>
      </c>
      <c r="D5" s="0" t="n">
        <f aca="false">D3-D8</f>
        <v>-361057996756998</v>
      </c>
      <c r="E5" s="0" t="s">
        <v>6</v>
      </c>
      <c r="F5" s="0" t="n">
        <f aca="false">F3-F8</f>
        <v>28</v>
      </c>
      <c r="G5" s="0" t="n">
        <f aca="false">G3-G8</f>
        <v>-21</v>
      </c>
      <c r="H5" s="0" t="n">
        <f aca="false">H3-H8</f>
        <v>180</v>
      </c>
    </row>
    <row r="7" customFormat="false" ht="12.8" hidden="false" customHeight="false" outlineLevel="0" collapsed="false">
      <c r="A7" s="0" t="s">
        <v>7</v>
      </c>
      <c r="B7" s="6" t="n">
        <f aca="false">342948424011438-C1</f>
        <v>342948424011438</v>
      </c>
      <c r="C7" s="6" t="n">
        <f aca="false">174891902666380-C1</f>
        <v>174891902666380</v>
      </c>
      <c r="D7" s="6" t="n">
        <f aca="false">342806081991021-C1</f>
        <v>342806081991021</v>
      </c>
      <c r="E7" s="0" t="s">
        <v>8</v>
      </c>
      <c r="F7" s="0" t="n">
        <f aca="false">-59</f>
        <v>-59</v>
      </c>
      <c r="G7" s="0" t="n">
        <f aca="false">-15</f>
        <v>-15</v>
      </c>
      <c r="H7" s="0" t="n">
        <f aca="false">-33</f>
        <v>-33</v>
      </c>
    </row>
    <row r="8" customFormat="false" ht="12.8" hidden="false" customHeight="false" outlineLevel="0" collapsed="false">
      <c r="A8" s="0" t="s">
        <v>9</v>
      </c>
      <c r="B8" s="6" t="n">
        <f aca="false">293706396323705-C1</f>
        <v>293706396323705</v>
      </c>
      <c r="C8" s="6" t="n">
        <f aca="false">260477020213330-C1</f>
        <v>260477020213330</v>
      </c>
      <c r="D8" s="6" t="n">
        <f aca="false">361057996757008-C1</f>
        <v>361057996757008</v>
      </c>
      <c r="E8" s="0" t="s">
        <v>10</v>
      </c>
      <c r="F8" s="0" t="n">
        <f aca="false">-31</f>
        <v>-31</v>
      </c>
      <c r="G8" s="0" t="n">
        <f aca="false">22</f>
        <v>22</v>
      </c>
      <c r="H8" s="0" t="n">
        <f aca="false">-178</f>
        <v>-178</v>
      </c>
    </row>
    <row r="9" customFormat="false" ht="12.8" hidden="false" customHeight="false" outlineLevel="0" collapsed="false">
      <c r="A9" s="0" t="s">
        <v>11</v>
      </c>
      <c r="B9" s="6" t="n">
        <f aca="false">349281020720534-C1</f>
        <v>349281020720534</v>
      </c>
      <c r="C9" s="6" t="n">
        <f aca="false">232777231877012-C1</f>
        <v>232777231877012</v>
      </c>
      <c r="D9" s="6" t="n">
        <f aca="false">244513365239874-C1</f>
        <v>244513365239874</v>
      </c>
      <c r="F9" s="0" t="n">
        <f aca="false">-154</f>
        <v>-154</v>
      </c>
      <c r="G9" s="0" t="n">
        <f aca="false">120</f>
        <v>120</v>
      </c>
      <c r="H9" s="0" t="n">
        <f aca="false">24</f>
        <v>24</v>
      </c>
    </row>
    <row r="10" customFormat="false" ht="12.8" hidden="false" customHeight="false" outlineLevel="0" collapsed="false">
      <c r="A10" s="0" t="s">
        <v>59</v>
      </c>
      <c r="B10" s="6" t="n">
        <f aca="false">282727593834978-C1</f>
        <v>282727593834978</v>
      </c>
      <c r="C10" s="6" t="n">
        <f aca="false">383059564665621-C1</f>
        <v>383059564665621</v>
      </c>
      <c r="D10" s="6" t="n">
        <f aca="false">130695782953488-C1</f>
        <v>130695782953488</v>
      </c>
      <c r="F10" s="0" t="n">
        <v>-34</v>
      </c>
      <c r="G10" s="0" t="n">
        <v>-153</v>
      </c>
      <c r="H10" s="0" t="n">
        <v>316</v>
      </c>
    </row>
    <row r="11" customFormat="false" ht="12.8" hidden="false" customHeight="false" outlineLevel="0" collapsed="false">
      <c r="A11" s="0" t="s">
        <v>60</v>
      </c>
      <c r="B11" s="6" t="n">
        <f aca="false">297811030268616-C1</f>
        <v>297811030268616</v>
      </c>
      <c r="C11" s="6" t="n">
        <f aca="false">250609132799222-C1</f>
        <v>250609132799222</v>
      </c>
      <c r="D11" s="6" t="n">
        <f aca="false">271517844969369-C1</f>
        <v>271517844969369</v>
      </c>
      <c r="F11" s="0" t="n">
        <v>-23</v>
      </c>
      <c r="G11" s="0" t="n">
        <v>-36</v>
      </c>
      <c r="H11" s="0" t="n">
        <v>18</v>
      </c>
    </row>
    <row r="13" customFormat="false" ht="12.8" hidden="false" customHeight="false" outlineLevel="0" collapsed="false">
      <c r="A13" s="0" t="s">
        <v>12</v>
      </c>
      <c r="B13" s="0" t="n">
        <f aca="false">B7-B8</f>
        <v>49242027687733</v>
      </c>
      <c r="C13" s="0" t="n">
        <f aca="false">C7-C8</f>
        <v>-85585117546950</v>
      </c>
      <c r="D13" s="0" t="n">
        <f aca="false">D7-D8</f>
        <v>-18251914765987</v>
      </c>
      <c r="E13" s="0" t="s">
        <v>13</v>
      </c>
      <c r="F13" s="0" t="n">
        <f aca="false">F7-F8</f>
        <v>-28</v>
      </c>
      <c r="G13" s="0" t="n">
        <f aca="false">G7-G8</f>
        <v>-37</v>
      </c>
      <c r="H13" s="0" t="n">
        <f aca="false">H7-H8</f>
        <v>145</v>
      </c>
    </row>
    <row r="14" customFormat="false" ht="12.8" hidden="false" customHeight="false" outlineLevel="0" collapsed="false">
      <c r="A14" s="0" t="s">
        <v>15</v>
      </c>
      <c r="B14" s="0" t="n">
        <f aca="false">-B13</f>
        <v>-49242027687733</v>
      </c>
      <c r="C14" s="0" t="n">
        <f aca="false">-C13</f>
        <v>85585117546950</v>
      </c>
      <c r="D14" s="0" t="n">
        <f aca="false">-D13</f>
        <v>18251914765987</v>
      </c>
      <c r="E14" s="0" t="s">
        <v>16</v>
      </c>
      <c r="F14" s="0" t="n">
        <f aca="false">-F13</f>
        <v>28</v>
      </c>
      <c r="G14" s="0" t="n">
        <f aca="false">-G13</f>
        <v>37</v>
      </c>
      <c r="H14" s="0" t="n">
        <f aca="false">-H13</f>
        <v>-145</v>
      </c>
    </row>
    <row r="15" customFormat="false" ht="12.8" hidden="false" customHeight="false" outlineLevel="0" collapsed="false">
      <c r="A15" s="0" t="s">
        <v>17</v>
      </c>
      <c r="B15" s="0" t="n">
        <f aca="false">B9-B7</f>
        <v>6332596709096</v>
      </c>
      <c r="C15" s="0" t="n">
        <f aca="false">C9-C7</f>
        <v>57885329210632</v>
      </c>
      <c r="D15" s="0" t="n">
        <f aca="false">D9-D7</f>
        <v>-98292716751147</v>
      </c>
      <c r="E15" s="0" t="s">
        <v>18</v>
      </c>
      <c r="F15" s="0" t="n">
        <f aca="false">F9-F7</f>
        <v>-95</v>
      </c>
      <c r="G15" s="0" t="n">
        <f aca="false">G9-G7</f>
        <v>135</v>
      </c>
      <c r="H15" s="0" t="n">
        <f aca="false">H9-H7</f>
        <v>57</v>
      </c>
    </row>
    <row r="16" customFormat="false" ht="12.8" hidden="false" customHeight="false" outlineLevel="0" collapsed="false">
      <c r="A16" s="0" t="s">
        <v>61</v>
      </c>
      <c r="B16" s="0" t="n">
        <f aca="false">B10-B7</f>
        <v>-60220830176460</v>
      </c>
      <c r="C16" s="0" t="n">
        <f aca="false">C10-C7</f>
        <v>208167661999241</v>
      </c>
      <c r="D16" s="0" t="n">
        <f aca="false">D10-D7</f>
        <v>-212110299037533</v>
      </c>
      <c r="E16" s="0" t="s">
        <v>18</v>
      </c>
      <c r="F16" s="0" t="n">
        <f aca="false">F10-F7</f>
        <v>25</v>
      </c>
      <c r="G16" s="0" t="n">
        <f aca="false">G10-G7</f>
        <v>-138</v>
      </c>
      <c r="H16" s="0" t="n">
        <f aca="false">H10-H7</f>
        <v>349</v>
      </c>
    </row>
    <row r="17" customFormat="false" ht="12.8" hidden="false" customHeight="false" outlineLevel="0" collapsed="false">
      <c r="A17" s="0" t="s">
        <v>62</v>
      </c>
      <c r="B17" s="0" t="n">
        <f aca="false">B11-B7</f>
        <v>-45137393742822</v>
      </c>
      <c r="C17" s="0" t="n">
        <f aca="false">C11-C7</f>
        <v>75717230132842</v>
      </c>
      <c r="D17" s="0" t="n">
        <f aca="false">D11-D7</f>
        <v>-71288237021652</v>
      </c>
      <c r="E17" s="0" t="s">
        <v>18</v>
      </c>
      <c r="F17" s="0" t="n">
        <f aca="false">F11-F7</f>
        <v>36</v>
      </c>
      <c r="G17" s="0" t="n">
        <f aca="false">G11-G7</f>
        <v>-21</v>
      </c>
      <c r="H17" s="0" t="n">
        <f aca="false">H11-H7</f>
        <v>51</v>
      </c>
    </row>
    <row r="19" customFormat="false" ht="12.8" hidden="false" customHeight="false" outlineLevel="0" collapsed="false">
      <c r="B19" s="0" t="s">
        <v>63</v>
      </c>
      <c r="I19" s="0" t="s">
        <v>64</v>
      </c>
    </row>
    <row r="20" customFormat="false" ht="12.8" hidden="false" customHeight="false" outlineLevel="0" collapsed="false">
      <c r="A20" s="0" t="s">
        <v>65</v>
      </c>
      <c r="B20" s="0" t="n">
        <f aca="false">G14</f>
        <v>37</v>
      </c>
      <c r="C20" s="0" t="n">
        <f aca="false">-F14</f>
        <v>-28</v>
      </c>
      <c r="D20" s="0" t="n">
        <f aca="false">C14</f>
        <v>85585117546950</v>
      </c>
      <c r="E20" s="0" t="n">
        <f aca="false">-B14</f>
        <v>49242027687733</v>
      </c>
      <c r="F20" s="0" t="s">
        <v>54</v>
      </c>
      <c r="G20" s="6" t="n">
        <f aca="false">C$7*F$7-G$7*B$7+B8*G8-F8*C8</f>
        <v>9361932448589890</v>
      </c>
      <c r="I20" s="0" t="n">
        <f aca="false">H14</f>
        <v>-145</v>
      </c>
      <c r="J20" s="0" t="n">
        <f aca="false">-F14</f>
        <v>-28</v>
      </c>
      <c r="K20" s="0" t="n">
        <f aca="false">D14</f>
        <v>18251914765987</v>
      </c>
      <c r="L20" s="0" t="n">
        <f aca="false">-B14</f>
        <v>49242027687733</v>
      </c>
      <c r="M20" s="0" t="s">
        <v>54</v>
      </c>
      <c r="N20" s="6" t="n">
        <f aca="false">D$7*F$7-H$7*B$7+B8*H8-F8*D8</f>
        <v>-49995201491245000</v>
      </c>
    </row>
    <row r="21" customFormat="false" ht="12.8" hidden="false" customHeight="false" outlineLevel="0" collapsed="false">
      <c r="A21" s="0" t="s">
        <v>66</v>
      </c>
      <c r="B21" s="0" t="n">
        <f aca="false">G15</f>
        <v>135</v>
      </c>
      <c r="C21" s="0" t="n">
        <f aca="false">-F15</f>
        <v>95</v>
      </c>
      <c r="D21" s="0" t="n">
        <f aca="false">C15</f>
        <v>57885329210632</v>
      </c>
      <c r="E21" s="0" t="n">
        <f aca="false">-B15</f>
        <v>-6332596709096</v>
      </c>
      <c r="F21" s="0" t="s">
        <v>55</v>
      </c>
      <c r="G21" s="6" t="n">
        <f aca="false">C$7*F$7-G$7*B$7+B9*G9-F9*C9</f>
        <v>72587020298379100</v>
      </c>
      <c r="I21" s="0" t="n">
        <f aca="false">H15</f>
        <v>57</v>
      </c>
      <c r="J21" s="0" t="n">
        <f aca="false">-F15</f>
        <v>95</v>
      </c>
      <c r="K21" s="0" t="n">
        <f aca="false">D15</f>
        <v>-98292716751147</v>
      </c>
      <c r="L21" s="0" t="n">
        <f aca="false">-B15</f>
        <v>-6332596709096</v>
      </c>
      <c r="M21" s="0" t="s">
        <v>55</v>
      </c>
      <c r="N21" s="6" t="n">
        <f aca="false">D$7*F$7-H$7*B$7+B9*H9-F9*D9</f>
        <v>37129541899140600</v>
      </c>
    </row>
    <row r="22" customFormat="false" ht="12.8" hidden="false" customHeight="false" outlineLevel="0" collapsed="false">
      <c r="A22" s="0" t="s">
        <v>67</v>
      </c>
      <c r="B22" s="0" t="n">
        <f aca="false">G16</f>
        <v>-138</v>
      </c>
      <c r="C22" s="0" t="n">
        <f aca="false">-F16</f>
        <v>-25</v>
      </c>
      <c r="D22" s="0" t="n">
        <f aca="false">C16</f>
        <v>208167661999241</v>
      </c>
      <c r="E22" s="0" t="n">
        <f aca="false">-B16</f>
        <v>60220830176460</v>
      </c>
      <c r="F22" s="0" t="s">
        <v>57</v>
      </c>
      <c r="G22" s="6" t="n">
        <f aca="false">C$7*F$7-G$7*B$7+B10*G10-F10*C10</f>
        <v>-35407692555265400</v>
      </c>
      <c r="I22" s="0" t="n">
        <f aca="false">H16</f>
        <v>349</v>
      </c>
      <c r="J22" s="0" t="n">
        <f aca="false">-F16</f>
        <v>-25</v>
      </c>
      <c r="K22" s="0" t="n">
        <f aca="false">D16</f>
        <v>-212110299037533</v>
      </c>
      <c r="L22" s="0" t="n">
        <f aca="false">-B16</f>
        <v>60220830176460</v>
      </c>
      <c r="M22" s="0" t="s">
        <v>57</v>
      </c>
      <c r="N22" s="6" t="n">
        <f aca="false">D$7*F$7-H$7*B$7+B10*H10-F10*D10</f>
        <v>84877315427178900</v>
      </c>
    </row>
    <row r="23" customFormat="false" ht="12.8" hidden="false" customHeight="false" outlineLevel="0" collapsed="false">
      <c r="A23" s="0" t="s">
        <v>68</v>
      </c>
      <c r="B23" s="0" t="n">
        <f aca="false">G17</f>
        <v>-21</v>
      </c>
      <c r="C23" s="0" t="n">
        <f aca="false">-F17</f>
        <v>-36</v>
      </c>
      <c r="D23" s="0" t="n">
        <f aca="false">C17</f>
        <v>75717230132842</v>
      </c>
      <c r="E23" s="0" t="n">
        <f aca="false">-B17</f>
        <v>45137393742822</v>
      </c>
      <c r="F23" s="0" t="s">
        <v>2</v>
      </c>
      <c r="G23" s="6" t="n">
        <f aca="false">C$7*F$7-G$7*B$7+B11*G11-F11*C11</f>
        <v>-10131582932432900</v>
      </c>
      <c r="I23" s="0" t="n">
        <f aca="false">H17</f>
        <v>51</v>
      </c>
      <c r="J23" s="0" t="n">
        <f aca="false">-F17</f>
        <v>-36</v>
      </c>
      <c r="K23" s="0" t="n">
        <f aca="false">D17</f>
        <v>-71288237021652</v>
      </c>
      <c r="L23" s="0" t="n">
        <f aca="false">-B17</f>
        <v>45137393742822</v>
      </c>
      <c r="M23" s="0" t="s">
        <v>2</v>
      </c>
      <c r="N23" s="6" t="n">
        <f aca="false">D$7*F$7-H$7*B$7+B11*H11-F11*D11</f>
        <v>2697248134037790</v>
      </c>
    </row>
    <row r="24" customFormat="false" ht="12.8" hidden="false" customHeight="false" outlineLevel="0" collapsed="false">
      <c r="B24" s="0" t="s">
        <v>71</v>
      </c>
      <c r="G24" s="0" t="s">
        <v>72</v>
      </c>
      <c r="I24" s="0" t="s">
        <v>71</v>
      </c>
      <c r="N24" s="0" t="s">
        <v>72</v>
      </c>
    </row>
    <row r="25" customFormat="false" ht="12.8" hidden="false" customHeight="false" outlineLevel="0" collapsed="false">
      <c r="B25" s="8" t="n">
        <f aca="false" t="array" ref="B25:E28">MINVERSE(B20:E23)</f>
        <v>0.0290983479028623</v>
      </c>
      <c r="C25" s="8" t="n">
        <v>-0.00411293583325742</v>
      </c>
      <c r="D25" s="8" t="n">
        <v>0.00181977645987241</v>
      </c>
      <c r="E25" s="8" t="n">
        <v>-0.034749362692678</v>
      </c>
      <c r="G25" s="2" t="n">
        <f aca="false" t="array" ref="G25:G28">MMULT(B25:E28,G20:G23)</f>
        <v>261502975177164</v>
      </c>
      <c r="I25" s="8" t="n">
        <f aca="false" t="array" ref="I25:L28">MINVERSE(I20:L23)</f>
        <v>0.00861525288460689</v>
      </c>
      <c r="J25" s="8" t="n">
        <v>-0.00378771927356423</v>
      </c>
      <c r="K25" s="8" t="n">
        <v>0.0105764993362246</v>
      </c>
      <c r="L25" s="8" t="n">
        <v>-0.0240409137545336</v>
      </c>
      <c r="N25" s="2" t="n">
        <f aca="false" t="array" ref="N25:N28">MMULT(I25:L28,N20:N23)</f>
        <v>261502975177164</v>
      </c>
    </row>
    <row r="26" customFormat="false" ht="12.8" hidden="false" customHeight="false" outlineLevel="0" collapsed="false">
      <c r="B26" s="8" t="n">
        <v>-0.0782824041439858</v>
      </c>
      <c r="C26" s="8" t="n">
        <v>0.0243584536958616</v>
      </c>
      <c r="D26" s="8" t="n">
        <v>-0.0133952838437563</v>
      </c>
      <c r="E26" s="8" t="n">
        <v>0.10669006981201</v>
      </c>
      <c r="G26" s="2" t="n">
        <v>428589795012223</v>
      </c>
      <c r="I26" s="8" t="n">
        <v>0.0245902612736429</v>
      </c>
      <c r="J26" s="8" t="n">
        <v>0.00375908898148623</v>
      </c>
      <c r="K26" s="8" t="n">
        <v>0.0167020657491246</v>
      </c>
      <c r="L26" s="8" t="n">
        <v>-0.0485823751708034</v>
      </c>
      <c r="N26" s="2" t="n">
        <v>196765966839909</v>
      </c>
    </row>
    <row r="27" customFormat="false" ht="12.8" hidden="false" customHeight="false" outlineLevel="0" collapsed="false">
      <c r="B27" s="8" t="n">
        <v>4.66937679681433E-014</v>
      </c>
      <c r="C27" s="8" t="n">
        <v>-9.45724158080408E-015</v>
      </c>
      <c r="D27" s="8" t="n">
        <v>1.40799093787602E-014</v>
      </c>
      <c r="E27" s="8" t="n">
        <v>-7.10516996598168E-014</v>
      </c>
      <c r="G27" s="2" t="n">
        <v>-28.0000000000007</v>
      </c>
      <c r="I27" s="8" t="n">
        <v>2.55285226180748E-014</v>
      </c>
      <c r="J27" s="8" t="n">
        <v>-8.35570271054421E-015</v>
      </c>
      <c r="K27" s="8" t="n">
        <v>2.01384444999189E-014</v>
      </c>
      <c r="L27" s="8" t="n">
        <v>-5.58903195362713E-014</v>
      </c>
      <c r="N27" s="2" t="n">
        <v>-27.9999999999999</v>
      </c>
    </row>
    <row r="28" customFormat="false" ht="12.8" hidden="false" customHeight="false" outlineLevel="0" collapsed="false">
      <c r="B28" s="8" t="n">
        <v>-1.27225423137109E-013</v>
      </c>
      <c r="C28" s="8" t="n">
        <v>3.33782855592504E-014</v>
      </c>
      <c r="D28" s="8" t="n">
        <v>-3.34557785946425E-014</v>
      </c>
      <c r="E28" s="8" t="n">
        <v>2.10267873356497E-013</v>
      </c>
      <c r="G28" s="2" t="n">
        <v>286.000000000001</v>
      </c>
      <c r="I28" s="8" t="n">
        <v>5.01968477146828E-014</v>
      </c>
      <c r="J28" s="8" t="n">
        <v>-5.91887140291394E-015</v>
      </c>
      <c r="K28" s="8" t="n">
        <v>3.31766409489865E-014</v>
      </c>
      <c r="L28" s="8" t="n">
        <v>-7.77005706392391E-014</v>
      </c>
      <c r="N28" s="2" t="n">
        <v>-123</v>
      </c>
    </row>
    <row r="30" customFormat="false" ht="12.8" hidden="false" customHeight="false" outlineLevel="0" collapsed="false">
      <c r="B30" s="0" t="s">
        <v>64</v>
      </c>
      <c r="N30" s="6" t="n">
        <f aca="false">N25+$C$1</f>
        <v>261502975177164</v>
      </c>
    </row>
    <row r="31" customFormat="false" ht="12.8" hidden="false" customHeight="false" outlineLevel="0" collapsed="false">
      <c r="A31" s="0" t="s">
        <v>65</v>
      </c>
      <c r="B31" s="0" t="n">
        <f aca="false">H14</f>
        <v>-145</v>
      </c>
      <c r="C31" s="0" t="n">
        <f aca="false">-F14</f>
        <v>-28</v>
      </c>
      <c r="D31" s="6" t="n">
        <f aca="false">D14</f>
        <v>18251914765987</v>
      </c>
      <c r="E31" s="6" t="n">
        <f aca="false">-B14</f>
        <v>49242027687733</v>
      </c>
      <c r="F31" s="0" t="s">
        <v>54</v>
      </c>
      <c r="G31" s="6" t="n">
        <f aca="false">D$7*F$7-H$7*B$7+B8*H8-F8*D8</f>
        <v>-49995201491245000</v>
      </c>
      <c r="N31" s="6" t="n">
        <f aca="false">N26+$C$1</f>
        <v>196765966839909</v>
      </c>
    </row>
    <row r="32" customFormat="false" ht="12.8" hidden="false" customHeight="false" outlineLevel="0" collapsed="false">
      <c r="A32" s="0" t="s">
        <v>66</v>
      </c>
      <c r="B32" s="0" t="n">
        <f aca="false">H15</f>
        <v>57</v>
      </c>
      <c r="C32" s="0" t="n">
        <f aca="false">-F15</f>
        <v>95</v>
      </c>
      <c r="D32" s="6" t="n">
        <f aca="false">D15</f>
        <v>-98292716751147</v>
      </c>
      <c r="E32" s="6" t="n">
        <f aca="false">-B15</f>
        <v>-6332596709096</v>
      </c>
      <c r="F32" s="0" t="s">
        <v>55</v>
      </c>
      <c r="G32" s="6" t="n">
        <f aca="false">D$7*F$7-H$7*B$7+B9*H9-F9*D9</f>
        <v>37129541899140600</v>
      </c>
    </row>
    <row r="33" customFormat="false" ht="12.8" hidden="false" customHeight="false" outlineLevel="0" collapsed="false">
      <c r="A33" s="0" t="s">
        <v>67</v>
      </c>
      <c r="B33" s="0" t="n">
        <f aca="false">H16</f>
        <v>349</v>
      </c>
      <c r="C33" s="0" t="n">
        <f aca="false">-F16</f>
        <v>-25</v>
      </c>
      <c r="D33" s="6" t="n">
        <f aca="false">D16</f>
        <v>-212110299037533</v>
      </c>
      <c r="E33" s="6" t="n">
        <f aca="false">-B16</f>
        <v>60220830176460</v>
      </c>
      <c r="F33" s="0" t="s">
        <v>57</v>
      </c>
      <c r="G33" s="6" t="n">
        <f aca="false">D$7*F$7-H$7*B$7+B10*H10-F10*D10</f>
        <v>84877315427178900</v>
      </c>
    </row>
    <row r="34" customFormat="false" ht="12.8" hidden="false" customHeight="false" outlineLevel="0" collapsed="false">
      <c r="A34" s="0" t="s">
        <v>68</v>
      </c>
      <c r="B34" s="0" t="n">
        <f aca="false">H17</f>
        <v>51</v>
      </c>
      <c r="C34" s="0" t="n">
        <f aca="false">-F17</f>
        <v>-36</v>
      </c>
      <c r="D34" s="6" t="n">
        <f aca="false">D17</f>
        <v>-71288237021652</v>
      </c>
      <c r="E34" s="6" t="n">
        <f aca="false">-B17</f>
        <v>45137393742822</v>
      </c>
      <c r="F34" s="0" t="s">
        <v>2</v>
      </c>
      <c r="G34" s="6" t="n">
        <f aca="false">D$7*F$7-H$7*B$7+B11*H11-F11*D11</f>
        <v>2697248134037790</v>
      </c>
    </row>
    <row r="35" customFormat="false" ht="12.8" hidden="false" customHeight="false" outlineLevel="0" collapsed="false">
      <c r="B35" s="0" t="s">
        <v>71</v>
      </c>
      <c r="G35" s="0" t="s">
        <v>72</v>
      </c>
    </row>
    <row r="36" customFormat="false" ht="12.8" hidden="false" customHeight="false" outlineLevel="0" collapsed="false">
      <c r="B36" s="8" t="n">
        <f aca="false" t="array" ref="B36:E39">MINVERSE(B31:E34)</f>
        <v>0.00861525288460689</v>
      </c>
      <c r="C36" s="8" t="n">
        <v>-0.00378771927356423</v>
      </c>
      <c r="D36" s="8" t="n">
        <v>0.0105764993362246</v>
      </c>
      <c r="E36" s="8" t="n">
        <v>-0.0240409137545336</v>
      </c>
      <c r="G36" s="2" t="n">
        <f aca="false" t="array" ref="G36:G39">MMULT(B36:E39,G31:G34)</f>
        <v>261502975177164</v>
      </c>
    </row>
    <row r="37" customFormat="false" ht="12.8" hidden="false" customHeight="false" outlineLevel="0" collapsed="false">
      <c r="B37" s="8" t="n">
        <v>0.0245902612736429</v>
      </c>
      <c r="C37" s="8" t="n">
        <v>0.00375908898148623</v>
      </c>
      <c r="D37" s="8" t="n">
        <v>0.0167020657491246</v>
      </c>
      <c r="E37" s="8" t="n">
        <v>-0.0485823751708034</v>
      </c>
      <c r="G37" s="2" t="n">
        <v>196765966839909</v>
      </c>
    </row>
    <row r="38" customFormat="false" ht="12.8" hidden="false" customHeight="false" outlineLevel="0" collapsed="false">
      <c r="B38" s="8" t="n">
        <v>2.55285226180748E-014</v>
      </c>
      <c r="C38" s="8" t="n">
        <v>-8.35570271054421E-015</v>
      </c>
      <c r="D38" s="8" t="n">
        <v>2.01384444999189E-014</v>
      </c>
      <c r="E38" s="8" t="n">
        <v>-5.58903195362713E-014</v>
      </c>
      <c r="G38" s="2" t="n">
        <v>-27.9999999999999</v>
      </c>
    </row>
    <row r="39" customFormat="false" ht="12.8" hidden="false" customHeight="false" outlineLevel="0" collapsed="false">
      <c r="B39" s="8" t="n">
        <v>5.01968477146828E-014</v>
      </c>
      <c r="C39" s="8" t="n">
        <v>-5.91887140291394E-015</v>
      </c>
      <c r="D39" s="8" t="n">
        <v>3.31766409489865E-014</v>
      </c>
      <c r="E39" s="8" t="n">
        <v>-7.77005706392391E-014</v>
      </c>
      <c r="G39" s="2" t="n">
        <v>-123</v>
      </c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  <c r="G41" s="9" t="n">
        <f aca="false">G25+G26+G37</f>
        <v>886858737029296</v>
      </c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G44" s="10" t="n">
        <v>261502975177163</v>
      </c>
    </row>
    <row r="45" customFormat="false" ht="12.8" hidden="false" customHeight="false" outlineLevel="0" collapsed="false">
      <c r="E45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2" customFormat="false" ht="12.8" hidden="false" customHeight="false" outlineLevel="0" collapsed="false">
      <c r="E52" s="2"/>
    </row>
    <row r="54" customFormat="false" ht="12.8" hidden="false" customHeight="false" outlineLevel="0" collapsed="false">
      <c r="J54" s="3"/>
    </row>
    <row r="59" customFormat="false" ht="12.8" hidden="false" customHeight="false" outlineLevel="0" collapsed="false">
      <c r="N59" s="4"/>
    </row>
    <row r="62" customFormat="false" ht="12.8" hidden="false" customHeight="false" outlineLevel="0" collapsed="false">
      <c r="J62" s="2"/>
    </row>
    <row r="63" customFormat="false" ht="12.8" hidden="false" customHeight="false" outlineLevel="0" collapsed="false">
      <c r="J63" s="2"/>
    </row>
    <row r="64" customFormat="false" ht="12.8" hidden="false" customHeight="false" outlineLevel="0" collapsed="false">
      <c r="J64" s="2"/>
    </row>
    <row r="65" customFormat="false" ht="12.8" hidden="false" customHeight="false" outlineLevel="0" collapsed="false">
      <c r="J65" s="2"/>
    </row>
    <row r="66" customFormat="false" ht="12.8" hidden="false" customHeight="false" outlineLevel="0" collapsed="false">
      <c r="J66" s="2"/>
    </row>
    <row r="67" customFormat="false" ht="12.8" hidden="false" customHeight="false" outlineLevel="0" collapsed="false">
      <c r="J67" s="2"/>
    </row>
    <row r="85" customFormat="false" ht="12.8" hidden="false" customHeight="false" outlineLevel="0" collapsed="false">
      <c r="I85" s="2"/>
    </row>
    <row r="86" customFormat="false" ht="12.8" hidden="false" customHeight="false" outlineLevel="0" collapsed="false">
      <c r="I86" s="2"/>
    </row>
    <row r="87" customFormat="false" ht="12.8" hidden="false" customHeight="false" outlineLevel="0" collapsed="false">
      <c r="I87" s="2"/>
    </row>
    <row r="88" customFormat="false" ht="12.8" hidden="false" customHeight="false" outlineLevel="0" collapsed="false">
      <c r="I88" s="2"/>
    </row>
    <row r="89" customFormat="false" ht="12.8" hidden="false" customHeight="false" outlineLevel="0" collapsed="false">
      <c r="I89" s="2"/>
    </row>
    <row r="90" customFormat="false" ht="12.8" hidden="false" customHeight="false" outlineLevel="0" collapsed="false">
      <c r="I9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2024-01-06T18:23:44Z</dcterms:created>
  <dc:creator/>
  <dc:description/>
  <dc:language>en-US</dc:language>
  <cp:lastModifiedBy/>
  <dcterms:modified xsi:type="dcterms:W3CDTF">2024-01-15T15:39:20Z</dcterms:modified>
  <cp:revision>29</cp:revision>
  <dc:subject/>
  <dc:title/>
</cp:coreProperties>
</file>