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AEE6FB62-0BBA-478F-8E32-A8BAD4A179CE}" xr6:coauthVersionLast="36" xr6:coauthVersionMax="36" xr10:uidLastSave="{00000000-0000-0000-0000-000000000000}"/>
  <bookViews>
    <workbookView xWindow="0" yWindow="0" windowWidth="23040" windowHeight="8544" xr2:uid="{00000000-000D-0000-FFFF-FFFF00000000}"/>
  </bookViews>
  <sheets>
    <sheet name="Лист1" sheetId="1" r:id="rId1"/>
  </sheets>
  <definedNames>
    <definedName name="solver_adj" localSheetId="0" hidden="1">Лист1!$K$7:$L$7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Лист1!$K$7</definedName>
    <definedName name="solver_lhs10" localSheetId="0" hidden="1">Лист1!$M$9</definedName>
    <definedName name="solver_lhs2" localSheetId="0" hidden="1">Лист1!$K$7</definedName>
    <definedName name="solver_lhs3" localSheetId="0" hidden="1">Лист1!$L$7</definedName>
    <definedName name="solver_lhs4" localSheetId="0" hidden="1">Лист1!$L$7</definedName>
    <definedName name="solver_lhs5" localSheetId="0" hidden="1">Лист1!$M$10</definedName>
    <definedName name="solver_lhs6" localSheetId="0" hidden="1">Лист1!$M$10</definedName>
    <definedName name="solver_lhs7" localSheetId="0" hidden="1">Лист1!$M$8</definedName>
    <definedName name="solver_lhs8" localSheetId="0" hidden="1">Лист1!$M$8</definedName>
    <definedName name="solver_lhs9" localSheetId="0" hidden="1">Лист1!$M$9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Лист1!$M$7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2</definedName>
    <definedName name="solver_rel9" localSheetId="0" hidden="1">1</definedName>
    <definedName name="solver_rhs1" localSheetId="0" hidden="1">110</definedName>
    <definedName name="solver_rhs10" localSheetId="0" hidden="1">65</definedName>
    <definedName name="solver_rhs2" localSheetId="0" hidden="1">0</definedName>
    <definedName name="solver_rhs3" localSheetId="0" hidden="1">40</definedName>
    <definedName name="solver_rhs4" localSheetId="0" hidden="1">0</definedName>
    <definedName name="solver_rhs5" localSheetId="0" hidden="1">320</definedName>
    <definedName name="solver_rhs6" localSheetId="0" hidden="1">20</definedName>
    <definedName name="solver_rhs7" localSheetId="0" hidden="1">400</definedName>
    <definedName name="solver_rhs8" localSheetId="0" hidden="1">400</definedName>
    <definedName name="solver_rhs9" localSheetId="0" hidden="1">65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M10" i="1" l="1"/>
  <c r="M9" i="1"/>
  <c r="M8" i="1"/>
  <c r="M7" i="1"/>
  <c r="F9" i="1" l="1"/>
  <c r="E15" i="1"/>
  <c r="I26" i="1"/>
  <c r="C25" i="1"/>
  <c r="F13" i="1"/>
  <c r="I16" i="1"/>
  <c r="I15" i="1"/>
  <c r="K26" i="1"/>
  <c r="J26" i="1"/>
  <c r="M24" i="1"/>
  <c r="L24" i="1"/>
  <c r="K24" i="1"/>
  <c r="J24" i="1"/>
  <c r="I24" i="1"/>
  <c r="I17" i="1"/>
  <c r="F15" i="1"/>
  <c r="C26" i="1"/>
  <c r="F22" i="1"/>
  <c r="E22" i="1"/>
  <c r="E18" i="1"/>
  <c r="G17" i="1"/>
  <c r="E17" i="1"/>
  <c r="E26" i="1" s="1"/>
  <c r="G16" i="1"/>
  <c r="E16" i="1"/>
  <c r="E13" i="1"/>
  <c r="G9" i="1"/>
  <c r="G18" i="1" s="1"/>
  <c r="F18" i="1"/>
  <c r="F27" i="1" s="1"/>
  <c r="E9" i="1"/>
  <c r="G8" i="1"/>
  <c r="I8" i="1" s="1"/>
  <c r="F8" i="1"/>
  <c r="E8" i="1"/>
  <c r="G7" i="1"/>
  <c r="I7" i="1" s="1"/>
  <c r="F7" i="1"/>
  <c r="E7" i="1"/>
  <c r="F17" i="1" s="1"/>
  <c r="G6" i="1"/>
  <c r="G15" i="1" s="1"/>
  <c r="F6" i="1"/>
  <c r="F24" i="1" s="1"/>
  <c r="E6" i="1"/>
  <c r="F4" i="1"/>
  <c r="E4" i="1"/>
  <c r="C16" i="1" s="1"/>
  <c r="E24" i="1" l="1"/>
  <c r="G27" i="1"/>
  <c r="F26" i="1"/>
  <c r="E27" i="1"/>
  <c r="G24" i="1"/>
  <c r="G26" i="1"/>
  <c r="I6" i="1"/>
  <c r="F16" i="1"/>
  <c r="F25" i="1" l="1"/>
  <c r="G25" i="1"/>
  <c r="E25" i="1"/>
</calcChain>
</file>

<file path=xl/sharedStrings.xml><?xml version="1.0" encoding="utf-8"?>
<sst xmlns="http://schemas.openxmlformats.org/spreadsheetml/2006/main" count="44" uniqueCount="13">
  <si>
    <t>cj</t>
  </si>
  <si>
    <t>Cв</t>
  </si>
  <si>
    <t>x1</t>
  </si>
  <si>
    <t>x2</t>
  </si>
  <si>
    <t>A0</t>
  </si>
  <si>
    <t>x3</t>
  </si>
  <si>
    <t>x4</t>
  </si>
  <si>
    <t>x5</t>
  </si>
  <si>
    <t>f</t>
  </si>
  <si>
    <t>d1</t>
  </si>
  <si>
    <t>d2</t>
  </si>
  <si>
    <t>Q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</si>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</sst>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6" borderId="4" xfId="0" applyFont="1" applyFill="1" applyBorder="1" applyAlignment="1"/>
    <xf numFmtId="0" fontId="3" fillId="6" borderId="5" xfId="0" applyFont="1" applyFill="1" applyBorder="1" applyAlignment="1"/>
    <xf numFmtId="0" fontId="3" fillId="7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0" fillId="5" borderId="8" xfId="0" applyFont="1" applyFill="1" applyBorder="1" applyAlignment="1"/>
    <xf numFmtId="0" fontId="3" fillId="5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3" fillId="5" borderId="1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M28"/>
  <sheetViews>
    <sheetView tabSelected="1" topLeftCell="C1" zoomScale="85" zoomScaleNormal="85" workbookViewId="0">
      <selection activeCell="O16" sqref="O16"/>
    </sheetView>
  </sheetViews>
  <sheetFormatPr defaultColWidth="12.6640625" defaultRowHeight="15.75" customHeight="1" x14ac:dyDescent="0.25"/>
  <sheetData>
    <row r="4" spans="3:13" x14ac:dyDescent="0.25">
      <c r="C4" s="1"/>
      <c r="D4" s="2" t="s">
        <v>0</v>
      </c>
      <c r="E4" s="2">
        <f>8</f>
        <v>8</v>
      </c>
      <c r="F4" s="2">
        <f>12</f>
        <v>12</v>
      </c>
      <c r="G4" s="3"/>
    </row>
    <row r="5" spans="3:13" x14ac:dyDescent="0.25">
      <c r="C5" s="4" t="s">
        <v>1</v>
      </c>
      <c r="D5" s="1"/>
      <c r="E5" s="5" t="s">
        <v>2</v>
      </c>
      <c r="F5" s="6" t="s">
        <v>3</v>
      </c>
      <c r="G5" s="2" t="s">
        <v>4</v>
      </c>
    </row>
    <row r="6" spans="3:13" x14ac:dyDescent="0.25">
      <c r="C6" s="4">
        <v>0</v>
      </c>
      <c r="D6" s="2" t="s">
        <v>5</v>
      </c>
      <c r="E6" s="7">
        <f>2</f>
        <v>2</v>
      </c>
      <c r="F6" s="8">
        <f>4</f>
        <v>4</v>
      </c>
      <c r="G6" s="9">
        <f>400</f>
        <v>400</v>
      </c>
      <c r="I6" s="10">
        <f t="shared" ref="I6:I8" si="0">G6/E6</f>
        <v>200</v>
      </c>
      <c r="K6" s="17" t="s">
        <v>2</v>
      </c>
      <c r="L6" s="18" t="s">
        <v>3</v>
      </c>
      <c r="M6" s="19" t="s">
        <v>12</v>
      </c>
    </row>
    <row r="7" spans="3:13" x14ac:dyDescent="0.25">
      <c r="C7" s="4">
        <v>0</v>
      </c>
      <c r="D7" s="5" t="s">
        <v>6</v>
      </c>
      <c r="E7" s="7">
        <f>0.5</f>
        <v>0.5</v>
      </c>
      <c r="F7" s="7">
        <f>0.25</f>
        <v>0.25</v>
      </c>
      <c r="G7" s="7">
        <f>65</f>
        <v>65</v>
      </c>
      <c r="I7" s="10">
        <f t="shared" si="0"/>
        <v>130</v>
      </c>
      <c r="K7" s="20">
        <v>110</v>
      </c>
      <c r="L7" s="21">
        <v>40</v>
      </c>
      <c r="M7" s="22">
        <f>8*K7+12*L7</f>
        <v>1360</v>
      </c>
    </row>
    <row r="8" spans="3:13" x14ac:dyDescent="0.25">
      <c r="C8" s="4">
        <v>0</v>
      </c>
      <c r="D8" s="6" t="s">
        <v>7</v>
      </c>
      <c r="E8" s="7">
        <f>2</f>
        <v>2</v>
      </c>
      <c r="F8" s="8">
        <f>2.5</f>
        <v>2.5</v>
      </c>
      <c r="G8" s="8">
        <f>320</f>
        <v>320</v>
      </c>
      <c r="I8" s="10">
        <f t="shared" si="0"/>
        <v>160</v>
      </c>
      <c r="K8" s="20"/>
      <c r="L8" s="21"/>
      <c r="M8" s="23">
        <f>2*K7+4*L7</f>
        <v>380</v>
      </c>
    </row>
    <row r="9" spans="3:13" x14ac:dyDescent="0.25">
      <c r="C9" s="11"/>
      <c r="D9" s="2" t="s">
        <v>8</v>
      </c>
      <c r="E9" s="7">
        <f>-8</f>
        <v>-8</v>
      </c>
      <c r="F9" s="8">
        <f>-5</f>
        <v>-5</v>
      </c>
      <c r="G9" s="9">
        <f>0</f>
        <v>0</v>
      </c>
      <c r="K9" s="20"/>
      <c r="L9" s="21"/>
      <c r="M9" s="24">
        <f>0.5*K7+0.25*L7</f>
        <v>65</v>
      </c>
    </row>
    <row r="10" spans="3:13" x14ac:dyDescent="0.25">
      <c r="C10" s="12"/>
      <c r="D10" s="12"/>
      <c r="E10" s="4" t="s">
        <v>9</v>
      </c>
      <c r="F10" s="4" t="s">
        <v>10</v>
      </c>
      <c r="G10" s="13" t="s">
        <v>11</v>
      </c>
      <c r="K10" s="25"/>
      <c r="L10" s="26"/>
      <c r="M10" s="27">
        <f>2*K7+2.5*L7</f>
        <v>320</v>
      </c>
    </row>
    <row r="13" spans="3:13" x14ac:dyDescent="0.25">
      <c r="C13" s="1"/>
      <c r="D13" s="2" t="s">
        <v>0</v>
      </c>
      <c r="E13" s="2">
        <f>0</f>
        <v>0</v>
      </c>
      <c r="F13" s="2">
        <f>12</f>
        <v>12</v>
      </c>
      <c r="G13" s="3"/>
    </row>
    <row r="14" spans="3:13" x14ac:dyDescent="0.25">
      <c r="C14" s="4" t="s">
        <v>1</v>
      </c>
      <c r="D14" s="1"/>
      <c r="E14" s="14" t="s">
        <v>6</v>
      </c>
      <c r="F14" s="5" t="s">
        <v>3</v>
      </c>
      <c r="G14" s="2" t="s">
        <v>4</v>
      </c>
    </row>
    <row r="15" spans="3:13" x14ac:dyDescent="0.25">
      <c r="C15" s="4">
        <v>0</v>
      </c>
      <c r="D15" s="2" t="s">
        <v>5</v>
      </c>
      <c r="E15" s="9">
        <f>-2/E7</f>
        <v>-4</v>
      </c>
      <c r="F15" s="7">
        <f>(E7*F6-E6*F7)/E7</f>
        <v>3</v>
      </c>
      <c r="G15" s="9">
        <f>(G6*E7-G7*E6)/E7</f>
        <v>140</v>
      </c>
      <c r="I15" s="10">
        <f>G15/F15</f>
        <v>46.666666666666664</v>
      </c>
    </row>
    <row r="16" spans="3:13" x14ac:dyDescent="0.25">
      <c r="C16" s="4">
        <f>E4</f>
        <v>8</v>
      </c>
      <c r="D16" s="14" t="s">
        <v>2</v>
      </c>
      <c r="E16" s="9">
        <f>1/0.5</f>
        <v>2</v>
      </c>
      <c r="F16" s="7">
        <f>0.25/E7</f>
        <v>0.5</v>
      </c>
      <c r="G16" s="9">
        <f>65/E7</f>
        <v>130</v>
      </c>
      <c r="I16" s="10">
        <f>G16/F16</f>
        <v>260</v>
      </c>
    </row>
    <row r="17" spans="3:13" x14ac:dyDescent="0.25">
      <c r="C17" s="4">
        <v>0</v>
      </c>
      <c r="D17" s="5" t="s">
        <v>7</v>
      </c>
      <c r="E17" s="7">
        <f>-2/E7</f>
        <v>-4</v>
      </c>
      <c r="F17" s="7">
        <f>(E7*F8-E8*F7)/E7</f>
        <v>1.5</v>
      </c>
      <c r="G17" s="7">
        <f>(G8*E7-E8*G7)/E7</f>
        <v>60</v>
      </c>
      <c r="I17" s="10">
        <f>G17/F17</f>
        <v>40</v>
      </c>
    </row>
    <row r="18" spans="3:13" x14ac:dyDescent="0.25">
      <c r="C18" s="11"/>
      <c r="D18" s="2" t="s">
        <v>8</v>
      </c>
      <c r="E18" s="9">
        <f>-E9/E7</f>
        <v>16</v>
      </c>
      <c r="F18" s="7">
        <f>(E7*F9-E9*F7)/E7</f>
        <v>-1</v>
      </c>
      <c r="G18" s="9">
        <f>(G9*E7-E9*G7)/E7</f>
        <v>1040</v>
      </c>
    </row>
    <row r="19" spans="3:13" x14ac:dyDescent="0.25">
      <c r="C19" s="12"/>
      <c r="D19" s="12"/>
      <c r="E19" s="4" t="s">
        <v>9</v>
      </c>
      <c r="F19" s="4" t="s">
        <v>10</v>
      </c>
      <c r="G19" s="13" t="s">
        <v>11</v>
      </c>
    </row>
    <row r="22" spans="3:13" x14ac:dyDescent="0.25">
      <c r="C22" s="1"/>
      <c r="D22" s="2" t="s">
        <v>0</v>
      </c>
      <c r="E22" s="2">
        <f t="shared" ref="E22:F22" si="1">0</f>
        <v>0</v>
      </c>
      <c r="F22" s="2">
        <f t="shared" si="1"/>
        <v>0</v>
      </c>
      <c r="G22" s="3"/>
    </row>
    <row r="23" spans="3:13" x14ac:dyDescent="0.25">
      <c r="C23" s="4" t="s">
        <v>1</v>
      </c>
      <c r="D23" s="1"/>
      <c r="E23" s="14" t="s">
        <v>6</v>
      </c>
      <c r="F23" s="14" t="s">
        <v>7</v>
      </c>
      <c r="G23" s="2" t="s">
        <v>4</v>
      </c>
      <c r="I23" s="16" t="s">
        <v>2</v>
      </c>
      <c r="J23" s="16" t="s">
        <v>3</v>
      </c>
      <c r="K23" s="16" t="s">
        <v>5</v>
      </c>
      <c r="L23" s="16" t="s">
        <v>6</v>
      </c>
      <c r="M23" s="16" t="s">
        <v>7</v>
      </c>
    </row>
    <row r="24" spans="3:13" x14ac:dyDescent="0.25">
      <c r="C24" s="4">
        <v>0</v>
      </c>
      <c r="D24" s="2" t="s">
        <v>5</v>
      </c>
      <c r="E24" s="9">
        <f>(E15*F17-E17*F15)/F17</f>
        <v>4</v>
      </c>
      <c r="F24" s="9">
        <f>-F15/F17</f>
        <v>-2</v>
      </c>
      <c r="G24" s="9">
        <f>(F17*G15-G17*F15)/F17</f>
        <v>20</v>
      </c>
      <c r="I24">
        <f>110</f>
        <v>110</v>
      </c>
      <c r="J24">
        <f>40</f>
        <v>40</v>
      </c>
      <c r="K24">
        <f>20</f>
        <v>20</v>
      </c>
      <c r="L24">
        <f>0</f>
        <v>0</v>
      </c>
      <c r="M24">
        <f>0</f>
        <v>0</v>
      </c>
    </row>
    <row r="25" spans="3:13" x14ac:dyDescent="0.25">
      <c r="C25" s="4">
        <f>8</f>
        <v>8</v>
      </c>
      <c r="D25" s="14" t="s">
        <v>2</v>
      </c>
      <c r="E25" s="9">
        <f>(F17*E16*E17*F16)/F17</f>
        <v>-4</v>
      </c>
      <c r="F25" s="9">
        <f>-F16/F17</f>
        <v>-0.33333333333333331</v>
      </c>
      <c r="G25" s="9">
        <f>(F17*G16-G17*F16)/F17</f>
        <v>110</v>
      </c>
    </row>
    <row r="26" spans="3:13" x14ac:dyDescent="0.25">
      <c r="C26" s="4">
        <f>12</f>
        <v>12</v>
      </c>
      <c r="D26" s="14" t="s">
        <v>3</v>
      </c>
      <c r="E26" s="9">
        <f>E17/F17</f>
        <v>-2.6666666666666665</v>
      </c>
      <c r="F26" s="9">
        <f>1/F17</f>
        <v>0.66666666666666663</v>
      </c>
      <c r="G26" s="9">
        <f>G17/F17</f>
        <v>40</v>
      </c>
      <c r="I26">
        <f>2*I24+4*J24+K24</f>
        <v>400</v>
      </c>
      <c r="J26">
        <f>0.5*I24+0.25*J24+L24</f>
        <v>65</v>
      </c>
      <c r="K26">
        <f>2*I24+2.5*J24+M24</f>
        <v>320</v>
      </c>
    </row>
    <row r="27" spans="3:13" x14ac:dyDescent="0.25">
      <c r="C27" s="11"/>
      <c r="D27" s="2" t="s">
        <v>8</v>
      </c>
      <c r="E27" s="9">
        <f>(F17*E18-E17*F18)/F17</f>
        <v>13.333333333333334</v>
      </c>
      <c r="F27" s="9">
        <f>-F18/F17</f>
        <v>0.66666666666666663</v>
      </c>
      <c r="G27" s="15">
        <f>(F17*G18-G17*F18)/F17</f>
        <v>1080</v>
      </c>
    </row>
    <row r="28" spans="3:13" x14ac:dyDescent="0.25">
      <c r="C28" s="12"/>
      <c r="D28" s="12"/>
      <c r="E28" s="4" t="s">
        <v>9</v>
      </c>
      <c r="F28" s="4" t="s">
        <v>10</v>
      </c>
      <c r="G28" s="1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2024-02-29T14:12:13Z</dcterms:modified>
</cp:coreProperties>
</file>