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Files JuanVi\2. Proyectos\CryoManagerv2\Algotrading reports\"/>
    </mc:Choice>
  </mc:AlternateContent>
  <xr:revisionPtr revIDLastSave="0" documentId="13_ncr:1_{B63346CE-2061-48F2-A941-D1A53CEA37F1}" xr6:coauthVersionLast="47" xr6:coauthVersionMax="47" xr10:uidLastSave="{00000000-0000-0000-0000-000000000000}"/>
  <bookViews>
    <workbookView xWindow="-108" yWindow="-108" windowWidth="30936" windowHeight="18960" activeTab="7" xr2:uid="{00000000-000D-0000-FFFF-FFFF00000000}"/>
  </bookViews>
  <sheets>
    <sheet name="Main" sheetId="2" r:id="rId1"/>
    <sheet name="Strategy A" sheetId="1" r:id="rId2"/>
    <sheet name="Strategy B" sheetId="4" r:id="rId3"/>
    <sheet name="Strategy C" sheetId="5" r:id="rId4"/>
    <sheet name="Strategy D" sheetId="6" r:id="rId5"/>
    <sheet name="Strategy E" sheetId="7" r:id="rId6"/>
    <sheet name="Strategy F" sheetId="8" r:id="rId7"/>
    <sheet name="Strategy F1" sheetId="10" r:id="rId8"/>
    <sheet name="Strategy 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0" i="10" l="1"/>
  <c r="P30" i="10"/>
  <c r="N30" i="10" a="1"/>
  <c r="N30" i="10" s="1"/>
  <c r="G30" i="10"/>
  <c r="F30" i="10"/>
  <c r="D30" i="10" a="1"/>
  <c r="D30" i="10" s="1"/>
  <c r="R28" i="10"/>
  <c r="O28" i="10"/>
  <c r="M28" i="10"/>
  <c r="H28" i="10"/>
  <c r="C28" i="10"/>
  <c r="E28" i="10" s="1"/>
  <c r="S27" i="10"/>
  <c r="R27" i="10"/>
  <c r="O27" i="10"/>
  <c r="M27" i="10"/>
  <c r="I27" i="10"/>
  <c r="H27" i="10"/>
  <c r="E27" i="10"/>
  <c r="C27" i="10"/>
  <c r="S26" i="10"/>
  <c r="R26" i="10"/>
  <c r="O26" i="10"/>
  <c r="M26" i="10"/>
  <c r="I26" i="10"/>
  <c r="H26" i="10"/>
  <c r="E26" i="10"/>
  <c r="C26" i="10"/>
  <c r="S25" i="10"/>
  <c r="R25" i="10"/>
  <c r="O25" i="10"/>
  <c r="M25" i="10"/>
  <c r="I25" i="10"/>
  <c r="H25" i="10"/>
  <c r="E25" i="10"/>
  <c r="C25" i="10"/>
  <c r="S24" i="10"/>
  <c r="R24" i="10"/>
  <c r="O24" i="10"/>
  <c r="M24" i="10"/>
  <c r="I24" i="10"/>
  <c r="H24" i="10"/>
  <c r="E24" i="10"/>
  <c r="C24" i="10"/>
  <c r="S23" i="10"/>
  <c r="R23" i="10"/>
  <c r="O23" i="10"/>
  <c r="M23" i="10"/>
  <c r="I23" i="10"/>
  <c r="H23" i="10"/>
  <c r="E23" i="10"/>
  <c r="C23" i="10"/>
  <c r="S22" i="10"/>
  <c r="R22" i="10"/>
  <c r="O22" i="10"/>
  <c r="M22" i="10"/>
  <c r="I22" i="10"/>
  <c r="H22" i="10"/>
  <c r="E22" i="10"/>
  <c r="C22" i="10"/>
  <c r="S21" i="10"/>
  <c r="R21" i="10"/>
  <c r="O21" i="10"/>
  <c r="M21" i="10"/>
  <c r="I21" i="10"/>
  <c r="H21" i="10"/>
  <c r="E21" i="10"/>
  <c r="C21" i="10"/>
  <c r="S20" i="10"/>
  <c r="R20" i="10"/>
  <c r="O20" i="10"/>
  <c r="M20" i="10"/>
  <c r="I20" i="10"/>
  <c r="H20" i="10"/>
  <c r="E20" i="10"/>
  <c r="C20" i="10"/>
  <c r="S19" i="10"/>
  <c r="R19" i="10"/>
  <c r="O19" i="10"/>
  <c r="M19" i="10"/>
  <c r="I19" i="10"/>
  <c r="H19" i="10"/>
  <c r="E19" i="10"/>
  <c r="C19" i="10"/>
  <c r="S18" i="10"/>
  <c r="R18" i="10"/>
  <c r="O18" i="10"/>
  <c r="M18" i="10"/>
  <c r="I18" i="10"/>
  <c r="H18" i="10"/>
  <c r="E18" i="10"/>
  <c r="C18" i="10"/>
  <c r="S17" i="10"/>
  <c r="S30" i="10" s="1"/>
  <c r="R17" i="10"/>
  <c r="R30" i="10" s="1"/>
  <c r="O17" i="10"/>
  <c r="M17" i="10"/>
  <c r="I17" i="10"/>
  <c r="I30" i="10" s="1"/>
  <c r="H17" i="10"/>
  <c r="H30" i="10" s="1"/>
  <c r="E17" i="10"/>
  <c r="C17" i="10"/>
  <c r="E63" i="2" a="1"/>
  <c r="E63" i="2" s="1"/>
  <c r="F63" i="2" a="1"/>
  <c r="F63" i="2" s="1"/>
  <c r="G63" i="2" a="1"/>
  <c r="G63" i="2" s="1"/>
  <c r="H63" i="2" a="1"/>
  <c r="H63" i="2" s="1"/>
  <c r="D63" i="2" a="1"/>
  <c r="D63" i="2" s="1"/>
  <c r="I52" i="2"/>
  <c r="I63" i="2" s="1" a="1"/>
  <c r="I63" i="2" s="1"/>
  <c r="I64" i="2" s="1"/>
  <c r="I53" i="2"/>
  <c r="I54" i="2"/>
  <c r="I55" i="2"/>
  <c r="I56" i="2"/>
  <c r="I57" i="2"/>
  <c r="I58" i="2"/>
  <c r="I59" i="2"/>
  <c r="I60" i="2"/>
  <c r="I61" i="2"/>
  <c r="I62" i="2"/>
  <c r="I51" i="2"/>
  <c r="I50" i="2"/>
  <c r="M17" i="8"/>
  <c r="C63" i="2" a="1"/>
  <c r="C63" i="2" s="1"/>
  <c r="Q30" i="8"/>
  <c r="P30" i="8"/>
  <c r="N30" i="8" a="1"/>
  <c r="N30" i="8" s="1"/>
  <c r="R28" i="8"/>
  <c r="M28" i="8"/>
  <c r="O28" i="8" s="1"/>
  <c r="S27" i="8"/>
  <c r="R27" i="8"/>
  <c r="O27" i="8"/>
  <c r="M27" i="8"/>
  <c r="S26" i="8"/>
  <c r="R26" i="8"/>
  <c r="O26" i="8"/>
  <c r="M26" i="8"/>
  <c r="S25" i="8"/>
  <c r="R25" i="8"/>
  <c r="O25" i="8"/>
  <c r="M25" i="8"/>
  <c r="S24" i="8"/>
  <c r="R24" i="8"/>
  <c r="O24" i="8"/>
  <c r="M24" i="8"/>
  <c r="S23" i="8"/>
  <c r="R23" i="8"/>
  <c r="O23" i="8"/>
  <c r="M23" i="8"/>
  <c r="S22" i="8"/>
  <c r="R22" i="8"/>
  <c r="O22" i="8"/>
  <c r="M22" i="8"/>
  <c r="S21" i="8"/>
  <c r="R21" i="8"/>
  <c r="O21" i="8"/>
  <c r="M21" i="8"/>
  <c r="S20" i="8"/>
  <c r="R20" i="8"/>
  <c r="O20" i="8"/>
  <c r="M20" i="8"/>
  <c r="S19" i="8"/>
  <c r="R19" i="8"/>
  <c r="O19" i="8"/>
  <c r="M19" i="8"/>
  <c r="S18" i="8"/>
  <c r="R18" i="8"/>
  <c r="O18" i="8"/>
  <c r="M18" i="8"/>
  <c r="S17" i="8"/>
  <c r="S30" i="8" s="1"/>
  <c r="R17" i="8"/>
  <c r="O17" i="8"/>
  <c r="H30" i="8"/>
  <c r="G30" i="8"/>
  <c r="F30" i="8"/>
  <c r="D30" i="8" a="1"/>
  <c r="D30" i="8" s="1"/>
  <c r="J46" i="2" a="1"/>
  <c r="J46" i="2" s="1"/>
  <c r="J35" i="2"/>
  <c r="J36" i="2"/>
  <c r="J37" i="2"/>
  <c r="J38" i="2"/>
  <c r="J39" i="2"/>
  <c r="J40" i="2"/>
  <c r="J41" i="2"/>
  <c r="J42" i="2"/>
  <c r="J43" i="2"/>
  <c r="J44" i="2"/>
  <c r="J45" i="2"/>
  <c r="J34" i="2"/>
  <c r="J33" i="2"/>
  <c r="I28" i="9"/>
  <c r="H28" i="9"/>
  <c r="C28" i="9"/>
  <c r="E28" i="9" s="1"/>
  <c r="I27" i="9"/>
  <c r="H27" i="9"/>
  <c r="E27" i="9"/>
  <c r="C27" i="9"/>
  <c r="I26" i="9"/>
  <c r="H26" i="9"/>
  <c r="E26" i="9"/>
  <c r="C26" i="9"/>
  <c r="I25" i="9"/>
  <c r="H25" i="9"/>
  <c r="E25" i="9"/>
  <c r="C25" i="9"/>
  <c r="I24" i="9"/>
  <c r="H24" i="9"/>
  <c r="E24" i="9"/>
  <c r="C24" i="9"/>
  <c r="I23" i="9"/>
  <c r="H23" i="9"/>
  <c r="E23" i="9"/>
  <c r="C23" i="9"/>
  <c r="I22" i="9"/>
  <c r="H22" i="9"/>
  <c r="E22" i="9"/>
  <c r="C22" i="9"/>
  <c r="I21" i="9"/>
  <c r="H21" i="9"/>
  <c r="E21" i="9"/>
  <c r="C21" i="9"/>
  <c r="I20" i="9"/>
  <c r="H20" i="9"/>
  <c r="E20" i="9"/>
  <c r="C20" i="9"/>
  <c r="I19" i="9"/>
  <c r="H19" i="9"/>
  <c r="E19" i="9"/>
  <c r="C19" i="9"/>
  <c r="I18" i="9"/>
  <c r="H18" i="9"/>
  <c r="E18" i="9"/>
  <c r="C18" i="9"/>
  <c r="I17" i="9"/>
  <c r="H17" i="9"/>
  <c r="E17" i="9"/>
  <c r="C17" i="9"/>
  <c r="I35" i="2"/>
  <c r="I36" i="2"/>
  <c r="I37" i="2"/>
  <c r="I38" i="2"/>
  <c r="I39" i="2"/>
  <c r="I46" i="2" s="1" a="1"/>
  <c r="I46" i="2" s="1"/>
  <c r="I47" i="2" s="1"/>
  <c r="I40" i="2"/>
  <c r="I41" i="2"/>
  <c r="I42" i="2"/>
  <c r="I43" i="2"/>
  <c r="I44" i="2"/>
  <c r="I45" i="2"/>
  <c r="I34" i="2"/>
  <c r="I33" i="2"/>
  <c r="H28" i="8"/>
  <c r="C28" i="8"/>
  <c r="E28" i="8" s="1"/>
  <c r="I27" i="8"/>
  <c r="H27" i="8"/>
  <c r="E27" i="8"/>
  <c r="C27" i="8"/>
  <c r="I26" i="8"/>
  <c r="H26" i="8"/>
  <c r="E26" i="8"/>
  <c r="C26" i="8"/>
  <c r="I25" i="8"/>
  <c r="H25" i="8"/>
  <c r="E25" i="8"/>
  <c r="C25" i="8"/>
  <c r="I24" i="8"/>
  <c r="H24" i="8"/>
  <c r="E24" i="8"/>
  <c r="C24" i="8"/>
  <c r="I23" i="8"/>
  <c r="I30" i="8" s="1"/>
  <c r="H23" i="8"/>
  <c r="E23" i="8"/>
  <c r="C23" i="8"/>
  <c r="I22" i="8"/>
  <c r="H22" i="8"/>
  <c r="E22" i="8"/>
  <c r="C22" i="8"/>
  <c r="I21" i="8"/>
  <c r="H21" i="8"/>
  <c r="E21" i="8"/>
  <c r="C21" i="8"/>
  <c r="I20" i="8"/>
  <c r="H20" i="8"/>
  <c r="E20" i="8"/>
  <c r="C20" i="8"/>
  <c r="I19" i="8"/>
  <c r="H19" i="8"/>
  <c r="E19" i="8"/>
  <c r="C19" i="8"/>
  <c r="I18" i="8"/>
  <c r="H18" i="8"/>
  <c r="E18" i="8"/>
  <c r="C18" i="8"/>
  <c r="I17" i="8"/>
  <c r="H17" i="8"/>
  <c r="E17" i="8"/>
  <c r="C17" i="8"/>
  <c r="H46" i="2" a="1"/>
  <c r="H46" i="2" s="1"/>
  <c r="D46" i="2" a="1"/>
  <c r="D46" i="2" s="1"/>
  <c r="H35" i="2"/>
  <c r="H36" i="2"/>
  <c r="H37" i="2"/>
  <c r="H38" i="2"/>
  <c r="H39" i="2"/>
  <c r="H40" i="2"/>
  <c r="H41" i="2"/>
  <c r="H42" i="2"/>
  <c r="H43" i="2"/>
  <c r="H44" i="2"/>
  <c r="H45" i="2"/>
  <c r="H34" i="2"/>
  <c r="H33" i="2"/>
  <c r="I28" i="7"/>
  <c r="H28" i="7"/>
  <c r="E28" i="7"/>
  <c r="C28" i="7"/>
  <c r="I27" i="7"/>
  <c r="H27" i="7"/>
  <c r="E27" i="7"/>
  <c r="C27" i="7"/>
  <c r="I26" i="7"/>
  <c r="H26" i="7"/>
  <c r="E26" i="7"/>
  <c r="C26" i="7"/>
  <c r="I25" i="7"/>
  <c r="H25" i="7"/>
  <c r="E25" i="7"/>
  <c r="C25" i="7"/>
  <c r="I24" i="7"/>
  <c r="H24" i="7"/>
  <c r="E24" i="7"/>
  <c r="C24" i="7"/>
  <c r="I23" i="7"/>
  <c r="H23" i="7"/>
  <c r="E23" i="7"/>
  <c r="C23" i="7"/>
  <c r="I22" i="7"/>
  <c r="H22" i="7"/>
  <c r="E22" i="7"/>
  <c r="C22" i="7"/>
  <c r="I21" i="7"/>
  <c r="H21" i="7"/>
  <c r="E21" i="7"/>
  <c r="C21" i="7"/>
  <c r="I20" i="7"/>
  <c r="H20" i="7"/>
  <c r="E20" i="7"/>
  <c r="C20" i="7"/>
  <c r="I19" i="7"/>
  <c r="H19" i="7"/>
  <c r="E19" i="7"/>
  <c r="C19" i="7"/>
  <c r="I18" i="7"/>
  <c r="H18" i="7"/>
  <c r="E18" i="7"/>
  <c r="C18" i="7"/>
  <c r="I17" i="7"/>
  <c r="H17" i="7"/>
  <c r="E17" i="7"/>
  <c r="C17" i="7"/>
  <c r="G46" i="2" a="1"/>
  <c r="G46" i="2" s="1"/>
  <c r="G35" i="2"/>
  <c r="G36" i="2"/>
  <c r="G37" i="2"/>
  <c r="G38" i="2"/>
  <c r="G39" i="2"/>
  <c r="G40" i="2"/>
  <c r="G41" i="2"/>
  <c r="G42" i="2"/>
  <c r="G43" i="2"/>
  <c r="G44" i="2"/>
  <c r="G45" i="2"/>
  <c r="G34" i="2"/>
  <c r="G33" i="2"/>
  <c r="H17" i="6"/>
  <c r="I28" i="6"/>
  <c r="H28" i="6"/>
  <c r="E28" i="6"/>
  <c r="C28" i="6"/>
  <c r="I27" i="6"/>
  <c r="H27" i="6"/>
  <c r="E27" i="6"/>
  <c r="C27" i="6"/>
  <c r="I26" i="6"/>
  <c r="H26" i="6"/>
  <c r="E26" i="6"/>
  <c r="C26" i="6"/>
  <c r="I25" i="6"/>
  <c r="H25" i="6"/>
  <c r="E25" i="6"/>
  <c r="C25" i="6"/>
  <c r="I24" i="6"/>
  <c r="H24" i="6"/>
  <c r="E24" i="6"/>
  <c r="C24" i="6"/>
  <c r="I23" i="6"/>
  <c r="H23" i="6"/>
  <c r="E23" i="6"/>
  <c r="C23" i="6"/>
  <c r="I22" i="6"/>
  <c r="H22" i="6"/>
  <c r="E22" i="6"/>
  <c r="C22" i="6"/>
  <c r="I21" i="6"/>
  <c r="H21" i="6"/>
  <c r="E21" i="6"/>
  <c r="C21" i="6"/>
  <c r="I20" i="6"/>
  <c r="H20" i="6"/>
  <c r="E20" i="6"/>
  <c r="C20" i="6"/>
  <c r="I19" i="6"/>
  <c r="H19" i="6"/>
  <c r="E19" i="6"/>
  <c r="C19" i="6"/>
  <c r="I18" i="6"/>
  <c r="H18" i="6"/>
  <c r="E18" i="6"/>
  <c r="C18" i="6"/>
  <c r="I17" i="6"/>
  <c r="E17" i="6"/>
  <c r="C17" i="6"/>
  <c r="F46" i="2" a="1"/>
  <c r="F46" i="2" s="1"/>
  <c r="F35" i="2"/>
  <c r="F36" i="2"/>
  <c r="F37" i="2"/>
  <c r="F38" i="2"/>
  <c r="F39" i="2"/>
  <c r="F40" i="2"/>
  <c r="F41" i="2"/>
  <c r="F42" i="2"/>
  <c r="F43" i="2"/>
  <c r="F44" i="2"/>
  <c r="F45" i="2"/>
  <c r="F34" i="2"/>
  <c r="F33" i="2"/>
  <c r="I28" i="5"/>
  <c r="H28" i="5"/>
  <c r="C28" i="5"/>
  <c r="E28" i="5" s="1"/>
  <c r="I27" i="5"/>
  <c r="H27" i="5"/>
  <c r="E27" i="5"/>
  <c r="C27" i="5"/>
  <c r="I26" i="5"/>
  <c r="H26" i="5"/>
  <c r="E26" i="5"/>
  <c r="C26" i="5"/>
  <c r="I25" i="5"/>
  <c r="H25" i="5"/>
  <c r="E25" i="5"/>
  <c r="C25" i="5"/>
  <c r="I24" i="5"/>
  <c r="H24" i="5"/>
  <c r="E24" i="5"/>
  <c r="C24" i="5"/>
  <c r="I23" i="5"/>
  <c r="H23" i="5"/>
  <c r="E23" i="5"/>
  <c r="C23" i="5"/>
  <c r="I22" i="5"/>
  <c r="H22" i="5"/>
  <c r="E22" i="5"/>
  <c r="C22" i="5"/>
  <c r="I21" i="5"/>
  <c r="H21" i="5"/>
  <c r="E21" i="5"/>
  <c r="C21" i="5"/>
  <c r="I20" i="5"/>
  <c r="H20" i="5"/>
  <c r="E20" i="5"/>
  <c r="C20" i="5"/>
  <c r="I19" i="5"/>
  <c r="H19" i="5"/>
  <c r="E19" i="5"/>
  <c r="C19" i="5"/>
  <c r="I18" i="5"/>
  <c r="H18" i="5"/>
  <c r="E18" i="5"/>
  <c r="C18" i="5"/>
  <c r="I17" i="5"/>
  <c r="H17" i="5"/>
  <c r="E17" i="5"/>
  <c r="C17" i="5"/>
  <c r="C46" i="2" a="1"/>
  <c r="C46" i="2" s="1"/>
  <c r="C18" i="1"/>
  <c r="C19" i="1"/>
  <c r="C20" i="1"/>
  <c r="C21" i="1"/>
  <c r="C22" i="1"/>
  <c r="C23" i="1"/>
  <c r="C24" i="1"/>
  <c r="C25" i="1"/>
  <c r="C26" i="1"/>
  <c r="E26" i="1" s="1"/>
  <c r="C27" i="1"/>
  <c r="C28" i="1"/>
  <c r="C17" i="1"/>
  <c r="C18" i="4"/>
  <c r="C19" i="4"/>
  <c r="C20" i="4"/>
  <c r="C21" i="4"/>
  <c r="C22" i="4"/>
  <c r="C23" i="4"/>
  <c r="C24" i="4"/>
  <c r="C25" i="4"/>
  <c r="C26" i="4"/>
  <c r="C27" i="4"/>
  <c r="C28" i="4"/>
  <c r="C17" i="4"/>
  <c r="E35" i="2"/>
  <c r="E36" i="2"/>
  <c r="E37" i="2"/>
  <c r="E38" i="2"/>
  <c r="E39" i="2"/>
  <c r="E40" i="2"/>
  <c r="E41" i="2"/>
  <c r="E42" i="2"/>
  <c r="E43" i="2"/>
  <c r="E44" i="2"/>
  <c r="E45" i="2"/>
  <c r="E34" i="2"/>
  <c r="E46" i="2" s="1" a="1"/>
  <c r="E46" i="2" s="1"/>
  <c r="E33" i="2"/>
  <c r="D33" i="2"/>
  <c r="H18" i="4"/>
  <c r="H19" i="4"/>
  <c r="H20" i="4"/>
  <c r="H21" i="4"/>
  <c r="H22" i="4"/>
  <c r="H23" i="4"/>
  <c r="H24" i="4"/>
  <c r="H25" i="4"/>
  <c r="H26" i="4"/>
  <c r="H27" i="4"/>
  <c r="H28" i="4"/>
  <c r="H17" i="4"/>
  <c r="I28" i="4"/>
  <c r="E28" i="4"/>
  <c r="I27" i="4"/>
  <c r="E27" i="4"/>
  <c r="I26" i="4"/>
  <c r="E26" i="4"/>
  <c r="I25" i="4"/>
  <c r="E25" i="4"/>
  <c r="I24" i="4"/>
  <c r="E24" i="4"/>
  <c r="I23" i="4"/>
  <c r="E23" i="4"/>
  <c r="I22" i="4"/>
  <c r="E22" i="4"/>
  <c r="I21" i="4"/>
  <c r="E21" i="4"/>
  <c r="I20" i="4"/>
  <c r="E20" i="4"/>
  <c r="I19" i="4"/>
  <c r="E19" i="4"/>
  <c r="I18" i="4"/>
  <c r="E18" i="4"/>
  <c r="I17" i="4"/>
  <c r="E17" i="4"/>
  <c r="D37" i="2"/>
  <c r="D38" i="2"/>
  <c r="D39" i="2"/>
  <c r="D40" i="2"/>
  <c r="D41" i="2"/>
  <c r="D42" i="2"/>
  <c r="D43" i="2"/>
  <c r="D44" i="2"/>
  <c r="D45" i="2"/>
  <c r="D35" i="2"/>
  <c r="D36" i="2"/>
  <c r="D34" i="2"/>
  <c r="I18" i="1"/>
  <c r="I19" i="1"/>
  <c r="I20" i="1"/>
  <c r="I21" i="1"/>
  <c r="I22" i="1"/>
  <c r="I23" i="1"/>
  <c r="I24" i="1"/>
  <c r="I25" i="1"/>
  <c r="I26" i="1"/>
  <c r="I27" i="1"/>
  <c r="I28" i="1"/>
  <c r="I17" i="1"/>
  <c r="H18" i="1"/>
  <c r="H19" i="1"/>
  <c r="H20" i="1"/>
  <c r="H21" i="1"/>
  <c r="H22" i="1"/>
  <c r="H23" i="1"/>
  <c r="H24" i="1"/>
  <c r="H25" i="1"/>
  <c r="H26" i="1"/>
  <c r="H27" i="1"/>
  <c r="H28" i="1"/>
  <c r="H17" i="1"/>
  <c r="E18" i="1"/>
  <c r="E19" i="1"/>
  <c r="E20" i="1"/>
  <c r="E21" i="1"/>
  <c r="E22" i="1"/>
  <c r="E23" i="1"/>
  <c r="E24" i="1"/>
  <c r="E25" i="1"/>
  <c r="E27" i="1"/>
  <c r="E28" i="1"/>
  <c r="E17" i="1"/>
  <c r="R30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<sst xmlns="http://schemas.openxmlformats.org/spreadsheetml/2006/main" count="320" uniqueCount="52">
  <si>
    <t>Month</t>
  </si>
  <si>
    <t>Market return</t>
  </si>
  <si>
    <t>Bot return</t>
  </si>
  <si>
    <t>Beat market?</t>
  </si>
  <si>
    <t>Number of trades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</si>
  <si>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</si>
  <si>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</si>
  <si>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</si>
  <si>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</si>
  <si>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</si>
  <si>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</si>
  <si>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</si>
  <si>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</si>
  <si>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</si>
  <si>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</si>
  <si>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</si>
  <si>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</si>
  <si>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Loosing</t>
  </si>
  <si>
    <t>Winning</t>
  </si>
  <si>
    <t>Accuracy</t>
  </si>
  <si>
    <t>Buy conditions</t>
  </si>
  <si>
    <t>Last candle closed above alligator teeth</t>
  </si>
  <si>
    <t>Alligator lips below alligator teeth</t>
  </si>
  <si>
    <t>Sell conditions</t>
  </si>
  <si>
    <t>Price crosses teeth downward</t>
  </si>
  <si>
    <t>Timeframe</t>
  </si>
  <si>
    <t>5m</t>
  </si>
  <si>
    <t>15m</t>
  </si>
  <si>
    <t>Aggregated</t>
  </si>
  <si>
    <t>30m</t>
  </si>
  <si>
    <t>Strat. E</t>
  </si>
  <si>
    <t>Price crosses lips downward</t>
  </si>
  <si>
    <t>Strat. A</t>
  </si>
  <si>
    <t>Strat. B</t>
  </si>
  <si>
    <t>Strat. C</t>
  </si>
  <si>
    <t>Strat. D</t>
  </si>
  <si>
    <t>"Original strategy"</t>
  </si>
  <si>
    <t>Strat. F</t>
  </si>
  <si>
    <t>OR</t>
  </si>
  <si>
    <t>Last candle close above lips</t>
  </si>
  <si>
    <t>lips above teeth</t>
  </si>
  <si>
    <t>teeth above jaws</t>
  </si>
  <si>
    <t>For Jan 2021 MANAUSDT this strat sucks</t>
  </si>
  <si>
    <t>SOLUSDT</t>
  </si>
  <si>
    <t>Alligator lips above alligator teeth</t>
  </si>
  <si>
    <t>Strat. G</t>
  </si>
  <si>
    <t>BTCUSD</t>
  </si>
  <si>
    <t>BTCUSDT</t>
  </si>
  <si>
    <t>%</t>
  </si>
  <si>
    <t xml:space="preserve">AND </t>
  </si>
  <si>
    <t>Price &gt; 25 period moving average (close)</t>
  </si>
  <si>
    <t>Strat.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</si>
</sst>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%"/>
    <numFmt numFmtId="176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9" fontId="0" fillId="0" borderId="0" xfId="1" applyFon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9" fontId="5" fillId="0" borderId="0" xfId="1" applyFont="1"/>
    <xf numFmtId="165" fontId="0" fillId="0" borderId="0" xfId="0" applyNumberFormat="1"/>
    <xf numFmtId="10" fontId="0" fillId="2" borderId="0" xfId="0" applyNumberFormat="1" applyFill="1"/>
    <xf numFmtId="0" fontId="0" fillId="2" borderId="0" xfId="0" applyFill="1"/>
    <xf numFmtId="165" fontId="0" fillId="0" borderId="0" xfId="1" applyNumberFormat="1" applyFont="1"/>
    <xf numFmtId="176" fontId="0" fillId="0" borderId="0" xfId="0" applyNumberFormat="1"/>
  </cellXfs>
  <cellStyles count="2">
    <cellStyle name="Normal" xfId="0" builtinId="0"/>
    <cellStyle name="Percent" xfId="1" builtinId="5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F109-0CEA-44B4-935E-B959B821898E}">
  <dimension ref="B32:K64"/>
  <sheetViews>
    <sheetView topLeftCell="A26" workbookViewId="0">
      <selection activeCell="I43" sqref="C43:I43"/>
    </sheetView>
  </sheetViews>
  <sheetFormatPr defaultRowHeight="14.4" x14ac:dyDescent="0.3"/>
  <cols>
    <col min="2" max="2" width="13" customWidth="1"/>
    <col min="3" max="3" width="15.6640625" customWidth="1"/>
    <col min="4" max="4" width="9.6640625" bestFit="1" customWidth="1"/>
    <col min="5" max="6" width="9.5546875" bestFit="1" customWidth="1"/>
    <col min="7" max="7" width="9.6640625" bestFit="1" customWidth="1"/>
    <col min="9" max="9" width="11.33203125" customWidth="1"/>
    <col min="11" max="11" width="10" bestFit="1" customWidth="1"/>
  </cols>
  <sheetData>
    <row r="32" spans="2:2" x14ac:dyDescent="0.3">
      <c r="B32" s="1" t="s">
        <v>43</v>
      </c>
    </row>
    <row r="33" spans="2:11" x14ac:dyDescent="0.3">
      <c r="B33" s="1" t="s">
        <v>0</v>
      </c>
      <c r="C33" s="1" t="s">
        <v>1</v>
      </c>
      <c r="D33" s="1" t="str">
        <f>'Strategy A'!B2</f>
        <v>Strat. A</v>
      </c>
      <c r="E33" s="1" t="str">
        <f>'Strategy B'!B2</f>
        <v>Strat. B</v>
      </c>
      <c r="F33" s="1" t="str">
        <f>'Strategy C'!B2</f>
        <v>Strat. C</v>
      </c>
      <c r="G33" s="1" t="str">
        <f>'Strategy D'!B2</f>
        <v>Strat. D</v>
      </c>
      <c r="H33" s="1" t="str">
        <f>'Strategy E'!B2</f>
        <v>Strat. E</v>
      </c>
      <c r="I33" s="1" t="str">
        <f>'Strategy F'!B2</f>
        <v>Strat. F</v>
      </c>
      <c r="J33" s="1" t="str">
        <f>'Strategy G'!B2</f>
        <v>Strat. G</v>
      </c>
    </row>
    <row r="34" spans="2:11" x14ac:dyDescent="0.3">
      <c r="B34" t="s">
        <v>5</v>
      </c>
      <c r="C34" s="4">
        <v>1.8211999999999999</v>
      </c>
      <c r="D34" s="11">
        <f>'Strategy A'!D17</f>
        <v>0.32229999999999998</v>
      </c>
      <c r="E34" s="11">
        <f>'Strategy B'!D17</f>
        <v>0.7087</v>
      </c>
      <c r="F34" s="8">
        <f>'Strategy C'!D17</f>
        <v>0.3337</v>
      </c>
      <c r="G34" s="11">
        <f>'Strategy D'!D17</f>
        <v>-0.21</v>
      </c>
      <c r="H34" s="11">
        <f>'Strategy E'!D17</f>
        <v>-0.32050000000000001</v>
      </c>
      <c r="I34" s="11">
        <f>'Strategy F'!D17</f>
        <v>1.1172</v>
      </c>
      <c r="J34" s="3">
        <f>'Strategy G'!D17</f>
        <v>1.0696000000000001</v>
      </c>
    </row>
    <row r="35" spans="2:11" x14ac:dyDescent="0.3">
      <c r="B35" t="s">
        <v>6</v>
      </c>
      <c r="C35" s="4">
        <v>2.0777999999999999</v>
      </c>
      <c r="D35" s="11">
        <f>'Strategy A'!D18</f>
        <v>0.90639999999999998</v>
      </c>
      <c r="E35" s="11">
        <f>'Strategy B'!D18</f>
        <v>2.4700000000000002</v>
      </c>
      <c r="F35" s="8">
        <f>'Strategy C'!D18</f>
        <v>1.7647999999999999</v>
      </c>
      <c r="G35" s="11">
        <f>'Strategy D'!D18</f>
        <v>0.76829999999999998</v>
      </c>
      <c r="H35" s="11">
        <f>'Strategy E'!D18</f>
        <v>0.89259999999999995</v>
      </c>
      <c r="I35" s="11">
        <f>'Strategy F'!D18</f>
        <v>3.2486999999999999</v>
      </c>
      <c r="J35" s="3">
        <f>'Strategy G'!D18</f>
        <v>1.7678</v>
      </c>
    </row>
    <row r="36" spans="2:11" x14ac:dyDescent="0.3">
      <c r="B36" t="s">
        <v>7</v>
      </c>
      <c r="C36" s="4">
        <v>0.48</v>
      </c>
      <c r="D36" s="11">
        <f>'Strategy A'!D19</f>
        <v>0.71899999999999997</v>
      </c>
      <c r="E36" s="11">
        <f>'Strategy B'!D19</f>
        <v>0.24740000000000001</v>
      </c>
      <c r="F36" s="8">
        <f>'Strategy C'!D19</f>
        <v>0.24959999999999999</v>
      </c>
      <c r="G36" s="11">
        <f>'Strategy D'!D19</f>
        <v>0.4677</v>
      </c>
      <c r="H36" s="11">
        <f>'Strategy E'!D19</f>
        <v>5.1440000000000001E-3</v>
      </c>
      <c r="I36" s="11">
        <f>'Strategy F'!D19</f>
        <v>0.66249999999999998</v>
      </c>
      <c r="J36" s="3">
        <f>'Strategy G'!D19</f>
        <v>0.51659999999999995</v>
      </c>
    </row>
    <row r="37" spans="2:11" x14ac:dyDescent="0.3">
      <c r="B37" t="s">
        <v>8</v>
      </c>
      <c r="C37" s="4">
        <v>1.18</v>
      </c>
      <c r="D37" s="11">
        <f>'Strategy A'!D20</f>
        <v>0.48330000000000001</v>
      </c>
      <c r="E37" s="11">
        <f>'Strategy B'!D20</f>
        <v>0.18429999999999999</v>
      </c>
      <c r="F37" s="8">
        <f>'Strategy C'!D20</f>
        <v>-7.3400000000000007E-2</v>
      </c>
      <c r="G37" s="11">
        <f>'Strategy D'!D20</f>
        <v>2.1600000000000001E-2</v>
      </c>
      <c r="H37" s="11">
        <f>'Strategy E'!D20</f>
        <v>-0.33779999999999999</v>
      </c>
      <c r="I37" s="11">
        <f>'Strategy F'!D20</f>
        <v>0.18709999999999999</v>
      </c>
      <c r="J37" s="3">
        <f>'Strategy G'!D20</f>
        <v>-0.14005999999999999</v>
      </c>
    </row>
    <row r="38" spans="2:11" x14ac:dyDescent="0.3">
      <c r="B38" t="s">
        <v>9</v>
      </c>
      <c r="C38" s="4">
        <v>-0.23</v>
      </c>
      <c r="D38" s="11">
        <f>'Strategy A'!D21</f>
        <v>-0.28089999999999998</v>
      </c>
      <c r="E38" s="11">
        <f>'Strategy B'!D21</f>
        <v>8.2199999999999995E-2</v>
      </c>
      <c r="F38" s="8">
        <f>'Strategy C'!D21</f>
        <v>-2.2100000000000002E-2</v>
      </c>
      <c r="G38" s="11">
        <f>'Strategy D'!D21</f>
        <v>0.28189999999999998</v>
      </c>
      <c r="H38" s="11">
        <f>'Strategy E'!D21</f>
        <v>-0.28120000000000001</v>
      </c>
      <c r="I38" s="11">
        <f>'Strategy F'!D21</f>
        <v>-0.1193</v>
      </c>
      <c r="J38" s="3">
        <f>'Strategy G'!D21</f>
        <v>-7.1800000000000003E-2</v>
      </c>
    </row>
    <row r="39" spans="2:11" x14ac:dyDescent="0.3">
      <c r="B39" t="s">
        <v>10</v>
      </c>
      <c r="C39" s="4">
        <v>8.4000000000000005E-2</v>
      </c>
      <c r="D39" s="11">
        <f>'Strategy A'!D22</f>
        <v>-0.26400000000000001</v>
      </c>
      <c r="E39" s="11">
        <f>'Strategy B'!D22</f>
        <v>-1.8499999999999999E-2</v>
      </c>
      <c r="F39" s="8">
        <f>'Strategy C'!D22</f>
        <v>-0.1188</v>
      </c>
      <c r="G39" s="11">
        <f>'Strategy D'!D22</f>
        <v>0.22539999999999999</v>
      </c>
      <c r="H39" s="11">
        <f>'Strategy E'!D22</f>
        <v>-0.22800000000000001</v>
      </c>
      <c r="I39" s="11">
        <f>'Strategy F'!D22</f>
        <v>-5.9200000000000003E-2</v>
      </c>
      <c r="J39" s="3">
        <f>'Strategy G'!D22</f>
        <v>-0.2626</v>
      </c>
      <c r="K39" s="5"/>
    </row>
    <row r="40" spans="2:11" x14ac:dyDescent="0.3">
      <c r="B40" t="s">
        <v>11</v>
      </c>
      <c r="C40" s="4">
        <v>3.4700000000000002E-2</v>
      </c>
      <c r="D40" s="11">
        <f>'Strategy A'!D23</f>
        <v>-3.5000000000000003E-2</v>
      </c>
      <c r="E40" s="11">
        <f>'Strategy B'!D23</f>
        <v>0.15920000000000001</v>
      </c>
      <c r="F40" s="8">
        <f>'Strategy C'!D23</f>
        <v>6.8599999999999994E-2</v>
      </c>
      <c r="G40" s="11">
        <f>'Strategy D'!D23</f>
        <v>-7.6700000000000004E-2</v>
      </c>
      <c r="H40" s="11">
        <f>'Strategy E'!D23</f>
        <v>-0.108</v>
      </c>
      <c r="I40" s="11">
        <f>'Strategy F'!D23</f>
        <v>5.7299999999999997E-2</v>
      </c>
      <c r="J40" s="3">
        <f>'Strategy G'!D23</f>
        <v>-6.4900000000000001E-3</v>
      </c>
      <c r="K40" s="5"/>
    </row>
    <row r="41" spans="2:11" x14ac:dyDescent="0.3">
      <c r="B41" t="s">
        <v>12</v>
      </c>
      <c r="C41" s="4">
        <v>1.9466000000000001</v>
      </c>
      <c r="D41" s="11">
        <f>'Strategy A'!D24</f>
        <v>-0.13</v>
      </c>
      <c r="E41" s="11">
        <f>'Strategy B'!D24</f>
        <v>0.21879999999999999</v>
      </c>
      <c r="F41" s="8">
        <f>'Strategy C'!D24</f>
        <v>0.70540000000000003</v>
      </c>
      <c r="G41" s="11">
        <f>'Strategy D'!D24</f>
        <v>0.34678999999999999</v>
      </c>
      <c r="H41" s="11">
        <f>'Strategy E'!D24</f>
        <v>-0.34298000000000001</v>
      </c>
      <c r="I41" s="11">
        <f>'Strategy F'!D24</f>
        <v>0.38669999999999999</v>
      </c>
      <c r="J41" s="3">
        <f>'Strategy G'!D24</f>
        <v>0.56740000000000002</v>
      </c>
      <c r="K41" s="4"/>
    </row>
    <row r="42" spans="2:11" x14ac:dyDescent="0.3">
      <c r="B42" t="s">
        <v>13</v>
      </c>
      <c r="C42" s="4">
        <v>0.30830000000000002</v>
      </c>
      <c r="D42" s="11">
        <f>'Strategy A'!D25</f>
        <v>0.26740000000000003</v>
      </c>
      <c r="E42" s="11">
        <f>'Strategy B'!D25</f>
        <v>0.20330000000000001</v>
      </c>
      <c r="F42" s="8">
        <f>'Strategy C'!D25</f>
        <v>7.4899999999999994E-2</v>
      </c>
      <c r="G42" s="11">
        <f>'Strategy D'!D25</f>
        <v>0.27100000000000002</v>
      </c>
      <c r="H42" s="11">
        <f>'Strategy E'!D25</f>
        <v>-0.37819999999999998</v>
      </c>
      <c r="I42" s="11">
        <f>'Strategy F'!D25</f>
        <v>0.16289999999999999</v>
      </c>
      <c r="J42" s="3">
        <f>'Strategy G'!D25</f>
        <v>0.13013</v>
      </c>
    </row>
    <row r="43" spans="2:11" x14ac:dyDescent="0.3">
      <c r="B43" t="s">
        <v>14</v>
      </c>
      <c r="C43" s="4">
        <v>0.43230000000000002</v>
      </c>
      <c r="D43" s="11">
        <f>'Strategy A'!D26</f>
        <v>-0.08</v>
      </c>
      <c r="E43" s="11">
        <f>'Strategy B'!D26</f>
        <v>-0.1963</v>
      </c>
      <c r="F43" s="8">
        <f>'Strategy C'!D26</f>
        <v>-9.1399999999999995E-2</v>
      </c>
      <c r="G43" s="11">
        <f>'Strategy D'!D26</f>
        <v>7.3899999999999993E-2</v>
      </c>
      <c r="H43" s="11">
        <f>'Strategy E'!D26</f>
        <v>-0.32350000000000001</v>
      </c>
      <c r="I43" s="11">
        <f>'Strategy F'!D26</f>
        <v>-0.14940000000000001</v>
      </c>
      <c r="J43" s="3">
        <f>'Strategy G'!D26</f>
        <v>8.7090000000000001E-2</v>
      </c>
      <c r="K43" s="6"/>
    </row>
    <row r="44" spans="2:11" x14ac:dyDescent="0.3">
      <c r="B44" t="s">
        <v>15</v>
      </c>
      <c r="C44" s="4">
        <v>2.98E-2</v>
      </c>
      <c r="D44" s="11">
        <f>'Strategy A'!D27</f>
        <v>0.06</v>
      </c>
      <c r="E44" s="11">
        <f>'Strategy B'!D27</f>
        <v>9.9000000000000008E-3</v>
      </c>
      <c r="F44" s="8">
        <f>'Strategy C'!D27</f>
        <v>9.8400000000000001E-2</v>
      </c>
      <c r="G44" s="11">
        <f>'Strategy D'!D27</f>
        <v>-9.7500000000000003E-2</v>
      </c>
      <c r="H44" s="11">
        <f>'Strategy E'!D27</f>
        <v>-0.1759</v>
      </c>
      <c r="I44" s="11">
        <f>'Strategy F'!D27</f>
        <v>4.5499999999999999E-2</v>
      </c>
      <c r="J44" s="3">
        <f>'Strategy G'!D27</f>
        <v>3.1399999999999997E-2</v>
      </c>
    </row>
    <row r="45" spans="2:11" x14ac:dyDescent="0.3">
      <c r="B45" t="s">
        <v>16</v>
      </c>
      <c r="D45" s="3">
        <f>'Strategy A'!D28</f>
        <v>0</v>
      </c>
      <c r="E45" s="3">
        <f>'Strategy B'!D28</f>
        <v>0</v>
      </c>
      <c r="F45" s="5">
        <f>'Strategy C'!D28</f>
        <v>0</v>
      </c>
      <c r="G45">
        <f>'Strategy D'!D28</f>
        <v>0</v>
      </c>
      <c r="H45">
        <f>'Strategy E'!D28</f>
        <v>0</v>
      </c>
      <c r="I45">
        <f>'Strategy F'!D28</f>
        <v>0</v>
      </c>
      <c r="J45" s="3">
        <f>'Strategy G'!D28</f>
        <v>0</v>
      </c>
    </row>
    <row r="46" spans="2:11" x14ac:dyDescent="0.3">
      <c r="B46" s="1" t="s">
        <v>28</v>
      </c>
      <c r="C46" s="7" cm="1">
        <f t="array" ref="C46">PRODUCT(1+C34:C44)-1</f>
        <v>136.57589325012282</v>
      </c>
      <c r="D46" s="7" cm="1">
        <f t="array" ref="D46">PRODUCT(1+D34:D44)-1</f>
        <v>2.5299614708764948</v>
      </c>
      <c r="E46" s="7" cm="1">
        <f t="array" ref="E46">PRODUCT(1+E34:E44)-1</f>
        <v>11.838008887236807</v>
      </c>
      <c r="F46" s="7" cm="1">
        <f t="array" ref="F46">PRODUCT(1+F34:F44)-1</f>
        <v>6.1927814904336689</v>
      </c>
      <c r="G46" s="7" cm="1">
        <f t="array" ref="G46">PRODUCT(1+G34:G44)-1</f>
        <v>4.0400235110072575</v>
      </c>
      <c r="H46" s="7" cm="1">
        <f t="array" ref="H46">PRODUCT(1+H34:H44)-1</f>
        <v>-0.90349873561359773</v>
      </c>
      <c r="I46" s="7" cm="1">
        <f t="array" ref="I46">PRODUCT(1+I34:I44)-1</f>
        <v>21.303075259799929</v>
      </c>
      <c r="J46" s="7" cm="1">
        <f t="array" ref="J46">PRODUCT(1+J34:J44)-1</f>
        <v>9.0896972950711792</v>
      </c>
    </row>
    <row r="47" spans="2:11" x14ac:dyDescent="0.3">
      <c r="B47" t="s">
        <v>48</v>
      </c>
      <c r="I47" s="8">
        <f>I46/C46</f>
        <v>0.15597976152926074</v>
      </c>
    </row>
    <row r="49" spans="2:9" x14ac:dyDescent="0.3">
      <c r="B49" s="1" t="s">
        <v>47</v>
      </c>
    </row>
    <row r="50" spans="2:9" x14ac:dyDescent="0.3">
      <c r="B50" s="1" t="s">
        <v>0</v>
      </c>
      <c r="C50" s="1" t="s">
        <v>1</v>
      </c>
      <c r="I50" s="1" t="str">
        <f>'Strategy F'!B2</f>
        <v>Strat. F</v>
      </c>
    </row>
    <row r="51" spans="2:9" x14ac:dyDescent="0.3">
      <c r="B51" t="s">
        <v>5</v>
      </c>
      <c r="C51" s="4">
        <v>0.14415</v>
      </c>
      <c r="I51">
        <f>'Strategy F'!N17</f>
        <v>0.24099999999999999</v>
      </c>
    </row>
    <row r="52" spans="2:9" x14ac:dyDescent="0.3">
      <c r="B52" t="s">
        <v>6</v>
      </c>
      <c r="C52" s="4">
        <v>0.3639</v>
      </c>
      <c r="I52">
        <f>'Strategy F'!N18</f>
        <v>-2.6800000000000001E-2</v>
      </c>
    </row>
    <row r="53" spans="2:9" x14ac:dyDescent="0.3">
      <c r="B53" t="s">
        <v>7</v>
      </c>
      <c r="C53" s="4">
        <v>0.3014</v>
      </c>
      <c r="I53">
        <f>'Strategy F'!N19</f>
        <v>0.1893</v>
      </c>
    </row>
    <row r="54" spans="2:9" x14ac:dyDescent="0.3">
      <c r="B54" t="s">
        <v>8</v>
      </c>
      <c r="C54" s="4">
        <v>-1.3140000000000001E-2</v>
      </c>
      <c r="I54">
        <f>'Strategy F'!N20</f>
        <v>-2.3099999999999999E-2</v>
      </c>
    </row>
    <row r="55" spans="2:9" x14ac:dyDescent="0.3">
      <c r="B55" t="s">
        <v>9</v>
      </c>
      <c r="C55" s="4">
        <v>-0.35420000000000001</v>
      </c>
      <c r="I55">
        <f>'Strategy F'!N21</f>
        <v>-0.1288</v>
      </c>
    </row>
    <row r="56" spans="2:9" x14ac:dyDescent="0.3">
      <c r="B56" t="s">
        <v>10</v>
      </c>
      <c r="C56" s="4">
        <v>-5.9200000000000003E-2</v>
      </c>
      <c r="I56">
        <f>'Strategy F'!N22</f>
        <v>4.5659999999999999E-2</v>
      </c>
    </row>
    <row r="57" spans="2:9" x14ac:dyDescent="0.3">
      <c r="B57" t="s">
        <v>11</v>
      </c>
      <c r="C57" s="4">
        <v>0.18310000000000001</v>
      </c>
      <c r="I57">
        <f>'Strategy F'!N23</f>
        <v>9.0310000000000001E-2</v>
      </c>
    </row>
    <row r="58" spans="2:9" x14ac:dyDescent="0.3">
      <c r="B58" t="s">
        <v>12</v>
      </c>
      <c r="C58" s="4">
        <v>0.13600000000000001</v>
      </c>
      <c r="I58">
        <f>'Strategy F'!N24</f>
        <v>5.7700000000000001E-2</v>
      </c>
    </row>
    <row r="59" spans="2:9" x14ac:dyDescent="0.3">
      <c r="B59" t="s">
        <v>13</v>
      </c>
      <c r="C59" s="4">
        <v>-7.0800000000000002E-2</v>
      </c>
      <c r="I59">
        <f>'Strategy F'!N25</f>
        <v>-6.2199999999999998E-2</v>
      </c>
    </row>
    <row r="60" spans="2:9" x14ac:dyDescent="0.3">
      <c r="B60" t="s">
        <v>14</v>
      </c>
      <c r="C60" s="4">
        <v>0.3987</v>
      </c>
      <c r="I60">
        <f>'Strategy F'!N26</f>
        <v>8.6999999999999994E-2</v>
      </c>
    </row>
    <row r="61" spans="2:9" x14ac:dyDescent="0.3">
      <c r="B61" t="s">
        <v>15</v>
      </c>
      <c r="C61" s="4">
        <v>-7.0949999999999999E-2</v>
      </c>
      <c r="I61">
        <f>'Strategy F'!N27</f>
        <v>-0.1022</v>
      </c>
    </row>
    <row r="62" spans="2:9" x14ac:dyDescent="0.3">
      <c r="B62" t="s">
        <v>16</v>
      </c>
      <c r="I62">
        <f>'Strategy F'!N28</f>
        <v>0</v>
      </c>
    </row>
    <row r="63" spans="2:9" x14ac:dyDescent="0.3">
      <c r="B63" s="1" t="s">
        <v>28</v>
      </c>
      <c r="C63" s="7" cm="1">
        <f t="array" ref="C63">PRODUCT(1+C51:C61)-1</f>
        <v>0.97605870162852626</v>
      </c>
      <c r="D63" cm="1">
        <f t="array" ref="D63">PRODUCT(1+D51:D61)-1</f>
        <v>0</v>
      </c>
      <c r="E63" cm="1">
        <f t="array" ref="E63">PRODUCT(1+E51:E61)-1</f>
        <v>0</v>
      </c>
      <c r="F63" cm="1">
        <f t="array" ref="F63">PRODUCT(1+F51:F61)-1</f>
        <v>0</v>
      </c>
      <c r="G63" cm="1">
        <f t="array" ref="G63">PRODUCT(1+G51:G61)-1</f>
        <v>0</v>
      </c>
      <c r="H63" cm="1">
        <f t="array" ref="H63">PRODUCT(1+H51:H61)-1</f>
        <v>0</v>
      </c>
      <c r="I63" s="3" cm="1">
        <f t="array" ref="I63">PRODUCT(1+I51:I61)-1</f>
        <v>0.34913573376021256</v>
      </c>
    </row>
    <row r="64" spans="2:9" x14ac:dyDescent="0.3">
      <c r="B64" t="s">
        <v>48</v>
      </c>
      <c r="I64" s="5">
        <f>I63/C63</f>
        <v>0.35769952481104822</v>
      </c>
    </row>
  </sheetData>
  <conditionalFormatting sqref="D34:L45">
    <cfRule type="cellIs" dxfId="33" priority="6" operator="greaterThan">
      <formula>$C34</formula>
    </cfRule>
    <cfRule type="cellIs" dxfId="32" priority="11" operator="lessThan">
      <formula>$C34</formula>
    </cfRule>
  </conditionalFormatting>
  <conditionalFormatting sqref="D46:J4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{24A04D24-CE0C-46CF-9581-15F482975E00}</x14:id>
        </ext>
      </extLst>
    </cfRule>
  </conditionalFormatting>
  <conditionalFormatting sqref="D51:L62">
    <cfRule type="cellIs" dxfId="31" priority="1" operator="lessThan">
      <formula>$C51</formula>
    </cfRule>
    <cfRule type="cellIs" dxfId="30" priority="2" operator="greaterThan">
      <formula>$C51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A04D24-CE0C-46CF-9581-15F482975E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D46:J46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"/>
  <sheetViews>
    <sheetView workbookViewId="0">
      <selection activeCell="F7" sqref="F7"/>
    </sheetView>
  </sheetViews>
  <sheetFormatPr defaultRowHeight="14.4" x14ac:dyDescent="0.3"/>
  <cols>
    <col min="2" max="2" width="9.77734375" bestFit="1" customWidth="1"/>
    <col min="3" max="3" width="12.77734375" bestFit="1" customWidth="1"/>
    <col min="4" max="4" width="9.5546875" bestFit="1" customWidth="1"/>
    <col min="5" max="5" width="12.109375" bestFit="1" customWidth="1"/>
    <col min="6" max="6" width="15.88671875" bestFit="1" customWidth="1"/>
  </cols>
  <sheetData>
    <row r="2" spans="2:9" ht="33.6" x14ac:dyDescent="0.65">
      <c r="B2" s="2" t="s">
        <v>32</v>
      </c>
    </row>
    <row r="3" spans="2:9" x14ac:dyDescent="0.3">
      <c r="B3" s="1" t="s">
        <v>20</v>
      </c>
    </row>
    <row r="4" spans="2:9" x14ac:dyDescent="0.3">
      <c r="B4" t="s">
        <v>21</v>
      </c>
    </row>
    <row r="5" spans="2:9" x14ac:dyDescent="0.3">
      <c r="B5" t="s">
        <v>22</v>
      </c>
    </row>
    <row r="7" spans="2:9" x14ac:dyDescent="0.3">
      <c r="B7" s="1" t="s">
        <v>23</v>
      </c>
    </row>
    <row r="8" spans="2:9" x14ac:dyDescent="0.3">
      <c r="B8" t="s">
        <v>24</v>
      </c>
    </row>
    <row r="10" spans="2:9" x14ac:dyDescent="0.3">
      <c r="B10" s="1" t="s">
        <v>25</v>
      </c>
    </row>
    <row r="11" spans="2:9" x14ac:dyDescent="0.3">
      <c r="B11" t="s">
        <v>26</v>
      </c>
    </row>
    <row r="16" spans="2:9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18</v>
      </c>
      <c r="H16" s="1" t="s">
        <v>17</v>
      </c>
      <c r="I16" s="1" t="s">
        <v>19</v>
      </c>
    </row>
    <row r="17" spans="2:9" x14ac:dyDescent="0.3">
      <c r="B17" t="s">
        <v>5</v>
      </c>
      <c r="C17" s="4">
        <f>Main!C34</f>
        <v>1.8211999999999999</v>
      </c>
      <c r="D17" s="4">
        <v>0.32229999999999998</v>
      </c>
      <c r="E17">
        <f>IF(D17&gt;C17,1,0)</f>
        <v>0</v>
      </c>
      <c r="F17">
        <v>362</v>
      </c>
      <c r="G17">
        <v>88</v>
      </c>
      <c r="H17">
        <f>F17-G17</f>
        <v>274</v>
      </c>
      <c r="I17">
        <f>G17/F17</f>
        <v>0.24309392265193369</v>
      </c>
    </row>
    <row r="18" spans="2:9" x14ac:dyDescent="0.3">
      <c r="B18" t="s">
        <v>6</v>
      </c>
      <c r="C18" s="4">
        <f>Main!C35</f>
        <v>2.0777999999999999</v>
      </c>
      <c r="D18" s="4">
        <v>0.90639999999999998</v>
      </c>
      <c r="E18">
        <f t="shared" ref="E18:E28" si="0">IF(D18&gt;C18,1,0)</f>
        <v>0</v>
      </c>
      <c r="F18">
        <v>317</v>
      </c>
      <c r="G18">
        <v>67</v>
      </c>
      <c r="H18">
        <f t="shared" ref="H18:H28" si="1">F18-G18</f>
        <v>250</v>
      </c>
      <c r="I18">
        <f t="shared" ref="I18:I28" si="2">G18/F18</f>
        <v>0.2113564668769716</v>
      </c>
    </row>
    <row r="19" spans="2:9" x14ac:dyDescent="0.3">
      <c r="B19" t="s">
        <v>7</v>
      </c>
      <c r="C19" s="4">
        <f>Main!C36</f>
        <v>0.48</v>
      </c>
      <c r="D19" s="4">
        <v>0.71899999999999997</v>
      </c>
      <c r="E19">
        <f t="shared" si="0"/>
        <v>1</v>
      </c>
      <c r="F19">
        <v>352</v>
      </c>
      <c r="G19">
        <v>85</v>
      </c>
      <c r="H19">
        <f t="shared" si="1"/>
        <v>267</v>
      </c>
      <c r="I19">
        <f t="shared" si="2"/>
        <v>0.24147727272727273</v>
      </c>
    </row>
    <row r="20" spans="2:9" x14ac:dyDescent="0.3">
      <c r="B20" t="s">
        <v>8</v>
      </c>
      <c r="C20" s="4">
        <f>Main!C37</f>
        <v>1.18</v>
      </c>
      <c r="D20" s="4">
        <v>0.48330000000000001</v>
      </c>
      <c r="E20">
        <f t="shared" si="0"/>
        <v>0</v>
      </c>
      <c r="F20">
        <v>344</v>
      </c>
      <c r="G20">
        <v>87</v>
      </c>
      <c r="H20">
        <f t="shared" si="1"/>
        <v>257</v>
      </c>
      <c r="I20">
        <f t="shared" si="2"/>
        <v>0.25290697674418605</v>
      </c>
    </row>
    <row r="21" spans="2:9" x14ac:dyDescent="0.3">
      <c r="B21" t="s">
        <v>9</v>
      </c>
      <c r="C21" s="4">
        <f>Main!C38</f>
        <v>-0.23</v>
      </c>
      <c r="D21" s="4">
        <v>-0.28089999999999998</v>
      </c>
      <c r="E21">
        <f t="shared" si="0"/>
        <v>0</v>
      </c>
      <c r="F21">
        <v>397</v>
      </c>
      <c r="G21">
        <v>74</v>
      </c>
      <c r="H21">
        <f t="shared" si="1"/>
        <v>323</v>
      </c>
      <c r="I21">
        <f t="shared" si="2"/>
        <v>0.18639798488664988</v>
      </c>
    </row>
    <row r="22" spans="2:9" x14ac:dyDescent="0.3">
      <c r="B22" t="s">
        <v>10</v>
      </c>
      <c r="C22" s="4">
        <f>Main!C39</f>
        <v>8.4000000000000005E-2</v>
      </c>
      <c r="D22" s="4">
        <v>-0.26400000000000001</v>
      </c>
      <c r="E22">
        <f t="shared" si="0"/>
        <v>0</v>
      </c>
      <c r="F22">
        <v>437</v>
      </c>
      <c r="G22">
        <v>80</v>
      </c>
      <c r="H22">
        <f t="shared" si="1"/>
        <v>357</v>
      </c>
      <c r="I22">
        <f t="shared" si="2"/>
        <v>0.18306636155606407</v>
      </c>
    </row>
    <row r="23" spans="2:9" x14ac:dyDescent="0.3">
      <c r="B23" t="s">
        <v>11</v>
      </c>
      <c r="C23" s="4">
        <f>Main!C40</f>
        <v>3.4700000000000002E-2</v>
      </c>
      <c r="D23" s="4">
        <v>-3.5000000000000003E-2</v>
      </c>
      <c r="E23">
        <f t="shared" si="0"/>
        <v>0</v>
      </c>
      <c r="F23">
        <v>371</v>
      </c>
      <c r="G23">
        <v>79</v>
      </c>
      <c r="H23">
        <f t="shared" si="1"/>
        <v>292</v>
      </c>
      <c r="I23">
        <f t="shared" si="2"/>
        <v>0.21293800539083557</v>
      </c>
    </row>
    <row r="24" spans="2:9" x14ac:dyDescent="0.3">
      <c r="B24" t="s">
        <v>12</v>
      </c>
      <c r="C24" s="4">
        <f>Main!C41</f>
        <v>1.9466000000000001</v>
      </c>
      <c r="D24" s="4">
        <v>-0.13</v>
      </c>
      <c r="E24">
        <f t="shared" si="0"/>
        <v>0</v>
      </c>
      <c r="F24">
        <v>406</v>
      </c>
      <c r="G24">
        <v>82</v>
      </c>
      <c r="H24">
        <f t="shared" si="1"/>
        <v>324</v>
      </c>
      <c r="I24">
        <f t="shared" si="2"/>
        <v>0.2019704433497537</v>
      </c>
    </row>
    <row r="25" spans="2:9" x14ac:dyDescent="0.3">
      <c r="B25" t="s">
        <v>13</v>
      </c>
      <c r="C25" s="4">
        <f>Main!C42</f>
        <v>0.30830000000000002</v>
      </c>
      <c r="D25" s="4">
        <v>0.26740000000000003</v>
      </c>
      <c r="E25">
        <f t="shared" si="0"/>
        <v>0</v>
      </c>
      <c r="F25">
        <v>403</v>
      </c>
      <c r="G25">
        <v>90</v>
      </c>
      <c r="H25">
        <f t="shared" si="1"/>
        <v>313</v>
      </c>
      <c r="I25">
        <f t="shared" si="2"/>
        <v>0.22332506203473945</v>
      </c>
    </row>
    <row r="26" spans="2:9" x14ac:dyDescent="0.3">
      <c r="B26" t="s">
        <v>14</v>
      </c>
      <c r="C26" s="4">
        <f>Main!C43</f>
        <v>0.43230000000000002</v>
      </c>
      <c r="D26" s="4">
        <v>-0.08</v>
      </c>
      <c r="E26">
        <f t="shared" si="0"/>
        <v>0</v>
      </c>
      <c r="F26">
        <v>402</v>
      </c>
      <c r="G26">
        <v>75</v>
      </c>
      <c r="H26">
        <f t="shared" si="1"/>
        <v>327</v>
      </c>
      <c r="I26">
        <f t="shared" si="2"/>
        <v>0.18656716417910449</v>
      </c>
    </row>
    <row r="27" spans="2:9" x14ac:dyDescent="0.3">
      <c r="B27" t="s">
        <v>15</v>
      </c>
      <c r="C27" s="4">
        <f>Main!C44</f>
        <v>2.98E-2</v>
      </c>
      <c r="D27" s="5">
        <v>0.06</v>
      </c>
      <c r="E27">
        <f t="shared" si="0"/>
        <v>1</v>
      </c>
      <c r="F27">
        <v>367</v>
      </c>
      <c r="G27">
        <v>79</v>
      </c>
      <c r="H27">
        <f t="shared" si="1"/>
        <v>288</v>
      </c>
      <c r="I27">
        <f t="shared" si="2"/>
        <v>0.21525885558583105</v>
      </c>
    </row>
    <row r="28" spans="2:9" x14ac:dyDescent="0.3">
      <c r="B28" t="s">
        <v>16</v>
      </c>
      <c r="C28" s="4">
        <f>Main!C45</f>
        <v>0</v>
      </c>
      <c r="E28">
        <f t="shared" si="0"/>
        <v>0</v>
      </c>
      <c r="F28">
        <v>0</v>
      </c>
      <c r="G28">
        <v>0</v>
      </c>
      <c r="H28">
        <f t="shared" si="1"/>
        <v>0</v>
      </c>
      <c r="I28" t="e">
        <f t="shared" si="2"/>
        <v>#DIV/0!</v>
      </c>
    </row>
  </sheetData>
  <phoneticPr fontId="3" type="noConversion"/>
  <conditionalFormatting sqref="E17:E28">
    <cfRule type="cellIs" dxfId="29" priority="1" operator="lessThan">
      <formula>0.5</formula>
    </cfRule>
    <cfRule type="cellIs" dxfId="28" priority="2" operator="lessThan">
      <formula>0</formula>
    </cfRule>
    <cfRule type="cellIs" dxfId="27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566D-1EB1-4BB2-B4BC-41C0D8F9695F}">
  <dimension ref="B2:I28"/>
  <sheetViews>
    <sheetView workbookViewId="0">
      <selection activeCell="J9" sqref="J9"/>
    </sheetView>
  </sheetViews>
  <sheetFormatPr defaultRowHeight="14.4" x14ac:dyDescent="0.3"/>
  <cols>
    <col min="2" max="2" width="9.77734375" bestFit="1" customWidth="1"/>
    <col min="3" max="3" width="12.77734375" bestFit="1" customWidth="1"/>
    <col min="4" max="4" width="9.5546875" bestFit="1" customWidth="1"/>
    <col min="5" max="5" width="12.109375" bestFit="1" customWidth="1"/>
    <col min="6" max="6" width="15.88671875" bestFit="1" customWidth="1"/>
  </cols>
  <sheetData>
    <row r="2" spans="2:9" ht="33.6" x14ac:dyDescent="0.65">
      <c r="B2" s="2" t="s">
        <v>33</v>
      </c>
    </row>
    <row r="3" spans="2:9" x14ac:dyDescent="0.3">
      <c r="B3" s="1" t="s">
        <v>20</v>
      </c>
    </row>
    <row r="4" spans="2:9" x14ac:dyDescent="0.3">
      <c r="B4" t="s">
        <v>21</v>
      </c>
    </row>
    <row r="5" spans="2:9" x14ac:dyDescent="0.3">
      <c r="B5" t="s">
        <v>22</v>
      </c>
    </row>
    <row r="7" spans="2:9" x14ac:dyDescent="0.3">
      <c r="B7" s="1" t="s">
        <v>23</v>
      </c>
    </row>
    <row r="8" spans="2:9" x14ac:dyDescent="0.3">
      <c r="B8" t="s">
        <v>24</v>
      </c>
    </row>
    <row r="10" spans="2:9" x14ac:dyDescent="0.3">
      <c r="B10" s="1" t="s">
        <v>25</v>
      </c>
    </row>
    <row r="11" spans="2:9" x14ac:dyDescent="0.3">
      <c r="B11" t="s">
        <v>27</v>
      </c>
    </row>
    <row r="16" spans="2:9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18</v>
      </c>
      <c r="H16" s="1" t="s">
        <v>17</v>
      </c>
      <c r="I16" s="1" t="s">
        <v>19</v>
      </c>
    </row>
    <row r="17" spans="2:9" x14ac:dyDescent="0.3">
      <c r="B17" t="s">
        <v>5</v>
      </c>
      <c r="C17" s="4">
        <f>Main!C34</f>
        <v>1.8211999999999999</v>
      </c>
      <c r="D17" s="8">
        <v>0.7087</v>
      </c>
      <c r="E17">
        <f>IF(D17&gt;Main!C34,1,0)</f>
        <v>0</v>
      </c>
      <c r="F17">
        <v>120</v>
      </c>
      <c r="G17">
        <v>33</v>
      </c>
      <c r="H17">
        <f>F17-G17</f>
        <v>87</v>
      </c>
      <c r="I17">
        <f>G17/F17</f>
        <v>0.27500000000000002</v>
      </c>
    </row>
    <row r="18" spans="2:9" x14ac:dyDescent="0.3">
      <c r="B18" t="s">
        <v>6</v>
      </c>
      <c r="C18" s="4">
        <f>Main!C35</f>
        <v>2.0777999999999999</v>
      </c>
      <c r="D18" s="8">
        <v>2.4700000000000002</v>
      </c>
      <c r="E18">
        <f>IF(D18&gt;Main!C35,1,0)</f>
        <v>1</v>
      </c>
      <c r="F18">
        <v>91</v>
      </c>
      <c r="G18">
        <v>28</v>
      </c>
      <c r="H18">
        <f t="shared" ref="H18:H28" si="0">F18-G18</f>
        <v>63</v>
      </c>
      <c r="I18">
        <f t="shared" ref="I18:I28" si="1">G18/F18</f>
        <v>0.30769230769230771</v>
      </c>
    </row>
    <row r="19" spans="2:9" x14ac:dyDescent="0.3">
      <c r="B19" t="s">
        <v>7</v>
      </c>
      <c r="C19" s="4">
        <f>Main!C36</f>
        <v>0.48</v>
      </c>
      <c r="D19" s="8">
        <v>0.24740000000000001</v>
      </c>
      <c r="E19">
        <f>IF(D19&gt;Main!C36,1,0)</f>
        <v>0</v>
      </c>
      <c r="F19">
        <v>104</v>
      </c>
      <c r="G19">
        <v>29</v>
      </c>
      <c r="H19">
        <f t="shared" si="0"/>
        <v>75</v>
      </c>
      <c r="I19">
        <f t="shared" si="1"/>
        <v>0.27884615384615385</v>
      </c>
    </row>
    <row r="20" spans="2:9" x14ac:dyDescent="0.3">
      <c r="B20" t="s">
        <v>8</v>
      </c>
      <c r="C20" s="4">
        <f>Main!C37</f>
        <v>1.18</v>
      </c>
      <c r="D20" s="8">
        <v>0.18429999999999999</v>
      </c>
      <c r="E20">
        <f>IF(D20&gt;Main!C37,1,0)</f>
        <v>0</v>
      </c>
      <c r="F20">
        <v>142</v>
      </c>
      <c r="G20">
        <v>36</v>
      </c>
      <c r="H20">
        <f t="shared" si="0"/>
        <v>106</v>
      </c>
      <c r="I20">
        <f t="shared" si="1"/>
        <v>0.25352112676056338</v>
      </c>
    </row>
    <row r="21" spans="2:9" x14ac:dyDescent="0.3">
      <c r="B21" t="s">
        <v>9</v>
      </c>
      <c r="C21" s="4">
        <f>Main!C38</f>
        <v>-0.23</v>
      </c>
      <c r="D21" s="8">
        <v>8.2199999999999995E-2</v>
      </c>
      <c r="E21">
        <f>IF(D21&gt;Main!C38,1,0)</f>
        <v>1</v>
      </c>
      <c r="F21">
        <v>144</v>
      </c>
      <c r="G21">
        <v>32</v>
      </c>
      <c r="H21">
        <f t="shared" si="0"/>
        <v>112</v>
      </c>
      <c r="I21">
        <f t="shared" si="1"/>
        <v>0.22222222222222221</v>
      </c>
    </row>
    <row r="22" spans="2:9" x14ac:dyDescent="0.3">
      <c r="B22" t="s">
        <v>10</v>
      </c>
      <c r="C22" s="4">
        <f>Main!C39</f>
        <v>8.4000000000000005E-2</v>
      </c>
      <c r="D22" s="8">
        <v>-1.8499999999999999E-2</v>
      </c>
      <c r="E22">
        <f>IF(D22&gt;Main!C39,1,0)</f>
        <v>0</v>
      </c>
      <c r="F22">
        <v>136</v>
      </c>
      <c r="G22">
        <v>27</v>
      </c>
      <c r="H22">
        <f t="shared" si="0"/>
        <v>109</v>
      </c>
      <c r="I22">
        <f t="shared" si="1"/>
        <v>0.19852941176470587</v>
      </c>
    </row>
    <row r="23" spans="2:9" x14ac:dyDescent="0.3">
      <c r="B23" t="s">
        <v>11</v>
      </c>
      <c r="C23" s="4">
        <f>Main!C40</f>
        <v>3.4700000000000002E-2</v>
      </c>
      <c r="D23" s="8">
        <v>0.15920000000000001</v>
      </c>
      <c r="E23">
        <f>IF(D23&gt;Main!C40,1,0)</f>
        <v>1</v>
      </c>
      <c r="F23">
        <v>135</v>
      </c>
      <c r="G23">
        <v>30</v>
      </c>
      <c r="H23">
        <f t="shared" si="0"/>
        <v>105</v>
      </c>
      <c r="I23">
        <f t="shared" si="1"/>
        <v>0.22222222222222221</v>
      </c>
    </row>
    <row r="24" spans="2:9" x14ac:dyDescent="0.3">
      <c r="B24" t="s">
        <v>12</v>
      </c>
      <c r="C24" s="4">
        <f>Main!C41</f>
        <v>1.9466000000000001</v>
      </c>
      <c r="D24" s="8">
        <v>0.21879999999999999</v>
      </c>
      <c r="E24">
        <f>IF(D24&gt;Main!C41,1,0)</f>
        <v>0</v>
      </c>
      <c r="F24">
        <v>137</v>
      </c>
      <c r="G24">
        <v>28</v>
      </c>
      <c r="H24">
        <f t="shared" si="0"/>
        <v>109</v>
      </c>
      <c r="I24">
        <f t="shared" si="1"/>
        <v>0.20437956204379562</v>
      </c>
    </row>
    <row r="25" spans="2:9" x14ac:dyDescent="0.3">
      <c r="B25" t="s">
        <v>13</v>
      </c>
      <c r="C25" s="4">
        <f>Main!C42</f>
        <v>0.30830000000000002</v>
      </c>
      <c r="D25" s="8">
        <v>0.20330000000000001</v>
      </c>
      <c r="E25">
        <f>IF(D25&gt;Main!C42,1,0)</f>
        <v>0</v>
      </c>
      <c r="F25">
        <v>129</v>
      </c>
      <c r="G25">
        <v>32</v>
      </c>
      <c r="H25">
        <f t="shared" si="0"/>
        <v>97</v>
      </c>
      <c r="I25">
        <f t="shared" si="1"/>
        <v>0.24806201550387597</v>
      </c>
    </row>
    <row r="26" spans="2:9" x14ac:dyDescent="0.3">
      <c r="B26" t="s">
        <v>14</v>
      </c>
      <c r="C26" s="4">
        <f>Main!C43</f>
        <v>0.43230000000000002</v>
      </c>
      <c r="D26" s="8">
        <v>-0.1963</v>
      </c>
      <c r="E26">
        <f>IF(D26&gt;Main!C43,1,0)</f>
        <v>0</v>
      </c>
      <c r="F26">
        <v>148</v>
      </c>
      <c r="G26">
        <v>24</v>
      </c>
      <c r="H26">
        <f t="shared" si="0"/>
        <v>124</v>
      </c>
      <c r="I26">
        <f t="shared" si="1"/>
        <v>0.16216216216216217</v>
      </c>
    </row>
    <row r="27" spans="2:9" x14ac:dyDescent="0.3">
      <c r="B27" t="s">
        <v>15</v>
      </c>
      <c r="C27" s="4">
        <f>Main!C44</f>
        <v>2.98E-2</v>
      </c>
      <c r="D27" s="8">
        <v>9.9000000000000008E-3</v>
      </c>
      <c r="E27">
        <f>IF(D27&gt;Main!C44,1,0)</f>
        <v>0</v>
      </c>
      <c r="F27">
        <v>126</v>
      </c>
      <c r="G27">
        <v>25</v>
      </c>
      <c r="H27">
        <f t="shared" si="0"/>
        <v>101</v>
      </c>
      <c r="I27">
        <f t="shared" si="1"/>
        <v>0.1984126984126984</v>
      </c>
    </row>
    <row r="28" spans="2:9" x14ac:dyDescent="0.3">
      <c r="B28" t="s">
        <v>16</v>
      </c>
      <c r="C28" s="4">
        <f>Main!C45</f>
        <v>0</v>
      </c>
      <c r="E28">
        <f>IF(D28&gt;C28,1,0)</f>
        <v>0</v>
      </c>
      <c r="H28">
        <f t="shared" si="0"/>
        <v>0</v>
      </c>
      <c r="I28" t="e">
        <f t="shared" si="1"/>
        <v>#DIV/0!</v>
      </c>
    </row>
  </sheetData>
  <conditionalFormatting sqref="E17:E28">
    <cfRule type="cellIs" dxfId="26" priority="1" operator="lessThan">
      <formula>0.5</formula>
    </cfRule>
    <cfRule type="cellIs" dxfId="25" priority="2" operator="lessThan">
      <formula>0</formula>
    </cfRule>
    <cfRule type="cellIs" dxfId="24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E3F4-966B-4D60-8113-CDD3FE3A664C}">
  <dimension ref="B2:I28"/>
  <sheetViews>
    <sheetView workbookViewId="0">
      <selection activeCell="F32" sqref="F32"/>
    </sheetView>
  </sheetViews>
  <sheetFormatPr defaultRowHeight="14.4" x14ac:dyDescent="0.3"/>
  <cols>
    <col min="2" max="2" width="9.77734375" bestFit="1" customWidth="1"/>
    <col min="3" max="3" width="12.77734375" bestFit="1" customWidth="1"/>
    <col min="4" max="4" width="9.5546875" bestFit="1" customWidth="1"/>
    <col min="5" max="5" width="12.109375" bestFit="1" customWidth="1"/>
    <col min="6" max="6" width="15.88671875" bestFit="1" customWidth="1"/>
  </cols>
  <sheetData>
    <row r="2" spans="2:9" ht="33.6" x14ac:dyDescent="0.65">
      <c r="B2" s="2" t="s">
        <v>34</v>
      </c>
    </row>
    <row r="3" spans="2:9" x14ac:dyDescent="0.3">
      <c r="B3" s="1" t="s">
        <v>20</v>
      </c>
    </row>
    <row r="4" spans="2:9" x14ac:dyDescent="0.3">
      <c r="B4" t="s">
        <v>21</v>
      </c>
    </row>
    <row r="5" spans="2:9" x14ac:dyDescent="0.3">
      <c r="B5" t="s">
        <v>22</v>
      </c>
    </row>
    <row r="7" spans="2:9" x14ac:dyDescent="0.3">
      <c r="B7" s="1" t="s">
        <v>23</v>
      </c>
    </row>
    <row r="8" spans="2:9" x14ac:dyDescent="0.3">
      <c r="B8" t="s">
        <v>24</v>
      </c>
    </row>
    <row r="10" spans="2:9" x14ac:dyDescent="0.3">
      <c r="B10" s="1" t="s">
        <v>25</v>
      </c>
    </row>
    <row r="11" spans="2:9" x14ac:dyDescent="0.3">
      <c r="B11" t="s">
        <v>29</v>
      </c>
    </row>
    <row r="16" spans="2:9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18</v>
      </c>
      <c r="H16" s="1" t="s">
        <v>17</v>
      </c>
      <c r="I16" s="1" t="s">
        <v>19</v>
      </c>
    </row>
    <row r="17" spans="2:9" x14ac:dyDescent="0.3">
      <c r="B17" t="s">
        <v>5</v>
      </c>
      <c r="C17" s="4">
        <f>Main!C34</f>
        <v>1.8211999999999999</v>
      </c>
      <c r="D17" s="5">
        <v>0.3337</v>
      </c>
      <c r="E17">
        <f>IF(D17&gt;Main!C34,1,0)</f>
        <v>0</v>
      </c>
      <c r="F17">
        <v>70</v>
      </c>
      <c r="G17">
        <v>16</v>
      </c>
      <c r="H17">
        <f>F17-G17</f>
        <v>54</v>
      </c>
      <c r="I17">
        <f>G17/F17</f>
        <v>0.22857142857142856</v>
      </c>
    </row>
    <row r="18" spans="2:9" x14ac:dyDescent="0.3">
      <c r="B18" t="s">
        <v>6</v>
      </c>
      <c r="C18" s="4">
        <f>Main!C35</f>
        <v>2.0777999999999999</v>
      </c>
      <c r="D18" s="5">
        <v>1.7647999999999999</v>
      </c>
      <c r="E18">
        <f>IF(D18&gt;Main!C35,1,0)</f>
        <v>0</v>
      </c>
      <c r="F18">
        <v>53</v>
      </c>
      <c r="G18">
        <v>20</v>
      </c>
      <c r="H18">
        <f t="shared" ref="H18:H28" si="0">F18-G18</f>
        <v>33</v>
      </c>
      <c r="I18">
        <f t="shared" ref="I18:I28" si="1">G18/F18</f>
        <v>0.37735849056603776</v>
      </c>
    </row>
    <row r="19" spans="2:9" x14ac:dyDescent="0.3">
      <c r="B19" t="s">
        <v>7</v>
      </c>
      <c r="C19" s="4">
        <f>Main!C36</f>
        <v>0.48</v>
      </c>
      <c r="D19" s="4">
        <v>0.24959999999999999</v>
      </c>
      <c r="E19">
        <f>IF(D19&gt;Main!C36,1,0)</f>
        <v>0</v>
      </c>
      <c r="F19">
        <v>55</v>
      </c>
      <c r="G19">
        <v>12</v>
      </c>
      <c r="H19">
        <f t="shared" si="0"/>
        <v>43</v>
      </c>
      <c r="I19">
        <f t="shared" si="1"/>
        <v>0.21818181818181817</v>
      </c>
    </row>
    <row r="20" spans="2:9" x14ac:dyDescent="0.3">
      <c r="B20" t="s">
        <v>8</v>
      </c>
      <c r="C20" s="4">
        <f>Main!C37</f>
        <v>1.18</v>
      </c>
      <c r="D20" s="4">
        <v>-7.3400000000000007E-2</v>
      </c>
      <c r="E20">
        <f>IF(D20&gt;Main!C37,1,0)</f>
        <v>0</v>
      </c>
      <c r="F20">
        <v>67</v>
      </c>
      <c r="G20">
        <v>15</v>
      </c>
      <c r="H20">
        <f t="shared" si="0"/>
        <v>52</v>
      </c>
      <c r="I20">
        <f t="shared" si="1"/>
        <v>0.22388059701492538</v>
      </c>
    </row>
    <row r="21" spans="2:9" x14ac:dyDescent="0.3">
      <c r="B21" t="s">
        <v>9</v>
      </c>
      <c r="C21" s="4">
        <f>Main!C38</f>
        <v>-0.23</v>
      </c>
      <c r="D21" s="4">
        <v>-2.2100000000000002E-2</v>
      </c>
      <c r="E21">
        <f>IF(D21&gt;Main!C38,1,0)</f>
        <v>1</v>
      </c>
      <c r="F21">
        <v>73</v>
      </c>
      <c r="G21">
        <v>14</v>
      </c>
      <c r="H21">
        <f t="shared" si="0"/>
        <v>59</v>
      </c>
      <c r="I21">
        <f t="shared" si="1"/>
        <v>0.19178082191780821</v>
      </c>
    </row>
    <row r="22" spans="2:9" x14ac:dyDescent="0.3">
      <c r="B22" t="s">
        <v>10</v>
      </c>
      <c r="C22" s="4">
        <f>Main!C39</f>
        <v>8.4000000000000005E-2</v>
      </c>
      <c r="D22" s="4">
        <v>-0.1188</v>
      </c>
      <c r="E22">
        <f>IF(D22&gt;Main!C39,1,0)</f>
        <v>0</v>
      </c>
      <c r="F22">
        <v>67</v>
      </c>
      <c r="G22">
        <v>9</v>
      </c>
      <c r="H22">
        <f t="shared" si="0"/>
        <v>58</v>
      </c>
      <c r="I22">
        <f t="shared" si="1"/>
        <v>0.13432835820895522</v>
      </c>
    </row>
    <row r="23" spans="2:9" x14ac:dyDescent="0.3">
      <c r="B23" t="s">
        <v>11</v>
      </c>
      <c r="C23" s="4">
        <f>Main!C40</f>
        <v>3.4700000000000002E-2</v>
      </c>
      <c r="D23" s="4">
        <v>6.8599999999999994E-2</v>
      </c>
      <c r="E23">
        <f>IF(D23&gt;Main!C40,1,0)</f>
        <v>1</v>
      </c>
      <c r="F23">
        <v>82</v>
      </c>
      <c r="G23">
        <v>15</v>
      </c>
      <c r="H23">
        <f t="shared" si="0"/>
        <v>67</v>
      </c>
      <c r="I23">
        <f t="shared" si="1"/>
        <v>0.18292682926829268</v>
      </c>
    </row>
    <row r="24" spans="2:9" x14ac:dyDescent="0.3">
      <c r="B24" t="s">
        <v>12</v>
      </c>
      <c r="C24" s="4">
        <f>Main!C41</f>
        <v>1.9466000000000001</v>
      </c>
      <c r="D24" s="4">
        <v>0.70540000000000003</v>
      </c>
      <c r="E24">
        <f>IF(D24&gt;Main!C41,1,0)</f>
        <v>0</v>
      </c>
      <c r="F24">
        <v>66</v>
      </c>
      <c r="G24">
        <v>15</v>
      </c>
      <c r="H24">
        <f t="shared" si="0"/>
        <v>51</v>
      </c>
      <c r="I24">
        <f t="shared" si="1"/>
        <v>0.22727272727272727</v>
      </c>
    </row>
    <row r="25" spans="2:9" x14ac:dyDescent="0.3">
      <c r="B25" t="s">
        <v>13</v>
      </c>
      <c r="C25" s="4">
        <f>Main!C42</f>
        <v>0.30830000000000002</v>
      </c>
      <c r="D25" s="4">
        <v>7.4899999999999994E-2</v>
      </c>
      <c r="E25">
        <f>IF(D25&gt;Main!C42,1,0)</f>
        <v>0</v>
      </c>
      <c r="F25">
        <v>63</v>
      </c>
      <c r="G25">
        <v>16</v>
      </c>
      <c r="H25">
        <f t="shared" si="0"/>
        <v>47</v>
      </c>
      <c r="I25">
        <f t="shared" si="1"/>
        <v>0.25396825396825395</v>
      </c>
    </row>
    <row r="26" spans="2:9" x14ac:dyDescent="0.3">
      <c r="B26" t="s">
        <v>14</v>
      </c>
      <c r="C26" s="4">
        <f>Main!C43</f>
        <v>0.43230000000000002</v>
      </c>
      <c r="D26" s="4">
        <v>-9.1399999999999995E-2</v>
      </c>
      <c r="E26">
        <f>IF(D26&gt;Main!C43,1,0)</f>
        <v>0</v>
      </c>
      <c r="F26">
        <v>74</v>
      </c>
      <c r="G26">
        <v>9</v>
      </c>
      <c r="H26">
        <f t="shared" si="0"/>
        <v>65</v>
      </c>
      <c r="I26">
        <f t="shared" si="1"/>
        <v>0.12162162162162163</v>
      </c>
    </row>
    <row r="27" spans="2:9" x14ac:dyDescent="0.3">
      <c r="B27" t="s">
        <v>15</v>
      </c>
      <c r="C27" s="4">
        <f>Main!C44</f>
        <v>2.98E-2</v>
      </c>
      <c r="D27" s="4">
        <v>9.8400000000000001E-2</v>
      </c>
      <c r="E27">
        <f>IF(D27&gt;Main!C44,1,0)</f>
        <v>1</v>
      </c>
      <c r="F27">
        <v>75</v>
      </c>
      <c r="G27">
        <v>13</v>
      </c>
      <c r="H27">
        <f t="shared" si="0"/>
        <v>62</v>
      </c>
      <c r="I27">
        <f t="shared" si="1"/>
        <v>0.17333333333333334</v>
      </c>
    </row>
    <row r="28" spans="2:9" x14ac:dyDescent="0.3">
      <c r="B28" t="s">
        <v>16</v>
      </c>
      <c r="C28" s="4">
        <f>Main!C45</f>
        <v>0</v>
      </c>
      <c r="E28">
        <f>IF(D28&gt;C28,1,0)</f>
        <v>0</v>
      </c>
      <c r="H28">
        <f t="shared" si="0"/>
        <v>0</v>
      </c>
      <c r="I28" t="e">
        <f t="shared" si="1"/>
        <v>#DIV/0!</v>
      </c>
    </row>
  </sheetData>
  <conditionalFormatting sqref="E17:E28">
    <cfRule type="cellIs" dxfId="23" priority="1" operator="lessThan">
      <formula>0.5</formula>
    </cfRule>
    <cfRule type="cellIs" dxfId="22" priority="2" operator="lessThan">
      <formula>0</formula>
    </cfRule>
    <cfRule type="cellIs" dxfId="21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3061-1A0D-4325-A2A5-728D2A222ECC}">
  <dimension ref="B2:I28"/>
  <sheetViews>
    <sheetView workbookViewId="0">
      <selection activeCell="E8" sqref="E8"/>
    </sheetView>
  </sheetViews>
  <sheetFormatPr defaultRowHeight="14.4" x14ac:dyDescent="0.3"/>
  <cols>
    <col min="2" max="2" width="9.77734375" bestFit="1" customWidth="1"/>
    <col min="3" max="3" width="12.77734375" bestFit="1" customWidth="1"/>
    <col min="4" max="4" width="9.5546875" bestFit="1" customWidth="1"/>
    <col min="5" max="5" width="12.109375" bestFit="1" customWidth="1"/>
    <col min="6" max="6" width="15.88671875" bestFit="1" customWidth="1"/>
  </cols>
  <sheetData>
    <row r="2" spans="2:9" ht="33.6" x14ac:dyDescent="0.65">
      <c r="B2" s="2" t="s">
        <v>35</v>
      </c>
    </row>
    <row r="3" spans="2:9" x14ac:dyDescent="0.3">
      <c r="B3" s="1" t="s">
        <v>20</v>
      </c>
    </row>
    <row r="4" spans="2:9" x14ac:dyDescent="0.3">
      <c r="B4" t="s">
        <v>21</v>
      </c>
    </row>
    <row r="5" spans="2:9" x14ac:dyDescent="0.3">
      <c r="B5" t="s">
        <v>22</v>
      </c>
    </row>
    <row r="7" spans="2:9" x14ac:dyDescent="0.3">
      <c r="B7" s="1" t="s">
        <v>23</v>
      </c>
    </row>
    <row r="8" spans="2:9" x14ac:dyDescent="0.3">
      <c r="B8" t="s">
        <v>24</v>
      </c>
    </row>
    <row r="10" spans="2:9" x14ac:dyDescent="0.3">
      <c r="B10" s="1" t="s">
        <v>25</v>
      </c>
    </row>
    <row r="11" spans="2:9" x14ac:dyDescent="0.3">
      <c r="B11" t="s">
        <v>27</v>
      </c>
    </row>
    <row r="16" spans="2:9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18</v>
      </c>
      <c r="H16" s="1" t="s">
        <v>17</v>
      </c>
      <c r="I16" s="1" t="s">
        <v>19</v>
      </c>
    </row>
    <row r="17" spans="2:9" x14ac:dyDescent="0.3">
      <c r="B17" t="s">
        <v>5</v>
      </c>
      <c r="C17" s="4">
        <f>Main!C34</f>
        <v>1.8211999999999999</v>
      </c>
      <c r="D17" s="8">
        <v>-0.21</v>
      </c>
      <c r="E17">
        <f>IF(D17&gt;Main!C34,1,0)</f>
        <v>0</v>
      </c>
      <c r="F17">
        <v>31</v>
      </c>
      <c r="G17">
        <v>8</v>
      </c>
      <c r="H17">
        <f>F17-G17</f>
        <v>23</v>
      </c>
      <c r="I17">
        <f>G17/F17</f>
        <v>0.25806451612903225</v>
      </c>
    </row>
    <row r="18" spans="2:9" x14ac:dyDescent="0.3">
      <c r="B18" t="s">
        <v>6</v>
      </c>
      <c r="C18" s="4">
        <f>Main!C35</f>
        <v>2.0777999999999999</v>
      </c>
      <c r="D18" s="8">
        <v>0.76829999999999998</v>
      </c>
      <c r="E18">
        <f>IF(D18&gt;Main!C35,1,0)</f>
        <v>0</v>
      </c>
      <c r="F18">
        <v>24</v>
      </c>
      <c r="G18">
        <v>9</v>
      </c>
      <c r="H18">
        <f t="shared" ref="H18:H28" si="0">F18-G18</f>
        <v>15</v>
      </c>
      <c r="I18">
        <f t="shared" ref="I18:I28" si="1">G18/F18</f>
        <v>0.375</v>
      </c>
    </row>
    <row r="19" spans="2:9" x14ac:dyDescent="0.3">
      <c r="B19" t="s">
        <v>7</v>
      </c>
      <c r="C19" s="4">
        <f>Main!C36</f>
        <v>0.48</v>
      </c>
      <c r="D19" s="8">
        <v>0.4677</v>
      </c>
      <c r="E19">
        <f>IF(D19&gt;Main!C36,1,0)</f>
        <v>0</v>
      </c>
      <c r="F19">
        <v>28</v>
      </c>
      <c r="G19">
        <v>9</v>
      </c>
      <c r="H19">
        <f t="shared" si="0"/>
        <v>19</v>
      </c>
      <c r="I19">
        <f t="shared" si="1"/>
        <v>0.32142857142857145</v>
      </c>
    </row>
    <row r="20" spans="2:9" x14ac:dyDescent="0.3">
      <c r="B20" t="s">
        <v>8</v>
      </c>
      <c r="C20" s="4">
        <f>Main!C37</f>
        <v>1.18</v>
      </c>
      <c r="D20" s="8">
        <v>2.1600000000000001E-2</v>
      </c>
      <c r="E20">
        <f>IF(D20&gt;Main!C37,1,0)</f>
        <v>0</v>
      </c>
      <c r="F20">
        <v>33</v>
      </c>
      <c r="G20">
        <v>7</v>
      </c>
      <c r="H20">
        <f t="shared" si="0"/>
        <v>26</v>
      </c>
      <c r="I20">
        <f t="shared" si="1"/>
        <v>0.21212121212121213</v>
      </c>
    </row>
    <row r="21" spans="2:9" x14ac:dyDescent="0.3">
      <c r="B21" t="s">
        <v>9</v>
      </c>
      <c r="C21" s="4">
        <f>Main!C38</f>
        <v>-0.23</v>
      </c>
      <c r="D21" s="8">
        <v>0.28189999999999998</v>
      </c>
      <c r="E21">
        <f>IF(D21&gt;Main!C38,1,0)</f>
        <v>1</v>
      </c>
      <c r="F21">
        <v>33</v>
      </c>
      <c r="G21">
        <v>9</v>
      </c>
      <c r="H21">
        <f t="shared" si="0"/>
        <v>24</v>
      </c>
      <c r="I21">
        <f t="shared" si="1"/>
        <v>0.27272727272727271</v>
      </c>
    </row>
    <row r="22" spans="2:9" x14ac:dyDescent="0.3">
      <c r="B22" t="s">
        <v>10</v>
      </c>
      <c r="C22" s="4">
        <f>Main!C39</f>
        <v>8.4000000000000005E-2</v>
      </c>
      <c r="D22" s="8">
        <v>0.22539999999999999</v>
      </c>
      <c r="E22">
        <f>IF(D22&gt;Main!C39,1,0)</f>
        <v>1</v>
      </c>
      <c r="F22">
        <v>26</v>
      </c>
      <c r="G22">
        <v>8</v>
      </c>
      <c r="H22">
        <f t="shared" si="0"/>
        <v>18</v>
      </c>
      <c r="I22">
        <f t="shared" si="1"/>
        <v>0.30769230769230771</v>
      </c>
    </row>
    <row r="23" spans="2:9" x14ac:dyDescent="0.3">
      <c r="B23" t="s">
        <v>11</v>
      </c>
      <c r="C23" s="4">
        <f>Main!C40</f>
        <v>3.4700000000000002E-2</v>
      </c>
      <c r="D23" s="8">
        <v>-7.6700000000000004E-2</v>
      </c>
      <c r="E23">
        <f>IF(D23&gt;Main!C40,1,0)</f>
        <v>0</v>
      </c>
      <c r="F23">
        <v>34</v>
      </c>
      <c r="G23">
        <v>7</v>
      </c>
      <c r="H23">
        <f t="shared" si="0"/>
        <v>27</v>
      </c>
      <c r="I23">
        <f t="shared" si="1"/>
        <v>0.20588235294117646</v>
      </c>
    </row>
    <row r="24" spans="2:9" x14ac:dyDescent="0.3">
      <c r="B24" t="s">
        <v>12</v>
      </c>
      <c r="C24" s="4">
        <f>Main!C41</f>
        <v>1.9466000000000001</v>
      </c>
      <c r="D24" s="8">
        <v>0.34678999999999999</v>
      </c>
      <c r="E24">
        <f>IF(D24&gt;Main!C41,1,0)</f>
        <v>0</v>
      </c>
      <c r="F24">
        <v>31</v>
      </c>
      <c r="G24">
        <v>11</v>
      </c>
      <c r="H24">
        <f t="shared" si="0"/>
        <v>20</v>
      </c>
      <c r="I24">
        <f t="shared" si="1"/>
        <v>0.35483870967741937</v>
      </c>
    </row>
    <row r="25" spans="2:9" x14ac:dyDescent="0.3">
      <c r="B25" t="s">
        <v>13</v>
      </c>
      <c r="C25" s="4">
        <f>Main!C42</f>
        <v>0.30830000000000002</v>
      </c>
      <c r="D25" s="8">
        <v>0.27100000000000002</v>
      </c>
      <c r="E25">
        <f>IF(D25&gt;Main!C42,1,0)</f>
        <v>0</v>
      </c>
      <c r="F25">
        <v>33</v>
      </c>
      <c r="G25">
        <v>8</v>
      </c>
      <c r="H25">
        <f t="shared" si="0"/>
        <v>25</v>
      </c>
      <c r="I25">
        <f t="shared" si="1"/>
        <v>0.24242424242424243</v>
      </c>
    </row>
    <row r="26" spans="2:9" x14ac:dyDescent="0.3">
      <c r="B26" t="s">
        <v>14</v>
      </c>
      <c r="C26" s="4">
        <f>Main!C43</f>
        <v>0.43230000000000002</v>
      </c>
      <c r="D26" s="8">
        <v>7.3899999999999993E-2</v>
      </c>
      <c r="E26">
        <f>IF(D26&gt;Main!C43,1,0)</f>
        <v>0</v>
      </c>
      <c r="F26">
        <v>29</v>
      </c>
      <c r="G26">
        <v>6</v>
      </c>
      <c r="H26">
        <f t="shared" si="0"/>
        <v>23</v>
      </c>
      <c r="I26">
        <f t="shared" si="1"/>
        <v>0.20689655172413793</v>
      </c>
    </row>
    <row r="27" spans="2:9" x14ac:dyDescent="0.3">
      <c r="B27" t="s">
        <v>15</v>
      </c>
      <c r="C27" s="4">
        <f>Main!C44</f>
        <v>2.98E-2</v>
      </c>
      <c r="D27" s="8">
        <v>-9.7500000000000003E-2</v>
      </c>
      <c r="E27">
        <f>IF(D27&gt;Main!C44,1,0)</f>
        <v>0</v>
      </c>
      <c r="F27">
        <v>35</v>
      </c>
      <c r="G27">
        <v>5</v>
      </c>
      <c r="H27">
        <f t="shared" si="0"/>
        <v>30</v>
      </c>
      <c r="I27">
        <f t="shared" si="1"/>
        <v>0.14285714285714285</v>
      </c>
    </row>
    <row r="28" spans="2:9" x14ac:dyDescent="0.3">
      <c r="B28" t="s">
        <v>16</v>
      </c>
      <c r="C28" s="4">
        <f>Main!C45</f>
        <v>0</v>
      </c>
      <c r="D28" s="8"/>
      <c r="E28">
        <f>IF(D28&gt;C28,1,0)</f>
        <v>0</v>
      </c>
      <c r="H28">
        <f t="shared" si="0"/>
        <v>0</v>
      </c>
      <c r="I28" t="e">
        <f t="shared" si="1"/>
        <v>#DIV/0!</v>
      </c>
    </row>
  </sheetData>
  <conditionalFormatting sqref="E17:E28">
    <cfRule type="cellIs" dxfId="20" priority="1" operator="lessThan">
      <formula>0.5</formula>
    </cfRule>
    <cfRule type="cellIs" dxfId="19" priority="2" operator="lessThan">
      <formula>0</formula>
    </cfRule>
    <cfRule type="cellIs" dxfId="18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2CB2-1F67-4A5D-AD30-0E1C39924814}">
  <dimension ref="B2:I28"/>
  <sheetViews>
    <sheetView workbookViewId="0">
      <selection activeCell="H50" sqref="H50"/>
    </sheetView>
  </sheetViews>
  <sheetFormatPr defaultRowHeight="14.4" x14ac:dyDescent="0.3"/>
  <cols>
    <col min="2" max="2" width="9.77734375" bestFit="1" customWidth="1"/>
    <col min="3" max="3" width="12.77734375" bestFit="1" customWidth="1"/>
    <col min="4" max="4" width="9.5546875" bestFit="1" customWidth="1"/>
    <col min="5" max="5" width="12.109375" bestFit="1" customWidth="1"/>
    <col min="6" max="6" width="15.88671875" bestFit="1" customWidth="1"/>
  </cols>
  <sheetData>
    <row r="2" spans="2:9" ht="33.6" x14ac:dyDescent="0.65">
      <c r="B2" s="2" t="s">
        <v>30</v>
      </c>
      <c r="D2" t="s">
        <v>36</v>
      </c>
    </row>
    <row r="3" spans="2:9" x14ac:dyDescent="0.3">
      <c r="B3" s="1" t="s">
        <v>20</v>
      </c>
    </row>
    <row r="4" spans="2:9" x14ac:dyDescent="0.3">
      <c r="B4" t="s">
        <v>21</v>
      </c>
    </row>
    <row r="5" spans="2:9" x14ac:dyDescent="0.3">
      <c r="B5" t="s">
        <v>22</v>
      </c>
    </row>
    <row r="7" spans="2:9" x14ac:dyDescent="0.3">
      <c r="B7" s="1" t="s">
        <v>23</v>
      </c>
    </row>
    <row r="8" spans="2:9" x14ac:dyDescent="0.3">
      <c r="B8" t="s">
        <v>31</v>
      </c>
    </row>
    <row r="10" spans="2:9" x14ac:dyDescent="0.3">
      <c r="B10" s="1" t="s">
        <v>25</v>
      </c>
    </row>
    <row r="11" spans="2:9" x14ac:dyDescent="0.3">
      <c r="B11" t="s">
        <v>27</v>
      </c>
    </row>
    <row r="16" spans="2:9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18</v>
      </c>
      <c r="H16" s="1" t="s">
        <v>17</v>
      </c>
      <c r="I16" s="1" t="s">
        <v>19</v>
      </c>
    </row>
    <row r="17" spans="2:9" x14ac:dyDescent="0.3">
      <c r="B17" t="s">
        <v>5</v>
      </c>
      <c r="C17" s="9">
        <f>Main!C34</f>
        <v>1.8211999999999999</v>
      </c>
      <c r="D17" s="8">
        <v>-0.32050000000000001</v>
      </c>
      <c r="E17">
        <f>IF(D17&gt;Main!C34,1,0)</f>
        <v>0</v>
      </c>
      <c r="F17">
        <v>108</v>
      </c>
      <c r="G17">
        <v>20</v>
      </c>
      <c r="H17" s="10">
        <f>F17-G17</f>
        <v>88</v>
      </c>
      <c r="I17" s="10">
        <f>G17/F17</f>
        <v>0.18518518518518517</v>
      </c>
    </row>
    <row r="18" spans="2:9" x14ac:dyDescent="0.3">
      <c r="B18" t="s">
        <v>6</v>
      </c>
      <c r="C18" s="9">
        <f>Main!C35</f>
        <v>2.0777999999999999</v>
      </c>
      <c r="D18" s="8">
        <v>0.89259999999999995</v>
      </c>
      <c r="E18">
        <f>IF(D18&gt;Main!C35,1,0)</f>
        <v>0</v>
      </c>
      <c r="F18">
        <v>82</v>
      </c>
      <c r="G18">
        <v>25</v>
      </c>
      <c r="H18" s="10">
        <f t="shared" ref="H18:H28" si="0">F18-G18</f>
        <v>57</v>
      </c>
      <c r="I18" s="10">
        <f t="shared" ref="I18:I28" si="1">G18/F18</f>
        <v>0.3048780487804878</v>
      </c>
    </row>
    <row r="19" spans="2:9" x14ac:dyDescent="0.3">
      <c r="B19" t="s">
        <v>7</v>
      </c>
      <c r="C19" s="9">
        <f>Main!C36</f>
        <v>0.48</v>
      </c>
      <c r="D19" s="8">
        <v>5.1440000000000001E-3</v>
      </c>
      <c r="E19">
        <f>IF(D19&gt;Main!C36,1,0)</f>
        <v>0</v>
      </c>
      <c r="F19">
        <v>91</v>
      </c>
      <c r="G19">
        <v>18</v>
      </c>
      <c r="H19" s="10">
        <f t="shared" si="0"/>
        <v>73</v>
      </c>
      <c r="I19" s="10">
        <f t="shared" si="1"/>
        <v>0.19780219780219779</v>
      </c>
    </row>
    <row r="20" spans="2:9" x14ac:dyDescent="0.3">
      <c r="B20" t="s">
        <v>8</v>
      </c>
      <c r="C20" s="9">
        <f>Main!C37</f>
        <v>1.18</v>
      </c>
      <c r="D20" s="8">
        <v>-0.33779999999999999</v>
      </c>
      <c r="E20">
        <f>IF(D20&gt;Main!C37,1,0)</f>
        <v>0</v>
      </c>
      <c r="F20">
        <v>130</v>
      </c>
      <c r="G20">
        <v>22</v>
      </c>
      <c r="H20" s="10">
        <f t="shared" si="0"/>
        <v>108</v>
      </c>
      <c r="I20" s="10">
        <f t="shared" si="1"/>
        <v>0.16923076923076924</v>
      </c>
    </row>
    <row r="21" spans="2:9" x14ac:dyDescent="0.3">
      <c r="B21" t="s">
        <v>9</v>
      </c>
      <c r="C21" s="9">
        <f>Main!C38</f>
        <v>-0.23</v>
      </c>
      <c r="D21" s="8">
        <v>-0.28120000000000001</v>
      </c>
      <c r="E21">
        <f>IF(D21&gt;Main!C38,1,0)</f>
        <v>0</v>
      </c>
      <c r="F21">
        <v>121</v>
      </c>
      <c r="G21">
        <v>25</v>
      </c>
      <c r="H21" s="10">
        <f t="shared" si="0"/>
        <v>96</v>
      </c>
      <c r="I21" s="10">
        <f t="shared" si="1"/>
        <v>0.20661157024793389</v>
      </c>
    </row>
    <row r="22" spans="2:9" x14ac:dyDescent="0.3">
      <c r="B22" t="s">
        <v>10</v>
      </c>
      <c r="C22" s="9">
        <f>Main!C39</f>
        <v>8.4000000000000005E-2</v>
      </c>
      <c r="D22" s="8">
        <v>-0.22800000000000001</v>
      </c>
      <c r="E22">
        <f>IF(D22&gt;Main!C39,1,0)</f>
        <v>0</v>
      </c>
      <c r="F22">
        <v>119</v>
      </c>
      <c r="G22">
        <v>20</v>
      </c>
      <c r="H22" s="10">
        <f t="shared" si="0"/>
        <v>99</v>
      </c>
      <c r="I22" s="10">
        <f t="shared" si="1"/>
        <v>0.16806722689075632</v>
      </c>
    </row>
    <row r="23" spans="2:9" x14ac:dyDescent="0.3">
      <c r="B23" t="s">
        <v>11</v>
      </c>
      <c r="C23" s="9">
        <f>Main!C40</f>
        <v>3.4700000000000002E-2</v>
      </c>
      <c r="D23" s="8">
        <v>-0.108</v>
      </c>
      <c r="E23">
        <f>IF(D23&gt;Main!C40,1,0)</f>
        <v>0</v>
      </c>
      <c r="F23">
        <v>114</v>
      </c>
      <c r="G23">
        <v>19</v>
      </c>
      <c r="H23" s="10">
        <f t="shared" si="0"/>
        <v>95</v>
      </c>
      <c r="I23" s="10">
        <f t="shared" si="1"/>
        <v>0.16666666666666666</v>
      </c>
    </row>
    <row r="24" spans="2:9" x14ac:dyDescent="0.3">
      <c r="B24" t="s">
        <v>12</v>
      </c>
      <c r="C24" s="9">
        <f>Main!C41</f>
        <v>1.9466000000000001</v>
      </c>
      <c r="D24" s="8">
        <v>-0.34298000000000001</v>
      </c>
      <c r="E24">
        <f>IF(D24&gt;Main!C41,1,0)</f>
        <v>0</v>
      </c>
      <c r="F24">
        <v>123</v>
      </c>
      <c r="G24">
        <v>22</v>
      </c>
      <c r="H24" s="10">
        <f t="shared" si="0"/>
        <v>101</v>
      </c>
      <c r="I24" s="10">
        <f t="shared" si="1"/>
        <v>0.17886178861788618</v>
      </c>
    </row>
    <row r="25" spans="2:9" x14ac:dyDescent="0.3">
      <c r="B25" t="s">
        <v>13</v>
      </c>
      <c r="C25" s="9">
        <f>Main!C42</f>
        <v>0.30830000000000002</v>
      </c>
      <c r="D25" s="8">
        <v>-0.37819999999999998</v>
      </c>
      <c r="E25">
        <f>IF(D25&gt;Main!C42,1,0)</f>
        <v>0</v>
      </c>
      <c r="F25">
        <v>119</v>
      </c>
      <c r="G25">
        <v>23</v>
      </c>
      <c r="H25" s="10">
        <f t="shared" si="0"/>
        <v>96</v>
      </c>
      <c r="I25" s="10">
        <f t="shared" si="1"/>
        <v>0.19327731092436976</v>
      </c>
    </row>
    <row r="26" spans="2:9" x14ac:dyDescent="0.3">
      <c r="B26" t="s">
        <v>14</v>
      </c>
      <c r="C26" s="9">
        <f>Main!C43</f>
        <v>0.43230000000000002</v>
      </c>
      <c r="D26" s="8">
        <v>-0.32350000000000001</v>
      </c>
      <c r="E26">
        <f>IF(D26&gt;Main!C43,1,0)</f>
        <v>0</v>
      </c>
      <c r="F26">
        <v>128</v>
      </c>
      <c r="G26">
        <v>19</v>
      </c>
      <c r="H26" s="10">
        <f t="shared" si="0"/>
        <v>109</v>
      </c>
      <c r="I26" s="10">
        <f t="shared" si="1"/>
        <v>0.1484375</v>
      </c>
    </row>
    <row r="27" spans="2:9" x14ac:dyDescent="0.3">
      <c r="B27" t="s">
        <v>15</v>
      </c>
      <c r="C27" s="9">
        <f>Main!C44</f>
        <v>2.98E-2</v>
      </c>
      <c r="D27" s="8">
        <v>-0.1759</v>
      </c>
      <c r="E27">
        <f>IF(D27&gt;Main!C44,1,0)</f>
        <v>0</v>
      </c>
      <c r="F27">
        <v>112</v>
      </c>
      <c r="G27">
        <v>19</v>
      </c>
      <c r="H27" s="10">
        <f t="shared" si="0"/>
        <v>93</v>
      </c>
      <c r="I27" s="10">
        <f t="shared" si="1"/>
        <v>0.16964285714285715</v>
      </c>
    </row>
    <row r="28" spans="2:9" x14ac:dyDescent="0.3">
      <c r="B28" t="s">
        <v>16</v>
      </c>
      <c r="C28" s="9">
        <f>Main!C45</f>
        <v>0</v>
      </c>
      <c r="D28" s="8"/>
      <c r="E28">
        <f>IF(D28&gt;C28,1,0)</f>
        <v>0</v>
      </c>
      <c r="H28" s="10">
        <f t="shared" si="0"/>
        <v>0</v>
      </c>
      <c r="I28" s="10" t="e">
        <f t="shared" si="1"/>
        <v>#DIV/0!</v>
      </c>
    </row>
  </sheetData>
  <conditionalFormatting sqref="E17:E28">
    <cfRule type="cellIs" dxfId="17" priority="1" operator="lessThan">
      <formula>0.5</formula>
    </cfRule>
    <cfRule type="cellIs" dxfId="16" priority="2" operator="lessThan">
      <formula>0</formula>
    </cfRule>
    <cfRule type="cellIs" dxfId="15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A6-0391-490C-A678-7B2DD104975E}">
  <dimension ref="B2:S38"/>
  <sheetViews>
    <sheetView workbookViewId="0">
      <selection activeCell="J40" sqref="J40"/>
    </sheetView>
  </sheetViews>
  <sheetFormatPr defaultRowHeight="14.4" x14ac:dyDescent="0.3"/>
  <cols>
    <col min="2" max="2" width="9.77734375" bestFit="1" customWidth="1"/>
    <col min="3" max="3" width="12.77734375" bestFit="1" customWidth="1"/>
    <col min="4" max="4" width="10.5546875" customWidth="1"/>
    <col min="5" max="5" width="12.109375" bestFit="1" customWidth="1"/>
    <col min="6" max="6" width="15.88671875" bestFit="1" customWidth="1"/>
    <col min="14" max="14" width="11.33203125" customWidth="1"/>
  </cols>
  <sheetData>
    <row r="2" spans="2:19" ht="33.6" x14ac:dyDescent="0.65">
      <c r="B2" s="2" t="s">
        <v>37</v>
      </c>
    </row>
    <row r="3" spans="2:19" x14ac:dyDescent="0.3">
      <c r="B3" s="1" t="s">
        <v>20</v>
      </c>
    </row>
    <row r="4" spans="2:19" x14ac:dyDescent="0.3">
      <c r="B4" t="s">
        <v>21</v>
      </c>
      <c r="F4" t="s">
        <v>38</v>
      </c>
      <c r="H4" t="s">
        <v>39</v>
      </c>
      <c r="L4" t="s">
        <v>49</v>
      </c>
    </row>
    <row r="5" spans="2:19" x14ac:dyDescent="0.3">
      <c r="B5" t="s">
        <v>22</v>
      </c>
      <c r="H5" t="s">
        <v>40</v>
      </c>
    </row>
    <row r="6" spans="2:19" x14ac:dyDescent="0.3">
      <c r="H6" t="s">
        <v>41</v>
      </c>
    </row>
    <row r="7" spans="2:19" x14ac:dyDescent="0.3">
      <c r="B7" s="1" t="s">
        <v>23</v>
      </c>
    </row>
    <row r="8" spans="2:19" x14ac:dyDescent="0.3">
      <c r="B8" t="s">
        <v>24</v>
      </c>
    </row>
    <row r="10" spans="2:19" x14ac:dyDescent="0.3">
      <c r="B10" s="1" t="s">
        <v>25</v>
      </c>
    </row>
    <row r="11" spans="2:19" x14ac:dyDescent="0.3">
      <c r="B11" t="s">
        <v>27</v>
      </c>
    </row>
    <row r="15" spans="2:19" x14ac:dyDescent="0.3">
      <c r="B15" s="1" t="s">
        <v>43</v>
      </c>
      <c r="L15" s="1" t="s">
        <v>46</v>
      </c>
    </row>
    <row r="16" spans="2:19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18</v>
      </c>
      <c r="H16" s="1" t="s">
        <v>17</v>
      </c>
      <c r="I16" s="1" t="s">
        <v>19</v>
      </c>
      <c r="L16" s="1" t="s">
        <v>0</v>
      </c>
      <c r="M16" s="1" t="s">
        <v>1</v>
      </c>
      <c r="N16" s="1" t="s">
        <v>2</v>
      </c>
      <c r="O16" s="1" t="s">
        <v>3</v>
      </c>
      <c r="P16" s="1" t="s">
        <v>4</v>
      </c>
      <c r="Q16" s="1" t="s">
        <v>18</v>
      </c>
      <c r="R16" s="1" t="s">
        <v>17</v>
      </c>
      <c r="S16" s="1" t="s">
        <v>19</v>
      </c>
    </row>
    <row r="17" spans="2:19" x14ac:dyDescent="0.3">
      <c r="B17" t="s">
        <v>5</v>
      </c>
      <c r="C17" s="9">
        <f>Main!C34</f>
        <v>1.8211999999999999</v>
      </c>
      <c r="D17" s="8">
        <v>1.1172</v>
      </c>
      <c r="E17">
        <f>IF(D17&gt;Main!C34,1,0)</f>
        <v>0</v>
      </c>
      <c r="F17">
        <v>169</v>
      </c>
      <c r="G17">
        <v>45</v>
      </c>
      <c r="H17" s="10">
        <f>F17-G17</f>
        <v>124</v>
      </c>
      <c r="I17" s="10">
        <f>G17/F17</f>
        <v>0.26627218934911245</v>
      </c>
      <c r="L17" t="s">
        <v>5</v>
      </c>
      <c r="M17" s="9">
        <f>Main!C51</f>
        <v>0.14415</v>
      </c>
      <c r="N17" s="8">
        <v>0.24099999999999999</v>
      </c>
      <c r="O17">
        <f>IF(N17&gt;Main!M34,1,0)</f>
        <v>1</v>
      </c>
      <c r="P17">
        <v>188</v>
      </c>
      <c r="Q17">
        <v>42</v>
      </c>
      <c r="R17" s="10">
        <f>P17-Q17</f>
        <v>146</v>
      </c>
      <c r="S17" s="10">
        <f>Q17/P17</f>
        <v>0.22340425531914893</v>
      </c>
    </row>
    <row r="18" spans="2:19" x14ac:dyDescent="0.3">
      <c r="B18" t="s">
        <v>6</v>
      </c>
      <c r="C18" s="9">
        <f>Main!C35</f>
        <v>2.0777999999999999</v>
      </c>
      <c r="D18" s="8">
        <v>3.2486999999999999</v>
      </c>
      <c r="E18">
        <f>IF(D18&gt;Main!C35,1,0)</f>
        <v>1</v>
      </c>
      <c r="F18">
        <v>131</v>
      </c>
      <c r="G18">
        <v>39</v>
      </c>
      <c r="H18" s="10">
        <f t="shared" ref="H18:H28" si="0">F18-G18</f>
        <v>92</v>
      </c>
      <c r="I18" s="10">
        <f t="shared" ref="I18:I28" si="1">G18/F18</f>
        <v>0.29770992366412213</v>
      </c>
      <c r="L18" t="s">
        <v>6</v>
      </c>
      <c r="M18" s="9">
        <f>Main!M35</f>
        <v>0</v>
      </c>
      <c r="N18" s="8">
        <v>-2.6800000000000001E-2</v>
      </c>
      <c r="O18">
        <f>IF(N18&gt;Main!M35,1,0)</f>
        <v>0</v>
      </c>
      <c r="P18">
        <v>175</v>
      </c>
      <c r="Q18">
        <v>39</v>
      </c>
      <c r="R18" s="10">
        <f t="shared" ref="R18:R28" si="2">P18-Q18</f>
        <v>136</v>
      </c>
      <c r="S18" s="10">
        <f t="shared" ref="S18:S28" si="3">Q18/P18</f>
        <v>0.22285714285714286</v>
      </c>
    </row>
    <row r="19" spans="2:19" x14ac:dyDescent="0.3">
      <c r="B19" t="s">
        <v>7</v>
      </c>
      <c r="C19" s="9">
        <f>Main!C36</f>
        <v>0.48</v>
      </c>
      <c r="D19" s="8">
        <v>0.66249999999999998</v>
      </c>
      <c r="E19">
        <f>IF(D19&gt;Main!C36,1,0)</f>
        <v>1</v>
      </c>
      <c r="F19">
        <v>170</v>
      </c>
      <c r="G19">
        <v>51</v>
      </c>
      <c r="H19" s="10">
        <f t="shared" si="0"/>
        <v>119</v>
      </c>
      <c r="I19" s="10">
        <f t="shared" si="1"/>
        <v>0.3</v>
      </c>
      <c r="L19" t="s">
        <v>7</v>
      </c>
      <c r="M19" s="9">
        <f>Main!M36</f>
        <v>0</v>
      </c>
      <c r="N19" s="8">
        <v>0.1893</v>
      </c>
      <c r="O19">
        <f>IF(N19&gt;Main!M36,1,0)</f>
        <v>1</v>
      </c>
      <c r="P19">
        <v>175</v>
      </c>
      <c r="Q19">
        <v>38</v>
      </c>
      <c r="R19" s="10">
        <f t="shared" si="2"/>
        <v>137</v>
      </c>
      <c r="S19" s="10">
        <f t="shared" si="3"/>
        <v>0.21714285714285714</v>
      </c>
    </row>
    <row r="20" spans="2:19" x14ac:dyDescent="0.3">
      <c r="B20" t="s">
        <v>8</v>
      </c>
      <c r="C20" s="9">
        <f>Main!C37</f>
        <v>1.18</v>
      </c>
      <c r="D20" s="8">
        <v>0.18709999999999999</v>
      </c>
      <c r="E20">
        <f>IF(D20&gt;Main!C37,1,0)</f>
        <v>0</v>
      </c>
      <c r="F20">
        <v>188</v>
      </c>
      <c r="G20">
        <v>48</v>
      </c>
      <c r="H20" s="10">
        <f t="shared" si="0"/>
        <v>140</v>
      </c>
      <c r="I20" s="10">
        <f t="shared" si="1"/>
        <v>0.25531914893617019</v>
      </c>
      <c r="L20" t="s">
        <v>8</v>
      </c>
      <c r="M20" s="9">
        <f>Main!M37</f>
        <v>0</v>
      </c>
      <c r="N20" s="8">
        <v>-2.3099999999999999E-2</v>
      </c>
      <c r="O20">
        <f>IF(N20&gt;Main!M37,1,0)</f>
        <v>0</v>
      </c>
      <c r="P20">
        <v>178</v>
      </c>
      <c r="Q20">
        <v>38</v>
      </c>
      <c r="R20" s="10">
        <f t="shared" si="2"/>
        <v>140</v>
      </c>
      <c r="S20" s="10">
        <f t="shared" si="3"/>
        <v>0.21348314606741572</v>
      </c>
    </row>
    <row r="21" spans="2:19" x14ac:dyDescent="0.3">
      <c r="B21" t="s">
        <v>9</v>
      </c>
      <c r="C21" s="9">
        <f>Main!C38</f>
        <v>-0.23</v>
      </c>
      <c r="D21" s="8">
        <v>-0.1193</v>
      </c>
      <c r="E21">
        <f>IF(D21&gt;Main!C38,1,0)</f>
        <v>1</v>
      </c>
      <c r="F21">
        <v>196</v>
      </c>
      <c r="G21">
        <v>41</v>
      </c>
      <c r="H21" s="10">
        <f t="shared" si="0"/>
        <v>155</v>
      </c>
      <c r="I21" s="10">
        <f t="shared" si="1"/>
        <v>0.20918367346938777</v>
      </c>
      <c r="L21" t="s">
        <v>9</v>
      </c>
      <c r="M21" s="9">
        <f>Main!M38</f>
        <v>0</v>
      </c>
      <c r="N21" s="8">
        <v>-0.1288</v>
      </c>
      <c r="O21">
        <f>IF(N21&gt;Main!M38,1,0)</f>
        <v>0</v>
      </c>
      <c r="P21">
        <v>167</v>
      </c>
      <c r="Q21">
        <v>35</v>
      </c>
      <c r="R21" s="10">
        <f t="shared" si="2"/>
        <v>132</v>
      </c>
      <c r="S21" s="10">
        <f t="shared" si="3"/>
        <v>0.20958083832335328</v>
      </c>
    </row>
    <row r="22" spans="2:19" x14ac:dyDescent="0.3">
      <c r="B22" t="s">
        <v>10</v>
      </c>
      <c r="C22" s="9">
        <f>Main!C39</f>
        <v>8.4000000000000005E-2</v>
      </c>
      <c r="D22" s="8">
        <v>-5.9200000000000003E-2</v>
      </c>
      <c r="E22">
        <f>IF(D22&gt;Main!C39,1,0)</f>
        <v>0</v>
      </c>
      <c r="F22">
        <v>200</v>
      </c>
      <c r="G22">
        <v>40</v>
      </c>
      <c r="H22" s="10">
        <f t="shared" si="0"/>
        <v>160</v>
      </c>
      <c r="I22" s="10">
        <f t="shared" si="1"/>
        <v>0.2</v>
      </c>
      <c r="L22" t="s">
        <v>10</v>
      </c>
      <c r="M22" s="9">
        <f>Main!M39</f>
        <v>0</v>
      </c>
      <c r="N22" s="8">
        <v>4.5659999999999999E-2</v>
      </c>
      <c r="O22">
        <f>IF(N22&gt;Main!M39,1,0)</f>
        <v>1</v>
      </c>
      <c r="P22">
        <v>167</v>
      </c>
      <c r="Q22">
        <v>40</v>
      </c>
      <c r="R22" s="10">
        <f t="shared" si="2"/>
        <v>127</v>
      </c>
      <c r="S22" s="10">
        <f t="shared" si="3"/>
        <v>0.23952095808383234</v>
      </c>
    </row>
    <row r="23" spans="2:19" x14ac:dyDescent="0.3">
      <c r="B23" t="s">
        <v>11</v>
      </c>
      <c r="C23" s="9">
        <f>Main!C40</f>
        <v>3.4700000000000002E-2</v>
      </c>
      <c r="D23" s="8">
        <v>5.7299999999999997E-2</v>
      </c>
      <c r="E23">
        <f>IF(D23&gt;Main!C40,1,0)</f>
        <v>1</v>
      </c>
      <c r="F23">
        <v>81</v>
      </c>
      <c r="G23">
        <v>41</v>
      </c>
      <c r="H23" s="10">
        <f t="shared" si="0"/>
        <v>40</v>
      </c>
      <c r="I23" s="10">
        <f t="shared" si="1"/>
        <v>0.50617283950617287</v>
      </c>
      <c r="L23" t="s">
        <v>11</v>
      </c>
      <c r="M23" s="9">
        <f>Main!M40</f>
        <v>0</v>
      </c>
      <c r="N23" s="8">
        <v>9.0310000000000001E-2</v>
      </c>
      <c r="O23">
        <f>IF(N23&gt;Main!M40,1,0)</f>
        <v>1</v>
      </c>
      <c r="P23">
        <v>190</v>
      </c>
      <c r="Q23">
        <v>35</v>
      </c>
      <c r="R23" s="10">
        <f t="shared" si="2"/>
        <v>155</v>
      </c>
      <c r="S23" s="10">
        <f t="shared" si="3"/>
        <v>0.18421052631578946</v>
      </c>
    </row>
    <row r="24" spans="2:19" x14ac:dyDescent="0.3">
      <c r="B24" t="s">
        <v>12</v>
      </c>
      <c r="C24" s="9">
        <f>Main!C41</f>
        <v>1.9466000000000001</v>
      </c>
      <c r="D24" s="8">
        <v>0.38669999999999999</v>
      </c>
      <c r="E24">
        <f>IF(D24&gt;Main!C41,1,0)</f>
        <v>0</v>
      </c>
      <c r="F24">
        <v>219</v>
      </c>
      <c r="G24">
        <v>46</v>
      </c>
      <c r="H24" s="10">
        <f t="shared" si="0"/>
        <v>173</v>
      </c>
      <c r="I24" s="10">
        <f t="shared" si="1"/>
        <v>0.21004566210045661</v>
      </c>
      <c r="L24" t="s">
        <v>12</v>
      </c>
      <c r="M24" s="9">
        <f>Main!M41</f>
        <v>0</v>
      </c>
      <c r="N24" s="8">
        <v>5.7700000000000001E-2</v>
      </c>
      <c r="O24">
        <f>IF(N24&gt;Main!M41,1,0)</f>
        <v>1</v>
      </c>
      <c r="P24">
        <v>181</v>
      </c>
      <c r="Q24">
        <v>35</v>
      </c>
      <c r="R24" s="10">
        <f t="shared" si="2"/>
        <v>146</v>
      </c>
      <c r="S24" s="10">
        <f t="shared" si="3"/>
        <v>0.19337016574585636</v>
      </c>
    </row>
    <row r="25" spans="2:19" x14ac:dyDescent="0.3">
      <c r="B25" t="s">
        <v>13</v>
      </c>
      <c r="C25" s="9">
        <f>Main!C42</f>
        <v>0.30830000000000002</v>
      </c>
      <c r="D25" s="8">
        <v>0.16289999999999999</v>
      </c>
      <c r="E25">
        <f>IF(D25&gt;Main!C42,1,0)</f>
        <v>0</v>
      </c>
      <c r="F25">
        <v>82</v>
      </c>
      <c r="G25">
        <v>39</v>
      </c>
      <c r="H25" s="10">
        <f t="shared" si="0"/>
        <v>43</v>
      </c>
      <c r="I25" s="10">
        <f t="shared" si="1"/>
        <v>0.47560975609756095</v>
      </c>
      <c r="L25" t="s">
        <v>13</v>
      </c>
      <c r="M25" s="9">
        <f>Main!M42</f>
        <v>0</v>
      </c>
      <c r="N25" s="8">
        <v>-6.2199999999999998E-2</v>
      </c>
      <c r="O25">
        <f>IF(N25&gt;Main!M42,1,0)</f>
        <v>0</v>
      </c>
      <c r="P25">
        <v>177</v>
      </c>
      <c r="Q25">
        <v>41</v>
      </c>
      <c r="R25" s="10">
        <f t="shared" si="2"/>
        <v>136</v>
      </c>
      <c r="S25" s="10">
        <f t="shared" si="3"/>
        <v>0.23163841807909605</v>
      </c>
    </row>
    <row r="26" spans="2:19" x14ac:dyDescent="0.3">
      <c r="B26" t="s">
        <v>14</v>
      </c>
      <c r="C26" s="9">
        <f>Main!C43</f>
        <v>0.43230000000000002</v>
      </c>
      <c r="D26" s="8">
        <v>-0.14940000000000001</v>
      </c>
      <c r="E26">
        <f>IF(D26&gt;Main!C43,1,0)</f>
        <v>0</v>
      </c>
      <c r="F26">
        <v>202</v>
      </c>
      <c r="G26">
        <v>37</v>
      </c>
      <c r="H26" s="10">
        <f t="shared" si="0"/>
        <v>165</v>
      </c>
      <c r="I26" s="10">
        <f t="shared" si="1"/>
        <v>0.18316831683168316</v>
      </c>
      <c r="L26" t="s">
        <v>14</v>
      </c>
      <c r="M26" s="9">
        <f>Main!M43</f>
        <v>0</v>
      </c>
      <c r="N26" s="8">
        <v>8.6999999999999994E-2</v>
      </c>
      <c r="O26">
        <f>IF(N26&gt;Main!M43,1,0)</f>
        <v>1</v>
      </c>
      <c r="P26">
        <v>196</v>
      </c>
      <c r="Q26">
        <v>39</v>
      </c>
      <c r="R26" s="10">
        <f t="shared" si="2"/>
        <v>157</v>
      </c>
      <c r="S26" s="10">
        <f t="shared" si="3"/>
        <v>0.19897959183673469</v>
      </c>
    </row>
    <row r="27" spans="2:19" x14ac:dyDescent="0.3">
      <c r="B27" t="s">
        <v>15</v>
      </c>
      <c r="C27" s="9">
        <f>Main!C44</f>
        <v>2.98E-2</v>
      </c>
      <c r="D27" s="8">
        <v>4.5499999999999999E-2</v>
      </c>
      <c r="E27">
        <f>IF(D27&gt;Main!C44,1,0)</f>
        <v>1</v>
      </c>
      <c r="F27">
        <v>171</v>
      </c>
      <c r="G27">
        <v>38</v>
      </c>
      <c r="H27" s="10">
        <f t="shared" si="0"/>
        <v>133</v>
      </c>
      <c r="I27" s="10">
        <f t="shared" si="1"/>
        <v>0.22222222222222221</v>
      </c>
      <c r="L27" t="s">
        <v>15</v>
      </c>
      <c r="M27" s="9">
        <f>Main!M44</f>
        <v>0</v>
      </c>
      <c r="N27" s="8">
        <v>-0.1022</v>
      </c>
      <c r="O27">
        <f>IF(N27&gt;Main!M44,1,0)</f>
        <v>0</v>
      </c>
      <c r="P27">
        <v>190</v>
      </c>
      <c r="Q27">
        <v>28</v>
      </c>
      <c r="R27" s="10">
        <f t="shared" si="2"/>
        <v>162</v>
      </c>
      <c r="S27" s="10">
        <f t="shared" si="3"/>
        <v>0.14736842105263157</v>
      </c>
    </row>
    <row r="28" spans="2:19" x14ac:dyDescent="0.3">
      <c r="B28" t="s">
        <v>16</v>
      </c>
      <c r="C28" s="9">
        <f>Main!C45</f>
        <v>0</v>
      </c>
      <c r="D28" s="8"/>
      <c r="E28">
        <f>IF(D28&gt;C28,1,0)</f>
        <v>0</v>
      </c>
      <c r="H28" s="10">
        <f t="shared" si="0"/>
        <v>0</v>
      </c>
      <c r="I28" s="10"/>
      <c r="L28" t="s">
        <v>16</v>
      </c>
      <c r="M28" s="9">
        <f>Main!M45</f>
        <v>0</v>
      </c>
      <c r="N28" s="8"/>
      <c r="O28">
        <f>IF(N28&gt;M28,1,0)</f>
        <v>0</v>
      </c>
      <c r="R28" s="10">
        <f t="shared" si="2"/>
        <v>0</v>
      </c>
      <c r="S28" s="10"/>
    </row>
    <row r="30" spans="2:19" x14ac:dyDescent="0.3">
      <c r="B30" t="s">
        <v>28</v>
      </c>
      <c r="D30" s="12" cm="1">
        <f t="array" ref="D30">PRODUCT(1+D17:D27)-1</f>
        <v>21.303075259799929</v>
      </c>
      <c r="F30">
        <f>SUM(F17:F28)</f>
        <v>1809</v>
      </c>
      <c r="G30">
        <f>SUM(G17:G28)</f>
        <v>465</v>
      </c>
      <c r="H30">
        <f>SUM(H17:H28)</f>
        <v>1344</v>
      </c>
      <c r="I30" s="10">
        <f>AVERAGE(I17:I27)</f>
        <v>0.28415488474335349</v>
      </c>
      <c r="L30" t="s">
        <v>28</v>
      </c>
      <c r="N30" s="12" cm="1">
        <f t="array" ref="N30">PRODUCT(1+N17:N27)-1</f>
        <v>0.34913573376021256</v>
      </c>
      <c r="P30">
        <f>SUM(P17:P28)</f>
        <v>1984</v>
      </c>
      <c r="Q30">
        <f>SUM(Q17:Q28)</f>
        <v>410</v>
      </c>
      <c r="R30">
        <f>SUM(R17:R28)</f>
        <v>1574</v>
      </c>
      <c r="S30" s="10">
        <f>AVERAGE(S17:S27)</f>
        <v>0.20741421098398713</v>
      </c>
    </row>
    <row r="38" spans="2:2" x14ac:dyDescent="0.3">
      <c r="B38" t="s">
        <v>42</v>
      </c>
    </row>
  </sheetData>
  <conditionalFormatting sqref="E17:E28">
    <cfRule type="cellIs" dxfId="14" priority="4" operator="lessThan">
      <formula>0.5</formula>
    </cfRule>
    <cfRule type="cellIs" dxfId="13" priority="5" operator="lessThan">
      <formula>0</formula>
    </cfRule>
    <cfRule type="cellIs" dxfId="12" priority="6" operator="greaterThan">
      <formula>0</formula>
    </cfRule>
  </conditionalFormatting>
  <conditionalFormatting sqref="O17:O28">
    <cfRule type="cellIs" dxfId="11" priority="1" operator="lessThan">
      <formula>0.5</formula>
    </cfRule>
    <cfRule type="cellIs" dxfId="10" priority="2" operator="less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4388-79A0-48DD-A37B-7C146E52A021}">
  <dimension ref="B2:S38"/>
  <sheetViews>
    <sheetView tabSelected="1" workbookViewId="0">
      <selection activeCell="K39" sqref="K39"/>
    </sheetView>
  </sheetViews>
  <sheetFormatPr defaultRowHeight="14.4" x14ac:dyDescent="0.3"/>
  <cols>
    <col min="2" max="2" width="9.77734375" bestFit="1" customWidth="1"/>
    <col min="3" max="3" width="12.77734375" bestFit="1" customWidth="1"/>
    <col min="4" max="4" width="10.5546875" customWidth="1"/>
    <col min="5" max="5" width="12.109375" bestFit="1" customWidth="1"/>
    <col min="6" max="6" width="15.88671875" bestFit="1" customWidth="1"/>
    <col min="14" max="14" width="11.33203125" customWidth="1"/>
  </cols>
  <sheetData>
    <row r="2" spans="2:19" ht="33.6" x14ac:dyDescent="0.65">
      <c r="B2" s="2" t="s">
        <v>51</v>
      </c>
    </row>
    <row r="3" spans="2:19" x14ac:dyDescent="0.3">
      <c r="B3" s="1" t="s">
        <v>20</v>
      </c>
    </row>
    <row r="4" spans="2:19" x14ac:dyDescent="0.3">
      <c r="B4" t="s">
        <v>21</v>
      </c>
      <c r="F4" t="s">
        <v>38</v>
      </c>
      <c r="H4" t="s">
        <v>39</v>
      </c>
      <c r="L4" t="s">
        <v>49</v>
      </c>
      <c r="N4" t="s">
        <v>50</v>
      </c>
    </row>
    <row r="5" spans="2:19" x14ac:dyDescent="0.3">
      <c r="B5" t="s">
        <v>22</v>
      </c>
      <c r="H5" t="s">
        <v>40</v>
      </c>
    </row>
    <row r="6" spans="2:19" x14ac:dyDescent="0.3">
      <c r="H6" t="s">
        <v>41</v>
      </c>
    </row>
    <row r="7" spans="2:19" x14ac:dyDescent="0.3">
      <c r="B7" s="1" t="s">
        <v>23</v>
      </c>
    </row>
    <row r="8" spans="2:19" x14ac:dyDescent="0.3">
      <c r="B8" t="s">
        <v>24</v>
      </c>
    </row>
    <row r="10" spans="2:19" x14ac:dyDescent="0.3">
      <c r="B10" s="1" t="s">
        <v>25</v>
      </c>
    </row>
    <row r="11" spans="2:19" x14ac:dyDescent="0.3">
      <c r="B11" t="s">
        <v>27</v>
      </c>
    </row>
    <row r="15" spans="2:19" x14ac:dyDescent="0.3">
      <c r="B15" s="1" t="s">
        <v>43</v>
      </c>
      <c r="L15" s="1" t="s">
        <v>46</v>
      </c>
    </row>
    <row r="16" spans="2:19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18</v>
      </c>
      <c r="H16" s="1" t="s">
        <v>17</v>
      </c>
      <c r="I16" s="1" t="s">
        <v>19</v>
      </c>
      <c r="L16" s="1" t="s">
        <v>0</v>
      </c>
      <c r="M16" s="1" t="s">
        <v>1</v>
      </c>
      <c r="N16" s="1" t="s">
        <v>2</v>
      </c>
      <c r="O16" s="1" t="s">
        <v>3</v>
      </c>
      <c r="P16" s="1" t="s">
        <v>4</v>
      </c>
      <c r="Q16" s="1" t="s">
        <v>18</v>
      </c>
      <c r="R16" s="1" t="s">
        <v>17</v>
      </c>
      <c r="S16" s="1" t="s">
        <v>19</v>
      </c>
    </row>
    <row r="17" spans="2:19" x14ac:dyDescent="0.3">
      <c r="B17" t="s">
        <v>5</v>
      </c>
      <c r="C17" s="9">
        <f>Main!C34</f>
        <v>1.8211999999999999</v>
      </c>
      <c r="D17" s="8">
        <v>1.1172</v>
      </c>
      <c r="E17">
        <f>IF(D17&gt;Main!C34,1,0)</f>
        <v>0</v>
      </c>
      <c r="F17">
        <v>169</v>
      </c>
      <c r="G17">
        <v>45</v>
      </c>
      <c r="H17" s="10">
        <f>F17-G17</f>
        <v>124</v>
      </c>
      <c r="I17" s="10">
        <f>G17/F17</f>
        <v>0.26627218934911245</v>
      </c>
      <c r="L17" t="s">
        <v>5</v>
      </c>
      <c r="M17" s="9">
        <f>Main!C51</f>
        <v>0.14415</v>
      </c>
      <c r="N17" s="8">
        <v>0.24099999999999999</v>
      </c>
      <c r="O17">
        <f>IF(N17&gt;Main!M34,1,0)</f>
        <v>1</v>
      </c>
      <c r="P17">
        <v>188</v>
      </c>
      <c r="Q17">
        <v>42</v>
      </c>
      <c r="R17" s="10">
        <f>P17-Q17</f>
        <v>146</v>
      </c>
      <c r="S17" s="10">
        <f>Q17/P17</f>
        <v>0.22340425531914893</v>
      </c>
    </row>
    <row r="18" spans="2:19" x14ac:dyDescent="0.3">
      <c r="B18" t="s">
        <v>6</v>
      </c>
      <c r="C18" s="9">
        <f>Main!C35</f>
        <v>2.0777999999999999</v>
      </c>
      <c r="D18" s="8">
        <v>3.2486999999999999</v>
      </c>
      <c r="E18">
        <f>IF(D18&gt;Main!C35,1,0)</f>
        <v>1</v>
      </c>
      <c r="F18">
        <v>131</v>
      </c>
      <c r="G18">
        <v>39</v>
      </c>
      <c r="H18" s="10">
        <f t="shared" ref="H18:H28" si="0">F18-G18</f>
        <v>92</v>
      </c>
      <c r="I18" s="10">
        <f t="shared" ref="I18:I28" si="1">G18/F18</f>
        <v>0.29770992366412213</v>
      </c>
      <c r="L18" t="s">
        <v>6</v>
      </c>
      <c r="M18" s="9">
        <f>Main!M35</f>
        <v>0</v>
      </c>
      <c r="N18" s="8">
        <v>-2.6800000000000001E-2</v>
      </c>
      <c r="O18">
        <f>IF(N18&gt;Main!M35,1,0)</f>
        <v>0</v>
      </c>
      <c r="P18">
        <v>175</v>
      </c>
      <c r="Q18">
        <v>39</v>
      </c>
      <c r="R18" s="10">
        <f t="shared" ref="R18:R28" si="2">P18-Q18</f>
        <v>136</v>
      </c>
      <c r="S18" s="10">
        <f t="shared" ref="S18:S28" si="3">Q18/P18</f>
        <v>0.22285714285714286</v>
      </c>
    </row>
    <row r="19" spans="2:19" x14ac:dyDescent="0.3">
      <c r="B19" t="s">
        <v>7</v>
      </c>
      <c r="C19" s="9">
        <f>Main!C36</f>
        <v>0.48</v>
      </c>
      <c r="D19" s="8">
        <v>0.66249999999999998</v>
      </c>
      <c r="E19">
        <f>IF(D19&gt;Main!C36,1,0)</f>
        <v>1</v>
      </c>
      <c r="F19">
        <v>170</v>
      </c>
      <c r="G19">
        <v>51</v>
      </c>
      <c r="H19" s="10">
        <f t="shared" si="0"/>
        <v>119</v>
      </c>
      <c r="I19" s="10">
        <f t="shared" si="1"/>
        <v>0.3</v>
      </c>
      <c r="L19" t="s">
        <v>7</v>
      </c>
      <c r="M19" s="9">
        <f>Main!M36</f>
        <v>0</v>
      </c>
      <c r="N19" s="8">
        <v>0.1893</v>
      </c>
      <c r="O19">
        <f>IF(N19&gt;Main!M36,1,0)</f>
        <v>1</v>
      </c>
      <c r="P19">
        <v>175</v>
      </c>
      <c r="Q19">
        <v>38</v>
      </c>
      <c r="R19" s="10">
        <f t="shared" si="2"/>
        <v>137</v>
      </c>
      <c r="S19" s="10">
        <f t="shared" si="3"/>
        <v>0.21714285714285714</v>
      </c>
    </row>
    <row r="20" spans="2:19" x14ac:dyDescent="0.3">
      <c r="B20" t="s">
        <v>8</v>
      </c>
      <c r="C20" s="9">
        <f>Main!C37</f>
        <v>1.18</v>
      </c>
      <c r="D20" s="8">
        <v>0.18709999999999999</v>
      </c>
      <c r="E20">
        <f>IF(D20&gt;Main!C37,1,0)</f>
        <v>0</v>
      </c>
      <c r="F20">
        <v>188</v>
      </c>
      <c r="G20">
        <v>48</v>
      </c>
      <c r="H20" s="10">
        <f t="shared" si="0"/>
        <v>140</v>
      </c>
      <c r="I20" s="10">
        <f t="shared" si="1"/>
        <v>0.25531914893617019</v>
      </c>
      <c r="L20" t="s">
        <v>8</v>
      </c>
      <c r="M20" s="9">
        <f>Main!M37</f>
        <v>0</v>
      </c>
      <c r="N20" s="8">
        <v>-2.3099999999999999E-2</v>
      </c>
      <c r="O20">
        <f>IF(N20&gt;Main!M37,1,0)</f>
        <v>0</v>
      </c>
      <c r="P20">
        <v>178</v>
      </c>
      <c r="Q20">
        <v>38</v>
      </c>
      <c r="R20" s="10">
        <f t="shared" si="2"/>
        <v>140</v>
      </c>
      <c r="S20" s="10">
        <f t="shared" si="3"/>
        <v>0.21348314606741572</v>
      </c>
    </row>
    <row r="21" spans="2:19" x14ac:dyDescent="0.3">
      <c r="B21" t="s">
        <v>9</v>
      </c>
      <c r="C21" s="9">
        <f>Main!C38</f>
        <v>-0.23</v>
      </c>
      <c r="D21" s="8">
        <v>-0.1193</v>
      </c>
      <c r="E21">
        <f>IF(D21&gt;Main!C38,1,0)</f>
        <v>1</v>
      </c>
      <c r="F21">
        <v>196</v>
      </c>
      <c r="G21">
        <v>41</v>
      </c>
      <c r="H21" s="10">
        <f t="shared" si="0"/>
        <v>155</v>
      </c>
      <c r="I21" s="10">
        <f t="shared" si="1"/>
        <v>0.20918367346938777</v>
      </c>
      <c r="L21" t="s">
        <v>9</v>
      </c>
      <c r="M21" s="9">
        <f>Main!M38</f>
        <v>0</v>
      </c>
      <c r="N21" s="8">
        <v>-0.1288</v>
      </c>
      <c r="O21">
        <f>IF(N21&gt;Main!M38,1,0)</f>
        <v>0</v>
      </c>
      <c r="P21">
        <v>167</v>
      </c>
      <c r="Q21">
        <v>35</v>
      </c>
      <c r="R21" s="10">
        <f t="shared" si="2"/>
        <v>132</v>
      </c>
      <c r="S21" s="10">
        <f t="shared" si="3"/>
        <v>0.20958083832335328</v>
      </c>
    </row>
    <row r="22" spans="2:19" x14ac:dyDescent="0.3">
      <c r="B22" t="s">
        <v>10</v>
      </c>
      <c r="C22" s="9">
        <f>Main!C39</f>
        <v>8.4000000000000005E-2</v>
      </c>
      <c r="D22" s="8">
        <v>-5.9200000000000003E-2</v>
      </c>
      <c r="E22">
        <f>IF(D22&gt;Main!C39,1,0)</f>
        <v>0</v>
      </c>
      <c r="F22">
        <v>200</v>
      </c>
      <c r="G22">
        <v>40</v>
      </c>
      <c r="H22" s="10">
        <f t="shared" si="0"/>
        <v>160</v>
      </c>
      <c r="I22" s="10">
        <f t="shared" si="1"/>
        <v>0.2</v>
      </c>
      <c r="L22" t="s">
        <v>10</v>
      </c>
      <c r="M22" s="9">
        <f>Main!M39</f>
        <v>0</v>
      </c>
      <c r="N22" s="8">
        <v>4.5659999999999999E-2</v>
      </c>
      <c r="O22">
        <f>IF(N22&gt;Main!M39,1,0)</f>
        <v>1</v>
      </c>
      <c r="P22">
        <v>167</v>
      </c>
      <c r="Q22">
        <v>40</v>
      </c>
      <c r="R22" s="10">
        <f t="shared" si="2"/>
        <v>127</v>
      </c>
      <c r="S22" s="10">
        <f t="shared" si="3"/>
        <v>0.23952095808383234</v>
      </c>
    </row>
    <row r="23" spans="2:19" x14ac:dyDescent="0.3">
      <c r="B23" t="s">
        <v>11</v>
      </c>
      <c r="C23" s="9">
        <f>Main!C40</f>
        <v>3.4700000000000002E-2</v>
      </c>
      <c r="D23" s="8">
        <v>5.7299999999999997E-2</v>
      </c>
      <c r="E23">
        <f>IF(D23&gt;Main!C40,1,0)</f>
        <v>1</v>
      </c>
      <c r="F23">
        <v>81</v>
      </c>
      <c r="G23">
        <v>41</v>
      </c>
      <c r="H23" s="10">
        <f t="shared" si="0"/>
        <v>40</v>
      </c>
      <c r="I23" s="10">
        <f t="shared" si="1"/>
        <v>0.50617283950617287</v>
      </c>
      <c r="L23" t="s">
        <v>11</v>
      </c>
      <c r="M23" s="9">
        <f>Main!M40</f>
        <v>0</v>
      </c>
      <c r="N23" s="8">
        <v>9.0310000000000001E-2</v>
      </c>
      <c r="O23">
        <f>IF(N23&gt;Main!M40,1,0)</f>
        <v>1</v>
      </c>
      <c r="P23">
        <v>190</v>
      </c>
      <c r="Q23">
        <v>35</v>
      </c>
      <c r="R23" s="10">
        <f t="shared" si="2"/>
        <v>155</v>
      </c>
      <c r="S23" s="10">
        <f t="shared" si="3"/>
        <v>0.18421052631578946</v>
      </c>
    </row>
    <row r="24" spans="2:19" x14ac:dyDescent="0.3">
      <c r="B24" t="s">
        <v>12</v>
      </c>
      <c r="C24" s="9">
        <f>Main!C41</f>
        <v>1.9466000000000001</v>
      </c>
      <c r="D24" s="8">
        <v>0.38669999999999999</v>
      </c>
      <c r="E24">
        <f>IF(D24&gt;Main!C41,1,0)</f>
        <v>0</v>
      </c>
      <c r="F24">
        <v>219</v>
      </c>
      <c r="G24">
        <v>46</v>
      </c>
      <c r="H24" s="10">
        <f t="shared" si="0"/>
        <v>173</v>
      </c>
      <c r="I24" s="10">
        <f t="shared" si="1"/>
        <v>0.21004566210045661</v>
      </c>
      <c r="L24" t="s">
        <v>12</v>
      </c>
      <c r="M24" s="9">
        <f>Main!M41</f>
        <v>0</v>
      </c>
      <c r="N24" s="8">
        <v>5.7700000000000001E-2</v>
      </c>
      <c r="O24">
        <f>IF(N24&gt;Main!M41,1,0)</f>
        <v>1</v>
      </c>
      <c r="P24">
        <v>181</v>
      </c>
      <c r="Q24">
        <v>35</v>
      </c>
      <c r="R24" s="10">
        <f t="shared" si="2"/>
        <v>146</v>
      </c>
      <c r="S24" s="10">
        <f t="shared" si="3"/>
        <v>0.19337016574585636</v>
      </c>
    </row>
    <row r="25" spans="2:19" x14ac:dyDescent="0.3">
      <c r="B25" t="s">
        <v>13</v>
      </c>
      <c r="C25" s="9">
        <f>Main!C42</f>
        <v>0.30830000000000002</v>
      </c>
      <c r="D25" s="8">
        <v>0.16289999999999999</v>
      </c>
      <c r="E25">
        <f>IF(D25&gt;Main!C42,1,0)</f>
        <v>0</v>
      </c>
      <c r="F25">
        <v>82</v>
      </c>
      <c r="G25">
        <v>39</v>
      </c>
      <c r="H25" s="10">
        <f t="shared" si="0"/>
        <v>43</v>
      </c>
      <c r="I25" s="10">
        <f t="shared" si="1"/>
        <v>0.47560975609756095</v>
      </c>
      <c r="L25" t="s">
        <v>13</v>
      </c>
      <c r="M25" s="9">
        <f>Main!M42</f>
        <v>0</v>
      </c>
      <c r="N25" s="8">
        <v>-6.2199999999999998E-2</v>
      </c>
      <c r="O25">
        <f>IF(N25&gt;Main!M42,1,0)</f>
        <v>0</v>
      </c>
      <c r="P25">
        <v>177</v>
      </c>
      <c r="Q25">
        <v>41</v>
      </c>
      <c r="R25" s="10">
        <f t="shared" si="2"/>
        <v>136</v>
      </c>
      <c r="S25" s="10">
        <f t="shared" si="3"/>
        <v>0.23163841807909605</v>
      </c>
    </row>
    <row r="26" spans="2:19" x14ac:dyDescent="0.3">
      <c r="B26" t="s">
        <v>14</v>
      </c>
      <c r="C26" s="9">
        <f>Main!C43</f>
        <v>0.43230000000000002</v>
      </c>
      <c r="D26" s="8">
        <v>-0.14940000000000001</v>
      </c>
      <c r="E26">
        <f>IF(D26&gt;Main!C43,1,0)</f>
        <v>0</v>
      </c>
      <c r="F26">
        <v>202</v>
      </c>
      <c r="G26">
        <v>37</v>
      </c>
      <c r="H26" s="10">
        <f t="shared" si="0"/>
        <v>165</v>
      </c>
      <c r="I26" s="10">
        <f t="shared" si="1"/>
        <v>0.18316831683168316</v>
      </c>
      <c r="L26" t="s">
        <v>14</v>
      </c>
      <c r="M26" s="9">
        <f>Main!M43</f>
        <v>0</v>
      </c>
      <c r="N26" s="8">
        <v>8.6999999999999994E-2</v>
      </c>
      <c r="O26">
        <f>IF(N26&gt;Main!M43,1,0)</f>
        <v>1</v>
      </c>
      <c r="P26">
        <v>196</v>
      </c>
      <c r="Q26">
        <v>39</v>
      </c>
      <c r="R26" s="10">
        <f t="shared" si="2"/>
        <v>157</v>
      </c>
      <c r="S26" s="10">
        <f t="shared" si="3"/>
        <v>0.19897959183673469</v>
      </c>
    </row>
    <row r="27" spans="2:19" x14ac:dyDescent="0.3">
      <c r="B27" t="s">
        <v>15</v>
      </c>
      <c r="C27" s="9">
        <f>Main!C44</f>
        <v>2.98E-2</v>
      </c>
      <c r="D27" s="8">
        <v>4.5499999999999999E-2</v>
      </c>
      <c r="E27">
        <f>IF(D27&gt;Main!C44,1,0)</f>
        <v>1</v>
      </c>
      <c r="F27">
        <v>171</v>
      </c>
      <c r="G27">
        <v>38</v>
      </c>
      <c r="H27" s="10">
        <f t="shared" si="0"/>
        <v>133</v>
      </c>
      <c r="I27" s="10">
        <f t="shared" si="1"/>
        <v>0.22222222222222221</v>
      </c>
      <c r="L27" t="s">
        <v>15</v>
      </c>
      <c r="M27" s="9">
        <f>Main!M44</f>
        <v>0</v>
      </c>
      <c r="N27" s="8">
        <v>-0.1022</v>
      </c>
      <c r="O27">
        <f>IF(N27&gt;Main!M44,1,0)</f>
        <v>0</v>
      </c>
      <c r="P27">
        <v>190</v>
      </c>
      <c r="Q27">
        <v>28</v>
      </c>
      <c r="R27" s="10">
        <f t="shared" si="2"/>
        <v>162</v>
      </c>
      <c r="S27" s="10">
        <f t="shared" si="3"/>
        <v>0.14736842105263157</v>
      </c>
    </row>
    <row r="28" spans="2:19" x14ac:dyDescent="0.3">
      <c r="B28" t="s">
        <v>16</v>
      </c>
      <c r="C28" s="9">
        <f>Main!C45</f>
        <v>0</v>
      </c>
      <c r="D28" s="8"/>
      <c r="E28">
        <f>IF(D28&gt;C28,1,0)</f>
        <v>0</v>
      </c>
      <c r="H28" s="10">
        <f t="shared" si="0"/>
        <v>0</v>
      </c>
      <c r="I28" s="10"/>
      <c r="L28" t="s">
        <v>16</v>
      </c>
      <c r="M28" s="9">
        <f>Main!M45</f>
        <v>0</v>
      </c>
      <c r="N28" s="8"/>
      <c r="O28">
        <f>IF(N28&gt;M28,1,0)</f>
        <v>0</v>
      </c>
      <c r="R28" s="10">
        <f t="shared" si="2"/>
        <v>0</v>
      </c>
      <c r="S28" s="10"/>
    </row>
    <row r="30" spans="2:19" x14ac:dyDescent="0.3">
      <c r="B30" t="s">
        <v>28</v>
      </c>
      <c r="D30" s="12" cm="1">
        <f t="array" ref="D30">PRODUCT(1+D17:D27)-1</f>
        <v>21.303075259799929</v>
      </c>
      <c r="F30">
        <f>SUM(F17:F28)</f>
        <v>1809</v>
      </c>
      <c r="G30">
        <f>SUM(G17:G28)</f>
        <v>465</v>
      </c>
      <c r="H30">
        <f>SUM(H17:H28)</f>
        <v>1344</v>
      </c>
      <c r="I30" s="10">
        <f>AVERAGE(I17:I27)</f>
        <v>0.28415488474335349</v>
      </c>
      <c r="L30" t="s">
        <v>28</v>
      </c>
      <c r="N30" s="12" cm="1">
        <f t="array" ref="N30">PRODUCT(1+N17:N27)-1</f>
        <v>0.34913573376021256</v>
      </c>
      <c r="P30">
        <f>SUM(P17:P28)</f>
        <v>1984</v>
      </c>
      <c r="Q30">
        <f>SUM(Q17:Q28)</f>
        <v>410</v>
      </c>
      <c r="R30">
        <f>SUM(R17:R28)</f>
        <v>1574</v>
      </c>
      <c r="S30" s="10">
        <f>AVERAGE(S17:S27)</f>
        <v>0.20741421098398713</v>
      </c>
    </row>
    <row r="38" spans="2:2" x14ac:dyDescent="0.3">
      <c r="B38" t="s">
        <v>42</v>
      </c>
    </row>
  </sheetData>
  <conditionalFormatting sqref="E17:E28">
    <cfRule type="cellIs" dxfId="5" priority="4" operator="lessThan">
      <formula>0.5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O17:O28">
    <cfRule type="cellIs" dxfId="2" priority="1" operator="lessThan">
      <formula>0.5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92BD-1E09-400C-98EA-39C6FD566197}">
  <dimension ref="B2:I28"/>
  <sheetViews>
    <sheetView zoomScale="115" zoomScaleNormal="115" workbookViewId="0">
      <selection activeCell="F32" sqref="F32"/>
    </sheetView>
  </sheetViews>
  <sheetFormatPr defaultRowHeight="14.4" x14ac:dyDescent="0.3"/>
  <cols>
    <col min="2" max="2" width="9.77734375" bestFit="1" customWidth="1"/>
    <col min="3" max="3" width="12.77734375" bestFit="1" customWidth="1"/>
    <col min="4" max="4" width="9.5546875" bestFit="1" customWidth="1"/>
    <col min="5" max="5" width="12.109375" bestFit="1" customWidth="1"/>
    <col min="6" max="6" width="15.88671875" bestFit="1" customWidth="1"/>
  </cols>
  <sheetData>
    <row r="2" spans="2:9" ht="33.6" x14ac:dyDescent="0.65">
      <c r="B2" s="2" t="s">
        <v>45</v>
      </c>
    </row>
    <row r="3" spans="2:9" x14ac:dyDescent="0.3">
      <c r="B3" s="1" t="s">
        <v>20</v>
      </c>
    </row>
    <row r="4" spans="2:9" x14ac:dyDescent="0.3">
      <c r="B4" t="s">
        <v>21</v>
      </c>
    </row>
    <row r="5" spans="2:9" x14ac:dyDescent="0.3">
      <c r="B5" t="s">
        <v>44</v>
      </c>
    </row>
    <row r="7" spans="2:9" x14ac:dyDescent="0.3">
      <c r="B7" s="1" t="s">
        <v>23</v>
      </c>
    </row>
    <row r="8" spans="2:9" x14ac:dyDescent="0.3">
      <c r="B8" t="s">
        <v>24</v>
      </c>
    </row>
    <row r="10" spans="2:9" x14ac:dyDescent="0.3">
      <c r="B10" s="1" t="s">
        <v>25</v>
      </c>
    </row>
    <row r="11" spans="2:9" x14ac:dyDescent="0.3">
      <c r="B11" t="s">
        <v>27</v>
      </c>
    </row>
    <row r="16" spans="2:9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18</v>
      </c>
      <c r="H16" s="1" t="s">
        <v>17</v>
      </c>
      <c r="I16" s="1" t="s">
        <v>19</v>
      </c>
    </row>
    <row r="17" spans="2:9" x14ac:dyDescent="0.3">
      <c r="B17" t="s">
        <v>5</v>
      </c>
      <c r="C17" s="9">
        <f>Main!C34</f>
        <v>1.8211999999999999</v>
      </c>
      <c r="D17" s="8">
        <v>1.0696000000000001</v>
      </c>
      <c r="E17">
        <f>IF(D17&gt;Main!C34,1,0)</f>
        <v>0</v>
      </c>
      <c r="F17">
        <v>138</v>
      </c>
      <c r="G17">
        <v>42</v>
      </c>
      <c r="H17" s="10">
        <f>F17-G17</f>
        <v>96</v>
      </c>
      <c r="I17" s="10">
        <f>G17/F17</f>
        <v>0.30434782608695654</v>
      </c>
    </row>
    <row r="18" spans="2:9" x14ac:dyDescent="0.3">
      <c r="B18" t="s">
        <v>6</v>
      </c>
      <c r="C18" s="9">
        <f>Main!C35</f>
        <v>2.0777999999999999</v>
      </c>
      <c r="D18" s="8">
        <v>1.7678</v>
      </c>
      <c r="E18">
        <f>IF(D18&gt;Main!C35,1,0)</f>
        <v>0</v>
      </c>
      <c r="F18">
        <v>118</v>
      </c>
      <c r="G18">
        <v>40</v>
      </c>
      <c r="H18" s="10">
        <f t="shared" ref="H18:H28" si="0">F18-G18</f>
        <v>78</v>
      </c>
      <c r="I18" s="10">
        <f t="shared" ref="I18:I28" si="1">G18/F18</f>
        <v>0.33898305084745761</v>
      </c>
    </row>
    <row r="19" spans="2:9" x14ac:dyDescent="0.3">
      <c r="B19" t="s">
        <v>7</v>
      </c>
      <c r="C19" s="9">
        <f>Main!C36</f>
        <v>0.48</v>
      </c>
      <c r="D19" s="8">
        <v>0.51659999999999995</v>
      </c>
      <c r="E19">
        <f>IF(D19&gt;Main!C36,1,0)</f>
        <v>1</v>
      </c>
      <c r="F19">
        <v>148</v>
      </c>
      <c r="G19">
        <v>48</v>
      </c>
      <c r="H19" s="10">
        <f t="shared" si="0"/>
        <v>100</v>
      </c>
      <c r="I19" s="10">
        <f t="shared" si="1"/>
        <v>0.32432432432432434</v>
      </c>
    </row>
    <row r="20" spans="2:9" x14ac:dyDescent="0.3">
      <c r="B20" t="s">
        <v>8</v>
      </c>
      <c r="C20" s="9">
        <f>Main!C37</f>
        <v>1.18</v>
      </c>
      <c r="D20" s="8">
        <v>-0.14005999999999999</v>
      </c>
      <c r="E20">
        <f>IF(D20&gt;Main!C37,1,0)</f>
        <v>0</v>
      </c>
      <c r="F20">
        <v>143</v>
      </c>
      <c r="G20">
        <v>34</v>
      </c>
      <c r="H20" s="10">
        <f t="shared" si="0"/>
        <v>109</v>
      </c>
      <c r="I20" s="10">
        <f t="shared" si="1"/>
        <v>0.23776223776223776</v>
      </c>
    </row>
    <row r="21" spans="2:9" x14ac:dyDescent="0.3">
      <c r="B21" t="s">
        <v>9</v>
      </c>
      <c r="C21" s="9">
        <f>Main!C38</f>
        <v>-0.23</v>
      </c>
      <c r="D21" s="8">
        <v>-7.1800000000000003E-2</v>
      </c>
      <c r="E21">
        <f>IF(D21&gt;Main!C38,1,0)</f>
        <v>1</v>
      </c>
      <c r="F21">
        <v>154</v>
      </c>
      <c r="G21">
        <v>36</v>
      </c>
      <c r="H21" s="10">
        <f t="shared" si="0"/>
        <v>118</v>
      </c>
      <c r="I21" s="10">
        <f t="shared" si="1"/>
        <v>0.23376623376623376</v>
      </c>
    </row>
    <row r="22" spans="2:9" x14ac:dyDescent="0.3">
      <c r="B22" t="s">
        <v>10</v>
      </c>
      <c r="C22" s="9">
        <f>Main!C39</f>
        <v>8.4000000000000005E-2</v>
      </c>
      <c r="D22" s="8">
        <v>-0.2626</v>
      </c>
      <c r="E22">
        <f>IF(D22&gt;Main!C39,1,0)</f>
        <v>0</v>
      </c>
      <c r="F22">
        <v>348</v>
      </c>
      <c r="G22">
        <v>68</v>
      </c>
      <c r="H22" s="10">
        <f t="shared" si="0"/>
        <v>280</v>
      </c>
      <c r="I22" s="10">
        <f t="shared" si="1"/>
        <v>0.19540229885057472</v>
      </c>
    </row>
    <row r="23" spans="2:9" x14ac:dyDescent="0.3">
      <c r="B23" t="s">
        <v>11</v>
      </c>
      <c r="C23" s="9">
        <f>Main!C40</f>
        <v>3.4700000000000002E-2</v>
      </c>
      <c r="D23" s="8">
        <v>-6.4900000000000001E-3</v>
      </c>
      <c r="E23">
        <f>IF(D23&gt;Main!C40,1,0)</f>
        <v>0</v>
      </c>
      <c r="F23">
        <v>150</v>
      </c>
      <c r="G23">
        <v>33</v>
      </c>
      <c r="H23" s="10">
        <f t="shared" si="0"/>
        <v>117</v>
      </c>
      <c r="I23" s="10">
        <f t="shared" si="1"/>
        <v>0.22</v>
      </c>
    </row>
    <row r="24" spans="2:9" x14ac:dyDescent="0.3">
      <c r="B24" t="s">
        <v>12</v>
      </c>
      <c r="C24" s="9">
        <f>Main!C41</f>
        <v>1.9466000000000001</v>
      </c>
      <c r="D24" s="8">
        <v>0.56740000000000002</v>
      </c>
      <c r="E24">
        <f>IF(D24&gt;Main!C41,1,0)</f>
        <v>0</v>
      </c>
      <c r="F24">
        <v>185</v>
      </c>
      <c r="G24">
        <v>45</v>
      </c>
      <c r="H24" s="10">
        <f t="shared" si="0"/>
        <v>140</v>
      </c>
      <c r="I24" s="10">
        <f t="shared" si="1"/>
        <v>0.24324324324324326</v>
      </c>
    </row>
    <row r="25" spans="2:9" x14ac:dyDescent="0.3">
      <c r="B25" t="s">
        <v>13</v>
      </c>
      <c r="C25" s="9">
        <f>Main!C42</f>
        <v>0.30830000000000002</v>
      </c>
      <c r="D25" s="8">
        <v>0.13013</v>
      </c>
      <c r="E25">
        <f>IF(D25&gt;Main!C42,1,0)</f>
        <v>0</v>
      </c>
      <c r="F25">
        <v>139</v>
      </c>
      <c r="G25">
        <v>33</v>
      </c>
      <c r="H25" s="10">
        <f t="shared" si="0"/>
        <v>106</v>
      </c>
      <c r="I25" s="10">
        <f t="shared" si="1"/>
        <v>0.23741007194244604</v>
      </c>
    </row>
    <row r="26" spans="2:9" x14ac:dyDescent="0.3">
      <c r="B26" t="s">
        <v>14</v>
      </c>
      <c r="C26" s="9">
        <f>Main!C43</f>
        <v>0.43230000000000002</v>
      </c>
      <c r="D26" s="8">
        <v>8.7090000000000001E-2</v>
      </c>
      <c r="E26">
        <f>IF(D26&gt;Main!C43,1,0)</f>
        <v>0</v>
      </c>
      <c r="F26">
        <v>151</v>
      </c>
      <c r="G26">
        <v>35</v>
      </c>
      <c r="H26" s="10">
        <f t="shared" si="0"/>
        <v>116</v>
      </c>
      <c r="I26" s="10">
        <f t="shared" si="1"/>
        <v>0.23178807947019867</v>
      </c>
    </row>
    <row r="27" spans="2:9" x14ac:dyDescent="0.3">
      <c r="B27" t="s">
        <v>15</v>
      </c>
      <c r="C27" s="9">
        <f>Main!C44</f>
        <v>2.98E-2</v>
      </c>
      <c r="D27" s="8">
        <v>3.1399999999999997E-2</v>
      </c>
      <c r="E27">
        <f>IF(D27&gt;Main!C44,1,0)</f>
        <v>1</v>
      </c>
      <c r="F27">
        <v>129</v>
      </c>
      <c r="G27">
        <v>33</v>
      </c>
      <c r="H27" s="10">
        <f t="shared" si="0"/>
        <v>96</v>
      </c>
      <c r="I27" s="10">
        <f t="shared" si="1"/>
        <v>0.2558139534883721</v>
      </c>
    </row>
    <row r="28" spans="2:9" x14ac:dyDescent="0.3">
      <c r="B28" t="s">
        <v>16</v>
      </c>
      <c r="C28" s="9">
        <f>Main!C45</f>
        <v>0</v>
      </c>
      <c r="D28" s="8"/>
      <c r="E28">
        <f>IF(D28&gt;C28,1,0)</f>
        <v>0</v>
      </c>
      <c r="H28" s="10">
        <f t="shared" si="0"/>
        <v>0</v>
      </c>
      <c r="I28" s="10" t="e">
        <f t="shared" si="1"/>
        <v>#DIV/0!</v>
      </c>
    </row>
  </sheetData>
  <conditionalFormatting sqref="E17:E28">
    <cfRule type="cellIs" dxfId="8" priority="1" operator="lessThan">
      <formula>0.5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Strategy A</vt:lpstr>
      <vt:lpstr>Strategy B</vt:lpstr>
      <vt:lpstr>Strategy C</vt:lpstr>
      <vt:lpstr>Strategy D</vt:lpstr>
      <vt:lpstr>Strategy E</vt:lpstr>
      <vt:lpstr>Strategy F</vt:lpstr>
      <vt:lpstr>Strategy F1</vt:lpstr>
      <vt:lpstr>Strategy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JuanVi</dc:creator>
  <cp:lastModifiedBy>Juanvi</cp:lastModifiedBy>
  <dcterms:created xsi:type="dcterms:W3CDTF">2015-06-05T18:17:20Z</dcterms:created>
  <dcterms:modified xsi:type="dcterms:W3CDTF">2021-12-08T15:40:17Z</dcterms:modified>
</cp:coreProperties>
</file>