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320" windowHeight="9285" activeTab="3"/>
  </bookViews>
  <sheets>
    <sheet name="顺序" sheetId="4" r:id="rId1"/>
    <sheet name="Stage_1" sheetId="1" r:id="rId2"/>
    <sheet name="Stage_2" sheetId="5" r:id="rId3"/>
    <sheet name="Stage_3" sheetId="7" r:id="rId4"/>
  </sheets>
  <calcPr calcId="125725"/>
</workbook>
</file>

<file path=xl/calcChain.xml><?xml version="1.0" encoding="utf-8"?>
<calcChain xmlns="http://schemas.openxmlformats.org/spreadsheetml/2006/main">
  <c r="G1" i="1"/>
  <c r="I26" i="7"/>
  <c r="I43"/>
  <c r="J46"/>
  <c r="J45"/>
  <c r="J44"/>
  <c r="K44" s="1"/>
  <c r="M44" s="1"/>
  <c r="J25"/>
  <c r="J24"/>
  <c r="J23"/>
  <c r="K23" s="1"/>
  <c r="O23" s="1"/>
  <c r="J22"/>
  <c r="J21"/>
  <c r="K21" s="1"/>
  <c r="O21" s="1"/>
  <c r="J20"/>
  <c r="J19"/>
  <c r="K19" s="1"/>
  <c r="O19" s="1"/>
  <c r="J18"/>
  <c r="O17"/>
  <c r="J17"/>
  <c r="N17" s="1"/>
  <c r="O42"/>
  <c r="J42"/>
  <c r="N42" s="1"/>
  <c r="J41"/>
  <c r="J40"/>
  <c r="K40" s="1"/>
  <c r="O40" s="1"/>
  <c r="J39"/>
  <c r="J38"/>
  <c r="K38" s="1"/>
  <c r="O38" s="1"/>
  <c r="J37"/>
  <c r="J36"/>
  <c r="K36" s="1"/>
  <c r="O36" s="1"/>
  <c r="O35"/>
  <c r="J35"/>
  <c r="N35" s="1"/>
  <c r="O34"/>
  <c r="J34"/>
  <c r="N34" s="1"/>
  <c r="J33"/>
  <c r="J32"/>
  <c r="K32" s="1"/>
  <c r="O32" s="1"/>
  <c r="J31"/>
  <c r="K30"/>
  <c r="O30" s="1"/>
  <c r="J30"/>
  <c r="J29"/>
  <c r="J28"/>
  <c r="K28" s="1"/>
  <c r="O28" s="1"/>
  <c r="O27"/>
  <c r="J27"/>
  <c r="N27" s="1"/>
  <c r="O16"/>
  <c r="J16"/>
  <c r="N16" s="1"/>
  <c r="J15"/>
  <c r="J14"/>
  <c r="K14" s="1"/>
  <c r="O14" s="1"/>
  <c r="J13"/>
  <c r="J12"/>
  <c r="K12" s="1"/>
  <c r="O12" s="1"/>
  <c r="J11"/>
  <c r="J10"/>
  <c r="K10" s="1"/>
  <c r="O10" s="1"/>
  <c r="J9"/>
  <c r="K8"/>
  <c r="O8" s="1"/>
  <c r="J8"/>
  <c r="O7"/>
  <c r="J7"/>
  <c r="N7" s="1"/>
  <c r="O6"/>
  <c r="J6"/>
  <c r="N6" s="1"/>
  <c r="J5"/>
  <c r="J4"/>
  <c r="K4" s="1"/>
  <c r="O4" s="1"/>
  <c r="J3"/>
  <c r="J2"/>
  <c r="K2" s="1"/>
  <c r="O2" s="1"/>
  <c r="O1"/>
  <c r="J1"/>
  <c r="N1" s="1"/>
  <c r="J25" i="5"/>
  <c r="J24"/>
  <c r="J23"/>
  <c r="J22"/>
  <c r="K22" s="1"/>
  <c r="O22" s="1"/>
  <c r="J21"/>
  <c r="K20"/>
  <c r="O20" s="1"/>
  <c r="J20"/>
  <c r="J19"/>
  <c r="J18"/>
  <c r="K18" s="1"/>
  <c r="O18" s="1"/>
  <c r="O17"/>
  <c r="J17"/>
  <c r="N17" s="1"/>
  <c r="O42"/>
  <c r="J42"/>
  <c r="N42" s="1"/>
  <c r="J41"/>
  <c r="J40"/>
  <c r="K40" s="1"/>
  <c r="O40" s="1"/>
  <c r="J39"/>
  <c r="K38"/>
  <c r="O38" s="1"/>
  <c r="J38"/>
  <c r="J37"/>
  <c r="J36"/>
  <c r="K36" s="1"/>
  <c r="O36" s="1"/>
  <c r="O35"/>
  <c r="J35"/>
  <c r="N35" s="1"/>
  <c r="O34"/>
  <c r="J34"/>
  <c r="N34" s="1"/>
  <c r="J33"/>
  <c r="J32"/>
  <c r="K32" s="1"/>
  <c r="O32" s="1"/>
  <c r="J31"/>
  <c r="K30"/>
  <c r="O30" s="1"/>
  <c r="J30"/>
  <c r="J29"/>
  <c r="J28"/>
  <c r="K28" s="1"/>
  <c r="O28" s="1"/>
  <c r="O27"/>
  <c r="J27"/>
  <c r="N27" s="1"/>
  <c r="O16"/>
  <c r="J16"/>
  <c r="N16" s="1"/>
  <c r="J15"/>
  <c r="J14"/>
  <c r="K14" s="1"/>
  <c r="O14" s="1"/>
  <c r="J13"/>
  <c r="K12"/>
  <c r="O12" s="1"/>
  <c r="J12"/>
  <c r="J11"/>
  <c r="J10"/>
  <c r="K10" s="1"/>
  <c r="O10" s="1"/>
  <c r="J9"/>
  <c r="K8"/>
  <c r="O8" s="1"/>
  <c r="J8"/>
  <c r="O7"/>
  <c r="J7"/>
  <c r="N7" s="1"/>
  <c r="O6"/>
  <c r="K6"/>
  <c r="J6"/>
  <c r="N6" s="1"/>
  <c r="G6"/>
  <c r="J5"/>
  <c r="K4"/>
  <c r="O4" s="1"/>
  <c r="J4"/>
  <c r="J3"/>
  <c r="J2"/>
  <c r="K2" s="1"/>
  <c r="O2" s="1"/>
  <c r="O1"/>
  <c r="J1"/>
  <c r="N1" s="1"/>
  <c r="J2" i="1"/>
  <c r="K2" s="1"/>
  <c r="O2" s="1"/>
  <c r="L2"/>
  <c r="J3"/>
  <c r="L3" s="1"/>
  <c r="J4"/>
  <c r="K4" s="1"/>
  <c r="O4" s="1"/>
  <c r="L4"/>
  <c r="J5"/>
  <c r="L5" s="1"/>
  <c r="G6"/>
  <c r="J6"/>
  <c r="I6" s="1"/>
  <c r="K6"/>
  <c r="L6"/>
  <c r="M6"/>
  <c r="N6"/>
  <c r="O6"/>
  <c r="J7"/>
  <c r="G7" s="1"/>
  <c r="L7"/>
  <c r="N7"/>
  <c r="O7"/>
  <c r="J8"/>
  <c r="K8"/>
  <c r="O8" s="1"/>
  <c r="L8"/>
  <c r="M8"/>
  <c r="N8" s="1"/>
  <c r="J9"/>
  <c r="L9"/>
  <c r="J10"/>
  <c r="K10"/>
  <c r="O10" s="1"/>
  <c r="L10"/>
  <c r="J11"/>
  <c r="L11"/>
  <c r="J12"/>
  <c r="K12"/>
  <c r="O12" s="1"/>
  <c r="L12"/>
  <c r="J13"/>
  <c r="L13"/>
  <c r="J14"/>
  <c r="K14"/>
  <c r="O14" s="1"/>
  <c r="L14"/>
  <c r="M14"/>
  <c r="N14" s="1"/>
  <c r="J15"/>
  <c r="L15"/>
  <c r="J16"/>
  <c r="I16" s="1"/>
  <c r="L16"/>
  <c r="N16"/>
  <c r="O16"/>
  <c r="J27"/>
  <c r="G27" s="1"/>
  <c r="N27"/>
  <c r="O27"/>
  <c r="J28"/>
  <c r="L28" s="1"/>
  <c r="J29"/>
  <c r="L29" s="1"/>
  <c r="J30"/>
  <c r="K30" s="1"/>
  <c r="O30" s="1"/>
  <c r="L30"/>
  <c r="J31"/>
  <c r="L31" s="1"/>
  <c r="J32"/>
  <c r="K32" s="1"/>
  <c r="O32" s="1"/>
  <c r="L32"/>
  <c r="J33"/>
  <c r="L33" s="1"/>
  <c r="G34"/>
  <c r="J34"/>
  <c r="I34" s="1"/>
  <c r="K34"/>
  <c r="L34"/>
  <c r="M34"/>
  <c r="N34"/>
  <c r="O34"/>
  <c r="J35"/>
  <c r="G35" s="1"/>
  <c r="L35"/>
  <c r="N35"/>
  <c r="O35"/>
  <c r="J36"/>
  <c r="K36"/>
  <c r="O36" s="1"/>
  <c r="L36"/>
  <c r="J37"/>
  <c r="L37"/>
  <c r="J38"/>
  <c r="K38"/>
  <c r="O38" s="1"/>
  <c r="L38"/>
  <c r="M38"/>
  <c r="N38" s="1"/>
  <c r="J39"/>
  <c r="L39"/>
  <c r="J40"/>
  <c r="K40"/>
  <c r="O40" s="1"/>
  <c r="L40"/>
  <c r="M40"/>
  <c r="N40" s="1"/>
  <c r="J41"/>
  <c r="L41"/>
  <c r="J42"/>
  <c r="I42" s="1"/>
  <c r="L42"/>
  <c r="N42"/>
  <c r="O42"/>
  <c r="J17"/>
  <c r="G17" s="1"/>
  <c r="N17"/>
  <c r="O17"/>
  <c r="J18"/>
  <c r="K18" s="1"/>
  <c r="O18" s="1"/>
  <c r="L18"/>
  <c r="J19"/>
  <c r="L19" s="1"/>
  <c r="J20"/>
  <c r="K20" s="1"/>
  <c r="O20" s="1"/>
  <c r="L20"/>
  <c r="J21"/>
  <c r="J22"/>
  <c r="K22"/>
  <c r="O22" s="1"/>
  <c r="L22"/>
  <c r="J23"/>
  <c r="L23" s="1"/>
  <c r="J24"/>
  <c r="K24" s="1"/>
  <c r="O24" s="1"/>
  <c r="L24"/>
  <c r="J25"/>
  <c r="G6" i="7" l="1"/>
  <c r="K6"/>
  <c r="G17"/>
  <c r="K17"/>
  <c r="I1"/>
  <c r="I7"/>
  <c r="I27"/>
  <c r="I35"/>
  <c r="I17"/>
  <c r="I6"/>
  <c r="I16"/>
  <c r="I34"/>
  <c r="I42"/>
  <c r="M6" i="5"/>
  <c r="G16"/>
  <c r="K16"/>
  <c r="G34"/>
  <c r="K34"/>
  <c r="G42"/>
  <c r="K42"/>
  <c r="I6"/>
  <c r="I16"/>
  <c r="I34"/>
  <c r="I42"/>
  <c r="M16"/>
  <c r="M34"/>
  <c r="M42"/>
  <c r="I1"/>
  <c r="I7"/>
  <c r="I27"/>
  <c r="I35"/>
  <c r="I17"/>
  <c r="I40" i="1"/>
  <c r="M10"/>
  <c r="N10" s="1"/>
  <c r="M24"/>
  <c r="N24" s="1"/>
  <c r="I24" s="1"/>
  <c r="M20"/>
  <c r="N20" s="1"/>
  <c r="I20" s="1"/>
  <c r="M18"/>
  <c r="N18" s="1"/>
  <c r="I18" s="1"/>
  <c r="L17"/>
  <c r="M42"/>
  <c r="K42"/>
  <c r="G42"/>
  <c r="M32"/>
  <c r="N32" s="1"/>
  <c r="I32" s="1"/>
  <c r="M30"/>
  <c r="N30" s="1"/>
  <c r="I30" s="1"/>
  <c r="K28"/>
  <c r="O28" s="1"/>
  <c r="L27"/>
  <c r="M16"/>
  <c r="K16"/>
  <c r="G16"/>
  <c r="M4"/>
  <c r="N4" s="1"/>
  <c r="I4" s="1"/>
  <c r="M2"/>
  <c r="N2" s="1"/>
  <c r="I2" s="1"/>
  <c r="I38"/>
  <c r="M36"/>
  <c r="N36" s="1"/>
  <c r="I36" s="1"/>
  <c r="I14"/>
  <c r="M12"/>
  <c r="N12" s="1"/>
  <c r="I12" s="1"/>
  <c r="I10"/>
  <c r="I8"/>
  <c r="I17"/>
  <c r="I35"/>
  <c r="I27"/>
  <c r="I7"/>
  <c r="M22"/>
  <c r="N22" s="1"/>
  <c r="I22" s="1"/>
  <c r="M6" i="7"/>
  <c r="G16"/>
  <c r="K16"/>
  <c r="G34"/>
  <c r="K34"/>
  <c r="G42"/>
  <c r="K42"/>
  <c r="M17"/>
  <c r="M16"/>
  <c r="M34"/>
  <c r="M42"/>
  <c r="O44"/>
  <c r="I44" s="1"/>
  <c r="L45"/>
  <c r="K46"/>
  <c r="M46" s="1"/>
  <c r="L44"/>
  <c r="N44" s="1"/>
  <c r="K45"/>
  <c r="O45" s="1"/>
  <c r="L46"/>
  <c r="G1"/>
  <c r="K1"/>
  <c r="M1"/>
  <c r="L2"/>
  <c r="K3"/>
  <c r="M3" s="1"/>
  <c r="L4"/>
  <c r="K5"/>
  <c r="M5" s="1"/>
  <c r="L6"/>
  <c r="G7"/>
  <c r="K7"/>
  <c r="M7"/>
  <c r="L8"/>
  <c r="K9"/>
  <c r="M9" s="1"/>
  <c r="L10"/>
  <c r="K11"/>
  <c r="M11" s="1"/>
  <c r="L12"/>
  <c r="K13"/>
  <c r="M13" s="1"/>
  <c r="L14"/>
  <c r="K15"/>
  <c r="M15" s="1"/>
  <c r="L16"/>
  <c r="G27"/>
  <c r="K27"/>
  <c r="M27"/>
  <c r="L28"/>
  <c r="K29"/>
  <c r="M29" s="1"/>
  <c r="L30"/>
  <c r="K31"/>
  <c r="M31" s="1"/>
  <c r="L32"/>
  <c r="K33"/>
  <c r="M33" s="1"/>
  <c r="L34"/>
  <c r="G35"/>
  <c r="K35"/>
  <c r="M35"/>
  <c r="L36"/>
  <c r="K37"/>
  <c r="M37" s="1"/>
  <c r="L38"/>
  <c r="K39"/>
  <c r="M39" s="1"/>
  <c r="L40"/>
  <c r="K41"/>
  <c r="M41" s="1"/>
  <c r="L42"/>
  <c r="L18"/>
  <c r="M19"/>
  <c r="L20"/>
  <c r="M21"/>
  <c r="L22"/>
  <c r="M23"/>
  <c r="L24"/>
  <c r="K25"/>
  <c r="M25" s="1"/>
  <c r="L1"/>
  <c r="M2"/>
  <c r="L3"/>
  <c r="N3" s="1"/>
  <c r="M4"/>
  <c r="L5"/>
  <c r="L7"/>
  <c r="M8"/>
  <c r="L9"/>
  <c r="M10"/>
  <c r="L11"/>
  <c r="M12"/>
  <c r="L13"/>
  <c r="M14"/>
  <c r="L15"/>
  <c r="L27"/>
  <c r="M28"/>
  <c r="L29"/>
  <c r="N29" s="1"/>
  <c r="M30"/>
  <c r="L31"/>
  <c r="M32"/>
  <c r="L33"/>
  <c r="N33" s="1"/>
  <c r="L35"/>
  <c r="M36"/>
  <c r="L37"/>
  <c r="M38"/>
  <c r="L39"/>
  <c r="M40"/>
  <c r="L41"/>
  <c r="L17"/>
  <c r="K18"/>
  <c r="O18" s="1"/>
  <c r="L19"/>
  <c r="N19" s="1"/>
  <c r="G19" s="1"/>
  <c r="K20"/>
  <c r="O20" s="1"/>
  <c r="L21"/>
  <c r="N21" s="1"/>
  <c r="G21" s="1"/>
  <c r="K22"/>
  <c r="O22" s="1"/>
  <c r="L23"/>
  <c r="N23" s="1"/>
  <c r="G23" s="1"/>
  <c r="K24"/>
  <c r="O24" s="1"/>
  <c r="L25"/>
  <c r="G24" i="1"/>
  <c r="G1" i="5"/>
  <c r="K1"/>
  <c r="M1"/>
  <c r="L2"/>
  <c r="K3"/>
  <c r="M3" s="1"/>
  <c r="L4"/>
  <c r="K5"/>
  <c r="M5" s="1"/>
  <c r="L6"/>
  <c r="G7"/>
  <c r="K7"/>
  <c r="M7"/>
  <c r="L8"/>
  <c r="K9"/>
  <c r="M9" s="1"/>
  <c r="L10"/>
  <c r="K11"/>
  <c r="M11" s="1"/>
  <c r="L12"/>
  <c r="K13"/>
  <c r="M13" s="1"/>
  <c r="L14"/>
  <c r="K15"/>
  <c r="M15" s="1"/>
  <c r="L16"/>
  <c r="G27"/>
  <c r="K27"/>
  <c r="M27"/>
  <c r="L28"/>
  <c r="K29"/>
  <c r="M29" s="1"/>
  <c r="L30"/>
  <c r="K31"/>
  <c r="M31" s="1"/>
  <c r="L32"/>
  <c r="K33"/>
  <c r="M33" s="1"/>
  <c r="L34"/>
  <c r="G35"/>
  <c r="K35"/>
  <c r="M35"/>
  <c r="L36"/>
  <c r="K37"/>
  <c r="M37" s="1"/>
  <c r="L38"/>
  <c r="K39"/>
  <c r="M39" s="1"/>
  <c r="L40"/>
  <c r="K41"/>
  <c r="M41" s="1"/>
  <c r="L42"/>
  <c r="G17"/>
  <c r="K17"/>
  <c r="M17"/>
  <c r="L18"/>
  <c r="K19"/>
  <c r="M19" s="1"/>
  <c r="L20"/>
  <c r="K21"/>
  <c r="M21" s="1"/>
  <c r="L22"/>
  <c r="K23"/>
  <c r="M23" s="1"/>
  <c r="L24"/>
  <c r="K25"/>
  <c r="M25" s="1"/>
  <c r="L1"/>
  <c r="M2"/>
  <c r="L3"/>
  <c r="M4"/>
  <c r="L5"/>
  <c r="N5" s="1"/>
  <c r="L7"/>
  <c r="M8"/>
  <c r="L9"/>
  <c r="M10"/>
  <c r="L11"/>
  <c r="N11" s="1"/>
  <c r="M12"/>
  <c r="L13"/>
  <c r="M14"/>
  <c r="L15"/>
  <c r="N15" s="1"/>
  <c r="L27"/>
  <c r="M28"/>
  <c r="L29"/>
  <c r="M30"/>
  <c r="L31"/>
  <c r="N31" s="1"/>
  <c r="M32"/>
  <c r="L33"/>
  <c r="L35"/>
  <c r="M36"/>
  <c r="L37"/>
  <c r="M38"/>
  <c r="L39"/>
  <c r="M40"/>
  <c r="L41"/>
  <c r="L17"/>
  <c r="M18"/>
  <c r="L19"/>
  <c r="M20"/>
  <c r="L21"/>
  <c r="M22"/>
  <c r="L23"/>
  <c r="K24"/>
  <c r="O24" s="1"/>
  <c r="L25"/>
  <c r="G22" i="1"/>
  <c r="G20"/>
  <c r="G38"/>
  <c r="G30"/>
  <c r="G12"/>
  <c r="G8"/>
  <c r="G4"/>
  <c r="G18"/>
  <c r="G40"/>
  <c r="G36"/>
  <c r="G32"/>
  <c r="G14"/>
  <c r="G10"/>
  <c r="G2"/>
  <c r="K25"/>
  <c r="M25" s="1"/>
  <c r="K21"/>
  <c r="M21" s="1"/>
  <c r="K23"/>
  <c r="M23" s="1"/>
  <c r="N23" s="1"/>
  <c r="L25"/>
  <c r="L21"/>
  <c r="K19"/>
  <c r="M19" s="1"/>
  <c r="N19" s="1"/>
  <c r="M17"/>
  <c r="K17"/>
  <c r="K41"/>
  <c r="O41" s="1"/>
  <c r="K39"/>
  <c r="M39" s="1"/>
  <c r="N39" s="1"/>
  <c r="K37"/>
  <c r="O37" s="1"/>
  <c r="M35"/>
  <c r="K35"/>
  <c r="K33"/>
  <c r="M33" s="1"/>
  <c r="N33" s="1"/>
  <c r="K31"/>
  <c r="O31" s="1"/>
  <c r="K29"/>
  <c r="M29" s="1"/>
  <c r="N29" s="1"/>
  <c r="M27"/>
  <c r="K27"/>
  <c r="K15"/>
  <c r="O15" s="1"/>
  <c r="K13"/>
  <c r="M13" s="1"/>
  <c r="N13" s="1"/>
  <c r="K11"/>
  <c r="O11" s="1"/>
  <c r="K9"/>
  <c r="M9" s="1"/>
  <c r="N9" s="1"/>
  <c r="M7"/>
  <c r="K7"/>
  <c r="K5"/>
  <c r="O5" s="1"/>
  <c r="K3"/>
  <c r="M3" s="1"/>
  <c r="N3" s="1"/>
  <c r="O1"/>
  <c r="J1"/>
  <c r="O39" i="5" l="1"/>
  <c r="O9"/>
  <c r="I19" i="7"/>
  <c r="I23"/>
  <c r="I21"/>
  <c r="O29" i="5"/>
  <c r="M28" i="1"/>
  <c r="N28" s="1"/>
  <c r="G28" s="1"/>
  <c r="N1"/>
  <c r="I1"/>
  <c r="O33" i="5"/>
  <c r="O13"/>
  <c r="O3"/>
  <c r="O15" i="7"/>
  <c r="M45"/>
  <c r="N45" s="1"/>
  <c r="I45" s="1"/>
  <c r="O37"/>
  <c r="O5"/>
  <c r="G44"/>
  <c r="N5"/>
  <c r="N39"/>
  <c r="N9"/>
  <c r="O25"/>
  <c r="O41"/>
  <c r="O31"/>
  <c r="O11"/>
  <c r="O46"/>
  <c r="N33" i="5"/>
  <c r="N3"/>
  <c r="N41"/>
  <c r="N37"/>
  <c r="O25"/>
  <c r="O37"/>
  <c r="I37" s="1"/>
  <c r="O15"/>
  <c r="I15" s="1"/>
  <c r="O11"/>
  <c r="O5"/>
  <c r="G45" i="7"/>
  <c r="N46"/>
  <c r="N25"/>
  <c r="O19" i="5"/>
  <c r="N21"/>
  <c r="O21"/>
  <c r="N19"/>
  <c r="N41" i="7"/>
  <c r="O39"/>
  <c r="I39" s="1"/>
  <c r="N37"/>
  <c r="O33"/>
  <c r="N31"/>
  <c r="O29"/>
  <c r="G5"/>
  <c r="N15"/>
  <c r="G15" s="1"/>
  <c r="N13"/>
  <c r="O13"/>
  <c r="I13" s="1"/>
  <c r="N11"/>
  <c r="N10"/>
  <c r="O9"/>
  <c r="N38"/>
  <c r="N36"/>
  <c r="N28"/>
  <c r="N14"/>
  <c r="N8"/>
  <c r="N4"/>
  <c r="N40"/>
  <c r="N32"/>
  <c r="N30"/>
  <c r="N12"/>
  <c r="O3"/>
  <c r="N2"/>
  <c r="G3" i="5"/>
  <c r="G41" i="7"/>
  <c r="G39"/>
  <c r="G11"/>
  <c r="G37" i="5"/>
  <c r="G15"/>
  <c r="N25"/>
  <c r="G33"/>
  <c r="O23"/>
  <c r="N23"/>
  <c r="N18"/>
  <c r="O41"/>
  <c r="N39"/>
  <c r="G39" s="1"/>
  <c r="O31"/>
  <c r="N29"/>
  <c r="N13"/>
  <c r="G29"/>
  <c r="N10"/>
  <c r="N9"/>
  <c r="G9" s="1"/>
  <c r="M24"/>
  <c r="N24" s="1"/>
  <c r="G24" s="1"/>
  <c r="N22"/>
  <c r="N40"/>
  <c r="N38"/>
  <c r="N30"/>
  <c r="N28"/>
  <c r="N8"/>
  <c r="N20"/>
  <c r="N36"/>
  <c r="N32"/>
  <c r="N14"/>
  <c r="N12"/>
  <c r="N4"/>
  <c r="N2"/>
  <c r="M24" i="7"/>
  <c r="N24" s="1"/>
  <c r="G24" s="1"/>
  <c r="M22"/>
  <c r="N22" s="1"/>
  <c r="G22" s="1"/>
  <c r="M20"/>
  <c r="N20" s="1"/>
  <c r="G20" s="1"/>
  <c r="M18"/>
  <c r="N18" s="1"/>
  <c r="G18" s="1"/>
  <c r="M5" i="1"/>
  <c r="N5" s="1"/>
  <c r="G5" s="1"/>
  <c r="M37"/>
  <c r="N37" s="1"/>
  <c r="G37" s="1"/>
  <c r="M15"/>
  <c r="N15" s="1"/>
  <c r="I15" s="1"/>
  <c r="M11"/>
  <c r="N11" s="1"/>
  <c r="G11" s="1"/>
  <c r="M31"/>
  <c r="N31" s="1"/>
  <c r="G31" s="1"/>
  <c r="M41"/>
  <c r="N41" s="1"/>
  <c r="G41" s="1"/>
  <c r="O23"/>
  <c r="O21"/>
  <c r="O25"/>
  <c r="O3"/>
  <c r="O9"/>
  <c r="O13"/>
  <c r="O29"/>
  <c r="O33"/>
  <c r="O39"/>
  <c r="O19"/>
  <c r="N25"/>
  <c r="N21"/>
  <c r="K1"/>
  <c r="L1"/>
  <c r="M1"/>
  <c r="I46" i="7" l="1"/>
  <c r="G13" i="5"/>
  <c r="I21"/>
  <c r="I19"/>
  <c r="G15" i="1"/>
  <c r="G2" i="7"/>
  <c r="I2"/>
  <c r="G12"/>
  <c r="I12"/>
  <c r="G32"/>
  <c r="I32"/>
  <c r="G4"/>
  <c r="I4"/>
  <c r="G14"/>
  <c r="I14"/>
  <c r="G36"/>
  <c r="I36"/>
  <c r="I11"/>
  <c r="I41"/>
  <c r="I5"/>
  <c r="I20"/>
  <c r="I24"/>
  <c r="G30"/>
  <c r="I30"/>
  <c r="G40"/>
  <c r="I40"/>
  <c r="G8"/>
  <c r="I8"/>
  <c r="G28"/>
  <c r="I28"/>
  <c r="G38"/>
  <c r="I38"/>
  <c r="G10"/>
  <c r="I10"/>
  <c r="I31"/>
  <c r="I25"/>
  <c r="I37"/>
  <c r="I15"/>
  <c r="I18"/>
  <c r="I22"/>
  <c r="G2" i="5"/>
  <c r="I2"/>
  <c r="G12"/>
  <c r="I12"/>
  <c r="G32"/>
  <c r="I32"/>
  <c r="G20"/>
  <c r="I20"/>
  <c r="G28"/>
  <c r="I28"/>
  <c r="G38"/>
  <c r="I38"/>
  <c r="G22"/>
  <c r="I22"/>
  <c r="G18"/>
  <c r="I18"/>
  <c r="I13"/>
  <c r="I39"/>
  <c r="I24"/>
  <c r="G4"/>
  <c r="I4"/>
  <c r="G14"/>
  <c r="I14"/>
  <c r="G36"/>
  <c r="I36"/>
  <c r="G8"/>
  <c r="I8"/>
  <c r="G30"/>
  <c r="I30"/>
  <c r="G40"/>
  <c r="I40"/>
  <c r="G10"/>
  <c r="I10"/>
  <c r="I25"/>
  <c r="I3"/>
  <c r="I33"/>
  <c r="I9"/>
  <c r="I29"/>
  <c r="I21" i="1"/>
  <c r="I41"/>
  <c r="I31"/>
  <c r="I11"/>
  <c r="I25"/>
  <c r="I28"/>
  <c r="I37"/>
  <c r="I5"/>
  <c r="G9" i="7"/>
  <c r="I9"/>
  <c r="G3"/>
  <c r="I3"/>
  <c r="G29"/>
  <c r="I29"/>
  <c r="G33"/>
  <c r="I33"/>
  <c r="G31" i="5"/>
  <c r="I31"/>
  <c r="G41"/>
  <c r="I41"/>
  <c r="G5"/>
  <c r="I5"/>
  <c r="G23"/>
  <c r="I23"/>
  <c r="G11"/>
  <c r="I11"/>
  <c r="G25"/>
  <c r="G25" i="7"/>
  <c r="G21" i="5"/>
  <c r="G19"/>
  <c r="G39" i="1"/>
  <c r="I39"/>
  <c r="G29"/>
  <c r="I29"/>
  <c r="G9"/>
  <c r="I9"/>
  <c r="G19"/>
  <c r="I19"/>
  <c r="G33"/>
  <c r="I33"/>
  <c r="G13"/>
  <c r="I13"/>
  <c r="G3"/>
  <c r="I3"/>
  <c r="G23"/>
  <c r="I23"/>
  <c r="G37" i="7"/>
  <c r="G31"/>
  <c r="G46"/>
  <c r="G13"/>
  <c r="G25" i="1"/>
  <c r="G21"/>
</calcChain>
</file>

<file path=xl/sharedStrings.xml><?xml version="1.0" encoding="utf-8"?>
<sst xmlns="http://schemas.openxmlformats.org/spreadsheetml/2006/main" count="363" uniqueCount="218">
  <si>
    <t>T11_1</t>
    <phoneticPr fontId="1" type="noConversion"/>
  </si>
  <si>
    <t>T11_4</t>
    <phoneticPr fontId="1" type="noConversion"/>
  </si>
  <si>
    <t>T11_0</t>
    <phoneticPr fontId="1" type="noConversion"/>
  </si>
  <si>
    <r>
      <t>博麗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霊夢</t>
    </r>
    <phoneticPr fontId="1" type="noConversion"/>
  </si>
  <si>
    <r>
      <t>霧雨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魔理沙</t>
    </r>
  </si>
  <si>
    <r>
      <t>十六夜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咲夜</t>
    </r>
  </si>
  <si>
    <r>
      <t>アリス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マーガトロイド</t>
    </r>
  </si>
  <si>
    <r>
      <t>ミスティア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ローレライ</t>
    </r>
  </si>
  <si>
    <r>
      <t>レミリア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スカーレット</t>
    </r>
  </si>
  <si>
    <r>
      <t>八雲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紫</t>
    </r>
  </si>
  <si>
    <r>
      <t>博麗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霊夢</t>
    </r>
  </si>
  <si>
    <r>
      <t>蓬莱山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輝夜</t>
    </r>
  </si>
  <si>
    <t>顺序</t>
    <phoneticPr fontId="1" type="noConversion"/>
  </si>
  <si>
    <t>Player</t>
    <phoneticPr fontId="1" type="noConversion"/>
  </si>
  <si>
    <r>
      <t>反</t>
    </r>
    <r>
      <rPr>
        <sz val="11"/>
        <color theme="1"/>
        <rFont val="宋体"/>
        <family val="3"/>
        <charset val="134"/>
      </rPr>
      <t>转</t>
    </r>
    <phoneticPr fontId="1" type="noConversion"/>
  </si>
  <si>
    <t>Enemy</t>
    <phoneticPr fontId="1" type="noConversion"/>
  </si>
  <si>
    <t>な、なんでバンパイアがここに！</t>
    <phoneticPr fontId="1" type="noConversion"/>
  </si>
  <si>
    <t>化け鳥のようです、お嬢様。</t>
    <phoneticPr fontId="1" type="noConversion"/>
  </si>
  <si>
    <t>あいつに構う時間などない、さっさと片付けろ。</t>
    <phoneticPr fontId="1" type="noConversion"/>
  </si>
  <si>
    <t>かしこまりました。そこの小鳥、ジャンケン勝負せよ。</t>
    <phoneticPr fontId="1" type="noConversion"/>
  </si>
  <si>
    <t>えっ、ちょっ…あ、勝った…。</t>
    <phoneticPr fontId="1" type="noConversion"/>
  </si>
  <si>
    <t>あれ？グーじゃなかったっけ？</t>
    <phoneticPr fontId="1" type="noConversion"/>
  </si>
  <si>
    <t>違う、お前の負けだ。</t>
    <phoneticPr fontId="1" type="noConversion"/>
  </si>
  <si>
    <t>バカ者。時間が止める私を勝てるとでも思ったか？</t>
    <phoneticPr fontId="1" type="noConversion"/>
  </si>
  <si>
    <r>
      <t>霧雨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魔理沙II</t>
    </r>
    <phoneticPr fontId="1" type="noConversion"/>
  </si>
  <si>
    <r>
      <t>博麗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霊夢II</t>
    </r>
    <phoneticPr fontId="5" type="noConversion"/>
  </si>
  <si>
    <r>
      <t>霧雨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魔理沙II</t>
    </r>
    <phoneticPr fontId="1" type="noConversion"/>
  </si>
  <si>
    <t>T31_1</t>
    <phoneticPr fontId="1" type="noConversion"/>
  </si>
  <si>
    <r>
      <t>ミスティア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ローレライ</t>
    </r>
  </si>
  <si>
    <t>あぁ～困ったな。</t>
    <phoneticPr fontId="1" type="noConversion"/>
  </si>
  <si>
    <t>こんな夜にお客様だなんて、歌の練習に邪魔よ。</t>
    <phoneticPr fontId="1" type="noConversion"/>
  </si>
  <si>
    <t>さっさとヤっちまえばいいのか。</t>
    <phoneticPr fontId="1" type="noConversion"/>
  </si>
  <si>
    <t>まぁ、月のことなら私何も知らないわよ。</t>
    <phoneticPr fontId="1" type="noConversion"/>
  </si>
  <si>
    <t>T11_2</t>
    <phoneticPr fontId="1" type="noConversion"/>
  </si>
  <si>
    <t>今ちょっと貧血だけど、どうしたか。</t>
    <phoneticPr fontId="1" type="noConversion"/>
  </si>
  <si>
    <t>げぇ！に、逃げます！</t>
    <phoneticPr fontId="1" type="noConversion"/>
  </si>
  <si>
    <t>こ、これは、バンパイア…さま？！</t>
    <phoneticPr fontId="1" type="noConversion"/>
  </si>
  <si>
    <t>…と見せかけて目に攻撃！</t>
    <phoneticPr fontId="1" type="noConversion"/>
  </si>
  <si>
    <t>T11_3</t>
    <phoneticPr fontId="1" type="noConversion"/>
  </si>
  <si>
    <t>なんか言ったか。</t>
    <phoneticPr fontId="1" type="noConversion"/>
  </si>
  <si>
    <t>あれ、ババァ…。</t>
    <phoneticPr fontId="1" type="noConversion"/>
  </si>
  <si>
    <t>無駄だと思うけど…。</t>
    <phoneticPr fontId="1" type="noConversion"/>
  </si>
  <si>
    <t>げぇ！地獄耳か！</t>
    <phoneticPr fontId="1" type="noConversion"/>
  </si>
  <si>
    <t>ねーさん何がほしいっすか。</t>
    <phoneticPr fontId="1" type="noConversion"/>
  </si>
  <si>
    <t>焼き鳥だけど？</t>
    <phoneticPr fontId="1" type="noConversion"/>
  </si>
  <si>
    <t>なかったことにしてあげてもいいけど…。</t>
    <phoneticPr fontId="1" type="noConversion"/>
  </si>
  <si>
    <t>あんた、いつまでついてる気？</t>
    <phoneticPr fontId="1" type="noConversion"/>
  </si>
  <si>
    <t>なによ！オレ気に入らないか。</t>
    <phoneticPr fontId="1" type="noConversion"/>
  </si>
  <si>
    <t>おやおや、喧嘩はよくないぜ。</t>
    <phoneticPr fontId="1" type="noConversion"/>
  </si>
  <si>
    <t>…何でオレの口調で？</t>
    <phoneticPr fontId="1" type="noConversion"/>
  </si>
  <si>
    <t>何となくその気分だったから。</t>
    <phoneticPr fontId="1" type="noConversion"/>
  </si>
  <si>
    <t>あぁ～面倒なものもう一人増えた。どうしよう。</t>
    <phoneticPr fontId="1" type="noConversion"/>
  </si>
  <si>
    <t>とりあえず、賽銭頂戴。</t>
    <phoneticPr fontId="1" type="noConversion"/>
  </si>
  <si>
    <t>今度はわたしかよ！</t>
    <phoneticPr fontId="1" type="noConversion"/>
  </si>
  <si>
    <t>T21_0</t>
    <phoneticPr fontId="1" type="noConversion"/>
  </si>
  <si>
    <t>T21_1</t>
    <phoneticPr fontId="1" type="noConversion"/>
  </si>
  <si>
    <t>T21_3</t>
    <phoneticPr fontId="1" type="noConversion"/>
  </si>
  <si>
    <t>アリス·マーガトロイド</t>
  </si>
  <si>
    <r>
      <t>博麗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霊夢II</t>
    </r>
    <phoneticPr fontId="5" type="noConversion"/>
  </si>
  <si>
    <t>やはり月の異変は地上の住民にも影響したよね。</t>
    <phoneticPr fontId="1" type="noConversion"/>
  </si>
  <si>
    <t>なんにせよ、あんたたちは頑張っても何も出ないからあきらめろ。</t>
    <phoneticPr fontId="1" type="noConversion"/>
  </si>
  <si>
    <t>…無視かよ。</t>
    <phoneticPr fontId="1" type="noConversion"/>
  </si>
  <si>
    <t>あれ？魔理沙が…二人？！</t>
    <phoneticPr fontId="1" type="noConversion"/>
  </si>
  <si>
    <t>オレの方が本物だぜ。</t>
    <phoneticPr fontId="1" type="noConversion"/>
  </si>
  <si>
    <t>オレの方こそが本物だゼ。</t>
    <phoneticPr fontId="1" type="noConversion"/>
  </si>
  <si>
    <t>真似すんな！</t>
    <phoneticPr fontId="1" type="noConversion"/>
  </si>
  <si>
    <t>…なんかあった？</t>
    <phoneticPr fontId="1" type="noConversion"/>
  </si>
  <si>
    <t>や、説明めんどいから自分で考えな。</t>
    <phoneticPr fontId="1" type="noConversion"/>
  </si>
  <si>
    <t>どうやって考えるんだよ！あの月のせいか！</t>
    <phoneticPr fontId="1" type="noConversion"/>
  </si>
  <si>
    <t>オレもわからないゼ。</t>
    <phoneticPr fontId="1" type="noConversion"/>
  </si>
  <si>
    <t>なんだ、魔理沙か…。</t>
    <phoneticPr fontId="1" type="noConversion"/>
  </si>
  <si>
    <t>魔理沙だゼ。</t>
    <phoneticPr fontId="1" type="noConversion"/>
  </si>
  <si>
    <t>気のせいだゼ。</t>
    <phoneticPr fontId="1" type="noConversion"/>
  </si>
  <si>
    <t>ちょ、ちょっと待って！</t>
    <phoneticPr fontId="1" type="noConversion"/>
  </si>
  <si>
    <t>待たないゼ。</t>
    <phoneticPr fontId="1" type="noConversion"/>
  </si>
  <si>
    <t>なんだ、またお前か…。</t>
    <phoneticPr fontId="1" type="noConversion"/>
  </si>
  <si>
    <t>？ずいぶん久しぶりだと思うけど…。</t>
    <phoneticPr fontId="1" type="noConversion"/>
  </si>
  <si>
    <t>あれ？今のやはりお前じゃないのか？</t>
    <phoneticPr fontId="1" type="noConversion"/>
  </si>
  <si>
    <t>何言ってるんだ？</t>
    <phoneticPr fontId="1" type="noConversion"/>
  </si>
  <si>
    <t>は？</t>
    <phoneticPr fontId="1" type="noConversion"/>
  </si>
  <si>
    <t>…今の、妄想か？</t>
    <phoneticPr fontId="1" type="noConversion"/>
  </si>
  <si>
    <t>…というと、お前ともう一人の魔理沙は別世界から来たわけ？</t>
    <phoneticPr fontId="1" type="noConversion"/>
  </si>
  <si>
    <t>そうよ、天月砲を阻止するためにここにいるんだ。</t>
    <phoneticPr fontId="1" type="noConversion"/>
  </si>
  <si>
    <t>やはり！</t>
    <phoneticPr fontId="1" type="noConversion"/>
  </si>
  <si>
    <t>よ、魔理沙元気いいか。</t>
    <phoneticPr fontId="1" type="noConversion"/>
  </si>
  <si>
    <t>ななななななんで魔理沙のこと聞くのよ！</t>
    <phoneticPr fontId="1" type="noConversion"/>
  </si>
  <si>
    <t>やはりアリスはかわいいね。</t>
    <phoneticPr fontId="1" type="noConversion"/>
  </si>
  <si>
    <t>だからなんで！からかわないでください！</t>
    <phoneticPr fontId="1" type="noConversion"/>
  </si>
  <si>
    <t>これって「ツンデレ」ってやつ？</t>
    <phoneticPr fontId="1" type="noConversion"/>
  </si>
  <si>
    <t>T31_0</t>
    <phoneticPr fontId="1" type="noConversion"/>
  </si>
  <si>
    <t>T31_2</t>
    <phoneticPr fontId="1" type="noConversion"/>
  </si>
  <si>
    <t>T31_3</t>
    <phoneticPr fontId="1" type="noConversion"/>
  </si>
  <si>
    <t>T31_4</t>
    <phoneticPr fontId="1" type="noConversion"/>
  </si>
  <si>
    <t>T32</t>
    <phoneticPr fontId="1" type="noConversion"/>
  </si>
  <si>
    <t>蓬莱山·輝夜</t>
  </si>
  <si>
    <t>ようこそ月へ。</t>
    <phoneticPr fontId="1" type="noConversion"/>
  </si>
  <si>
    <t>でも今はそういう挨拶を交わす時ではありません。</t>
    <phoneticPr fontId="1" type="noConversion"/>
  </si>
  <si>
    <t>異世界を発見した今、この月と地上の平衡を守るために、異世界人を退治するのが一番優先だと思います。</t>
    <phoneticPr fontId="1" type="noConversion"/>
  </si>
  <si>
    <t>これ以上天月砲に一歩も近づかないでください。</t>
    <phoneticPr fontId="1" type="noConversion"/>
  </si>
  <si>
    <t>またあなたたちですか。</t>
    <phoneticPr fontId="1" type="noConversion"/>
  </si>
  <si>
    <t>今度はお前がわるいんだよ。何であいつらと会わないの？</t>
    <phoneticPr fontId="1" type="noConversion"/>
  </si>
  <si>
    <t>（姫の様子はちょっと変だな。）</t>
    <phoneticPr fontId="1" type="noConversion"/>
  </si>
  <si>
    <t>話し合えば平和で問題を解決できるかも。</t>
    <phoneticPr fontId="1" type="noConversion"/>
  </si>
  <si>
    <t>そして本当に問題なんかあるのか、あいつらがいても。</t>
    <phoneticPr fontId="1" type="noConversion"/>
  </si>
  <si>
    <t>（わたしもそう思う。）</t>
    <phoneticPr fontId="1" type="noConversion"/>
  </si>
  <si>
    <t>博麗霊夢よ、いらっしゃい。</t>
    <phoneticPr fontId="1" type="noConversion"/>
  </si>
  <si>
    <t>いつの間にやっと姫っぽくなってるんだ？</t>
    <phoneticPr fontId="1" type="noConversion"/>
  </si>
  <si>
    <t>え？今一瞬目が変わってない？</t>
    <phoneticPr fontId="1" type="noConversion"/>
  </si>
  <si>
    <t>…なんか変だね。</t>
    <phoneticPr fontId="1" type="noConversion"/>
  </si>
  <si>
    <t>あなたは…異世界人？！</t>
    <phoneticPr fontId="1" type="noConversion"/>
  </si>
  <si>
    <t>そうだけど、ちょっと待って。</t>
    <phoneticPr fontId="1" type="noConversion"/>
  </si>
  <si>
    <t>わたしの話を聞いてください！</t>
    <phoneticPr fontId="1" type="noConversion"/>
  </si>
  <si>
    <t>（やはり話し合えないのか。）</t>
    <phoneticPr fontId="1" type="noConversion"/>
  </si>
  <si>
    <t>あれは天月砲か…。随分と大きいな。</t>
    <phoneticPr fontId="1" type="noConversion"/>
  </si>
  <si>
    <t>世界を滅ぼすほどの威力か。</t>
    <phoneticPr fontId="1" type="noConversion"/>
  </si>
  <si>
    <t>一般観客は退却してください。</t>
    <phoneticPr fontId="1" type="noConversion"/>
  </si>
  <si>
    <t>なんか機嫌悪いいんだね。</t>
    <phoneticPr fontId="1" type="noConversion"/>
  </si>
  <si>
    <t>姫は…操られた？</t>
    <phoneticPr fontId="1" type="noConversion"/>
  </si>
  <si>
    <t>面倒なことに巻き込んだね…。</t>
    <phoneticPr fontId="1" type="noConversion"/>
  </si>
  <si>
    <t>よくも…天月砲を…。</t>
    <phoneticPr fontId="1" type="noConversion"/>
  </si>
  <si>
    <t>でも…それだけで壊せるんだなんて…思わないでください。</t>
    <phoneticPr fontId="1" type="noConversion"/>
  </si>
  <si>
    <t>天月砲の真の威力を…見せてあげます！</t>
    <phoneticPr fontId="1" type="noConversion"/>
  </si>
  <si>
    <t>殺生は性に合わんだけどな。</t>
    <phoneticPr fontId="1" type="noConversion"/>
  </si>
  <si>
    <t>あれ？ちょっと雰囲気が違うような気がするんだけど…。</t>
    <phoneticPr fontId="1" type="noConversion"/>
  </si>
  <si>
    <t>さっきからうるさいのは、あんたたちか。</t>
    <phoneticPr fontId="1" type="noConversion"/>
  </si>
  <si>
    <t>So awful.</t>
    <phoneticPr fontId="1" type="noConversion"/>
  </si>
  <si>
    <t>Why you guys bother my singing at midnight?</t>
    <phoneticPr fontId="1" type="noConversion"/>
  </si>
  <si>
    <t>Could you please get out my way?</t>
    <phoneticPr fontId="1" type="noConversion"/>
  </si>
  <si>
    <t>Don't ask me about the weird moon!</t>
    <phoneticPr fontId="1" type="noConversion"/>
  </si>
  <si>
    <t>What makes a vampire here?</t>
    <phoneticPr fontId="1" type="noConversion"/>
  </si>
  <si>
    <t>No time to waste. Beat it.</t>
    <phoneticPr fontId="1" type="noConversion"/>
  </si>
  <si>
    <t>Yeah it gonna be fine…. Oh I won!</t>
    <phoneticPr fontId="1" type="noConversion"/>
  </si>
  <si>
    <t>I'm afraid not.</t>
    <phoneticPr fontId="1" type="noConversion"/>
  </si>
  <si>
    <t>Oh my god! When did you change it?</t>
    <phoneticPr fontId="1" type="noConversion"/>
  </si>
  <si>
    <t>Are you a vampire?</t>
    <phoneticPr fontId="1" type="noConversion"/>
  </si>
  <si>
    <t>I don't think you can.</t>
    <phoneticPr fontId="1" type="noConversion"/>
  </si>
  <si>
    <t>Obasan?</t>
    <phoneticPr fontId="1" type="noConversion"/>
  </si>
  <si>
    <t>Did I hear anything?</t>
    <phoneticPr fontId="1" type="noConversion"/>
  </si>
  <si>
    <t>How can you get my mutter?</t>
    <phoneticPr fontId="1" type="noConversion"/>
  </si>
  <si>
    <t>What can I do for you, Sis?</t>
    <phoneticPr fontId="1" type="noConversion"/>
  </si>
  <si>
    <t>I want to eat toast bird.</t>
    <phoneticPr fontId="1" type="noConversion"/>
  </si>
  <si>
    <t>How long will you follow me?</t>
    <phoneticPr fontId="1" type="noConversion"/>
  </si>
  <si>
    <t>Not bothering you right?</t>
    <phoneticPr fontId="1" type="noConversion"/>
  </si>
  <si>
    <t>Why did you mimic my syntax?</t>
    <phoneticPr fontId="1" type="noConversion"/>
  </si>
  <si>
    <t>I don't know.</t>
    <phoneticPr fontId="1" type="noConversion"/>
  </si>
  <si>
    <t>Whatever, give me your money.</t>
    <phoneticPr fontId="1" type="noConversion"/>
  </si>
  <si>
    <t>Suddenly assault!</t>
    <phoneticPr fontId="1" type="noConversion"/>
  </si>
  <si>
    <t>Are you mimicking me now?</t>
    <phoneticPr fontId="1" type="noConversion"/>
  </si>
  <si>
    <t>Why can't you guys be quiet?</t>
  </si>
  <si>
    <t>A more burden appeared. How can I be quiet?</t>
    <phoneticPr fontId="1" type="noConversion"/>
  </si>
  <si>
    <t>Anyway, you can do nothing here.</t>
  </si>
  <si>
    <t>Hey, listen please!</t>
  </si>
  <si>
    <t>Don't mimic me!</t>
  </si>
  <si>
    <t>I'm not going to explain that, so use your imagination.</t>
  </si>
  <si>
    <t>Nothing true cause she is bogus.</t>
  </si>
  <si>
    <t>Nothing did I know.</t>
  </si>
  <si>
    <t>Is it you, Marisa?</t>
  </si>
  <si>
    <t>Nothing wrong.</t>
  </si>
  <si>
    <t>Why you sound so weird?</t>
  </si>
  <si>
    <t>Nothing but your illusion.</t>
  </si>
  <si>
    <t>Wait, wait please!</t>
  </si>
  <si>
    <t>Nothing can stop me.</t>
  </si>
  <si>
    <t>Is it you again, Marisa?</t>
  </si>
  <si>
    <t>You mean that it wasn't you?</t>
  </si>
  <si>
    <t>What are you talking about?</t>
  </si>
  <si>
    <t>What?</t>
  </si>
  <si>
    <t>Are both of you two Marisa?</t>
  </si>
  <si>
    <t>Not true cause she is faker.</t>
  </si>
  <si>
    <r>
      <t>…</t>
    </r>
    <r>
      <rPr>
        <sz val="10.5"/>
        <color theme="1"/>
        <rFont val="Calibri"/>
        <family val="2"/>
      </rPr>
      <t xml:space="preserve"> What happened?</t>
    </r>
  </si>
  <si>
    <r>
      <t>…</t>
    </r>
    <r>
      <rPr>
        <sz val="10.5"/>
        <color theme="1"/>
        <rFont val="Calibri"/>
        <family val="2"/>
      </rPr>
      <t xml:space="preserve"> Just an imagination?</t>
    </r>
  </si>
  <si>
    <t>Got it.</t>
    <phoneticPr fontId="1" type="noConversion"/>
  </si>
  <si>
    <t>Well, how is Marisa?</t>
    <phoneticPr fontId="1" type="noConversion"/>
  </si>
  <si>
    <t>So cute you are.</t>
    <phoneticPr fontId="1" type="noConversion"/>
  </si>
  <si>
    <t>Should we call her TSUNDERE?</t>
    <phoneticPr fontId="1" type="noConversion"/>
  </si>
  <si>
    <t>Stop! I will accuse you!</t>
    <phoneticPr fontId="1" type="noConversion"/>
  </si>
  <si>
    <t>Welcome to the moon.</t>
    <phoneticPr fontId="1" type="noConversion"/>
  </si>
  <si>
    <t>It is you two again.</t>
    <phoneticPr fontId="1" type="noConversion"/>
  </si>
  <si>
    <t>Did your smile change just now?</t>
    <phoneticPr fontId="1" type="noConversion"/>
  </si>
  <si>
    <t xml:space="preserve">Something weird… </t>
    <phoneticPr fontId="1" type="noConversion"/>
  </si>
  <si>
    <t>You are the alien, aren't you?</t>
    <phoneticPr fontId="1" type="noConversion"/>
  </si>
  <si>
    <t xml:space="preserve">Yes I am. But please wait… </t>
    <phoneticPr fontId="1" type="noConversion"/>
  </si>
  <si>
    <t>Please listen to me!</t>
    <phoneticPr fontId="1" type="noConversion"/>
  </si>
  <si>
    <t>Great Lunar Cannon!</t>
    <phoneticPr fontId="1" type="noConversion"/>
  </si>
  <si>
    <t>Glad to make you unhappy.</t>
    <phoneticPr fontId="1" type="noConversion"/>
  </si>
  <si>
    <t>Awful.</t>
    <phoneticPr fontId="1" type="noConversion"/>
  </si>
  <si>
    <t xml:space="preserve">So good… did you do… </t>
    <phoneticPr fontId="1" type="noConversion"/>
  </si>
  <si>
    <t>It's your entire fault this time. Why don't you try talking to them?</t>
    <phoneticPr fontId="1" type="noConversion"/>
  </si>
  <si>
    <t>(Same sense.)</t>
    <phoneticPr fontId="1" type="noConversion"/>
  </si>
  <si>
    <t>T21_4</t>
    <phoneticPr fontId="1" type="noConversion"/>
  </si>
  <si>
    <t>It seems like a bird monster.</t>
    <phoneticPr fontId="1" type="noConversion"/>
  </si>
  <si>
    <t>Got it. Let's take a finger-guess,little bird.</t>
    <phoneticPr fontId="1" type="noConversion"/>
  </si>
  <si>
    <t>I can take the control of time.</t>
    <phoneticPr fontId="1" type="noConversion"/>
  </si>
  <si>
    <t>Not good for you to shout at each other.</t>
    <phoneticPr fontId="1" type="noConversion"/>
  </si>
  <si>
    <t>Certainly. Though I have an anemiarecently.</t>
    <phoneticPr fontId="1" type="noConversion"/>
  </si>
  <si>
    <t>I think I should run away now.</t>
    <phoneticPr fontId="1" type="noConversion"/>
  </si>
  <si>
    <t>I have to say you could never hit me.</t>
    <phoneticPr fontId="1" type="noConversion"/>
  </si>
  <si>
    <t>I can ignore it in case that you…</t>
    <phoneticPr fontId="1" type="noConversion"/>
  </si>
  <si>
    <t>All changed after the moon gettingweird.</t>
    <phoneticPr fontId="1" type="noConversion"/>
  </si>
  <si>
    <t>How can I imagine! Is it something caused by the weird moon?</t>
    <phoneticPr fontId="1" type="noConversion"/>
  </si>
  <si>
    <t>So you and another Marisa are comefrom a different world.</t>
    <phoneticPr fontId="1" type="noConversion"/>
  </si>
  <si>
    <t>You are right. We will prevent thelaunch of Lunar Cannon.</t>
    <phoneticPr fontId="1" type="noConversion"/>
  </si>
  <si>
    <t>Why why why to ask me about her?</t>
    <phoneticPr fontId="1" type="noConversion"/>
  </si>
  <si>
    <t>I think we haven’t met for quite a long time.</t>
    <phoneticPr fontId="1" type="noConversion"/>
  </si>
  <si>
    <t>All we should do is to prevent theinvasion of the aliens.</t>
  </si>
  <si>
    <t>Step away from the Lunar Cannon!</t>
  </si>
  <si>
    <t>But it is not the time to say it.</t>
    <phoneticPr fontId="1" type="noConversion"/>
  </si>
  <si>
    <t>Things must have a peaceful way tobe solved.</t>
    <phoneticPr fontId="1" type="noConversion"/>
  </si>
  <si>
    <t>Or is it really such bad that theyjust exist?</t>
    <phoneticPr fontId="1" type="noConversion"/>
  </si>
  <si>
    <t>(She looks like someone else.)</t>
    <phoneticPr fontId="1" type="noConversion"/>
  </si>
  <si>
    <t>Its power can destroy the world.</t>
    <phoneticPr fontId="1" type="noConversion"/>
  </si>
  <si>
    <t>You are too dangerous to get closeto it.</t>
    <phoneticPr fontId="1" type="noConversion"/>
  </si>
  <si>
    <t>She is just a dummy controlled by others.</t>
    <phoneticPr fontId="1" type="noConversion"/>
  </si>
  <si>
    <t>Step away from the Lunar Cannon!</t>
    <phoneticPr fontId="1" type="noConversion"/>
  </si>
  <si>
    <t>Welcome my friend, Hakurei Reimu.</t>
    <phoneticPr fontId="1" type="noConversion"/>
  </si>
  <si>
    <t>Sounds like a real princess.</t>
    <phoneticPr fontId="1" type="noConversion"/>
  </si>
  <si>
    <t>(She refuses to have a talk.)</t>
    <phoneticPr fontId="1" type="noConversion"/>
  </si>
  <si>
    <t xml:space="preserve">But… You can never… destroy it… </t>
    <phoneticPr fontId="1" type="noConversion"/>
  </si>
  <si>
    <t>I… will show you… the true powerof the Lunar Cannon!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</si>
</sst>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ＦＡ 丸ゴシックＭ"/>
      <family val="3"/>
      <charset val="128"/>
    </font>
    <font>
      <sz val="11"/>
      <color indexed="8"/>
      <name val="宋体"/>
      <family val="3"/>
      <charset val="134"/>
    </font>
    <font>
      <sz val="11"/>
      <color indexed="8"/>
      <name val="ＦＡ 丸ゴシックＭ"/>
      <family val="3"/>
      <charset val="128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6" sqref="B6"/>
    </sheetView>
  </sheetViews>
  <sheetFormatPr defaultRowHeight="13.5"/>
  <cols>
    <col min="1" max="1" width="9" style="1"/>
    <col min="2" max="2" width="24" style="1" bestFit="1" customWidth="1"/>
    <col min="3" max="3" width="8" style="1" customWidth="1"/>
    <col min="4" max="4" width="24" style="1" bestFit="1" customWidth="1"/>
    <col min="5" max="16384" width="9" style="1"/>
  </cols>
  <sheetData>
    <row r="1" spans="1:5">
      <c r="A1" s="2" t="s">
        <v>12</v>
      </c>
      <c r="B1" s="1" t="s">
        <v>13</v>
      </c>
      <c r="C1" s="1" t="s">
        <v>14</v>
      </c>
      <c r="D1" s="1" t="s">
        <v>15</v>
      </c>
      <c r="E1" s="1" t="s">
        <v>14</v>
      </c>
    </row>
    <row r="2" spans="1:5">
      <c r="A2" s="1">
        <v>1</v>
      </c>
      <c r="B2" s="1" t="s">
        <v>10</v>
      </c>
      <c r="D2" s="1" t="s">
        <v>7</v>
      </c>
    </row>
    <row r="3" spans="1:5">
      <c r="A3" s="1">
        <v>2</v>
      </c>
      <c r="B3" s="1" t="s">
        <v>4</v>
      </c>
      <c r="D3" s="1" t="s">
        <v>6</v>
      </c>
    </row>
    <row r="4" spans="1:5">
      <c r="A4" s="1">
        <v>3</v>
      </c>
      <c r="B4" s="1" t="s">
        <v>5</v>
      </c>
      <c r="D4" s="1" t="s">
        <v>11</v>
      </c>
    </row>
    <row r="5" spans="1:5">
      <c r="A5" s="1">
        <v>4</v>
      </c>
      <c r="B5" s="1" t="s">
        <v>8</v>
      </c>
      <c r="D5" s="1" t="s">
        <v>9</v>
      </c>
    </row>
    <row r="6" spans="1:5">
      <c r="A6" s="1">
        <v>5</v>
      </c>
      <c r="B6" s="1" t="s">
        <v>25</v>
      </c>
    </row>
    <row r="7" spans="1:5">
      <c r="A7" s="1">
        <v>6</v>
      </c>
      <c r="B7" s="1" t="s">
        <v>24</v>
      </c>
    </row>
    <row r="8" spans="1:5">
      <c r="A8" s="1">
        <v>7</v>
      </c>
      <c r="B8" s="1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2"/>
  <sheetViews>
    <sheetView topLeftCell="A13" workbookViewId="0">
      <pane xSplit="1" topLeftCell="B1" activePane="topRight" state="frozen"/>
      <selection pane="topRight" activeCell="E40" sqref="E40"/>
    </sheetView>
  </sheetViews>
  <sheetFormatPr defaultRowHeight="13.5"/>
  <cols>
    <col min="1" max="1" width="6.5" style="1" bestFit="1" customWidth="1"/>
    <col min="2" max="2" width="6.5" style="1" customWidth="1"/>
    <col min="3" max="3" width="9" style="1"/>
    <col min="4" max="4" width="49.125" style="1" bestFit="1" customWidth="1"/>
    <col min="5" max="5" width="49.125" style="1" customWidth="1"/>
    <col min="6" max="6" width="9" style="1"/>
    <col min="7" max="7" width="31.625" style="1" customWidth="1"/>
    <col min="8" max="8" width="15.5" style="1" customWidth="1"/>
    <col min="9" max="9" width="31.625" style="1" customWidth="1"/>
    <col min="10" max="11" width="9" style="1"/>
    <col min="12" max="12" width="9.125" style="1" customWidth="1"/>
    <col min="13" max="16384" width="9" style="1"/>
  </cols>
  <sheetData>
    <row r="1" spans="1:15">
      <c r="A1" s="1" t="s">
        <v>2</v>
      </c>
      <c r="G1" s="1" t="str">
        <f>IF(J1&lt;&gt;0,N1&amp;" "&amp;O1&amp;" "&amp;""""&amp;D1&amp;"""","")</f>
        <v/>
      </c>
      <c r="I1" s="1" t="str">
        <f>IF(J1&lt;&gt;0,N1&amp;" "&amp;O1&amp;" "&amp;""""&amp;E1&amp;"""","")</f>
        <v/>
      </c>
      <c r="J1" s="1">
        <f>IF(ISBLANK(B1),,B1&gt;0)</f>
        <v>0</v>
      </c>
      <c r="K1" s="1">
        <f>IF(J1=0,0,IF(J1,MATCH(C1,顺序!$B$2:$B$8,0),MATCH(C1,顺序!$D$2:$D$5,0)))</f>
        <v>0</v>
      </c>
      <c r="L1" s="1">
        <f>IF(J1&lt;&gt;0,IF(J1,"$PlayerID_","$EnemyID_"),0)</f>
        <v>0</v>
      </c>
      <c r="M1" s="1">
        <f>IF(J1&lt;&gt;0,IF(K1&lt;10,"0"&amp;K1,K1),0)</f>
        <v>0</v>
      </c>
      <c r="N1" s="1">
        <f>IF(J1&lt;&gt;0,L1&amp;M1,0)</f>
        <v>0</v>
      </c>
      <c r="O1" s="1" t="str">
        <f>IF(ISBLANK(B1),,IF(J1,"CS_L","CS_R"))&amp;IF(ISBLANK(B1),,IF(J1,IF(LOOKUP(K1,顺序!$A$2:$A$23,顺序!$C$2:$C$8),"FN","NN"),IF(LOOKUP(K1,顺序!$A$2:$A$36,顺序!$E$2:$E$5),"NF","NN")))</f>
        <v/>
      </c>
    </row>
    <row r="2" spans="1:15">
      <c r="A2" s="1" t="s">
        <v>28</v>
      </c>
      <c r="B2" s="1">
        <v>0</v>
      </c>
      <c r="C2" s="1" t="s">
        <v>28</v>
      </c>
      <c r="D2" s="1" t="s">
        <v>29</v>
      </c>
      <c r="E2" s="1" t="s">
        <v>125</v>
      </c>
      <c r="G2" s="1" t="str">
        <f ca="1">IF(J2&lt;&gt;0,N2&amp;" "&amp;O2&amp;" "&amp;""""&amp;D2&amp;"""","")</f>
        <v>$EnemyID_01 CS_RNN "あぁ～困ったな。"</v>
      </c>
      <c r="I2" s="1" t="str">
        <f ca="1">IF(J2&lt;&gt;0,N2&amp;" "&amp;O2&amp;" "&amp;""""&amp;E2&amp;"""","")</f>
        <v>$EnemyID_01 CS_RNN "So awful."</v>
      </c>
      <c r="J2" s="1" t="b">
        <f t="shared" ref="J2:J42" si="0">IF(ISBLANK(B2),,B2&gt;0)</f>
        <v>0</v>
      </c>
      <c r="K2" s="1">
        <f>IF(J2=0,0,IF(J2,MATCH(C2,顺序!$B$2:$B$8,0),MATCH(C2,顺序!$D$2:$D$5,0)))</f>
        <v>1</v>
      </c>
      <c r="L2" s="1" t="str">
        <f t="shared" ref="L2:L42" si="1">IF(J2&lt;&gt;0,IF(J2,"$PlayerID_","$EnemyID_"),0)</f>
        <v>$EnemyID_</v>
      </c>
      <c r="M2" s="1" t="str">
        <f t="shared" ref="M2:M42" si="2">IF(J2&lt;&gt;0,IF(K2&lt;10,"0"&amp;K2,K2),0)</f>
        <v>01</v>
      </c>
      <c r="N2" s="1" t="str">
        <f t="shared" ref="N2:N42" si="3">IF(J2&lt;&gt;0,L2&amp;M2,0)</f>
        <v>$EnemyID_01</v>
      </c>
      <c r="O2" s="1" t="str">
        <f ca="1">IF(ISBLANK(B2),,IF(J2,"CS_L","CS_R"))&amp;IF(ISBLANK(B2),,IF(J2,IF(LOOKUP(K2,顺序!$A$2:$A$23,顺序!$C$2:$C$8),"FN","NN"),IF(LOOKUP(K2,顺序!$A$2:$A$36,顺序!$E$2:$E$5),"NF","NN")))</f>
        <v>CS_RNN</v>
      </c>
    </row>
    <row r="3" spans="1:15">
      <c r="B3" s="1">
        <v>0</v>
      </c>
      <c r="C3" s="1" t="s">
        <v>28</v>
      </c>
      <c r="D3" s="1" t="s">
        <v>30</v>
      </c>
      <c r="E3" s="1" t="s">
        <v>126</v>
      </c>
      <c r="G3" s="1" t="str">
        <f ca="1">IF(J3&lt;&gt;0,N3&amp;" "&amp;O3&amp;" "&amp;""""&amp;D3&amp;"""","")</f>
        <v>$EnemyID_01 CS_RNN "こんな夜にお客様だなんて、歌の練習に邪魔よ。"</v>
      </c>
      <c r="I3" s="1" t="str">
        <f t="shared" ref="I3:I42" ca="1" si="4">IF(J3&lt;&gt;0,N3&amp;" "&amp;O3&amp;" "&amp;""""&amp;E3&amp;"""","")</f>
        <v>$EnemyID_01 CS_RNN "Why you guys bother my singing at midnight?"</v>
      </c>
      <c r="J3" s="1" t="b">
        <f t="shared" si="0"/>
        <v>0</v>
      </c>
      <c r="K3" s="1">
        <f>IF(J3=0,0,IF(J3,MATCH(C3,顺序!$B$2:$B$8,0),MATCH(C3,顺序!$D$2:$D$5,0)))</f>
        <v>1</v>
      </c>
      <c r="L3" s="1" t="str">
        <f t="shared" si="1"/>
        <v>$EnemyID_</v>
      </c>
      <c r="M3" s="1" t="str">
        <f t="shared" si="2"/>
        <v>01</v>
      </c>
      <c r="N3" s="1" t="str">
        <f t="shared" si="3"/>
        <v>$EnemyID_01</v>
      </c>
      <c r="O3" s="1" t="str">
        <f ca="1">IF(ISBLANK(B3),,IF(J3,"CS_L","CS_R"))&amp;IF(ISBLANK(B3),,IF(J3,IF(LOOKUP(K3,顺序!$A$2:$A$23,顺序!$C$2:$C$8),"FN","NN"),IF(LOOKUP(K3,顺序!$A$2:$A$36,顺序!$E$2:$E$5),"NF","NN")))</f>
        <v>CS_RNN</v>
      </c>
    </row>
    <row r="4" spans="1:15">
      <c r="B4" s="1">
        <v>0</v>
      </c>
      <c r="C4" s="1" t="s">
        <v>28</v>
      </c>
      <c r="D4" s="1" t="s">
        <v>31</v>
      </c>
      <c r="E4" s="1" t="s">
        <v>127</v>
      </c>
      <c r="G4" s="1" t="str">
        <f ca="1">IF(J4&lt;&gt;0,N4&amp;" "&amp;O4&amp;" "&amp;""""&amp;D4&amp;"""","")</f>
        <v>$EnemyID_01 CS_RNN "さっさとヤっちまえばいいのか。"</v>
      </c>
      <c r="I4" s="1" t="str">
        <f t="shared" ca="1" si="4"/>
        <v>$EnemyID_01 CS_RNN "Could you please get out my way?"</v>
      </c>
      <c r="J4" s="1" t="b">
        <f t="shared" si="0"/>
        <v>0</v>
      </c>
      <c r="K4" s="1">
        <f>IF(J4=0,0,IF(J4,MATCH(C4,顺序!$B$2:$B$8,0),MATCH(C4,顺序!$D$2:$D$5,0)))</f>
        <v>1</v>
      </c>
      <c r="L4" s="1" t="str">
        <f t="shared" si="1"/>
        <v>$EnemyID_</v>
      </c>
      <c r="M4" s="1" t="str">
        <f t="shared" si="2"/>
        <v>01</v>
      </c>
      <c r="N4" s="1" t="str">
        <f t="shared" si="3"/>
        <v>$EnemyID_01</v>
      </c>
      <c r="O4" s="1" t="str">
        <f ca="1">IF(ISBLANK(B4),,IF(J4,"CS_L","CS_R"))&amp;IF(ISBLANK(B4),,IF(J4,IF(LOOKUP(K4,顺序!$A$2:$A$23,顺序!$C$2:$C$8),"FN","NN"),IF(LOOKUP(K4,顺序!$A$2:$A$36,顺序!$E$2:$E$5),"NF","NN")))</f>
        <v>CS_RNN</v>
      </c>
    </row>
    <row r="5" spans="1:15">
      <c r="B5" s="1">
        <v>0</v>
      </c>
      <c r="C5" s="1" t="s">
        <v>28</v>
      </c>
      <c r="D5" s="1" t="s">
        <v>32</v>
      </c>
      <c r="E5" s="1" t="s">
        <v>128</v>
      </c>
      <c r="G5" s="1" t="str">
        <f ca="1">IF(J5&lt;&gt;0,N5&amp;" "&amp;O5&amp;" "&amp;""""&amp;D5&amp;"""","")</f>
        <v>$EnemyID_01 CS_RNN "まぁ、月のことなら私何も知らないわよ。"</v>
      </c>
      <c r="I5" s="1" t="str">
        <f t="shared" ca="1" si="4"/>
        <v>$EnemyID_01 CS_RNN "Don't ask me about the weird moon!"</v>
      </c>
      <c r="J5" s="1" t="b">
        <f t="shared" si="0"/>
        <v>0</v>
      </c>
      <c r="K5" s="1">
        <f>IF(J5=0,0,IF(J5,MATCH(C5,顺序!$B$2:$B$8,0),MATCH(C5,顺序!$D$2:$D$5,0)))</f>
        <v>1</v>
      </c>
      <c r="L5" s="1" t="str">
        <f t="shared" si="1"/>
        <v>$EnemyID_</v>
      </c>
      <c r="M5" s="1" t="str">
        <f t="shared" si="2"/>
        <v>01</v>
      </c>
      <c r="N5" s="1" t="str">
        <f t="shared" si="3"/>
        <v>$EnemyID_01</v>
      </c>
      <c r="O5" s="1" t="str">
        <f ca="1">IF(ISBLANK(B5),,IF(J5,"CS_L","CS_R"))&amp;IF(ISBLANK(B5),,IF(J5,IF(LOOKUP(K5,顺序!$A$2:$A$23,顺序!$C$2:$C$8),"FN","NN"),IF(LOOKUP(K5,顺序!$A$2:$A$36,顺序!$E$2:$E$5),"NF","NN")))</f>
        <v>CS_RNN</v>
      </c>
    </row>
    <row r="6" spans="1:15">
      <c r="G6" s="1" t="str">
        <f>IF(J6&lt;&gt;0,N6&amp;" "&amp;O6&amp;" "&amp;""""&amp;D6&amp;"""","")</f>
        <v/>
      </c>
      <c r="I6" s="1" t="str">
        <f t="shared" si="4"/>
        <v/>
      </c>
      <c r="J6" s="1">
        <f t="shared" si="0"/>
        <v>0</v>
      </c>
      <c r="K6" s="1">
        <f>IF(J6=0,0,IF(J6,MATCH(C6,顺序!$B$2:$B$8,0),MATCH(C6,顺序!$D$2:$D$5,0)))</f>
        <v>0</v>
      </c>
      <c r="L6" s="1">
        <f t="shared" si="1"/>
        <v>0</v>
      </c>
      <c r="M6" s="1">
        <f t="shared" si="2"/>
        <v>0</v>
      </c>
      <c r="N6" s="1">
        <f t="shared" si="3"/>
        <v>0</v>
      </c>
      <c r="O6" s="1" t="str">
        <f>IF(ISBLANK(B6),,IF(J6,"CS_L","CS_R"))&amp;IF(ISBLANK(B6),,IF(J6,IF(LOOKUP(K6,顺序!$A$2:$A$23,顺序!$C$2:$C$8),"FN","NN"),IF(LOOKUP(K6,顺序!$A$2:$A$36,顺序!$E$2:$E$5),"NF","NN")))</f>
        <v/>
      </c>
    </row>
    <row r="7" spans="1:15">
      <c r="A7" s="1" t="s">
        <v>0</v>
      </c>
      <c r="G7" s="1" t="str">
        <f>IF(J7&lt;&gt;0,N7&amp;" "&amp;O7&amp;" "&amp;""""&amp;D7&amp;"""","")</f>
        <v/>
      </c>
      <c r="I7" s="1" t="str">
        <f t="shared" si="4"/>
        <v/>
      </c>
      <c r="J7" s="1">
        <f t="shared" si="0"/>
        <v>0</v>
      </c>
      <c r="K7" s="1">
        <f>IF(J7=0,0,IF(J7,MATCH(C7,顺序!$B$2:$B$8,0),MATCH(C7,顺序!$D$2:$D$5,0)))</f>
        <v>0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 t="str">
        <f>IF(ISBLANK(B7),,IF(J7,"CS_L","CS_R"))&amp;IF(ISBLANK(B7),,IF(J7,IF(LOOKUP(K7,顺序!$A$2:$A$23,顺序!$C$2:$C$8),"FN","NN"),IF(LOOKUP(K7,顺序!$A$2:$A$36,顺序!$E$2:$E$5),"NF","NN")))</f>
        <v/>
      </c>
    </row>
    <row r="8" spans="1:15">
      <c r="A8" s="1" t="s">
        <v>28</v>
      </c>
      <c r="B8" s="1">
        <v>0</v>
      </c>
      <c r="C8" s="1" t="s">
        <v>7</v>
      </c>
      <c r="D8" s="1" t="s">
        <v>16</v>
      </c>
      <c r="E8" s="1" t="s">
        <v>129</v>
      </c>
      <c r="G8" s="1" t="str">
        <f ca="1">IF(J8&lt;&gt;0,N8&amp;" "&amp;O8&amp;" "&amp;""""&amp;D8&amp;"""","")</f>
        <v>$EnemyID_01 CS_RNN "な、なんでバンパイアがここに！"</v>
      </c>
      <c r="I8" s="1" t="str">
        <f t="shared" ca="1" si="4"/>
        <v>$EnemyID_01 CS_RNN "What makes a vampire here?"</v>
      </c>
      <c r="J8" s="1" t="b">
        <f t="shared" si="0"/>
        <v>0</v>
      </c>
      <c r="K8" s="1">
        <f>IF(J8=0,0,IF(J8,MATCH(C8,顺序!$B$2:$B$8,0),MATCH(C8,顺序!$D$2:$D$5,0)))</f>
        <v>1</v>
      </c>
      <c r="L8" s="1" t="str">
        <f t="shared" si="1"/>
        <v>$EnemyID_</v>
      </c>
      <c r="M8" s="1" t="str">
        <f t="shared" si="2"/>
        <v>01</v>
      </c>
      <c r="N8" s="1" t="str">
        <f t="shared" si="3"/>
        <v>$EnemyID_01</v>
      </c>
      <c r="O8" s="1" t="str">
        <f ca="1">IF(ISBLANK(B8),,IF(J8,"CS_L","CS_R"))&amp;IF(ISBLANK(B8),,IF(J8,IF(LOOKUP(K8,顺序!$A$2:$A$23,顺序!$C$2:$C$8),"FN","NN"),IF(LOOKUP(K8,顺序!$A$2:$A$36,顺序!$E$2:$E$5),"NF","NN")))</f>
        <v>CS_RNN</v>
      </c>
    </row>
    <row r="9" spans="1:15">
      <c r="A9" s="1" t="s">
        <v>5</v>
      </c>
      <c r="B9" s="1">
        <v>1</v>
      </c>
      <c r="C9" s="1" t="s">
        <v>5</v>
      </c>
      <c r="D9" s="1" t="s">
        <v>17</v>
      </c>
      <c r="E9" s="1" t="s">
        <v>189</v>
      </c>
      <c r="G9" s="1" t="str">
        <f ca="1">IF(J9&lt;&gt;0,N9&amp;" "&amp;O9&amp;" "&amp;""""&amp;D9&amp;"""","")</f>
        <v>$PlayerID_03 CS_LNN "化け鳥のようです、お嬢様。"</v>
      </c>
      <c r="I9" s="1" t="str">
        <f t="shared" ca="1" si="4"/>
        <v>$PlayerID_03 CS_LNN "It seems like a bird monster."</v>
      </c>
      <c r="J9" s="1" t="b">
        <f t="shared" si="0"/>
        <v>1</v>
      </c>
      <c r="K9" s="1">
        <f>IF(J9=0,0,IF(J9,MATCH(C9,顺序!$B$2:$B$8,0),MATCH(C9,顺序!$D$2:$D$5,0)))</f>
        <v>3</v>
      </c>
      <c r="L9" s="1" t="str">
        <f t="shared" si="1"/>
        <v>$PlayerID_</v>
      </c>
      <c r="M9" s="1" t="str">
        <f t="shared" si="2"/>
        <v>03</v>
      </c>
      <c r="N9" s="1" t="str">
        <f t="shared" si="3"/>
        <v>$PlayerID_03</v>
      </c>
      <c r="O9" s="1" t="str">
        <f ca="1">IF(ISBLANK(B9),,IF(J9,"CS_L","CS_R"))&amp;IF(ISBLANK(B9),,IF(J9,IF(LOOKUP(K9,顺序!$A$2:$A$23,顺序!$C$2:$C$8),"FN","NN"),IF(LOOKUP(K9,顺序!$A$2:$A$36,顺序!$E$2:$E$5),"NF","NN")))</f>
        <v>CS_LNN</v>
      </c>
    </row>
    <row r="10" spans="1:15">
      <c r="A10" s="1" t="s">
        <v>8</v>
      </c>
      <c r="B10" s="1">
        <v>1</v>
      </c>
      <c r="C10" s="1" t="s">
        <v>8</v>
      </c>
      <c r="D10" s="1" t="s">
        <v>18</v>
      </c>
      <c r="E10" s="1" t="s">
        <v>130</v>
      </c>
      <c r="G10" s="1" t="str">
        <f ca="1">IF(J10&lt;&gt;0,N10&amp;" "&amp;O10&amp;" "&amp;""""&amp;D10&amp;"""","")</f>
        <v>$PlayerID_04 CS_LNN "あいつに構う時間などない、さっさと片付けろ。"</v>
      </c>
      <c r="I10" s="1" t="str">
        <f t="shared" ca="1" si="4"/>
        <v>$PlayerID_04 CS_LNN "No time to waste. Beat it."</v>
      </c>
      <c r="J10" s="1" t="b">
        <f t="shared" si="0"/>
        <v>1</v>
      </c>
      <c r="K10" s="1">
        <f>IF(J10=0,0,IF(J10,MATCH(C10,顺序!$B$2:$B$8,0),MATCH(C10,顺序!$D$2:$D$5,0)))</f>
        <v>4</v>
      </c>
      <c r="L10" s="1" t="str">
        <f t="shared" si="1"/>
        <v>$PlayerID_</v>
      </c>
      <c r="M10" s="1" t="str">
        <f t="shared" si="2"/>
        <v>04</v>
      </c>
      <c r="N10" s="1" t="str">
        <f t="shared" si="3"/>
        <v>$PlayerID_04</v>
      </c>
      <c r="O10" s="1" t="str">
        <f ca="1">IF(ISBLANK(B10),,IF(J10,"CS_L","CS_R"))&amp;IF(ISBLANK(B10),,IF(J10,IF(LOOKUP(K10,顺序!$A$2:$A$23,顺序!$C$2:$C$8),"FN","NN"),IF(LOOKUP(K10,顺序!$A$2:$A$36,顺序!$E$2:$E$5),"NF","NN")))</f>
        <v>CS_LNN</v>
      </c>
    </row>
    <row r="11" spans="1:15">
      <c r="B11" s="1">
        <v>1</v>
      </c>
      <c r="C11" s="1" t="s">
        <v>5</v>
      </c>
      <c r="D11" s="1" t="s">
        <v>19</v>
      </c>
      <c r="E11" s="1" t="s">
        <v>190</v>
      </c>
      <c r="G11" s="1" t="str">
        <f ca="1">IF(J11&lt;&gt;0,N11&amp;" "&amp;O11&amp;" "&amp;""""&amp;D11&amp;"""","")</f>
        <v>$PlayerID_03 CS_LNN "かしこまりました。そこの小鳥、ジャンケン勝負せよ。"</v>
      </c>
      <c r="I11" s="1" t="str">
        <f t="shared" ca="1" si="4"/>
        <v>$PlayerID_03 CS_LNN "Got it. Let's take a finger-guess,little bird."</v>
      </c>
      <c r="J11" s="1" t="b">
        <f t="shared" si="0"/>
        <v>1</v>
      </c>
      <c r="K11" s="1">
        <f>IF(J11=0,0,IF(J11,MATCH(C11,顺序!$B$2:$B$8,0),MATCH(C11,顺序!$D$2:$D$5,0)))</f>
        <v>3</v>
      </c>
      <c r="L11" s="1" t="str">
        <f t="shared" si="1"/>
        <v>$PlayerID_</v>
      </c>
      <c r="M11" s="1" t="str">
        <f t="shared" si="2"/>
        <v>03</v>
      </c>
      <c r="N11" s="1" t="str">
        <f t="shared" si="3"/>
        <v>$PlayerID_03</v>
      </c>
      <c r="O11" s="1" t="str">
        <f ca="1">IF(ISBLANK(B11),,IF(J11,"CS_L","CS_R"))&amp;IF(ISBLANK(B11),,IF(J11,IF(LOOKUP(K11,顺序!$A$2:$A$23,顺序!$C$2:$C$8),"FN","NN"),IF(LOOKUP(K11,顺序!$A$2:$A$36,顺序!$E$2:$E$5),"NF","NN")))</f>
        <v>CS_LNN</v>
      </c>
    </row>
    <row r="12" spans="1:15">
      <c r="B12" s="1">
        <v>0</v>
      </c>
      <c r="C12" s="1" t="s">
        <v>7</v>
      </c>
      <c r="D12" s="1" t="s">
        <v>20</v>
      </c>
      <c r="E12" s="1" t="s">
        <v>131</v>
      </c>
      <c r="G12" s="1" t="str">
        <f ca="1">IF(J12&lt;&gt;0,N12&amp;" "&amp;O12&amp;" "&amp;""""&amp;D12&amp;"""","")</f>
        <v>$EnemyID_01 CS_RNN "えっ、ちょっ…あ、勝った…。"</v>
      </c>
      <c r="I12" s="1" t="str">
        <f t="shared" ca="1" si="4"/>
        <v>$EnemyID_01 CS_RNN "Yeah it gonna be fine…. Oh I won!"</v>
      </c>
      <c r="J12" s="1" t="b">
        <f t="shared" si="0"/>
        <v>0</v>
      </c>
      <c r="K12" s="1">
        <f>IF(J12=0,0,IF(J12,MATCH(C12,顺序!$B$2:$B$8,0),MATCH(C12,顺序!$D$2:$D$5,0)))</f>
        <v>1</v>
      </c>
      <c r="L12" s="1" t="str">
        <f t="shared" si="1"/>
        <v>$EnemyID_</v>
      </c>
      <c r="M12" s="1" t="str">
        <f t="shared" si="2"/>
        <v>01</v>
      </c>
      <c r="N12" s="1" t="str">
        <f t="shared" si="3"/>
        <v>$EnemyID_01</v>
      </c>
      <c r="O12" s="1" t="str">
        <f ca="1">IF(ISBLANK(B12),,IF(J12,"CS_L","CS_R"))&amp;IF(ISBLANK(B12),,IF(J12,IF(LOOKUP(K12,顺序!$A$2:$A$23,顺序!$C$2:$C$8),"FN","NN"),IF(LOOKUP(K12,顺序!$A$2:$A$36,顺序!$E$2:$E$5),"NF","NN")))</f>
        <v>CS_RNN</v>
      </c>
    </row>
    <row r="13" spans="1:15">
      <c r="B13" s="1">
        <v>1</v>
      </c>
      <c r="C13" s="1" t="s">
        <v>5</v>
      </c>
      <c r="D13" s="1" t="s">
        <v>22</v>
      </c>
      <c r="E13" s="1" t="s">
        <v>132</v>
      </c>
      <c r="G13" s="1" t="str">
        <f ca="1">IF(J13&lt;&gt;0,N13&amp;" "&amp;O13&amp;" "&amp;""""&amp;D13&amp;"""","")</f>
        <v>$PlayerID_03 CS_LNN "違う、お前の負けだ。"</v>
      </c>
      <c r="I13" s="1" t="str">
        <f t="shared" ca="1" si="4"/>
        <v>$PlayerID_03 CS_LNN "I'm afraid not."</v>
      </c>
      <c r="J13" s="1" t="b">
        <f t="shared" si="0"/>
        <v>1</v>
      </c>
      <c r="K13" s="1">
        <f>IF(J13=0,0,IF(J13,MATCH(C13,顺序!$B$2:$B$8,0),MATCH(C13,顺序!$D$2:$D$5,0)))</f>
        <v>3</v>
      </c>
      <c r="L13" s="1" t="str">
        <f t="shared" si="1"/>
        <v>$PlayerID_</v>
      </c>
      <c r="M13" s="1" t="str">
        <f t="shared" si="2"/>
        <v>03</v>
      </c>
      <c r="N13" s="1" t="str">
        <f t="shared" si="3"/>
        <v>$PlayerID_03</v>
      </c>
      <c r="O13" s="1" t="str">
        <f ca="1">IF(ISBLANK(B13),,IF(J13,"CS_L","CS_R"))&amp;IF(ISBLANK(B13),,IF(J13,IF(LOOKUP(K13,顺序!$A$2:$A$23,顺序!$C$2:$C$8),"FN","NN"),IF(LOOKUP(K13,顺序!$A$2:$A$36,顺序!$E$2:$E$5),"NF","NN")))</f>
        <v>CS_LNN</v>
      </c>
    </row>
    <row r="14" spans="1:15">
      <c r="B14" s="1">
        <v>0</v>
      </c>
      <c r="C14" s="1" t="s">
        <v>7</v>
      </c>
      <c r="D14" s="1" t="s">
        <v>21</v>
      </c>
      <c r="E14" s="1" t="s">
        <v>133</v>
      </c>
      <c r="G14" s="1" t="str">
        <f ca="1">IF(J14&lt;&gt;0,N14&amp;" "&amp;O14&amp;" "&amp;""""&amp;D14&amp;"""","")</f>
        <v>$EnemyID_01 CS_RNN "あれ？グーじゃなかったっけ？"</v>
      </c>
      <c r="I14" s="1" t="str">
        <f t="shared" ca="1" si="4"/>
        <v>$EnemyID_01 CS_RNN "Oh my god! When did you change it?"</v>
      </c>
      <c r="J14" s="1" t="b">
        <f t="shared" si="0"/>
        <v>0</v>
      </c>
      <c r="K14" s="1">
        <f>IF(J14=0,0,IF(J14,MATCH(C14,顺序!$B$2:$B$8,0),MATCH(C14,顺序!$D$2:$D$5,0)))</f>
        <v>1</v>
      </c>
      <c r="L14" s="1" t="str">
        <f t="shared" si="1"/>
        <v>$EnemyID_</v>
      </c>
      <c r="M14" s="1" t="str">
        <f t="shared" si="2"/>
        <v>01</v>
      </c>
      <c r="N14" s="1" t="str">
        <f t="shared" si="3"/>
        <v>$EnemyID_01</v>
      </c>
      <c r="O14" s="1" t="str">
        <f ca="1">IF(ISBLANK(B14),,IF(J14,"CS_L","CS_R"))&amp;IF(ISBLANK(B14),,IF(J14,IF(LOOKUP(K14,顺序!$A$2:$A$23,顺序!$C$2:$C$8),"FN","NN"),IF(LOOKUP(K14,顺序!$A$2:$A$36,顺序!$E$2:$E$5),"NF","NN")))</f>
        <v>CS_RNN</v>
      </c>
    </row>
    <row r="15" spans="1:15">
      <c r="B15" s="1">
        <v>1</v>
      </c>
      <c r="C15" s="1" t="s">
        <v>5</v>
      </c>
      <c r="D15" s="1" t="s">
        <v>23</v>
      </c>
      <c r="E15" s="1" t="s">
        <v>191</v>
      </c>
      <c r="G15" s="1" t="str">
        <f ca="1">IF(J15&lt;&gt;0,N15&amp;" "&amp;O15&amp;" "&amp;""""&amp;D15&amp;"""","")</f>
        <v>$PlayerID_03 CS_LNN "バカ者。時間が止める私を勝てるとでも思ったか？"</v>
      </c>
      <c r="I15" s="1" t="str">
        <f t="shared" ca="1" si="4"/>
        <v>$PlayerID_03 CS_LNN "I can take the control of time."</v>
      </c>
      <c r="J15" s="1" t="b">
        <f t="shared" si="0"/>
        <v>1</v>
      </c>
      <c r="K15" s="1">
        <f>IF(J15=0,0,IF(J15,MATCH(C15,顺序!$B$2:$B$8,0),MATCH(C15,顺序!$D$2:$D$5,0)))</f>
        <v>3</v>
      </c>
      <c r="L15" s="1" t="str">
        <f t="shared" si="1"/>
        <v>$PlayerID_</v>
      </c>
      <c r="M15" s="1" t="str">
        <f t="shared" si="2"/>
        <v>03</v>
      </c>
      <c r="N15" s="1" t="str">
        <f t="shared" si="3"/>
        <v>$PlayerID_03</v>
      </c>
      <c r="O15" s="1" t="str">
        <f ca="1">IF(ISBLANK(B15),,IF(J15,"CS_L","CS_R"))&amp;IF(ISBLANK(B15),,IF(J15,IF(LOOKUP(K15,顺序!$A$2:$A$23,顺序!$C$2:$C$8),"FN","NN"),IF(LOOKUP(K15,顺序!$A$2:$A$36,顺序!$E$2:$E$5),"NF","NN")))</f>
        <v>CS_LNN</v>
      </c>
    </row>
    <row r="16" spans="1:15">
      <c r="G16" s="1" t="str">
        <f>IF(J16&lt;&gt;0,N16&amp;" "&amp;O16&amp;" "&amp;""""&amp;D16&amp;"""","")</f>
        <v/>
      </c>
      <c r="I16" s="1" t="str">
        <f t="shared" si="4"/>
        <v/>
      </c>
      <c r="J16" s="1">
        <f t="shared" si="0"/>
        <v>0</v>
      </c>
      <c r="K16" s="1">
        <f>IF(J16=0,0,IF(J16,MATCH(C16,顺序!$B$2:$B$8,0),MATCH(C16,顺序!$D$2:$D$5,0)))</f>
        <v>0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 t="str">
        <f>IF(ISBLANK(B16),,IF(J16,"CS_L","CS_R"))&amp;IF(ISBLANK(B16),,IF(J16,IF(LOOKUP(K16,顺序!$A$2:$A$23,顺序!$C$2:$C$8),"FN","NN"),IF(LOOKUP(K16,顺序!$A$2:$A$36,顺序!$E$2:$E$5),"NF","NN")))</f>
        <v/>
      </c>
    </row>
    <row r="17" spans="1:15">
      <c r="A17" s="1" t="s">
        <v>33</v>
      </c>
      <c r="G17" s="1" t="str">
        <f>IF(J17&lt;&gt;0,N17&amp;" "&amp;O17&amp;" "&amp;""""&amp;D17&amp;"""","")</f>
        <v/>
      </c>
      <c r="I17" s="1" t="str">
        <f>IF(J17&lt;&gt;0,N17&amp;" "&amp;O17&amp;" "&amp;""""&amp;E17&amp;"""","")</f>
        <v/>
      </c>
      <c r="J17" s="1">
        <f>IF(ISBLANK(B17),,B17&gt;0)</f>
        <v>0</v>
      </c>
      <c r="K17" s="1">
        <f>IF(J17=0,0,IF(J17,MATCH(C17,顺序!$B$2:$B$8,0),MATCH(C17,顺序!$D$2:$D$5,0)))</f>
        <v>0</v>
      </c>
      <c r="L17" s="1">
        <f>IF(J17&lt;&gt;0,IF(J17,"$PlayerID_","$EnemyID_"),0)</f>
        <v>0</v>
      </c>
      <c r="M17" s="1">
        <f>IF(J17&lt;&gt;0,IF(K17&lt;10,"0"&amp;K17,K17),0)</f>
        <v>0</v>
      </c>
      <c r="N17" s="1">
        <f>IF(J17&lt;&gt;0,L17&amp;M17,0)</f>
        <v>0</v>
      </c>
      <c r="O17" s="1" t="str">
        <f>IF(ISBLANK(B17),,IF(J17,"CS_L","CS_R"))&amp;IF(ISBLANK(B17),,IF(J17,IF(LOOKUP(K17,顺序!$A$2:$A$23,顺序!$C$2:$C$8),"FN","NN"),IF(LOOKUP(K17,顺序!$A$2:$A$36,顺序!$E$2:$E$5),"NF","NN")))</f>
        <v/>
      </c>
    </row>
    <row r="18" spans="1:15">
      <c r="A18" s="1" t="s">
        <v>28</v>
      </c>
      <c r="B18" s="1">
        <v>1</v>
      </c>
      <c r="C18" s="1" t="s">
        <v>3</v>
      </c>
      <c r="D18" s="1" t="s">
        <v>46</v>
      </c>
      <c r="E18" s="1" t="s">
        <v>141</v>
      </c>
      <c r="G18" s="1" t="str">
        <f ca="1">IF(J18&lt;&gt;0,N18&amp;" "&amp;O18&amp;" "&amp;""""&amp;D18&amp;"""","")</f>
        <v>$PlayerID_01 CS_LNN "あんた、いつまでついてる気？"</v>
      </c>
      <c r="I18" s="1" t="str">
        <f ca="1">IF(J18&lt;&gt;0,N18&amp;" "&amp;O18&amp;" "&amp;""""&amp;E18&amp;"""","")</f>
        <v>$PlayerID_01 CS_LNN "How long will you follow me?"</v>
      </c>
      <c r="J18" s="1" t="b">
        <f>IF(ISBLANK(B18),,B18&gt;0)</f>
        <v>1</v>
      </c>
      <c r="K18" s="1">
        <f>IF(J18=0,0,IF(J18,MATCH(C18,顺序!$B$2:$B$8,0),MATCH(C18,顺序!$D$2:$D$5,0)))</f>
        <v>1</v>
      </c>
      <c r="L18" s="1" t="str">
        <f>IF(J18&lt;&gt;0,IF(J18,"$PlayerID_","$EnemyID_"),0)</f>
        <v>$PlayerID_</v>
      </c>
      <c r="M18" s="1" t="str">
        <f>IF(J18&lt;&gt;0,IF(K18&lt;10,"0"&amp;K18,K18),0)</f>
        <v>01</v>
      </c>
      <c r="N18" s="1" t="str">
        <f>IF(J18&lt;&gt;0,L18&amp;M18,0)</f>
        <v>$PlayerID_01</v>
      </c>
      <c r="O18" s="1" t="str">
        <f ca="1">IF(ISBLANK(B18),,IF(J18,"CS_L","CS_R"))&amp;IF(ISBLANK(B18),,IF(J18,IF(LOOKUP(K18,顺序!$A$2:$A$23,顺序!$C$2:$C$8),"FN","NN"),IF(LOOKUP(K18,顺序!$A$2:$A$36,顺序!$E$2:$E$5),"NF","NN")))</f>
        <v>CS_LNN</v>
      </c>
    </row>
    <row r="19" spans="1:15">
      <c r="A19" s="1" t="s">
        <v>3</v>
      </c>
      <c r="B19" s="1">
        <v>1</v>
      </c>
      <c r="C19" s="1" t="s">
        <v>4</v>
      </c>
      <c r="D19" s="1" t="s">
        <v>47</v>
      </c>
      <c r="E19" s="1" t="s">
        <v>142</v>
      </c>
      <c r="G19" s="1" t="str">
        <f ca="1">IF(J19&lt;&gt;0,N19&amp;" "&amp;O19&amp;" "&amp;""""&amp;D19&amp;"""","")</f>
        <v>$PlayerID_02 CS_LNN "なによ！オレ気に入らないか。"</v>
      </c>
      <c r="I19" s="1" t="str">
        <f ca="1">IF(J19&lt;&gt;0,N19&amp;" "&amp;O19&amp;" "&amp;""""&amp;E19&amp;"""","")</f>
        <v>$PlayerID_02 CS_LNN "Not bothering you right?"</v>
      </c>
      <c r="J19" s="1" t="b">
        <f>IF(ISBLANK(B19),,B19&gt;0)</f>
        <v>1</v>
      </c>
      <c r="K19" s="1">
        <f>IF(J19=0,0,IF(J19,MATCH(C19,顺序!$B$2:$B$8,0),MATCH(C19,顺序!$D$2:$D$5,0)))</f>
        <v>2</v>
      </c>
      <c r="L19" s="1" t="str">
        <f>IF(J19&lt;&gt;0,IF(J19,"$PlayerID_","$EnemyID_"),0)</f>
        <v>$PlayerID_</v>
      </c>
      <c r="M19" s="1" t="str">
        <f>IF(J19&lt;&gt;0,IF(K19&lt;10,"0"&amp;K19,K19),0)</f>
        <v>02</v>
      </c>
      <c r="N19" s="1" t="str">
        <f>IF(J19&lt;&gt;0,L19&amp;M19,0)</f>
        <v>$PlayerID_02</v>
      </c>
      <c r="O19" s="1" t="str">
        <f ca="1">IF(ISBLANK(B19),,IF(J19,"CS_L","CS_R"))&amp;IF(ISBLANK(B19),,IF(J19,IF(LOOKUP(K19,顺序!$A$2:$A$23,顺序!$C$2:$C$8),"FN","NN"),IF(LOOKUP(K19,顺序!$A$2:$A$36,顺序!$E$2:$E$5),"NF","NN")))</f>
        <v>CS_LNN</v>
      </c>
    </row>
    <row r="20" spans="1:15">
      <c r="A20" s="1" t="s">
        <v>4</v>
      </c>
      <c r="B20" s="1">
        <v>0</v>
      </c>
      <c r="C20" s="1" t="s">
        <v>7</v>
      </c>
      <c r="D20" s="1" t="s">
        <v>48</v>
      </c>
      <c r="E20" s="1" t="s">
        <v>192</v>
      </c>
      <c r="G20" s="1" t="str">
        <f ca="1">IF(J20&lt;&gt;0,N20&amp;" "&amp;O20&amp;" "&amp;""""&amp;D20&amp;"""","")</f>
        <v>$EnemyID_01 CS_RNN "おやおや、喧嘩はよくないぜ。"</v>
      </c>
      <c r="I20" s="1" t="str">
        <f ca="1">IF(J20&lt;&gt;0,N20&amp;" "&amp;O20&amp;" "&amp;""""&amp;E20&amp;"""","")</f>
        <v>$EnemyID_01 CS_RNN "Not good for you to shout at each other."</v>
      </c>
      <c r="J20" s="1" t="b">
        <f>IF(ISBLANK(B20),,B20&gt;0)</f>
        <v>0</v>
      </c>
      <c r="K20" s="1">
        <f>IF(J20=0,0,IF(J20,MATCH(C20,顺序!$B$2:$B$8,0),MATCH(C20,顺序!$D$2:$D$5,0)))</f>
        <v>1</v>
      </c>
      <c r="L20" s="1" t="str">
        <f>IF(J20&lt;&gt;0,IF(J20,"$PlayerID_","$EnemyID_"),0)</f>
        <v>$EnemyID_</v>
      </c>
      <c r="M20" s="1" t="str">
        <f>IF(J20&lt;&gt;0,IF(K20&lt;10,"0"&amp;K20,K20),0)</f>
        <v>01</v>
      </c>
      <c r="N20" s="1" t="str">
        <f>IF(J20&lt;&gt;0,L20&amp;M20,0)</f>
        <v>$EnemyID_01</v>
      </c>
      <c r="O20" s="1" t="str">
        <f ca="1">IF(ISBLANK(B20),,IF(J20,"CS_L","CS_R"))&amp;IF(ISBLANK(B20),,IF(J20,IF(LOOKUP(K20,顺序!$A$2:$A$23,顺序!$C$2:$C$8),"FN","NN"),IF(LOOKUP(K20,顺序!$A$2:$A$36,顺序!$E$2:$E$5),"NF","NN")))</f>
        <v>CS_RNN</v>
      </c>
    </row>
    <row r="21" spans="1:15">
      <c r="B21" s="1">
        <v>1</v>
      </c>
      <c r="C21" s="1" t="s">
        <v>4</v>
      </c>
      <c r="D21" s="1" t="s">
        <v>49</v>
      </c>
      <c r="E21" s="1" t="s">
        <v>143</v>
      </c>
      <c r="G21" s="1" t="str">
        <f ca="1">IF(J21&lt;&gt;0,N21&amp;" "&amp;O21&amp;" "&amp;""""&amp;D21&amp;"""","")</f>
        <v>$PlayerID_02 CS_LNN "…何でオレの口調で？"</v>
      </c>
      <c r="I21" s="1" t="str">
        <f ca="1">IF(J21&lt;&gt;0,N21&amp;" "&amp;O21&amp;" "&amp;""""&amp;E21&amp;"""","")</f>
        <v>$PlayerID_02 CS_LNN "Why did you mimic my syntax?"</v>
      </c>
      <c r="J21" s="1" t="b">
        <f>IF(ISBLANK(B21),,B21&gt;0)</f>
        <v>1</v>
      </c>
      <c r="K21" s="1">
        <f>IF(J21=0,0,IF(J21,MATCH(C21,顺序!$B$2:$B$8,0),MATCH(C21,顺序!$D$2:$D$5,0)))</f>
        <v>2</v>
      </c>
      <c r="L21" s="1" t="str">
        <f>IF(J21&lt;&gt;0,IF(J21,"$PlayerID_","$EnemyID_"),0)</f>
        <v>$PlayerID_</v>
      </c>
      <c r="M21" s="1" t="str">
        <f>IF(J21&lt;&gt;0,IF(K21&lt;10,"0"&amp;K21,K21),0)</f>
        <v>02</v>
      </c>
      <c r="N21" s="1" t="str">
        <f>IF(J21&lt;&gt;0,L21&amp;M21,0)</f>
        <v>$PlayerID_02</v>
      </c>
      <c r="O21" s="1" t="str">
        <f ca="1">IF(ISBLANK(B21),,IF(J21,"CS_L","CS_R"))&amp;IF(ISBLANK(B21),,IF(J21,IF(LOOKUP(K21,顺序!$A$2:$A$23,顺序!$C$2:$C$8),"FN","NN"),IF(LOOKUP(K21,顺序!$A$2:$A$36,顺序!$E$2:$E$5),"NF","NN")))</f>
        <v>CS_LNN</v>
      </c>
    </row>
    <row r="22" spans="1:15">
      <c r="B22" s="1">
        <v>0</v>
      </c>
      <c r="C22" s="1" t="s">
        <v>7</v>
      </c>
      <c r="D22" s="1" t="s">
        <v>50</v>
      </c>
      <c r="E22" s="1" t="s">
        <v>144</v>
      </c>
      <c r="G22" s="1" t="str">
        <f ca="1">IF(J22&lt;&gt;0,N22&amp;" "&amp;O22&amp;" "&amp;""""&amp;D22&amp;"""","")</f>
        <v>$EnemyID_01 CS_RNN "何となくその気分だったから。"</v>
      </c>
      <c r="I22" s="1" t="str">
        <f ca="1">IF(J22&lt;&gt;0,N22&amp;" "&amp;O22&amp;" "&amp;""""&amp;E22&amp;"""","")</f>
        <v>$EnemyID_01 CS_RNN "I don't know."</v>
      </c>
      <c r="J22" s="1" t="b">
        <f>IF(ISBLANK(B22),,B22&gt;0)</f>
        <v>0</v>
      </c>
      <c r="K22" s="1">
        <f>IF(J22=0,0,IF(J22,MATCH(C22,顺序!$B$2:$B$8,0),MATCH(C22,顺序!$D$2:$D$5,0)))</f>
        <v>1</v>
      </c>
      <c r="L22" s="1" t="str">
        <f>IF(J22&lt;&gt;0,IF(J22,"$PlayerID_","$EnemyID_"),0)</f>
        <v>$EnemyID_</v>
      </c>
      <c r="M22" s="1" t="str">
        <f>IF(J22&lt;&gt;0,IF(K22&lt;10,"0"&amp;K22,K22),0)</f>
        <v>01</v>
      </c>
      <c r="N22" s="1" t="str">
        <f>IF(J22&lt;&gt;0,L22&amp;M22,0)</f>
        <v>$EnemyID_01</v>
      </c>
      <c r="O22" s="1" t="str">
        <f ca="1">IF(ISBLANK(B22),,IF(J22,"CS_L","CS_R"))&amp;IF(ISBLANK(B22),,IF(J22,IF(LOOKUP(K22,顺序!$A$2:$A$23,顺序!$C$2:$C$8),"FN","NN"),IF(LOOKUP(K22,顺序!$A$2:$A$36,顺序!$E$2:$E$5),"NF","NN")))</f>
        <v>CS_RNN</v>
      </c>
    </row>
    <row r="23" spans="1:15">
      <c r="B23" s="1">
        <v>1</v>
      </c>
      <c r="C23" s="1" t="s">
        <v>3</v>
      </c>
      <c r="D23" s="1" t="s">
        <v>51</v>
      </c>
      <c r="E23" s="1" t="s">
        <v>149</v>
      </c>
      <c r="G23" s="1" t="str">
        <f ca="1">IF(J23&lt;&gt;0,N23&amp;" "&amp;O23&amp;" "&amp;""""&amp;D23&amp;"""","")</f>
        <v>$PlayerID_01 CS_LNN "あぁ～面倒なものもう一人増えた。どうしよう。"</v>
      </c>
      <c r="I23" s="1" t="str">
        <f ca="1">IF(J23&lt;&gt;0,N23&amp;" "&amp;O23&amp;" "&amp;""""&amp;E23&amp;"""","")</f>
        <v>$PlayerID_01 CS_LNN "A more burden appeared. How can I be quiet?"</v>
      </c>
      <c r="J23" s="1" t="b">
        <f>IF(ISBLANK(B23),,B23&gt;0)</f>
        <v>1</v>
      </c>
      <c r="K23" s="1">
        <f>IF(J23=0,0,IF(J23,MATCH(C23,顺序!$B$2:$B$8,0),MATCH(C23,顺序!$D$2:$D$5,0)))</f>
        <v>1</v>
      </c>
      <c r="L23" s="1" t="str">
        <f>IF(J23&lt;&gt;0,IF(J23,"$PlayerID_","$EnemyID_"),0)</f>
        <v>$PlayerID_</v>
      </c>
      <c r="M23" s="1" t="str">
        <f>IF(J23&lt;&gt;0,IF(K23&lt;10,"0"&amp;K23,K23),0)</f>
        <v>01</v>
      </c>
      <c r="N23" s="1" t="str">
        <f>IF(J23&lt;&gt;0,L23&amp;M23,0)</f>
        <v>$PlayerID_01</v>
      </c>
      <c r="O23" s="1" t="str">
        <f ca="1">IF(ISBLANK(B23),,IF(J23,"CS_L","CS_R"))&amp;IF(ISBLANK(B23),,IF(J23,IF(LOOKUP(K23,顺序!$A$2:$A$23,顺序!$C$2:$C$8),"FN","NN"),IF(LOOKUP(K23,顺序!$A$2:$A$36,顺序!$E$2:$E$5),"NF","NN")))</f>
        <v>CS_LNN</v>
      </c>
    </row>
    <row r="24" spans="1:15">
      <c r="B24" s="1">
        <v>0</v>
      </c>
      <c r="C24" s="1" t="s">
        <v>7</v>
      </c>
      <c r="D24" s="1" t="s">
        <v>52</v>
      </c>
      <c r="E24" s="1" t="s">
        <v>145</v>
      </c>
      <c r="G24" s="1" t="str">
        <f ca="1">IF(J24&lt;&gt;0,N24&amp;" "&amp;O24&amp;" "&amp;""""&amp;D24&amp;"""","")</f>
        <v>$EnemyID_01 CS_RNN "とりあえず、賽銭頂戴。"</v>
      </c>
      <c r="I24" s="1" t="str">
        <f ca="1">IF(J24&lt;&gt;0,N24&amp;" "&amp;O24&amp;" "&amp;""""&amp;E24&amp;"""","")</f>
        <v>$EnemyID_01 CS_RNN "Whatever, give me your money."</v>
      </c>
      <c r="J24" s="1" t="b">
        <f>IF(ISBLANK(B24),,B24&gt;0)</f>
        <v>0</v>
      </c>
      <c r="K24" s="1">
        <f>IF(J24=0,0,IF(J24,MATCH(C24,顺序!$B$2:$B$8,0),MATCH(C24,顺序!$D$2:$D$5,0)))</f>
        <v>1</v>
      </c>
      <c r="L24" s="1" t="str">
        <f>IF(J24&lt;&gt;0,IF(J24,"$PlayerID_","$EnemyID_"),0)</f>
        <v>$EnemyID_</v>
      </c>
      <c r="M24" s="1" t="str">
        <f>IF(J24&lt;&gt;0,IF(K24&lt;10,"0"&amp;K24,K24),0)</f>
        <v>01</v>
      </c>
      <c r="N24" s="1" t="str">
        <f>IF(J24&lt;&gt;0,L24&amp;M24,0)</f>
        <v>$EnemyID_01</v>
      </c>
      <c r="O24" s="1" t="str">
        <f ca="1">IF(ISBLANK(B24),,IF(J24,"CS_L","CS_R"))&amp;IF(ISBLANK(B24),,IF(J24,IF(LOOKUP(K24,顺序!$A$2:$A$23,顺序!$C$2:$C$8),"FN","NN"),IF(LOOKUP(K24,顺序!$A$2:$A$36,顺序!$E$2:$E$5),"NF","NN")))</f>
        <v>CS_RNN</v>
      </c>
    </row>
    <row r="25" spans="1:15">
      <c r="B25" s="1">
        <v>1</v>
      </c>
      <c r="C25" s="1" t="s">
        <v>3</v>
      </c>
      <c r="D25" s="1" t="s">
        <v>53</v>
      </c>
      <c r="E25" s="1" t="s">
        <v>147</v>
      </c>
      <c r="G25" s="1" t="str">
        <f ca="1">IF(J25&lt;&gt;0,N25&amp;" "&amp;O25&amp;" "&amp;""""&amp;D25&amp;"""","")</f>
        <v>$PlayerID_01 CS_LNN "今度はわたしかよ！"</v>
      </c>
      <c r="I25" s="1" t="str">
        <f ca="1">IF(J25&lt;&gt;0,N25&amp;" "&amp;O25&amp;" "&amp;""""&amp;E25&amp;"""","")</f>
        <v>$PlayerID_01 CS_LNN "Are you mimicking me now?"</v>
      </c>
      <c r="J25" s="1" t="b">
        <f>IF(ISBLANK(B25),,B25&gt;0)</f>
        <v>1</v>
      </c>
      <c r="K25" s="1">
        <f>IF(J25=0,0,IF(J25,MATCH(C25,顺序!$B$2:$B$8,0),MATCH(C25,顺序!$D$2:$D$5,0)))</f>
        <v>1</v>
      </c>
      <c r="L25" s="1" t="str">
        <f>IF(J25&lt;&gt;0,IF(J25,"$PlayerID_","$EnemyID_"),0)</f>
        <v>$PlayerID_</v>
      </c>
      <c r="M25" s="1" t="str">
        <f>IF(J25&lt;&gt;0,IF(K25&lt;10,"0"&amp;K25,K25),0)</f>
        <v>01</v>
      </c>
      <c r="N25" s="1" t="str">
        <f>IF(J25&lt;&gt;0,L25&amp;M25,0)</f>
        <v>$PlayerID_01</v>
      </c>
      <c r="O25" s="1" t="str">
        <f ca="1">IF(ISBLANK(B25),,IF(J25,"CS_L","CS_R"))&amp;IF(ISBLANK(B25),,IF(J25,IF(LOOKUP(K25,顺序!$A$2:$A$23,顺序!$C$2:$C$8),"FN","NN"),IF(LOOKUP(K25,顺序!$A$2:$A$36,顺序!$E$2:$E$5),"NF","NN")))</f>
        <v>CS_LNN</v>
      </c>
    </row>
    <row r="27" spans="1:15">
      <c r="A27" s="1" t="s">
        <v>38</v>
      </c>
      <c r="G27" s="1" t="str">
        <f>IF(J27&lt;&gt;0,N27&amp;" "&amp;O27&amp;" "&amp;""""&amp;D27&amp;"""","")</f>
        <v/>
      </c>
      <c r="I27" s="1" t="str">
        <f t="shared" si="4"/>
        <v/>
      </c>
      <c r="J27" s="1">
        <f t="shared" si="0"/>
        <v>0</v>
      </c>
      <c r="K27" s="1">
        <f>IF(J27=0,0,IF(J27,MATCH(C27,顺序!$B$2:$B$8,0),MATCH(C27,顺序!$D$2:$D$5,0)))</f>
        <v>0</v>
      </c>
      <c r="L27" s="1">
        <f t="shared" si="1"/>
        <v>0</v>
      </c>
      <c r="M27" s="1">
        <f t="shared" si="2"/>
        <v>0</v>
      </c>
      <c r="N27" s="1">
        <f t="shared" si="3"/>
        <v>0</v>
      </c>
      <c r="O27" s="1" t="str">
        <f>IF(ISBLANK(B27),,IF(J27,"CS_L","CS_R"))&amp;IF(ISBLANK(B27),,IF(J27,IF(LOOKUP(K27,顺序!$A$2:$A$23,顺序!$C$2:$C$8),"FN","NN"),IF(LOOKUP(K27,顺序!$A$2:$A$36,顺序!$E$2:$E$5),"NF","NN")))</f>
        <v/>
      </c>
    </row>
    <row r="28" spans="1:15">
      <c r="A28" s="1" t="s">
        <v>28</v>
      </c>
      <c r="B28" s="1">
        <v>0</v>
      </c>
      <c r="C28" s="1" t="s">
        <v>7</v>
      </c>
      <c r="D28" s="1" t="s">
        <v>36</v>
      </c>
      <c r="E28" s="1" t="s">
        <v>134</v>
      </c>
      <c r="G28" s="1" t="str">
        <f ca="1">IF(J28&lt;&gt;0,N28&amp;" "&amp;O28&amp;" "&amp;""""&amp;D28&amp;"""","")</f>
        <v>$EnemyID_01 CS_RNN "こ、これは、バンパイア…さま？！"</v>
      </c>
      <c r="I28" s="1" t="str">
        <f t="shared" ca="1" si="4"/>
        <v>$EnemyID_01 CS_RNN "Are you a vampire?"</v>
      </c>
      <c r="J28" s="1" t="b">
        <f t="shared" si="0"/>
        <v>0</v>
      </c>
      <c r="K28" s="1">
        <f>IF(J28=0,0,IF(J28,MATCH(C28,顺序!$B$2:$B$8,0),MATCH(C28,顺序!$D$2:$D$5,0)))</f>
        <v>1</v>
      </c>
      <c r="L28" s="1" t="str">
        <f t="shared" si="1"/>
        <v>$EnemyID_</v>
      </c>
      <c r="M28" s="1" t="str">
        <f t="shared" si="2"/>
        <v>01</v>
      </c>
      <c r="N28" s="1" t="str">
        <f t="shared" si="3"/>
        <v>$EnemyID_01</v>
      </c>
      <c r="O28" s="1" t="str">
        <f ca="1">IF(ISBLANK(B28),,IF(J28,"CS_L","CS_R"))&amp;IF(ISBLANK(B28),,IF(J28,IF(LOOKUP(K28,顺序!$A$2:$A$23,顺序!$C$2:$C$8),"FN","NN"),IF(LOOKUP(K28,顺序!$A$2:$A$36,顺序!$E$2:$E$5),"NF","NN")))</f>
        <v>CS_RNN</v>
      </c>
    </row>
    <row r="29" spans="1:15">
      <c r="A29" s="1" t="s">
        <v>8</v>
      </c>
      <c r="B29" s="1">
        <v>1</v>
      </c>
      <c r="C29" s="1" t="s">
        <v>8</v>
      </c>
      <c r="D29" s="1" t="s">
        <v>34</v>
      </c>
      <c r="E29" s="1" t="s">
        <v>193</v>
      </c>
      <c r="G29" s="1" t="str">
        <f ca="1">IF(J29&lt;&gt;0,N29&amp;" "&amp;O29&amp;" "&amp;""""&amp;D29&amp;"""","")</f>
        <v>$PlayerID_04 CS_LNN "今ちょっと貧血だけど、どうしたか。"</v>
      </c>
      <c r="I29" s="1" t="str">
        <f t="shared" ca="1" si="4"/>
        <v>$PlayerID_04 CS_LNN "Certainly. Though I have an anemiarecently."</v>
      </c>
      <c r="J29" s="1" t="b">
        <f t="shared" si="0"/>
        <v>1</v>
      </c>
      <c r="K29" s="1">
        <f>IF(J29=0,0,IF(J29,MATCH(C29,顺序!$B$2:$B$8,0),MATCH(C29,顺序!$D$2:$D$5,0)))</f>
        <v>4</v>
      </c>
      <c r="L29" s="1" t="str">
        <f t="shared" si="1"/>
        <v>$PlayerID_</v>
      </c>
      <c r="M29" s="1" t="str">
        <f t="shared" si="2"/>
        <v>04</v>
      </c>
      <c r="N29" s="1" t="str">
        <f t="shared" si="3"/>
        <v>$PlayerID_04</v>
      </c>
      <c r="O29" s="1" t="str">
        <f ca="1">IF(ISBLANK(B29),,IF(J29,"CS_L","CS_R"))&amp;IF(ISBLANK(B29),,IF(J29,IF(LOOKUP(K29,顺序!$A$2:$A$23,顺序!$C$2:$C$8),"FN","NN"),IF(LOOKUP(K29,顺序!$A$2:$A$36,顺序!$E$2:$E$5),"NF","NN")))</f>
        <v>CS_LNN</v>
      </c>
    </row>
    <row r="30" spans="1:15">
      <c r="B30" s="1">
        <v>0</v>
      </c>
      <c r="C30" s="1" t="s">
        <v>7</v>
      </c>
      <c r="D30" s="1" t="s">
        <v>35</v>
      </c>
      <c r="E30" s="1" t="s">
        <v>194</v>
      </c>
      <c r="G30" s="1" t="str">
        <f ca="1">IF(J30&lt;&gt;0,N30&amp;" "&amp;O30&amp;" "&amp;""""&amp;D30&amp;"""","")</f>
        <v>$EnemyID_01 CS_RNN "げぇ！に、逃げます！"</v>
      </c>
      <c r="I30" s="1" t="str">
        <f t="shared" ca="1" si="4"/>
        <v>$EnemyID_01 CS_RNN "I think I should run away now."</v>
      </c>
      <c r="J30" s="1" t="b">
        <f t="shared" si="0"/>
        <v>0</v>
      </c>
      <c r="K30" s="1">
        <f>IF(J30=0,0,IF(J30,MATCH(C30,顺序!$B$2:$B$8,0),MATCH(C30,顺序!$D$2:$D$5,0)))</f>
        <v>1</v>
      </c>
      <c r="L30" s="1" t="str">
        <f t="shared" si="1"/>
        <v>$EnemyID_</v>
      </c>
      <c r="M30" s="1" t="str">
        <f t="shared" si="2"/>
        <v>01</v>
      </c>
      <c r="N30" s="1" t="str">
        <f t="shared" si="3"/>
        <v>$EnemyID_01</v>
      </c>
      <c r="O30" s="1" t="str">
        <f ca="1">IF(ISBLANK(B30),,IF(J30,"CS_L","CS_R"))&amp;IF(ISBLANK(B30),,IF(J30,IF(LOOKUP(K30,顺序!$A$2:$A$23,顺序!$C$2:$C$8),"FN","NN"),IF(LOOKUP(K30,顺序!$A$2:$A$36,顺序!$E$2:$E$5),"NF","NN")))</f>
        <v>CS_RNN</v>
      </c>
    </row>
    <row r="31" spans="1:15">
      <c r="B31" s="1">
        <v>1</v>
      </c>
      <c r="C31" s="1" t="s">
        <v>8</v>
      </c>
      <c r="D31" s="1" t="s">
        <v>41</v>
      </c>
      <c r="E31" s="1" t="s">
        <v>135</v>
      </c>
      <c r="G31" s="1" t="str">
        <f ca="1">IF(J31&lt;&gt;0,N31&amp;" "&amp;O31&amp;" "&amp;""""&amp;D31&amp;"""","")</f>
        <v>$PlayerID_04 CS_LNN "無駄だと思うけど…。"</v>
      </c>
      <c r="I31" s="1" t="str">
        <f t="shared" ca="1" si="4"/>
        <v>$PlayerID_04 CS_LNN "I don't think you can."</v>
      </c>
      <c r="J31" s="1" t="b">
        <f t="shared" si="0"/>
        <v>1</v>
      </c>
      <c r="K31" s="1">
        <f>IF(J31=0,0,IF(J31,MATCH(C31,顺序!$B$2:$B$8,0),MATCH(C31,顺序!$D$2:$D$5,0)))</f>
        <v>4</v>
      </c>
      <c r="L31" s="1" t="str">
        <f t="shared" si="1"/>
        <v>$PlayerID_</v>
      </c>
      <c r="M31" s="1" t="str">
        <f t="shared" si="2"/>
        <v>04</v>
      </c>
      <c r="N31" s="1" t="str">
        <f t="shared" si="3"/>
        <v>$PlayerID_04</v>
      </c>
      <c r="O31" s="1" t="str">
        <f ca="1">IF(ISBLANK(B31),,IF(J31,"CS_L","CS_R"))&amp;IF(ISBLANK(B31),,IF(J31,IF(LOOKUP(K31,顺序!$A$2:$A$23,顺序!$C$2:$C$8),"FN","NN"),IF(LOOKUP(K31,顺序!$A$2:$A$36,顺序!$E$2:$E$5),"NF","NN")))</f>
        <v>CS_LNN</v>
      </c>
    </row>
    <row r="32" spans="1:15">
      <c r="B32" s="1">
        <v>0</v>
      </c>
      <c r="C32" s="1" t="s">
        <v>7</v>
      </c>
      <c r="D32" s="1" t="s">
        <v>37</v>
      </c>
      <c r="E32" s="1" t="s">
        <v>146</v>
      </c>
      <c r="G32" s="1" t="str">
        <f ca="1">IF(J32&lt;&gt;0,N32&amp;" "&amp;O32&amp;" "&amp;""""&amp;D32&amp;"""","")</f>
        <v>$EnemyID_01 CS_RNN "…と見せかけて目に攻撃！"</v>
      </c>
      <c r="I32" s="1" t="str">
        <f t="shared" ca="1" si="4"/>
        <v>$EnemyID_01 CS_RNN "Suddenly assault!"</v>
      </c>
      <c r="J32" s="1" t="b">
        <f t="shared" si="0"/>
        <v>0</v>
      </c>
      <c r="K32" s="1">
        <f>IF(J32=0,0,IF(J32,MATCH(C32,顺序!$B$2:$B$8,0),MATCH(C32,顺序!$D$2:$D$5,0)))</f>
        <v>1</v>
      </c>
      <c r="L32" s="1" t="str">
        <f t="shared" si="1"/>
        <v>$EnemyID_</v>
      </c>
      <c r="M32" s="1" t="str">
        <f t="shared" si="2"/>
        <v>01</v>
      </c>
      <c r="N32" s="1" t="str">
        <f t="shared" si="3"/>
        <v>$EnemyID_01</v>
      </c>
      <c r="O32" s="1" t="str">
        <f ca="1">IF(ISBLANK(B32),,IF(J32,"CS_L","CS_R"))&amp;IF(ISBLANK(B32),,IF(J32,IF(LOOKUP(K32,顺序!$A$2:$A$23,顺序!$C$2:$C$8),"FN","NN"),IF(LOOKUP(K32,顺序!$A$2:$A$36,顺序!$E$2:$E$5),"NF","NN")))</f>
        <v>CS_RNN</v>
      </c>
    </row>
    <row r="33" spans="1:15">
      <c r="B33" s="1">
        <v>1</v>
      </c>
      <c r="C33" s="1" t="s">
        <v>8</v>
      </c>
      <c r="D33" s="1" t="s">
        <v>122</v>
      </c>
      <c r="E33" s="1" t="s">
        <v>195</v>
      </c>
      <c r="G33" s="1" t="str">
        <f ca="1">IF(J33&lt;&gt;0,N33&amp;" "&amp;O33&amp;" "&amp;""""&amp;D33&amp;"""","")</f>
        <v>$PlayerID_04 CS_LNN "殺生は性に合わんだけどな。"</v>
      </c>
      <c r="I33" s="1" t="str">
        <f t="shared" ca="1" si="4"/>
        <v>$PlayerID_04 CS_LNN "I have to say you could never hit me."</v>
      </c>
      <c r="J33" s="1" t="b">
        <f t="shared" si="0"/>
        <v>1</v>
      </c>
      <c r="K33" s="1">
        <f>IF(J33=0,0,IF(J33,MATCH(C33,顺序!$B$2:$B$8,0),MATCH(C33,顺序!$D$2:$D$5,0)))</f>
        <v>4</v>
      </c>
      <c r="L33" s="1" t="str">
        <f t="shared" si="1"/>
        <v>$PlayerID_</v>
      </c>
      <c r="M33" s="1" t="str">
        <f t="shared" si="2"/>
        <v>04</v>
      </c>
      <c r="N33" s="1" t="str">
        <f t="shared" si="3"/>
        <v>$PlayerID_04</v>
      </c>
      <c r="O33" s="1" t="str">
        <f ca="1">IF(ISBLANK(B33),,IF(J33,"CS_L","CS_R"))&amp;IF(ISBLANK(B33),,IF(J33,IF(LOOKUP(K33,顺序!$A$2:$A$23,顺序!$C$2:$C$8),"FN","NN"),IF(LOOKUP(K33,顺序!$A$2:$A$36,顺序!$E$2:$E$5),"NF","NN")))</f>
        <v>CS_LNN</v>
      </c>
    </row>
    <row r="34" spans="1:15">
      <c r="G34" s="1" t="str">
        <f>IF(J34&lt;&gt;0,N34&amp;" "&amp;O34&amp;" "&amp;""""&amp;D34&amp;"""","")</f>
        <v/>
      </c>
      <c r="I34" s="1" t="str">
        <f t="shared" si="4"/>
        <v/>
      </c>
      <c r="J34" s="1">
        <f t="shared" si="0"/>
        <v>0</v>
      </c>
      <c r="K34" s="1">
        <f>IF(J34=0,0,IF(J34,MATCH(C34,顺序!$B$2:$B$8,0),MATCH(C34,顺序!$D$2:$D$5,0)))</f>
        <v>0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 t="str">
        <f>IF(ISBLANK(B34),,IF(J34,"CS_L","CS_R"))&amp;IF(ISBLANK(B34),,IF(J34,IF(LOOKUP(K34,顺序!$A$2:$A$23,顺序!$C$2:$C$8),"FN","NN"),IF(LOOKUP(K34,顺序!$A$2:$A$36,顺序!$E$2:$E$5),"NF","NN")))</f>
        <v/>
      </c>
    </row>
    <row r="35" spans="1:15">
      <c r="A35" s="1" t="s">
        <v>1</v>
      </c>
      <c r="G35" s="1" t="str">
        <f>IF(J35&lt;&gt;0,N35&amp;" "&amp;O35&amp;" "&amp;""""&amp;D35&amp;"""","")</f>
        <v/>
      </c>
      <c r="I35" s="1" t="str">
        <f t="shared" si="4"/>
        <v/>
      </c>
      <c r="J35" s="1">
        <f t="shared" si="0"/>
        <v>0</v>
      </c>
      <c r="K35" s="1">
        <f>IF(J35=0,0,IF(J35,MATCH(C35,顺序!$B$2:$B$8,0),MATCH(C35,顺序!$D$2:$D$5,0)))</f>
        <v>0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 t="str">
        <f>IF(ISBLANK(B35),,IF(J35,"CS_L","CS_R"))&amp;IF(ISBLANK(B35),,IF(J35,IF(LOOKUP(K35,顺序!$A$2:$A$23,顺序!$C$2:$C$8),"FN","NN"),IF(LOOKUP(K35,顺序!$A$2:$A$36,顺序!$E$2:$E$5),"NF","NN")))</f>
        <v/>
      </c>
    </row>
    <row r="36" spans="1:15">
      <c r="A36" s="1" t="s">
        <v>28</v>
      </c>
      <c r="B36" s="1">
        <v>0</v>
      </c>
      <c r="C36" s="1" t="s">
        <v>7</v>
      </c>
      <c r="D36" s="1" t="s">
        <v>40</v>
      </c>
      <c r="E36" s="1" t="s">
        <v>136</v>
      </c>
      <c r="G36" s="1" t="str">
        <f ca="1">IF(J36&lt;&gt;0,N36&amp;" "&amp;O36&amp;" "&amp;""""&amp;D36&amp;"""","")</f>
        <v>$EnemyID_01 CS_RNN "あれ、ババァ…。"</v>
      </c>
      <c r="I36" s="1" t="str">
        <f t="shared" ca="1" si="4"/>
        <v>$EnemyID_01 CS_RNN "Obasan?"</v>
      </c>
      <c r="J36" s="1" t="b">
        <f t="shared" si="0"/>
        <v>0</v>
      </c>
      <c r="K36" s="1">
        <f>IF(J36=0,0,IF(J36,MATCH(C36,顺序!$B$2:$B$8,0),MATCH(C36,顺序!$D$2:$D$5,0)))</f>
        <v>1</v>
      </c>
      <c r="L36" s="1" t="str">
        <f t="shared" si="1"/>
        <v>$EnemyID_</v>
      </c>
      <c r="M36" s="1" t="str">
        <f t="shared" si="2"/>
        <v>01</v>
      </c>
      <c r="N36" s="1" t="str">
        <f t="shared" si="3"/>
        <v>$EnemyID_01</v>
      </c>
      <c r="O36" s="1" t="str">
        <f ca="1">IF(ISBLANK(B36),,IF(J36,"CS_L","CS_R"))&amp;IF(ISBLANK(B36),,IF(J36,IF(LOOKUP(K36,顺序!$A$2:$A$23,顺序!$C$2:$C$8),"FN","NN"),IF(LOOKUP(K36,顺序!$A$2:$A$36,顺序!$E$2:$E$5),"NF","NN")))</f>
        <v>CS_RNN</v>
      </c>
    </row>
    <row r="37" spans="1:15">
      <c r="A37" s="1" t="s">
        <v>9</v>
      </c>
      <c r="B37" s="1">
        <v>1</v>
      </c>
      <c r="C37" s="1" t="s">
        <v>9</v>
      </c>
      <c r="D37" s="1" t="s">
        <v>39</v>
      </c>
      <c r="E37" s="1" t="s">
        <v>137</v>
      </c>
      <c r="G37" s="1" t="str">
        <f ca="1">IF(J37&lt;&gt;0,N37&amp;" "&amp;O37&amp;" "&amp;""""&amp;D37&amp;"""","")</f>
        <v>$PlayerID_07 CS_LNN "なんか言ったか。"</v>
      </c>
      <c r="I37" s="1" t="str">
        <f t="shared" ca="1" si="4"/>
        <v>$PlayerID_07 CS_LNN "Did I hear anything?"</v>
      </c>
      <c r="J37" s="1" t="b">
        <f t="shared" si="0"/>
        <v>1</v>
      </c>
      <c r="K37" s="1">
        <f>IF(J37=0,0,IF(J37,MATCH(C37,顺序!$B$2:$B$8,0),MATCH(C37,顺序!$D$2:$D$5,0)))</f>
        <v>7</v>
      </c>
      <c r="L37" s="1" t="str">
        <f t="shared" si="1"/>
        <v>$PlayerID_</v>
      </c>
      <c r="M37" s="1" t="str">
        <f t="shared" si="2"/>
        <v>07</v>
      </c>
      <c r="N37" s="1" t="str">
        <f t="shared" si="3"/>
        <v>$PlayerID_07</v>
      </c>
      <c r="O37" s="1" t="str">
        <f ca="1">IF(ISBLANK(B37),,IF(J37,"CS_L","CS_R"))&amp;IF(ISBLANK(B37),,IF(J37,IF(LOOKUP(K37,顺序!$A$2:$A$23,顺序!$C$2:$C$8),"FN","NN"),IF(LOOKUP(K37,顺序!$A$2:$A$36,顺序!$E$2:$E$5),"NF","NN")))</f>
        <v>CS_LNN</v>
      </c>
    </row>
    <row r="38" spans="1:15">
      <c r="B38" s="1">
        <v>0</v>
      </c>
      <c r="C38" s="1" t="s">
        <v>7</v>
      </c>
      <c r="D38" s="1" t="s">
        <v>42</v>
      </c>
      <c r="E38" s="1" t="s">
        <v>138</v>
      </c>
      <c r="G38" s="1" t="str">
        <f ca="1">IF(J38&lt;&gt;0,N38&amp;" "&amp;O38&amp;" "&amp;""""&amp;D38&amp;"""","")</f>
        <v>$EnemyID_01 CS_RNN "げぇ！地獄耳か！"</v>
      </c>
      <c r="I38" s="1" t="str">
        <f t="shared" ca="1" si="4"/>
        <v>$EnemyID_01 CS_RNN "How can you get my mutter?"</v>
      </c>
      <c r="J38" s="1" t="b">
        <f t="shared" si="0"/>
        <v>0</v>
      </c>
      <c r="K38" s="1">
        <f>IF(J38=0,0,IF(J38,MATCH(C38,顺序!$B$2:$B$8,0),MATCH(C38,顺序!$D$2:$D$5,0)))</f>
        <v>1</v>
      </c>
      <c r="L38" s="1" t="str">
        <f t="shared" si="1"/>
        <v>$EnemyID_</v>
      </c>
      <c r="M38" s="1" t="str">
        <f t="shared" si="2"/>
        <v>01</v>
      </c>
      <c r="N38" s="1" t="str">
        <f t="shared" si="3"/>
        <v>$EnemyID_01</v>
      </c>
      <c r="O38" s="1" t="str">
        <f ca="1">IF(ISBLANK(B38),,IF(J38,"CS_L","CS_R"))&amp;IF(ISBLANK(B38),,IF(J38,IF(LOOKUP(K38,顺序!$A$2:$A$23,顺序!$C$2:$C$8),"FN","NN"),IF(LOOKUP(K38,顺序!$A$2:$A$36,顺序!$E$2:$E$5),"NF","NN")))</f>
        <v>CS_RNN</v>
      </c>
    </row>
    <row r="39" spans="1:15">
      <c r="B39" s="1">
        <v>1</v>
      </c>
      <c r="C39" s="1" t="s">
        <v>9</v>
      </c>
      <c r="D39" s="1" t="s">
        <v>45</v>
      </c>
      <c r="E39" s="1" t="s">
        <v>196</v>
      </c>
      <c r="G39" s="1" t="str">
        <f ca="1">IF(J39&lt;&gt;0,N39&amp;" "&amp;O39&amp;" "&amp;""""&amp;D39&amp;"""","")</f>
        <v>$PlayerID_07 CS_LNN "なかったことにしてあげてもいいけど…。"</v>
      </c>
      <c r="I39" s="1" t="str">
        <f t="shared" ca="1" si="4"/>
        <v>$PlayerID_07 CS_LNN "I can ignore it in case that you…"</v>
      </c>
      <c r="J39" s="1" t="b">
        <f t="shared" si="0"/>
        <v>1</v>
      </c>
      <c r="K39" s="1">
        <f>IF(J39=0,0,IF(J39,MATCH(C39,顺序!$B$2:$B$8,0),MATCH(C39,顺序!$D$2:$D$5,0)))</f>
        <v>7</v>
      </c>
      <c r="L39" s="1" t="str">
        <f t="shared" si="1"/>
        <v>$PlayerID_</v>
      </c>
      <c r="M39" s="1" t="str">
        <f t="shared" si="2"/>
        <v>07</v>
      </c>
      <c r="N39" s="1" t="str">
        <f t="shared" si="3"/>
        <v>$PlayerID_07</v>
      </c>
      <c r="O39" s="1" t="str">
        <f ca="1">IF(ISBLANK(B39),,IF(J39,"CS_L","CS_R"))&amp;IF(ISBLANK(B39),,IF(J39,IF(LOOKUP(K39,顺序!$A$2:$A$23,顺序!$C$2:$C$8),"FN","NN"),IF(LOOKUP(K39,顺序!$A$2:$A$36,顺序!$E$2:$E$5),"NF","NN")))</f>
        <v>CS_LNN</v>
      </c>
    </row>
    <row r="40" spans="1:15">
      <c r="B40" s="1">
        <v>0</v>
      </c>
      <c r="C40" s="1" t="s">
        <v>7</v>
      </c>
      <c r="D40" s="1" t="s">
        <v>43</v>
      </c>
      <c r="E40" s="1" t="s">
        <v>139</v>
      </c>
      <c r="G40" s="1" t="str">
        <f ca="1">IF(J40&lt;&gt;0,N40&amp;" "&amp;O40&amp;" "&amp;""""&amp;D40&amp;"""","")</f>
        <v>$EnemyID_01 CS_RNN "ねーさん何がほしいっすか。"</v>
      </c>
      <c r="I40" s="1" t="str">
        <f t="shared" ca="1" si="4"/>
        <v>$EnemyID_01 CS_RNN "What can I do for you, Sis?"</v>
      </c>
      <c r="J40" s="1" t="b">
        <f t="shared" si="0"/>
        <v>0</v>
      </c>
      <c r="K40" s="1">
        <f>IF(J40=0,0,IF(J40,MATCH(C40,顺序!$B$2:$B$8,0),MATCH(C40,顺序!$D$2:$D$5,0)))</f>
        <v>1</v>
      </c>
      <c r="L40" s="1" t="str">
        <f t="shared" si="1"/>
        <v>$EnemyID_</v>
      </c>
      <c r="M40" s="1" t="str">
        <f t="shared" si="2"/>
        <v>01</v>
      </c>
      <c r="N40" s="1" t="str">
        <f t="shared" si="3"/>
        <v>$EnemyID_01</v>
      </c>
      <c r="O40" s="1" t="str">
        <f ca="1">IF(ISBLANK(B40),,IF(J40,"CS_L","CS_R"))&amp;IF(ISBLANK(B40),,IF(J40,IF(LOOKUP(K40,顺序!$A$2:$A$23,顺序!$C$2:$C$8),"FN","NN"),IF(LOOKUP(K40,顺序!$A$2:$A$36,顺序!$E$2:$E$5),"NF","NN")))</f>
        <v>CS_RNN</v>
      </c>
    </row>
    <row r="41" spans="1:15">
      <c r="B41" s="1">
        <v>1</v>
      </c>
      <c r="C41" s="1" t="s">
        <v>9</v>
      </c>
      <c r="D41" s="1" t="s">
        <v>44</v>
      </c>
      <c r="E41" s="1" t="s">
        <v>140</v>
      </c>
      <c r="G41" s="1" t="str">
        <f ca="1">IF(J41&lt;&gt;0,N41&amp;" "&amp;O41&amp;" "&amp;""""&amp;D41&amp;"""","")</f>
        <v>$PlayerID_07 CS_LNN "焼き鳥だけど？"</v>
      </c>
      <c r="I41" s="1" t="str">
        <f t="shared" ca="1" si="4"/>
        <v>$PlayerID_07 CS_LNN "I want to eat toast bird."</v>
      </c>
      <c r="J41" s="1" t="b">
        <f t="shared" si="0"/>
        <v>1</v>
      </c>
      <c r="K41" s="1">
        <f>IF(J41=0,0,IF(J41,MATCH(C41,顺序!$B$2:$B$8,0),MATCH(C41,顺序!$D$2:$D$5,0)))</f>
        <v>7</v>
      </c>
      <c r="L41" s="1" t="str">
        <f t="shared" si="1"/>
        <v>$PlayerID_</v>
      </c>
      <c r="M41" s="1" t="str">
        <f t="shared" si="2"/>
        <v>07</v>
      </c>
      <c r="N41" s="1" t="str">
        <f t="shared" si="3"/>
        <v>$PlayerID_07</v>
      </c>
      <c r="O41" s="1" t="str">
        <f ca="1">IF(ISBLANK(B41),,IF(J41,"CS_L","CS_R"))&amp;IF(ISBLANK(B41),,IF(J41,IF(LOOKUP(K41,顺序!$A$2:$A$23,顺序!$C$2:$C$8),"FN","NN"),IF(LOOKUP(K41,顺序!$A$2:$A$36,顺序!$E$2:$E$5),"NF","NN")))</f>
        <v>CS_LNN</v>
      </c>
    </row>
    <row r="42" spans="1:15">
      <c r="G42" s="1" t="str">
        <f>IF(J42&lt;&gt;0,N42&amp;" "&amp;O42&amp;" "&amp;""""&amp;D42&amp;"""","")</f>
        <v/>
      </c>
      <c r="I42" s="1" t="str">
        <f t="shared" si="4"/>
        <v/>
      </c>
      <c r="J42" s="1">
        <f t="shared" si="0"/>
        <v>0</v>
      </c>
      <c r="K42" s="1">
        <f>IF(J42=0,0,IF(J42,MATCH(C42,顺序!$B$2:$B$8,0),MATCH(C42,顺序!$D$2:$D$5,0)))</f>
        <v>0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 t="str">
        <f>IF(ISBLANK(B42),,IF(J42,"CS_L","CS_R"))&amp;IF(ISBLANK(B42),,IF(J42,IF(LOOKUP(K42,顺序!$A$2:$A$23,顺序!$C$2:$C$8),"FN","NN"),IF(LOOKUP(K42,顺序!$A$2:$A$36,顺序!$E$2:$E$5),"NF","NN")))</f>
        <v/>
      </c>
    </row>
  </sheetData>
  <sortState ref="A1:A10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2"/>
  <sheetViews>
    <sheetView topLeftCell="A10" workbookViewId="0">
      <pane xSplit="1" topLeftCell="E1" activePane="topRight" state="frozen"/>
      <selection pane="topRight" activeCell="E41" sqref="E41"/>
    </sheetView>
  </sheetViews>
  <sheetFormatPr defaultRowHeight="13.5"/>
  <cols>
    <col min="1" max="1" width="6.5" style="1" bestFit="1" customWidth="1"/>
    <col min="2" max="2" width="6.5" style="1" customWidth="1"/>
    <col min="3" max="3" width="9" style="1"/>
    <col min="4" max="4" width="58.75" style="1" bestFit="1" customWidth="1"/>
    <col min="5" max="5" width="60.25" style="1" customWidth="1"/>
    <col min="6" max="6" width="9" style="1"/>
    <col min="7" max="7" width="31.625" style="1" customWidth="1"/>
    <col min="8" max="8" width="15" style="1" customWidth="1"/>
    <col min="9" max="9" width="31.625" style="1" customWidth="1"/>
    <col min="10" max="11" width="9" style="1"/>
    <col min="12" max="12" width="9.125" style="1" customWidth="1"/>
    <col min="13" max="16384" width="9" style="1"/>
  </cols>
  <sheetData>
    <row r="1" spans="1:15" ht="14.25">
      <c r="A1" s="1" t="s">
        <v>54</v>
      </c>
      <c r="E1" s="3"/>
      <c r="G1" s="1" t="str">
        <f t="shared" ref="G1:G42" si="0">IF(J1&lt;&gt;0,N1&amp;" "&amp;O1&amp;" "&amp;""""&amp;D1&amp;"""","")</f>
        <v/>
      </c>
      <c r="I1" s="1" t="str">
        <f>IF(J1&lt;&gt;0,N1&amp;" "&amp;O1&amp;" "&amp;""""&amp;E1&amp;"""","")</f>
        <v/>
      </c>
      <c r="J1" s="1">
        <f>IF(ISBLANK(B1),,B1&gt;0)</f>
        <v>0</v>
      </c>
      <c r="K1" s="1">
        <f>IF(J1=0,0,IF(J1,MATCH(C1,顺序!$B$2:$B$8,0),MATCH(C1,顺序!$D$2:$D$5,0)))</f>
        <v>0</v>
      </c>
      <c r="L1" s="1">
        <f>IF(J1&lt;&gt;0,IF(J1,"$PlayerID_","$EnemyID_"),0)</f>
        <v>0</v>
      </c>
      <c r="M1" s="1">
        <f>IF(J1&lt;&gt;0,IF(K1&lt;10,"0"&amp;K1,K1),0)</f>
        <v>0</v>
      </c>
      <c r="N1" s="1">
        <f>IF(J1&lt;&gt;0,L1&amp;M1,0)</f>
        <v>0</v>
      </c>
      <c r="O1" s="1" t="str">
        <f>IF(ISBLANK(B1),,IF(J1,"CS_L","CS_R"))&amp;IF(ISBLANK(B1),,IF(J1,IF(LOOKUP(K1,顺序!$A$2:$A$23,顺序!$C$2:$C$8),"FN","NN"),IF(LOOKUP(K1,顺序!$A$2:$A$36,顺序!$E$2:$E$5),"NF","NN")))</f>
        <v/>
      </c>
    </row>
    <row r="2" spans="1:15" ht="14.25">
      <c r="A2" s="1" t="s">
        <v>57</v>
      </c>
      <c r="B2" s="1">
        <v>0</v>
      </c>
      <c r="C2" s="1" t="s">
        <v>57</v>
      </c>
      <c r="D2" s="1" t="s">
        <v>124</v>
      </c>
      <c r="E2" s="3" t="s">
        <v>148</v>
      </c>
      <c r="G2" s="1" t="str">
        <f t="shared" ca="1" si="0"/>
        <v>$EnemyID_02 CS_RNN "さっきからうるさいのは、あんたたちか。"</v>
      </c>
      <c r="I2" s="1" t="str">
        <f ca="1">IF(J2&lt;&gt;0,N2&amp;" "&amp;O2&amp;" "&amp;""""&amp;E2&amp;"""","")</f>
        <v>$EnemyID_02 CS_RNN "Why can't you guys be quiet?"</v>
      </c>
      <c r="J2" s="1" t="b">
        <f t="shared" ref="J2:J42" si="1">IF(ISBLANK(B2),,B2&gt;0)</f>
        <v>0</v>
      </c>
      <c r="K2" s="1">
        <f>IF(J2=0,0,IF(J2,MATCH(C2,顺序!$B$2:$B$8,0),MATCH(C2,顺序!$D$2:$D$5,0)))</f>
        <v>2</v>
      </c>
      <c r="L2" s="1" t="str">
        <f t="shared" ref="L2:L42" si="2">IF(J2&lt;&gt;0,IF(J2,"$PlayerID_","$EnemyID_"),0)</f>
        <v>$EnemyID_</v>
      </c>
      <c r="M2" s="1" t="str">
        <f t="shared" ref="M2:M42" si="3">IF(J2&lt;&gt;0,IF(K2&lt;10,"0"&amp;K2,K2),0)</f>
        <v>02</v>
      </c>
      <c r="N2" s="1" t="str">
        <f t="shared" ref="N2:N42" si="4">IF(J2&lt;&gt;0,L2&amp;M2,0)</f>
        <v>$EnemyID_02</v>
      </c>
      <c r="O2" s="1" t="str">
        <f ca="1">IF(ISBLANK(B2),,IF(J2,"CS_L","CS_R"))&amp;IF(ISBLANK(B2),,IF(J2,IF(LOOKUP(K2,顺序!$A$2:$A$23,顺序!$C$2:$C$8),"FN","NN"),IF(LOOKUP(K2,顺序!$A$2:$A$36,顺序!$E$2:$E$5),"NF","NN")))</f>
        <v>CS_RNN</v>
      </c>
    </row>
    <row r="3" spans="1:15" ht="14.25">
      <c r="B3" s="1">
        <v>0</v>
      </c>
      <c r="C3" s="1" t="s">
        <v>57</v>
      </c>
      <c r="D3" s="1" t="s">
        <v>59</v>
      </c>
      <c r="E3" s="3" t="s">
        <v>197</v>
      </c>
      <c r="G3" s="1" t="str">
        <f t="shared" ca="1" si="0"/>
        <v>$EnemyID_02 CS_RNN "やはり月の異変は地上の住民にも影響したよね。"</v>
      </c>
      <c r="I3" s="1" t="str">
        <f t="shared" ref="I3:I42" ca="1" si="5">IF(J3&lt;&gt;0,N3&amp;" "&amp;O3&amp;" "&amp;""""&amp;E3&amp;"""","")</f>
        <v>$EnemyID_02 CS_RNN "All changed after the moon gettingweird."</v>
      </c>
      <c r="J3" s="1" t="b">
        <f t="shared" si="1"/>
        <v>0</v>
      </c>
      <c r="K3" s="1">
        <f>IF(J3=0,0,IF(J3,MATCH(C3,顺序!$B$2:$B$8,0),MATCH(C3,顺序!$D$2:$D$5,0)))</f>
        <v>2</v>
      </c>
      <c r="L3" s="1" t="str">
        <f t="shared" si="2"/>
        <v>$EnemyID_</v>
      </c>
      <c r="M3" s="1" t="str">
        <f t="shared" si="3"/>
        <v>02</v>
      </c>
      <c r="N3" s="1" t="str">
        <f t="shared" si="4"/>
        <v>$EnemyID_02</v>
      </c>
      <c r="O3" s="1" t="str">
        <f ca="1">IF(ISBLANK(B3),,IF(J3,"CS_L","CS_R"))&amp;IF(ISBLANK(B3),,IF(J3,IF(LOOKUP(K3,顺序!$A$2:$A$23,顺序!$C$2:$C$8),"FN","NN"),IF(LOOKUP(K3,顺序!$A$2:$A$36,顺序!$E$2:$E$5),"NF","NN")))</f>
        <v>CS_RNN</v>
      </c>
    </row>
    <row r="4" spans="1:15" ht="14.25">
      <c r="B4" s="1">
        <v>0</v>
      </c>
      <c r="C4" s="1" t="s">
        <v>57</v>
      </c>
      <c r="D4" s="1" t="s">
        <v>60</v>
      </c>
      <c r="E4" s="3" t="s">
        <v>150</v>
      </c>
      <c r="G4" s="1" t="str">
        <f t="shared" ca="1" si="0"/>
        <v>$EnemyID_02 CS_RNN "なんにせよ、あんたたちは頑張っても何も出ないからあきらめろ。"</v>
      </c>
      <c r="I4" s="1" t="str">
        <f t="shared" ca="1" si="5"/>
        <v>$EnemyID_02 CS_RNN "Anyway, you can do nothing here."</v>
      </c>
      <c r="J4" s="1" t="b">
        <f t="shared" si="1"/>
        <v>0</v>
      </c>
      <c r="K4" s="1">
        <f>IF(J4=0,0,IF(J4,MATCH(C4,顺序!$B$2:$B$8,0),MATCH(C4,顺序!$D$2:$D$5,0)))</f>
        <v>2</v>
      </c>
      <c r="L4" s="1" t="str">
        <f t="shared" si="2"/>
        <v>$EnemyID_</v>
      </c>
      <c r="M4" s="1" t="str">
        <f t="shared" si="3"/>
        <v>02</v>
      </c>
      <c r="N4" s="1" t="str">
        <f t="shared" si="4"/>
        <v>$EnemyID_02</v>
      </c>
      <c r="O4" s="1" t="str">
        <f ca="1">IF(ISBLANK(B4),,IF(J4,"CS_L","CS_R"))&amp;IF(ISBLANK(B4),,IF(J4,IF(LOOKUP(K4,顺序!$A$2:$A$23,顺序!$C$2:$C$8),"FN","NN"),IF(LOOKUP(K4,顺序!$A$2:$A$36,顺序!$E$2:$E$5),"NF","NN")))</f>
        <v>CS_RNN</v>
      </c>
    </row>
    <row r="5" spans="1:15" ht="14.25">
      <c r="B5" s="1">
        <v>0</v>
      </c>
      <c r="C5" s="1" t="s">
        <v>57</v>
      </c>
      <c r="D5" s="1" t="s">
        <v>61</v>
      </c>
      <c r="E5" s="3" t="s">
        <v>151</v>
      </c>
      <c r="G5" s="1" t="str">
        <f t="shared" ca="1" si="0"/>
        <v>$EnemyID_02 CS_RNN "…無視かよ。"</v>
      </c>
      <c r="I5" s="1" t="str">
        <f t="shared" ca="1" si="5"/>
        <v>$EnemyID_02 CS_RNN "Hey, listen please!"</v>
      </c>
      <c r="J5" s="1" t="b">
        <f t="shared" si="1"/>
        <v>0</v>
      </c>
      <c r="K5" s="1">
        <f>IF(J5=0,0,IF(J5,MATCH(C5,顺序!$B$2:$B$8,0),MATCH(C5,顺序!$D$2:$D$5,0)))</f>
        <v>2</v>
      </c>
      <c r="L5" s="1" t="str">
        <f t="shared" si="2"/>
        <v>$EnemyID_</v>
      </c>
      <c r="M5" s="1" t="str">
        <f t="shared" si="3"/>
        <v>02</v>
      </c>
      <c r="N5" s="1" t="str">
        <f t="shared" si="4"/>
        <v>$EnemyID_02</v>
      </c>
      <c r="O5" s="1" t="str">
        <f ca="1">IF(ISBLANK(B5),,IF(J5,"CS_L","CS_R"))&amp;IF(ISBLANK(B5),,IF(J5,IF(LOOKUP(K5,顺序!$A$2:$A$23,顺序!$C$2:$C$8),"FN","NN"),IF(LOOKUP(K5,顺序!$A$2:$A$36,顺序!$E$2:$E$5),"NF","NN")))</f>
        <v>CS_RNN</v>
      </c>
    </row>
    <row r="6" spans="1:15" ht="14.25">
      <c r="E6" s="3"/>
      <c r="G6" s="1" t="str">
        <f t="shared" si="0"/>
        <v/>
      </c>
      <c r="I6" s="1" t="str">
        <f t="shared" si="5"/>
        <v/>
      </c>
      <c r="J6" s="1">
        <f t="shared" si="1"/>
        <v>0</v>
      </c>
      <c r="K6" s="1">
        <f>IF(J6=0,0,IF(J6,MATCH(C6,顺序!$B$2:$B$8,0),MATCH(C6,顺序!$D$2:$D$5,0)))</f>
        <v>0</v>
      </c>
      <c r="L6" s="1">
        <f t="shared" si="2"/>
        <v>0</v>
      </c>
      <c r="M6" s="1">
        <f t="shared" si="3"/>
        <v>0</v>
      </c>
      <c r="N6" s="1">
        <f t="shared" si="4"/>
        <v>0</v>
      </c>
      <c r="O6" s="1" t="str">
        <f>IF(ISBLANK(B6),,IF(J6,"CS_L","CS_R"))&amp;IF(ISBLANK(B6),,IF(J6,IF(LOOKUP(K6,顺序!$A$2:$A$23,顺序!$C$2:$C$8),"FN","NN"),IF(LOOKUP(K6,顺序!$A$2:$A$36,顺序!$E$2:$E$5),"NF","NN")))</f>
        <v/>
      </c>
    </row>
    <row r="7" spans="1:15" ht="14.25">
      <c r="A7" s="1" t="s">
        <v>55</v>
      </c>
      <c r="E7" s="3"/>
      <c r="G7" s="1" t="str">
        <f t="shared" si="0"/>
        <v/>
      </c>
      <c r="I7" s="1" t="str">
        <f t="shared" si="5"/>
        <v/>
      </c>
      <c r="J7" s="1">
        <f t="shared" si="1"/>
        <v>0</v>
      </c>
      <c r="K7" s="1">
        <f>IF(J7=0,0,IF(J7,MATCH(C7,顺序!$B$2:$B$8,0),MATCH(C7,顺序!$D$2:$D$5,0)))</f>
        <v>0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 t="str">
        <f>IF(ISBLANK(B7),,IF(J7,"CS_L","CS_R"))&amp;IF(ISBLANK(B7),,IF(J7,IF(LOOKUP(K7,顺序!$A$2:$A$23,顺序!$C$2:$C$8),"FN","NN"),IF(LOOKUP(K7,顺序!$A$2:$A$36,顺序!$E$2:$E$5),"NF","NN")))</f>
        <v/>
      </c>
    </row>
    <row r="8" spans="1:15" ht="14.25">
      <c r="A8" s="1" t="s">
        <v>57</v>
      </c>
      <c r="B8" s="1">
        <v>0</v>
      </c>
      <c r="C8" s="1" t="s">
        <v>57</v>
      </c>
      <c r="D8" s="1" t="s">
        <v>62</v>
      </c>
      <c r="E8" s="3" t="s">
        <v>166</v>
      </c>
      <c r="G8" s="1" t="str">
        <f t="shared" ca="1" si="0"/>
        <v>$EnemyID_02 CS_RNN "あれ？魔理沙が…二人？！"</v>
      </c>
      <c r="I8" s="1" t="str">
        <f t="shared" ca="1" si="5"/>
        <v>$EnemyID_02 CS_RNN "Are both of you two Marisa?"</v>
      </c>
      <c r="J8" s="1" t="b">
        <f t="shared" si="1"/>
        <v>0</v>
      </c>
      <c r="K8" s="1">
        <f>IF(J8=0,0,IF(J8,MATCH(C8,顺序!$B$2:$B$8,0),MATCH(C8,顺序!$D$2:$D$5,0)))</f>
        <v>2</v>
      </c>
      <c r="L8" s="1" t="str">
        <f t="shared" si="2"/>
        <v>$EnemyID_</v>
      </c>
      <c r="M8" s="1" t="str">
        <f t="shared" si="3"/>
        <v>02</v>
      </c>
      <c r="N8" s="1" t="str">
        <f t="shared" si="4"/>
        <v>$EnemyID_02</v>
      </c>
      <c r="O8" s="1" t="str">
        <f ca="1">IF(ISBLANK(B8),,IF(J8,"CS_L","CS_R"))&amp;IF(ISBLANK(B8),,IF(J8,IF(LOOKUP(K8,顺序!$A$2:$A$23,顺序!$C$2:$C$8),"FN","NN"),IF(LOOKUP(K8,顺序!$A$2:$A$36,顺序!$E$2:$E$5),"NF","NN")))</f>
        <v>CS_RNN</v>
      </c>
    </row>
    <row r="9" spans="1:15" ht="14.25">
      <c r="A9" s="1" t="s">
        <v>4</v>
      </c>
      <c r="B9" s="1">
        <v>1</v>
      </c>
      <c r="C9" s="1" t="s">
        <v>4</v>
      </c>
      <c r="D9" s="1" t="s">
        <v>63</v>
      </c>
      <c r="E9" s="3" t="s">
        <v>167</v>
      </c>
      <c r="G9" s="1" t="str">
        <f t="shared" ca="1" si="0"/>
        <v>$PlayerID_02 CS_LNN "オレの方が本物だぜ。"</v>
      </c>
      <c r="I9" s="1" t="str">
        <f t="shared" ca="1" si="5"/>
        <v>$PlayerID_02 CS_LNN "Not true cause she is faker."</v>
      </c>
      <c r="J9" s="1" t="b">
        <f t="shared" si="1"/>
        <v>1</v>
      </c>
      <c r="K9" s="1">
        <f>IF(J9=0,0,IF(J9,MATCH(C9,顺序!$B$2:$B$8,0),MATCH(C9,顺序!$D$2:$D$5,0)))</f>
        <v>2</v>
      </c>
      <c r="L9" s="1" t="str">
        <f t="shared" si="2"/>
        <v>$PlayerID_</v>
      </c>
      <c r="M9" s="1" t="str">
        <f t="shared" si="3"/>
        <v>02</v>
      </c>
      <c r="N9" s="1" t="str">
        <f t="shared" si="4"/>
        <v>$PlayerID_02</v>
      </c>
      <c r="O9" s="1" t="str">
        <f ca="1">IF(ISBLANK(B9),,IF(J9,"CS_L","CS_R"))&amp;IF(ISBLANK(B9),,IF(J9,IF(LOOKUP(K9,顺序!$A$2:$A$23,顺序!$C$2:$C$8),"FN","NN"),IF(LOOKUP(K9,顺序!$A$2:$A$36,顺序!$E$2:$E$5),"NF","NN")))</f>
        <v>CS_LNN</v>
      </c>
    </row>
    <row r="10" spans="1:15" ht="14.25">
      <c r="A10" s="1" t="s">
        <v>26</v>
      </c>
      <c r="B10" s="1">
        <v>1</v>
      </c>
      <c r="C10" s="1" t="s">
        <v>26</v>
      </c>
      <c r="D10" s="1" t="s">
        <v>64</v>
      </c>
      <c r="E10" s="3" t="s">
        <v>154</v>
      </c>
      <c r="G10" s="1" t="str">
        <f t="shared" ca="1" si="0"/>
        <v>$PlayerID_06 CS_LNN "オレの方こそが本物だゼ。"</v>
      </c>
      <c r="I10" s="1" t="str">
        <f t="shared" ca="1" si="5"/>
        <v>$PlayerID_06 CS_LNN "Nothing true cause she is bogus."</v>
      </c>
      <c r="J10" s="1" t="b">
        <f t="shared" si="1"/>
        <v>1</v>
      </c>
      <c r="K10" s="1">
        <f>IF(J10=0,0,IF(J10,MATCH(C10,顺序!$B$2:$B$8,0),MATCH(C10,顺序!$D$2:$D$5,0)))</f>
        <v>6</v>
      </c>
      <c r="L10" s="1" t="str">
        <f t="shared" si="2"/>
        <v>$PlayerID_</v>
      </c>
      <c r="M10" s="1" t="str">
        <f t="shared" si="3"/>
        <v>06</v>
      </c>
      <c r="N10" s="1" t="str">
        <f t="shared" si="4"/>
        <v>$PlayerID_06</v>
      </c>
      <c r="O10" s="1" t="str">
        <f ca="1">IF(ISBLANK(B10),,IF(J10,"CS_L","CS_R"))&amp;IF(ISBLANK(B10),,IF(J10,IF(LOOKUP(K10,顺序!$A$2:$A$23,顺序!$C$2:$C$8),"FN","NN"),IF(LOOKUP(K10,顺序!$A$2:$A$36,顺序!$E$2:$E$5),"NF","NN")))</f>
        <v>CS_LNN</v>
      </c>
    </row>
    <row r="11" spans="1:15" ht="14.25">
      <c r="B11" s="1">
        <v>1</v>
      </c>
      <c r="C11" s="1" t="s">
        <v>4</v>
      </c>
      <c r="D11" s="1" t="s">
        <v>65</v>
      </c>
      <c r="E11" s="3" t="s">
        <v>152</v>
      </c>
      <c r="G11" s="1" t="str">
        <f t="shared" ca="1" si="0"/>
        <v>$PlayerID_02 CS_LNN "真似すんな！"</v>
      </c>
      <c r="I11" s="1" t="str">
        <f t="shared" ca="1" si="5"/>
        <v>$PlayerID_02 CS_LNN "Don't mimic me!"</v>
      </c>
      <c r="J11" s="1" t="b">
        <f t="shared" si="1"/>
        <v>1</v>
      </c>
      <c r="K11" s="1">
        <f>IF(J11=0,0,IF(J11,MATCH(C11,顺序!$B$2:$B$8,0),MATCH(C11,顺序!$D$2:$D$5,0)))</f>
        <v>2</v>
      </c>
      <c r="L11" s="1" t="str">
        <f t="shared" si="2"/>
        <v>$PlayerID_</v>
      </c>
      <c r="M11" s="1" t="str">
        <f t="shared" si="3"/>
        <v>02</v>
      </c>
      <c r="N11" s="1" t="str">
        <f t="shared" si="4"/>
        <v>$PlayerID_02</v>
      </c>
      <c r="O11" s="1" t="str">
        <f ca="1">IF(ISBLANK(B11),,IF(J11,"CS_L","CS_R"))&amp;IF(ISBLANK(B11),,IF(J11,IF(LOOKUP(K11,顺序!$A$2:$A$23,顺序!$C$2:$C$8),"FN","NN"),IF(LOOKUP(K11,顺序!$A$2:$A$36,顺序!$E$2:$E$5),"NF","NN")))</f>
        <v>CS_LNN</v>
      </c>
    </row>
    <row r="12" spans="1:15" ht="14.25">
      <c r="B12" s="1">
        <v>0</v>
      </c>
      <c r="C12" s="1" t="s">
        <v>57</v>
      </c>
      <c r="D12" s="1" t="s">
        <v>66</v>
      </c>
      <c r="E12" s="4" t="s">
        <v>168</v>
      </c>
      <c r="G12" s="1" t="str">
        <f t="shared" ca="1" si="0"/>
        <v>$EnemyID_02 CS_RNN "…なんかあった？"</v>
      </c>
      <c r="I12" s="1" t="str">
        <f t="shared" ca="1" si="5"/>
        <v>$EnemyID_02 CS_RNN "… What happened?"</v>
      </c>
      <c r="J12" s="1" t="b">
        <f t="shared" si="1"/>
        <v>0</v>
      </c>
      <c r="K12" s="1">
        <f>IF(J12=0,0,IF(J12,MATCH(C12,顺序!$B$2:$B$8,0),MATCH(C12,顺序!$D$2:$D$5,0)))</f>
        <v>2</v>
      </c>
      <c r="L12" s="1" t="str">
        <f t="shared" si="2"/>
        <v>$EnemyID_</v>
      </c>
      <c r="M12" s="1" t="str">
        <f t="shared" si="3"/>
        <v>02</v>
      </c>
      <c r="N12" s="1" t="str">
        <f t="shared" si="4"/>
        <v>$EnemyID_02</v>
      </c>
      <c r="O12" s="1" t="str">
        <f ca="1">IF(ISBLANK(B12),,IF(J12,"CS_L","CS_R"))&amp;IF(ISBLANK(B12),,IF(J12,IF(LOOKUP(K12,顺序!$A$2:$A$23,顺序!$C$2:$C$8),"FN","NN"),IF(LOOKUP(K12,顺序!$A$2:$A$36,顺序!$E$2:$E$5),"NF","NN")))</f>
        <v>CS_RNN</v>
      </c>
    </row>
    <row r="13" spans="1:15" ht="14.25">
      <c r="B13" s="1">
        <v>1</v>
      </c>
      <c r="C13" s="1" t="s">
        <v>4</v>
      </c>
      <c r="D13" s="1" t="s">
        <v>67</v>
      </c>
      <c r="E13" s="3" t="s">
        <v>153</v>
      </c>
      <c r="G13" s="1" t="str">
        <f t="shared" ca="1" si="0"/>
        <v>$PlayerID_02 CS_LNN "や、説明めんどいから自分で考えな。"</v>
      </c>
      <c r="I13" s="1" t="str">
        <f t="shared" ca="1" si="5"/>
        <v>$PlayerID_02 CS_LNN "I'm not going to explain that, so use your imagination."</v>
      </c>
      <c r="J13" s="1" t="b">
        <f t="shared" si="1"/>
        <v>1</v>
      </c>
      <c r="K13" s="1">
        <f>IF(J13=0,0,IF(J13,MATCH(C13,顺序!$B$2:$B$8,0),MATCH(C13,顺序!$D$2:$D$5,0)))</f>
        <v>2</v>
      </c>
      <c r="L13" s="1" t="str">
        <f t="shared" si="2"/>
        <v>$PlayerID_</v>
      </c>
      <c r="M13" s="1" t="str">
        <f t="shared" si="3"/>
        <v>02</v>
      </c>
      <c r="N13" s="1" t="str">
        <f t="shared" si="4"/>
        <v>$PlayerID_02</v>
      </c>
      <c r="O13" s="1" t="str">
        <f ca="1">IF(ISBLANK(B13),,IF(J13,"CS_L","CS_R"))&amp;IF(ISBLANK(B13),,IF(J13,IF(LOOKUP(K13,顺序!$A$2:$A$23,顺序!$C$2:$C$8),"FN","NN"),IF(LOOKUP(K13,顺序!$A$2:$A$36,顺序!$E$2:$E$5),"NF","NN")))</f>
        <v>CS_LNN</v>
      </c>
    </row>
    <row r="14" spans="1:15" ht="14.25">
      <c r="B14" s="1">
        <v>0</v>
      </c>
      <c r="C14" s="1" t="s">
        <v>57</v>
      </c>
      <c r="D14" s="1" t="s">
        <v>68</v>
      </c>
      <c r="E14" s="3" t="s">
        <v>198</v>
      </c>
      <c r="G14" s="1" t="str">
        <f t="shared" ca="1" si="0"/>
        <v>$EnemyID_02 CS_RNN "どうやって考えるんだよ！あの月のせいか！"</v>
      </c>
      <c r="I14" s="1" t="str">
        <f t="shared" ca="1" si="5"/>
        <v>$EnemyID_02 CS_RNN "How can I imagine! Is it something caused by the weird moon?"</v>
      </c>
      <c r="J14" s="1" t="b">
        <f t="shared" si="1"/>
        <v>0</v>
      </c>
      <c r="K14" s="1">
        <f>IF(J14=0,0,IF(J14,MATCH(C14,顺序!$B$2:$B$8,0),MATCH(C14,顺序!$D$2:$D$5,0)))</f>
        <v>2</v>
      </c>
      <c r="L14" s="1" t="str">
        <f t="shared" si="2"/>
        <v>$EnemyID_</v>
      </c>
      <c r="M14" s="1" t="str">
        <f t="shared" si="3"/>
        <v>02</v>
      </c>
      <c r="N14" s="1" t="str">
        <f t="shared" si="4"/>
        <v>$EnemyID_02</v>
      </c>
      <c r="O14" s="1" t="str">
        <f ca="1">IF(ISBLANK(B14),,IF(J14,"CS_L","CS_R"))&amp;IF(ISBLANK(B14),,IF(J14,IF(LOOKUP(K14,顺序!$A$2:$A$23,顺序!$C$2:$C$8),"FN","NN"),IF(LOOKUP(K14,顺序!$A$2:$A$36,顺序!$E$2:$E$5),"NF","NN")))</f>
        <v>CS_RNN</v>
      </c>
    </row>
    <row r="15" spans="1:15" ht="14.25">
      <c r="B15" s="1">
        <v>1</v>
      </c>
      <c r="C15" s="1" t="s">
        <v>26</v>
      </c>
      <c r="D15" s="1" t="s">
        <v>69</v>
      </c>
      <c r="E15" s="3" t="s">
        <v>155</v>
      </c>
      <c r="G15" s="1" t="str">
        <f t="shared" ca="1" si="0"/>
        <v>$PlayerID_06 CS_LNN "オレもわからないゼ。"</v>
      </c>
      <c r="I15" s="1" t="str">
        <f t="shared" ca="1" si="5"/>
        <v>$PlayerID_06 CS_LNN "Nothing did I know."</v>
      </c>
      <c r="J15" s="1" t="b">
        <f t="shared" si="1"/>
        <v>1</v>
      </c>
      <c r="K15" s="1">
        <f>IF(J15=0,0,IF(J15,MATCH(C15,顺序!$B$2:$B$8,0),MATCH(C15,顺序!$D$2:$D$5,0)))</f>
        <v>6</v>
      </c>
      <c r="L15" s="1" t="str">
        <f t="shared" si="2"/>
        <v>$PlayerID_</v>
      </c>
      <c r="M15" s="1" t="str">
        <f t="shared" si="3"/>
        <v>06</v>
      </c>
      <c r="N15" s="1" t="str">
        <f t="shared" si="4"/>
        <v>$PlayerID_06</v>
      </c>
      <c r="O15" s="1" t="str">
        <f ca="1">IF(ISBLANK(B15),,IF(J15,"CS_L","CS_R"))&amp;IF(ISBLANK(B15),,IF(J15,IF(LOOKUP(K15,顺序!$A$2:$A$23,顺序!$C$2:$C$8),"FN","NN"),IF(LOOKUP(K15,顺序!$A$2:$A$36,顺序!$E$2:$E$5),"NF","NN")))</f>
        <v>CS_LNN</v>
      </c>
    </row>
    <row r="16" spans="1:15" ht="14.25">
      <c r="E16" s="3"/>
      <c r="G16" s="1" t="str">
        <f t="shared" si="0"/>
        <v/>
      </c>
      <c r="I16" s="1" t="str">
        <f t="shared" si="5"/>
        <v/>
      </c>
      <c r="J16" s="1">
        <f t="shared" si="1"/>
        <v>0</v>
      </c>
      <c r="K16" s="1">
        <f>IF(J16=0,0,IF(J16,MATCH(C16,顺序!$B$2:$B$8,0),MATCH(C16,顺序!$D$2:$D$5,0)))</f>
        <v>0</v>
      </c>
      <c r="L16" s="1">
        <f t="shared" si="2"/>
        <v>0</v>
      </c>
      <c r="M16" s="1">
        <f t="shared" si="3"/>
        <v>0</v>
      </c>
      <c r="N16" s="1">
        <f t="shared" si="4"/>
        <v>0</v>
      </c>
      <c r="O16" s="1" t="str">
        <f>IF(ISBLANK(B16),,IF(J16,"CS_L","CS_R"))&amp;IF(ISBLANK(B16),,IF(J16,IF(LOOKUP(K16,顺序!$A$2:$A$23,顺序!$C$2:$C$8),"FN","NN"),IF(LOOKUP(K16,顺序!$A$2:$A$36,顺序!$E$2:$E$5),"NF","NN")))</f>
        <v/>
      </c>
    </row>
    <row r="17" spans="1:15" ht="14.25">
      <c r="A17" s="1" t="s">
        <v>33</v>
      </c>
      <c r="E17" s="3"/>
      <c r="G17" s="1" t="str">
        <f>IF(J17&lt;&gt;0,N17&amp;" "&amp;O17&amp;" "&amp;""""&amp;D17&amp;"""","")</f>
        <v/>
      </c>
      <c r="I17" s="1" t="str">
        <f>IF(J17&lt;&gt;0,N17&amp;" "&amp;O17&amp;" "&amp;""""&amp;E17&amp;"""","")</f>
        <v/>
      </c>
      <c r="J17" s="1">
        <f>IF(ISBLANK(B17),,B17&gt;0)</f>
        <v>0</v>
      </c>
      <c r="K17" s="1">
        <f>IF(J17=0,0,IF(J17,MATCH(C17,顺序!$B$2:$B$8,0),MATCH(C17,顺序!$D$2:$D$5,0)))</f>
        <v>0</v>
      </c>
      <c r="L17" s="1">
        <f>IF(J17&lt;&gt;0,IF(J17,"$PlayerID_","$EnemyID_"),0)</f>
        <v>0</v>
      </c>
      <c r="M17" s="1">
        <f>IF(J17&lt;&gt;0,IF(K17&lt;10,"0"&amp;K17,K17),0)</f>
        <v>0</v>
      </c>
      <c r="N17" s="1">
        <f>IF(J17&lt;&gt;0,L17&amp;M17,0)</f>
        <v>0</v>
      </c>
      <c r="O17" s="1" t="str">
        <f>IF(ISBLANK(B17),,IF(J17,"CS_L","CS_R"))&amp;IF(ISBLANK(B17),,IF(J17,IF(LOOKUP(K17,顺序!$A$2:$A$23,顺序!$C$2:$C$8),"FN","NN"),IF(LOOKUP(K17,顺序!$A$2:$A$36,顺序!$E$2:$E$5),"NF","NN")))</f>
        <v/>
      </c>
    </row>
    <row r="18" spans="1:15" ht="14.25">
      <c r="A18" s="1" t="s">
        <v>57</v>
      </c>
      <c r="B18" s="1">
        <v>1</v>
      </c>
      <c r="C18" s="1" t="s">
        <v>8</v>
      </c>
      <c r="D18" s="1" t="s">
        <v>81</v>
      </c>
      <c r="E18" s="3" t="s">
        <v>199</v>
      </c>
      <c r="G18" s="1" t="str">
        <f ca="1">IF(J18&lt;&gt;0,N18&amp;" "&amp;O18&amp;" "&amp;""""&amp;D18&amp;"""","")</f>
        <v>$PlayerID_04 CS_LNN "…というと、お前ともう一人の魔理沙は別世界から来たわけ？"</v>
      </c>
      <c r="I18" s="1" t="str">
        <f ca="1">IF(J18&lt;&gt;0,N18&amp;" "&amp;O18&amp;" "&amp;""""&amp;E18&amp;"""","")</f>
        <v>$PlayerID_04 CS_LNN "So you and another Marisa are comefrom a different world."</v>
      </c>
      <c r="J18" s="1" t="b">
        <f>IF(ISBLANK(B18),,B18&gt;0)</f>
        <v>1</v>
      </c>
      <c r="K18" s="1">
        <f>IF(J18=0,0,IF(J18,MATCH(C18,顺序!$B$2:$B$8,0),MATCH(C18,顺序!$D$2:$D$5,0)))</f>
        <v>4</v>
      </c>
      <c r="L18" s="1" t="str">
        <f>IF(J18&lt;&gt;0,IF(J18,"$PlayerID_","$EnemyID_"),0)</f>
        <v>$PlayerID_</v>
      </c>
      <c r="M18" s="1" t="str">
        <f>IF(J18&lt;&gt;0,IF(K18&lt;10,"0"&amp;K18,K18),0)</f>
        <v>04</v>
      </c>
      <c r="N18" s="1" t="str">
        <f>IF(J18&lt;&gt;0,L18&amp;M18,0)</f>
        <v>$PlayerID_04</v>
      </c>
      <c r="O18" s="1" t="str">
        <f ca="1">IF(ISBLANK(B18),,IF(J18,"CS_L","CS_R"))&amp;IF(ISBLANK(B18),,IF(J18,IF(LOOKUP(K18,顺序!$A$2:$A$23,顺序!$C$2:$C$8),"FN","NN"),IF(LOOKUP(K18,顺序!$A$2:$A$36,顺序!$E$2:$E$5),"NF","NN")))</f>
        <v>CS_LNN</v>
      </c>
    </row>
    <row r="19" spans="1:15" ht="14.25">
      <c r="A19" s="1" t="s">
        <v>8</v>
      </c>
      <c r="B19" s="1">
        <v>1</v>
      </c>
      <c r="C19" s="1" t="s">
        <v>58</v>
      </c>
      <c r="D19" s="1" t="s">
        <v>82</v>
      </c>
      <c r="E19" s="3" t="s">
        <v>200</v>
      </c>
      <c r="G19" s="1" t="str">
        <f ca="1">IF(J19&lt;&gt;0,N19&amp;" "&amp;O19&amp;" "&amp;""""&amp;D19&amp;"""","")</f>
        <v>$PlayerID_05 CS_LNN "そうよ、天月砲を阻止するためにここにいるんだ。"</v>
      </c>
      <c r="I19" s="1" t="str">
        <f ca="1">IF(J19&lt;&gt;0,N19&amp;" "&amp;O19&amp;" "&amp;""""&amp;E19&amp;"""","")</f>
        <v>$PlayerID_05 CS_LNN "You are right. We will prevent thelaunch of Lunar Cannon."</v>
      </c>
      <c r="J19" s="1" t="b">
        <f>IF(ISBLANK(B19),,B19&gt;0)</f>
        <v>1</v>
      </c>
      <c r="K19" s="1">
        <f>IF(J19=0,0,IF(J19,MATCH(C19,顺序!$B$2:$B$8,0),MATCH(C19,顺序!$D$2:$D$5,0)))</f>
        <v>5</v>
      </c>
      <c r="L19" s="1" t="str">
        <f>IF(J19&lt;&gt;0,IF(J19,"$PlayerID_","$EnemyID_"),0)</f>
        <v>$PlayerID_</v>
      </c>
      <c r="M19" s="1" t="str">
        <f>IF(J19&lt;&gt;0,IF(K19&lt;10,"0"&amp;K19,K19),0)</f>
        <v>05</v>
      </c>
      <c r="N19" s="1" t="str">
        <f>IF(J19&lt;&gt;0,L19&amp;M19,0)</f>
        <v>$PlayerID_05</v>
      </c>
      <c r="O19" s="1" t="str">
        <f ca="1">IF(ISBLANK(B19),,IF(J19,"CS_L","CS_R"))&amp;IF(ISBLANK(B19),,IF(J19,IF(LOOKUP(K19,顺序!$A$2:$A$23,顺序!$C$2:$C$8),"FN","NN"),IF(LOOKUP(K19,顺序!$A$2:$A$36,顺序!$E$2:$E$5),"NF","NN")))</f>
        <v>CS_LNN</v>
      </c>
    </row>
    <row r="20" spans="1:15" ht="14.25">
      <c r="A20" s="1" t="s">
        <v>58</v>
      </c>
      <c r="B20" s="1">
        <v>0</v>
      </c>
      <c r="C20" s="1" t="s">
        <v>57</v>
      </c>
      <c r="D20" s="1" t="s">
        <v>83</v>
      </c>
      <c r="E20" s="3" t="s">
        <v>170</v>
      </c>
      <c r="G20" s="1" t="str">
        <f ca="1">IF(J20&lt;&gt;0,N20&amp;" "&amp;O20&amp;" "&amp;""""&amp;D20&amp;"""","")</f>
        <v>$EnemyID_02 CS_RNN "やはり！"</v>
      </c>
      <c r="I20" s="1" t="str">
        <f ca="1">IF(J20&lt;&gt;0,N20&amp;" "&amp;O20&amp;" "&amp;""""&amp;E20&amp;"""","")</f>
        <v>$EnemyID_02 CS_RNN "Got it."</v>
      </c>
      <c r="J20" s="1" t="b">
        <f>IF(ISBLANK(B20),,B20&gt;0)</f>
        <v>0</v>
      </c>
      <c r="K20" s="1">
        <f>IF(J20=0,0,IF(J20,MATCH(C20,顺序!$B$2:$B$8,0),MATCH(C20,顺序!$D$2:$D$5,0)))</f>
        <v>2</v>
      </c>
      <c r="L20" s="1" t="str">
        <f>IF(J20&lt;&gt;0,IF(J20,"$PlayerID_","$EnemyID_"),0)</f>
        <v>$EnemyID_</v>
      </c>
      <c r="M20" s="1" t="str">
        <f>IF(J20&lt;&gt;0,IF(K20&lt;10,"0"&amp;K20,K20),0)</f>
        <v>02</v>
      </c>
      <c r="N20" s="1" t="str">
        <f>IF(J20&lt;&gt;0,L20&amp;M20,0)</f>
        <v>$EnemyID_02</v>
      </c>
      <c r="O20" s="1" t="str">
        <f ca="1">IF(ISBLANK(B20),,IF(J20,"CS_L","CS_R"))&amp;IF(ISBLANK(B20),,IF(J20,IF(LOOKUP(K20,顺序!$A$2:$A$23,顺序!$C$2:$C$8),"FN","NN"),IF(LOOKUP(K20,顺序!$A$2:$A$36,顺序!$E$2:$E$5),"NF","NN")))</f>
        <v>CS_RNN</v>
      </c>
    </row>
    <row r="21" spans="1:15" ht="14.25">
      <c r="B21" s="1">
        <v>1</v>
      </c>
      <c r="C21" s="1" t="s">
        <v>8</v>
      </c>
      <c r="D21" s="1" t="s">
        <v>84</v>
      </c>
      <c r="E21" s="3" t="s">
        <v>171</v>
      </c>
      <c r="G21" s="1" t="str">
        <f ca="1">IF(J21&lt;&gt;0,N21&amp;" "&amp;O21&amp;" "&amp;""""&amp;D21&amp;"""","")</f>
        <v>$PlayerID_04 CS_LNN "よ、魔理沙元気いいか。"</v>
      </c>
      <c r="I21" s="1" t="str">
        <f ca="1">IF(J21&lt;&gt;0,N21&amp;" "&amp;O21&amp;" "&amp;""""&amp;E21&amp;"""","")</f>
        <v>$PlayerID_04 CS_LNN "Well, how is Marisa?"</v>
      </c>
      <c r="J21" s="1" t="b">
        <f>IF(ISBLANK(B21),,B21&gt;0)</f>
        <v>1</v>
      </c>
      <c r="K21" s="1">
        <f>IF(J21=0,0,IF(J21,MATCH(C21,顺序!$B$2:$B$8,0),MATCH(C21,顺序!$D$2:$D$5,0)))</f>
        <v>4</v>
      </c>
      <c r="L21" s="1" t="str">
        <f>IF(J21&lt;&gt;0,IF(J21,"$PlayerID_","$EnemyID_"),0)</f>
        <v>$PlayerID_</v>
      </c>
      <c r="M21" s="1" t="str">
        <f>IF(J21&lt;&gt;0,IF(K21&lt;10,"0"&amp;K21,K21),0)</f>
        <v>04</v>
      </c>
      <c r="N21" s="1" t="str">
        <f>IF(J21&lt;&gt;0,L21&amp;M21,0)</f>
        <v>$PlayerID_04</v>
      </c>
      <c r="O21" s="1" t="str">
        <f ca="1">IF(ISBLANK(B21),,IF(J21,"CS_L","CS_R"))&amp;IF(ISBLANK(B21),,IF(J21,IF(LOOKUP(K21,顺序!$A$2:$A$23,顺序!$C$2:$C$8),"FN","NN"),IF(LOOKUP(K21,顺序!$A$2:$A$36,顺序!$E$2:$E$5),"NF","NN")))</f>
        <v>CS_LNN</v>
      </c>
    </row>
    <row r="22" spans="1:15" ht="14.25">
      <c r="B22" s="1">
        <v>0</v>
      </c>
      <c r="C22" s="1" t="s">
        <v>57</v>
      </c>
      <c r="D22" s="1" t="s">
        <v>85</v>
      </c>
      <c r="E22" s="3" t="s">
        <v>201</v>
      </c>
      <c r="G22" s="1" t="str">
        <f ca="1">IF(J22&lt;&gt;0,N22&amp;" "&amp;O22&amp;" "&amp;""""&amp;D22&amp;"""","")</f>
        <v>$EnemyID_02 CS_RNN "ななななななんで魔理沙のこと聞くのよ！"</v>
      </c>
      <c r="I22" s="1" t="str">
        <f ca="1">IF(J22&lt;&gt;0,N22&amp;" "&amp;O22&amp;" "&amp;""""&amp;E22&amp;"""","")</f>
        <v>$EnemyID_02 CS_RNN "Why why why to ask me about her?"</v>
      </c>
      <c r="J22" s="1" t="b">
        <f>IF(ISBLANK(B22),,B22&gt;0)</f>
        <v>0</v>
      </c>
      <c r="K22" s="1">
        <f>IF(J22=0,0,IF(J22,MATCH(C22,顺序!$B$2:$B$8,0),MATCH(C22,顺序!$D$2:$D$5,0)))</f>
        <v>2</v>
      </c>
      <c r="L22" s="1" t="str">
        <f>IF(J22&lt;&gt;0,IF(J22,"$PlayerID_","$EnemyID_"),0)</f>
        <v>$EnemyID_</v>
      </c>
      <c r="M22" s="1" t="str">
        <f>IF(J22&lt;&gt;0,IF(K22&lt;10,"0"&amp;K22,K22),0)</f>
        <v>02</v>
      </c>
      <c r="N22" s="1" t="str">
        <f>IF(J22&lt;&gt;0,L22&amp;M22,0)</f>
        <v>$EnemyID_02</v>
      </c>
      <c r="O22" s="1" t="str">
        <f ca="1">IF(ISBLANK(B22),,IF(J22,"CS_L","CS_R"))&amp;IF(ISBLANK(B22),,IF(J22,IF(LOOKUP(K22,顺序!$A$2:$A$23,顺序!$C$2:$C$8),"FN","NN"),IF(LOOKUP(K22,顺序!$A$2:$A$36,顺序!$E$2:$E$5),"NF","NN")))</f>
        <v>CS_RNN</v>
      </c>
    </row>
    <row r="23" spans="1:15" ht="14.25">
      <c r="B23" s="1">
        <v>1</v>
      </c>
      <c r="C23" s="1" t="s">
        <v>8</v>
      </c>
      <c r="D23" s="1" t="s">
        <v>86</v>
      </c>
      <c r="E23" s="3" t="s">
        <v>172</v>
      </c>
      <c r="G23" s="1" t="str">
        <f ca="1">IF(J23&lt;&gt;0,N23&amp;" "&amp;O23&amp;" "&amp;""""&amp;D23&amp;"""","")</f>
        <v>$PlayerID_04 CS_LNN "やはりアリスはかわいいね。"</v>
      </c>
      <c r="I23" s="1" t="str">
        <f ca="1">IF(J23&lt;&gt;0,N23&amp;" "&amp;O23&amp;" "&amp;""""&amp;E23&amp;"""","")</f>
        <v>$PlayerID_04 CS_LNN "So cute you are."</v>
      </c>
      <c r="J23" s="1" t="b">
        <f>IF(ISBLANK(B23),,B23&gt;0)</f>
        <v>1</v>
      </c>
      <c r="K23" s="1">
        <f>IF(J23=0,0,IF(J23,MATCH(C23,顺序!$B$2:$B$8,0),MATCH(C23,顺序!$D$2:$D$5,0)))</f>
        <v>4</v>
      </c>
      <c r="L23" s="1" t="str">
        <f>IF(J23&lt;&gt;0,IF(J23,"$PlayerID_","$EnemyID_"),0)</f>
        <v>$PlayerID_</v>
      </c>
      <c r="M23" s="1" t="str">
        <f>IF(J23&lt;&gt;0,IF(K23&lt;10,"0"&amp;K23,K23),0)</f>
        <v>04</v>
      </c>
      <c r="N23" s="1" t="str">
        <f>IF(J23&lt;&gt;0,L23&amp;M23,0)</f>
        <v>$PlayerID_04</v>
      </c>
      <c r="O23" s="1" t="str">
        <f ca="1">IF(ISBLANK(B23),,IF(J23,"CS_L","CS_R"))&amp;IF(ISBLANK(B23),,IF(J23,IF(LOOKUP(K23,顺序!$A$2:$A$23,顺序!$C$2:$C$8),"FN","NN"),IF(LOOKUP(K23,顺序!$A$2:$A$36,顺序!$E$2:$E$5),"NF","NN")))</f>
        <v>CS_LNN</v>
      </c>
    </row>
    <row r="24" spans="1:15" ht="14.25">
      <c r="B24" s="1">
        <v>0</v>
      </c>
      <c r="C24" s="1" t="s">
        <v>57</v>
      </c>
      <c r="D24" s="1" t="s">
        <v>87</v>
      </c>
      <c r="E24" s="3" t="s">
        <v>174</v>
      </c>
      <c r="G24" s="1" t="str">
        <f ca="1">IF(J24&lt;&gt;0,N24&amp;" "&amp;O24&amp;" "&amp;""""&amp;D24&amp;"""","")</f>
        <v>$EnemyID_02 CS_RNN "だからなんで！からかわないでください！"</v>
      </c>
      <c r="I24" s="1" t="str">
        <f ca="1">IF(J24&lt;&gt;0,N24&amp;" "&amp;O24&amp;" "&amp;""""&amp;E24&amp;"""","")</f>
        <v>$EnemyID_02 CS_RNN "Stop! I will accuse you!"</v>
      </c>
      <c r="J24" s="1" t="b">
        <f>IF(ISBLANK(B24),,B24&gt;0)</f>
        <v>0</v>
      </c>
      <c r="K24" s="1">
        <f>IF(J24=0,0,IF(J24,MATCH(C24,顺序!$B$2:$B$8,0),MATCH(C24,顺序!$D$2:$D$5,0)))</f>
        <v>2</v>
      </c>
      <c r="L24" s="1" t="str">
        <f>IF(J24&lt;&gt;0,IF(J24,"$PlayerID_","$EnemyID_"),0)</f>
        <v>$EnemyID_</v>
      </c>
      <c r="M24" s="1" t="str">
        <f>IF(J24&lt;&gt;0,IF(K24&lt;10,"0"&amp;K24,K24),0)</f>
        <v>02</v>
      </c>
      <c r="N24" s="1" t="str">
        <f>IF(J24&lt;&gt;0,L24&amp;M24,0)</f>
        <v>$EnemyID_02</v>
      </c>
      <c r="O24" s="1" t="str">
        <f ca="1">IF(ISBLANK(B24),,IF(J24,"CS_L","CS_R"))&amp;IF(ISBLANK(B24),,IF(J24,IF(LOOKUP(K24,顺序!$A$2:$A$23,顺序!$C$2:$C$8),"FN","NN"),IF(LOOKUP(K24,顺序!$A$2:$A$36,顺序!$E$2:$E$5),"NF","NN")))</f>
        <v>CS_RNN</v>
      </c>
    </row>
    <row r="25" spans="1:15" ht="14.25">
      <c r="B25" s="1">
        <v>1</v>
      </c>
      <c r="C25" s="1" t="s">
        <v>58</v>
      </c>
      <c r="D25" s="1" t="s">
        <v>88</v>
      </c>
      <c r="E25" s="3" t="s">
        <v>173</v>
      </c>
      <c r="G25" s="1" t="str">
        <f ca="1">IF(J25&lt;&gt;0,N25&amp;" "&amp;O25&amp;" "&amp;""""&amp;D25&amp;"""","")</f>
        <v>$PlayerID_05 CS_LNN "これって「ツンデレ」ってやつ？"</v>
      </c>
      <c r="I25" s="1" t="str">
        <f ca="1">IF(J25&lt;&gt;0,N25&amp;" "&amp;O25&amp;" "&amp;""""&amp;E25&amp;"""","")</f>
        <v>$PlayerID_05 CS_LNN "Should we call her TSUNDERE?"</v>
      </c>
      <c r="J25" s="1" t="b">
        <f>IF(ISBLANK(B25),,B25&gt;0)</f>
        <v>1</v>
      </c>
      <c r="K25" s="1">
        <f>IF(J25=0,0,IF(J25,MATCH(C25,顺序!$B$2:$B$8,0),MATCH(C25,顺序!$D$2:$D$5,0)))</f>
        <v>5</v>
      </c>
      <c r="L25" s="1" t="str">
        <f>IF(J25&lt;&gt;0,IF(J25,"$PlayerID_","$EnemyID_"),0)</f>
        <v>$PlayerID_</v>
      </c>
      <c r="M25" s="1" t="str">
        <f>IF(J25&lt;&gt;0,IF(K25&lt;10,"0"&amp;K25,K25),0)</f>
        <v>05</v>
      </c>
      <c r="N25" s="1" t="str">
        <f>IF(J25&lt;&gt;0,L25&amp;M25,0)</f>
        <v>$PlayerID_05</v>
      </c>
      <c r="O25" s="1" t="str">
        <f ca="1">IF(ISBLANK(B25),,IF(J25,"CS_L","CS_R"))&amp;IF(ISBLANK(B25),,IF(J25,IF(LOOKUP(K25,顺序!$A$2:$A$23,顺序!$C$2:$C$8),"FN","NN"),IF(LOOKUP(K25,顺序!$A$2:$A$36,顺序!$E$2:$E$5),"NF","NN")))</f>
        <v>CS_LNN</v>
      </c>
    </row>
    <row r="27" spans="1:15" ht="14.25">
      <c r="A27" s="1" t="s">
        <v>56</v>
      </c>
      <c r="E27" s="3"/>
      <c r="G27" s="1" t="str">
        <f t="shared" si="0"/>
        <v/>
      </c>
      <c r="I27" s="1" t="str">
        <f t="shared" si="5"/>
        <v/>
      </c>
      <c r="J27" s="1">
        <f t="shared" si="1"/>
        <v>0</v>
      </c>
      <c r="K27" s="1">
        <f>IF(J27=0,0,IF(J27,MATCH(C27,顺序!$B$2:$B$8,0),MATCH(C27,顺序!$D$2:$D$5,0)))</f>
        <v>0</v>
      </c>
      <c r="L27" s="1">
        <f t="shared" si="2"/>
        <v>0</v>
      </c>
      <c r="M27" s="1">
        <f t="shared" si="3"/>
        <v>0</v>
      </c>
      <c r="N27" s="1">
        <f t="shared" si="4"/>
        <v>0</v>
      </c>
      <c r="O27" s="1" t="str">
        <f>IF(ISBLANK(B27),,IF(J27,"CS_L","CS_R"))&amp;IF(ISBLANK(B27),,IF(J27,IF(LOOKUP(K27,顺序!$A$2:$A$23,顺序!$C$2:$C$8),"FN","NN"),IF(LOOKUP(K27,顺序!$A$2:$A$36,顺序!$E$2:$E$5),"NF","NN")))</f>
        <v/>
      </c>
    </row>
    <row r="28" spans="1:15" ht="14.25">
      <c r="A28" s="1" t="s">
        <v>57</v>
      </c>
      <c r="B28" s="1">
        <v>0</v>
      </c>
      <c r="C28" s="1" t="s">
        <v>57</v>
      </c>
      <c r="D28" s="1" t="s">
        <v>70</v>
      </c>
      <c r="E28" s="3" t="s">
        <v>156</v>
      </c>
      <c r="G28" s="1" t="str">
        <f t="shared" ca="1" si="0"/>
        <v>$EnemyID_02 CS_RNN "なんだ、魔理沙か…。"</v>
      </c>
      <c r="I28" s="1" t="str">
        <f t="shared" ca="1" si="5"/>
        <v>$EnemyID_02 CS_RNN "Is it you, Marisa?"</v>
      </c>
      <c r="J28" s="1" t="b">
        <f t="shared" si="1"/>
        <v>0</v>
      </c>
      <c r="K28" s="1">
        <f>IF(J28=0,0,IF(J28,MATCH(C28,顺序!$B$2:$B$8,0),MATCH(C28,顺序!$D$2:$D$5,0)))</f>
        <v>2</v>
      </c>
      <c r="L28" s="1" t="str">
        <f t="shared" si="2"/>
        <v>$EnemyID_</v>
      </c>
      <c r="M28" s="1" t="str">
        <f t="shared" si="3"/>
        <v>02</v>
      </c>
      <c r="N28" s="1" t="str">
        <f t="shared" si="4"/>
        <v>$EnemyID_02</v>
      </c>
      <c r="O28" s="1" t="str">
        <f ca="1">IF(ISBLANK(B28),,IF(J28,"CS_L","CS_R"))&amp;IF(ISBLANK(B28),,IF(J28,IF(LOOKUP(K28,顺序!$A$2:$A$23,顺序!$C$2:$C$8),"FN","NN"),IF(LOOKUP(K28,顺序!$A$2:$A$36,顺序!$E$2:$E$5),"NF","NN")))</f>
        <v>CS_RNN</v>
      </c>
    </row>
    <row r="29" spans="1:15" ht="14.25">
      <c r="A29" s="1" t="s">
        <v>26</v>
      </c>
      <c r="B29" s="1">
        <v>1</v>
      </c>
      <c r="C29" s="1" t="s">
        <v>26</v>
      </c>
      <c r="D29" s="1" t="s">
        <v>71</v>
      </c>
      <c r="E29" s="3" t="s">
        <v>157</v>
      </c>
      <c r="G29" s="1" t="str">
        <f t="shared" ca="1" si="0"/>
        <v>$PlayerID_06 CS_LNN "魔理沙だゼ。"</v>
      </c>
      <c r="I29" s="1" t="str">
        <f t="shared" ca="1" si="5"/>
        <v>$PlayerID_06 CS_LNN "Nothing wrong."</v>
      </c>
      <c r="J29" s="1" t="b">
        <f t="shared" si="1"/>
        <v>1</v>
      </c>
      <c r="K29" s="1">
        <f>IF(J29=0,0,IF(J29,MATCH(C29,顺序!$B$2:$B$8,0),MATCH(C29,顺序!$D$2:$D$5,0)))</f>
        <v>6</v>
      </c>
      <c r="L29" s="1" t="str">
        <f t="shared" si="2"/>
        <v>$PlayerID_</v>
      </c>
      <c r="M29" s="1" t="str">
        <f t="shared" si="3"/>
        <v>06</v>
      </c>
      <c r="N29" s="1" t="str">
        <f t="shared" si="4"/>
        <v>$PlayerID_06</v>
      </c>
      <c r="O29" s="1" t="str">
        <f ca="1">IF(ISBLANK(B29),,IF(J29,"CS_L","CS_R"))&amp;IF(ISBLANK(B29),,IF(J29,IF(LOOKUP(K29,顺序!$A$2:$A$23,顺序!$C$2:$C$8),"FN","NN"),IF(LOOKUP(K29,顺序!$A$2:$A$36,顺序!$E$2:$E$5),"NF","NN")))</f>
        <v>CS_LNN</v>
      </c>
    </row>
    <row r="30" spans="1:15" ht="14.25">
      <c r="B30" s="1">
        <v>0</v>
      </c>
      <c r="C30" s="1" t="s">
        <v>57</v>
      </c>
      <c r="D30" s="1" t="s">
        <v>123</v>
      </c>
      <c r="E30" s="3" t="s">
        <v>158</v>
      </c>
      <c r="G30" s="1" t="str">
        <f t="shared" ca="1" si="0"/>
        <v>$EnemyID_02 CS_RNN "あれ？ちょっと雰囲気が違うような気がするんだけど…。"</v>
      </c>
      <c r="I30" s="1" t="str">
        <f t="shared" ca="1" si="5"/>
        <v>$EnemyID_02 CS_RNN "Why you sound so weird?"</v>
      </c>
      <c r="J30" s="1" t="b">
        <f t="shared" si="1"/>
        <v>0</v>
      </c>
      <c r="K30" s="1">
        <f>IF(J30=0,0,IF(J30,MATCH(C30,顺序!$B$2:$B$8,0),MATCH(C30,顺序!$D$2:$D$5,0)))</f>
        <v>2</v>
      </c>
      <c r="L30" s="1" t="str">
        <f t="shared" si="2"/>
        <v>$EnemyID_</v>
      </c>
      <c r="M30" s="1" t="str">
        <f t="shared" si="3"/>
        <v>02</v>
      </c>
      <c r="N30" s="1" t="str">
        <f t="shared" si="4"/>
        <v>$EnemyID_02</v>
      </c>
      <c r="O30" s="1" t="str">
        <f ca="1">IF(ISBLANK(B30),,IF(J30,"CS_L","CS_R"))&amp;IF(ISBLANK(B30),,IF(J30,IF(LOOKUP(K30,顺序!$A$2:$A$23,顺序!$C$2:$C$8),"FN","NN"),IF(LOOKUP(K30,顺序!$A$2:$A$36,顺序!$E$2:$E$5),"NF","NN")))</f>
        <v>CS_RNN</v>
      </c>
    </row>
    <row r="31" spans="1:15" ht="14.25">
      <c r="B31" s="1">
        <v>1</v>
      </c>
      <c r="C31" s="1" t="s">
        <v>26</v>
      </c>
      <c r="D31" s="1" t="s">
        <v>72</v>
      </c>
      <c r="E31" s="3" t="s">
        <v>159</v>
      </c>
      <c r="G31" s="1" t="str">
        <f t="shared" ca="1" si="0"/>
        <v>$PlayerID_06 CS_LNN "気のせいだゼ。"</v>
      </c>
      <c r="I31" s="1" t="str">
        <f t="shared" ca="1" si="5"/>
        <v>$PlayerID_06 CS_LNN "Nothing but your illusion."</v>
      </c>
      <c r="J31" s="1" t="b">
        <f t="shared" si="1"/>
        <v>1</v>
      </c>
      <c r="K31" s="1">
        <f>IF(J31=0,0,IF(J31,MATCH(C31,顺序!$B$2:$B$8,0),MATCH(C31,顺序!$D$2:$D$5,0)))</f>
        <v>6</v>
      </c>
      <c r="L31" s="1" t="str">
        <f t="shared" si="2"/>
        <v>$PlayerID_</v>
      </c>
      <c r="M31" s="1" t="str">
        <f t="shared" si="3"/>
        <v>06</v>
      </c>
      <c r="N31" s="1" t="str">
        <f t="shared" si="4"/>
        <v>$PlayerID_06</v>
      </c>
      <c r="O31" s="1" t="str">
        <f ca="1">IF(ISBLANK(B31),,IF(J31,"CS_L","CS_R"))&amp;IF(ISBLANK(B31),,IF(J31,IF(LOOKUP(K31,顺序!$A$2:$A$23,顺序!$C$2:$C$8),"FN","NN"),IF(LOOKUP(K31,顺序!$A$2:$A$36,顺序!$E$2:$E$5),"NF","NN")))</f>
        <v>CS_LNN</v>
      </c>
    </row>
    <row r="32" spans="1:15" ht="14.25">
      <c r="B32" s="1">
        <v>0</v>
      </c>
      <c r="C32" s="1" t="s">
        <v>57</v>
      </c>
      <c r="D32" s="1" t="s">
        <v>73</v>
      </c>
      <c r="E32" s="3" t="s">
        <v>160</v>
      </c>
      <c r="G32" s="1" t="str">
        <f t="shared" ca="1" si="0"/>
        <v>$EnemyID_02 CS_RNN "ちょ、ちょっと待って！"</v>
      </c>
      <c r="I32" s="1" t="str">
        <f t="shared" ca="1" si="5"/>
        <v>$EnemyID_02 CS_RNN "Wait, wait please!"</v>
      </c>
      <c r="J32" s="1" t="b">
        <f t="shared" si="1"/>
        <v>0</v>
      </c>
      <c r="K32" s="1">
        <f>IF(J32=0,0,IF(J32,MATCH(C32,顺序!$B$2:$B$8,0),MATCH(C32,顺序!$D$2:$D$5,0)))</f>
        <v>2</v>
      </c>
      <c r="L32" s="1" t="str">
        <f t="shared" si="2"/>
        <v>$EnemyID_</v>
      </c>
      <c r="M32" s="1" t="str">
        <f t="shared" si="3"/>
        <v>02</v>
      </c>
      <c r="N32" s="1" t="str">
        <f t="shared" si="4"/>
        <v>$EnemyID_02</v>
      </c>
      <c r="O32" s="1" t="str">
        <f ca="1">IF(ISBLANK(B32),,IF(J32,"CS_L","CS_R"))&amp;IF(ISBLANK(B32),,IF(J32,IF(LOOKUP(K32,顺序!$A$2:$A$23,顺序!$C$2:$C$8),"FN","NN"),IF(LOOKUP(K32,顺序!$A$2:$A$36,顺序!$E$2:$E$5),"NF","NN")))</f>
        <v>CS_RNN</v>
      </c>
    </row>
    <row r="33" spans="1:15" ht="14.25">
      <c r="B33" s="1">
        <v>1</v>
      </c>
      <c r="C33" s="1" t="s">
        <v>26</v>
      </c>
      <c r="D33" s="1" t="s">
        <v>74</v>
      </c>
      <c r="E33" s="3" t="s">
        <v>161</v>
      </c>
      <c r="G33" s="1" t="str">
        <f t="shared" ca="1" si="0"/>
        <v>$PlayerID_06 CS_LNN "待たないゼ。"</v>
      </c>
      <c r="I33" s="1" t="str">
        <f t="shared" ca="1" si="5"/>
        <v>$PlayerID_06 CS_LNN "Nothing can stop me."</v>
      </c>
      <c r="J33" s="1" t="b">
        <f t="shared" si="1"/>
        <v>1</v>
      </c>
      <c r="K33" s="1">
        <f>IF(J33=0,0,IF(J33,MATCH(C33,顺序!$B$2:$B$8,0),MATCH(C33,顺序!$D$2:$D$5,0)))</f>
        <v>6</v>
      </c>
      <c r="L33" s="1" t="str">
        <f t="shared" si="2"/>
        <v>$PlayerID_</v>
      </c>
      <c r="M33" s="1" t="str">
        <f t="shared" si="3"/>
        <v>06</v>
      </c>
      <c r="N33" s="1" t="str">
        <f t="shared" si="4"/>
        <v>$PlayerID_06</v>
      </c>
      <c r="O33" s="1" t="str">
        <f ca="1">IF(ISBLANK(B33),,IF(J33,"CS_L","CS_R"))&amp;IF(ISBLANK(B33),,IF(J33,IF(LOOKUP(K33,顺序!$A$2:$A$23,顺序!$C$2:$C$8),"FN","NN"),IF(LOOKUP(K33,顺序!$A$2:$A$36,顺序!$E$2:$E$5),"NF","NN")))</f>
        <v>CS_LNN</v>
      </c>
    </row>
    <row r="34" spans="1:15" ht="14.25">
      <c r="E34" s="3"/>
      <c r="G34" s="1" t="str">
        <f t="shared" si="0"/>
        <v/>
      </c>
      <c r="I34" s="1" t="str">
        <f t="shared" si="5"/>
        <v/>
      </c>
      <c r="J34" s="1">
        <f t="shared" si="1"/>
        <v>0</v>
      </c>
      <c r="K34" s="1">
        <f>IF(J34=0,0,IF(J34,MATCH(C34,顺序!$B$2:$B$8,0),MATCH(C34,顺序!$D$2:$D$5,0)))</f>
        <v>0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 t="str">
        <f>IF(ISBLANK(B34),,IF(J34,"CS_L","CS_R"))&amp;IF(ISBLANK(B34),,IF(J34,IF(LOOKUP(K34,顺序!$A$2:$A$23,顺序!$C$2:$C$8),"FN","NN"),IF(LOOKUP(K34,顺序!$A$2:$A$36,顺序!$E$2:$E$5),"NF","NN")))</f>
        <v/>
      </c>
    </row>
    <row r="35" spans="1:15" ht="14.25">
      <c r="A35" s="1" t="s">
        <v>188</v>
      </c>
      <c r="E35" s="3"/>
      <c r="G35" s="1" t="str">
        <f t="shared" si="0"/>
        <v/>
      </c>
      <c r="I35" s="1" t="str">
        <f t="shared" si="5"/>
        <v/>
      </c>
      <c r="J35" s="1">
        <f t="shared" si="1"/>
        <v>0</v>
      </c>
      <c r="K35" s="1">
        <f>IF(J35=0,0,IF(J35,MATCH(C35,顺序!$B$2:$B$8,0),MATCH(C35,顺序!$D$2:$D$5,0)))</f>
        <v>0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 t="str">
        <f>IF(ISBLANK(B35),,IF(J35,"CS_L","CS_R"))&amp;IF(ISBLANK(B35),,IF(J35,IF(LOOKUP(K35,顺序!$A$2:$A$23,顺序!$C$2:$C$8),"FN","NN"),IF(LOOKUP(K35,顺序!$A$2:$A$36,顺序!$E$2:$E$5),"NF","NN")))</f>
        <v/>
      </c>
    </row>
    <row r="36" spans="1:15" ht="14.25">
      <c r="A36" s="1" t="s">
        <v>57</v>
      </c>
      <c r="B36" s="1">
        <v>0</v>
      </c>
      <c r="C36" s="1" t="s">
        <v>57</v>
      </c>
      <c r="D36" s="1" t="s">
        <v>75</v>
      </c>
      <c r="E36" s="3" t="s">
        <v>162</v>
      </c>
      <c r="G36" s="1" t="str">
        <f t="shared" ca="1" si="0"/>
        <v>$EnemyID_02 CS_RNN "なんだ、またお前か…。"</v>
      </c>
      <c r="I36" s="1" t="str">
        <f t="shared" ca="1" si="5"/>
        <v>$EnemyID_02 CS_RNN "Is it you again, Marisa?"</v>
      </c>
      <c r="J36" s="1" t="b">
        <f t="shared" si="1"/>
        <v>0</v>
      </c>
      <c r="K36" s="1">
        <f>IF(J36=0,0,IF(J36,MATCH(C36,顺序!$B$2:$B$8,0),MATCH(C36,顺序!$D$2:$D$5,0)))</f>
        <v>2</v>
      </c>
      <c r="L36" s="1" t="str">
        <f t="shared" si="2"/>
        <v>$EnemyID_</v>
      </c>
      <c r="M36" s="1" t="str">
        <f t="shared" si="3"/>
        <v>02</v>
      </c>
      <c r="N36" s="1" t="str">
        <f t="shared" si="4"/>
        <v>$EnemyID_02</v>
      </c>
      <c r="O36" s="1" t="str">
        <f ca="1">IF(ISBLANK(B36),,IF(J36,"CS_L","CS_R"))&amp;IF(ISBLANK(B36),,IF(J36,IF(LOOKUP(K36,顺序!$A$2:$A$23,顺序!$C$2:$C$8),"FN","NN"),IF(LOOKUP(K36,顺序!$A$2:$A$36,顺序!$E$2:$E$5),"NF","NN")))</f>
        <v>CS_RNN</v>
      </c>
    </row>
    <row r="37" spans="1:15" ht="14.25">
      <c r="A37" s="1" t="s">
        <v>4</v>
      </c>
      <c r="B37" s="1">
        <v>1</v>
      </c>
      <c r="C37" s="1" t="s">
        <v>4</v>
      </c>
      <c r="D37" s="1" t="s">
        <v>76</v>
      </c>
      <c r="E37" s="3" t="s">
        <v>202</v>
      </c>
      <c r="G37" s="1" t="str">
        <f t="shared" ca="1" si="0"/>
        <v>$PlayerID_02 CS_LNN "？ずいぶん久しぶりだと思うけど…。"</v>
      </c>
      <c r="I37" s="1" t="str">
        <f t="shared" ca="1" si="5"/>
        <v>$PlayerID_02 CS_LNN "I think we haven’t met for quite a long time."</v>
      </c>
      <c r="J37" s="1" t="b">
        <f t="shared" si="1"/>
        <v>1</v>
      </c>
      <c r="K37" s="1">
        <f>IF(J37=0,0,IF(J37,MATCH(C37,顺序!$B$2:$B$8,0),MATCH(C37,顺序!$D$2:$D$5,0)))</f>
        <v>2</v>
      </c>
      <c r="L37" s="1" t="str">
        <f t="shared" si="2"/>
        <v>$PlayerID_</v>
      </c>
      <c r="M37" s="1" t="str">
        <f t="shared" si="3"/>
        <v>02</v>
      </c>
      <c r="N37" s="1" t="str">
        <f t="shared" si="4"/>
        <v>$PlayerID_02</v>
      </c>
      <c r="O37" s="1" t="str">
        <f ca="1">IF(ISBLANK(B37),,IF(J37,"CS_L","CS_R"))&amp;IF(ISBLANK(B37),,IF(J37,IF(LOOKUP(K37,顺序!$A$2:$A$23,顺序!$C$2:$C$8),"FN","NN"),IF(LOOKUP(K37,顺序!$A$2:$A$36,顺序!$E$2:$E$5),"NF","NN")))</f>
        <v>CS_LNN</v>
      </c>
    </row>
    <row r="38" spans="1:15" ht="14.25">
      <c r="B38" s="1">
        <v>0</v>
      </c>
      <c r="C38" s="1" t="s">
        <v>57</v>
      </c>
      <c r="D38" s="1" t="s">
        <v>77</v>
      </c>
      <c r="E38" s="3" t="s">
        <v>163</v>
      </c>
      <c r="G38" s="1" t="str">
        <f t="shared" ca="1" si="0"/>
        <v>$EnemyID_02 CS_RNN "あれ？今のやはりお前じゃないのか？"</v>
      </c>
      <c r="I38" s="1" t="str">
        <f t="shared" ca="1" si="5"/>
        <v>$EnemyID_02 CS_RNN "You mean that it wasn't you?"</v>
      </c>
      <c r="J38" s="1" t="b">
        <f t="shared" si="1"/>
        <v>0</v>
      </c>
      <c r="K38" s="1">
        <f>IF(J38=0,0,IF(J38,MATCH(C38,顺序!$B$2:$B$8,0),MATCH(C38,顺序!$D$2:$D$5,0)))</f>
        <v>2</v>
      </c>
      <c r="L38" s="1" t="str">
        <f t="shared" si="2"/>
        <v>$EnemyID_</v>
      </c>
      <c r="M38" s="1" t="str">
        <f t="shared" si="3"/>
        <v>02</v>
      </c>
      <c r="N38" s="1" t="str">
        <f t="shared" si="4"/>
        <v>$EnemyID_02</v>
      </c>
      <c r="O38" s="1" t="str">
        <f ca="1">IF(ISBLANK(B38),,IF(J38,"CS_L","CS_R"))&amp;IF(ISBLANK(B38),,IF(J38,IF(LOOKUP(K38,顺序!$A$2:$A$23,顺序!$C$2:$C$8),"FN","NN"),IF(LOOKUP(K38,顺序!$A$2:$A$36,顺序!$E$2:$E$5),"NF","NN")))</f>
        <v>CS_RNN</v>
      </c>
    </row>
    <row r="39" spans="1:15" ht="14.25">
      <c r="B39" s="1">
        <v>1</v>
      </c>
      <c r="C39" s="1" t="s">
        <v>4</v>
      </c>
      <c r="D39" s="1" t="s">
        <v>78</v>
      </c>
      <c r="E39" s="3" t="s">
        <v>164</v>
      </c>
      <c r="G39" s="1" t="str">
        <f t="shared" ca="1" si="0"/>
        <v>$PlayerID_02 CS_LNN "何言ってるんだ？"</v>
      </c>
      <c r="I39" s="1" t="str">
        <f t="shared" ca="1" si="5"/>
        <v>$PlayerID_02 CS_LNN "What are you talking about?"</v>
      </c>
      <c r="J39" s="1" t="b">
        <f t="shared" si="1"/>
        <v>1</v>
      </c>
      <c r="K39" s="1">
        <f>IF(J39=0,0,IF(J39,MATCH(C39,顺序!$B$2:$B$8,0),MATCH(C39,顺序!$D$2:$D$5,0)))</f>
        <v>2</v>
      </c>
      <c r="L39" s="1" t="str">
        <f t="shared" si="2"/>
        <v>$PlayerID_</v>
      </c>
      <c r="M39" s="1" t="str">
        <f t="shared" si="3"/>
        <v>02</v>
      </c>
      <c r="N39" s="1" t="str">
        <f t="shared" si="4"/>
        <v>$PlayerID_02</v>
      </c>
      <c r="O39" s="1" t="str">
        <f ca="1">IF(ISBLANK(B39),,IF(J39,"CS_L","CS_R"))&amp;IF(ISBLANK(B39),,IF(J39,IF(LOOKUP(K39,顺序!$A$2:$A$23,顺序!$C$2:$C$8),"FN","NN"),IF(LOOKUP(K39,顺序!$A$2:$A$36,顺序!$E$2:$E$5),"NF","NN")))</f>
        <v>CS_LNN</v>
      </c>
    </row>
    <row r="40" spans="1:15" ht="14.25">
      <c r="B40" s="1">
        <v>0</v>
      </c>
      <c r="C40" s="1" t="s">
        <v>57</v>
      </c>
      <c r="D40" s="1" t="s">
        <v>80</v>
      </c>
      <c r="E40" s="4" t="s">
        <v>169</v>
      </c>
      <c r="G40" s="1" t="str">
        <f t="shared" ca="1" si="0"/>
        <v>$EnemyID_02 CS_RNN "…今の、妄想か？"</v>
      </c>
      <c r="I40" s="1" t="str">
        <f t="shared" ca="1" si="5"/>
        <v>$EnemyID_02 CS_RNN "… Just an imagination?"</v>
      </c>
      <c r="J40" s="1" t="b">
        <f t="shared" si="1"/>
        <v>0</v>
      </c>
      <c r="K40" s="1">
        <f>IF(J40=0,0,IF(J40,MATCH(C40,顺序!$B$2:$B$8,0),MATCH(C40,顺序!$D$2:$D$5,0)))</f>
        <v>2</v>
      </c>
      <c r="L40" s="1" t="str">
        <f t="shared" si="2"/>
        <v>$EnemyID_</v>
      </c>
      <c r="M40" s="1" t="str">
        <f t="shared" si="3"/>
        <v>02</v>
      </c>
      <c r="N40" s="1" t="str">
        <f t="shared" si="4"/>
        <v>$EnemyID_02</v>
      </c>
      <c r="O40" s="1" t="str">
        <f ca="1">IF(ISBLANK(B40),,IF(J40,"CS_L","CS_R"))&amp;IF(ISBLANK(B40),,IF(J40,IF(LOOKUP(K40,顺序!$A$2:$A$23,顺序!$C$2:$C$8),"FN","NN"),IF(LOOKUP(K40,顺序!$A$2:$A$36,顺序!$E$2:$E$5),"NF","NN")))</f>
        <v>CS_RNN</v>
      </c>
    </row>
    <row r="41" spans="1:15" ht="14.25">
      <c r="B41" s="1">
        <v>1</v>
      </c>
      <c r="C41" s="1" t="s">
        <v>4</v>
      </c>
      <c r="D41" s="1" t="s">
        <v>79</v>
      </c>
      <c r="E41" s="3" t="s">
        <v>165</v>
      </c>
      <c r="G41" s="1" t="str">
        <f t="shared" ca="1" si="0"/>
        <v>$PlayerID_02 CS_LNN "は？"</v>
      </c>
      <c r="I41" s="1" t="str">
        <f t="shared" ca="1" si="5"/>
        <v>$PlayerID_02 CS_LNN "What?"</v>
      </c>
      <c r="J41" s="1" t="b">
        <f t="shared" si="1"/>
        <v>1</v>
      </c>
      <c r="K41" s="1">
        <f>IF(J41=0,0,IF(J41,MATCH(C41,顺序!$B$2:$B$8,0),MATCH(C41,顺序!$D$2:$D$5,0)))</f>
        <v>2</v>
      </c>
      <c r="L41" s="1" t="str">
        <f t="shared" si="2"/>
        <v>$PlayerID_</v>
      </c>
      <c r="M41" s="1" t="str">
        <f t="shared" si="3"/>
        <v>02</v>
      </c>
      <c r="N41" s="1" t="str">
        <f t="shared" si="4"/>
        <v>$PlayerID_02</v>
      </c>
      <c r="O41" s="1" t="str">
        <f ca="1">IF(ISBLANK(B41),,IF(J41,"CS_L","CS_R"))&amp;IF(ISBLANK(B41),,IF(J41,IF(LOOKUP(K41,顺序!$A$2:$A$23,顺序!$C$2:$C$8),"FN","NN"),IF(LOOKUP(K41,顺序!$A$2:$A$36,顺序!$E$2:$E$5),"NF","NN")))</f>
        <v>CS_LNN</v>
      </c>
    </row>
    <row r="42" spans="1:15" ht="14.25">
      <c r="E42" s="3"/>
      <c r="G42" s="1" t="str">
        <f t="shared" si="0"/>
        <v/>
      </c>
      <c r="I42" s="1" t="str">
        <f t="shared" si="5"/>
        <v/>
      </c>
      <c r="J42" s="1">
        <f t="shared" si="1"/>
        <v>0</v>
      </c>
      <c r="K42" s="1">
        <f>IF(J42=0,0,IF(J42,MATCH(C42,顺序!$B$2:$B$8,0),MATCH(C42,顺序!$D$2:$D$5,0)))</f>
        <v>0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 t="str">
        <f>IF(ISBLANK(B42),,IF(J42,"CS_L","CS_R"))&amp;IF(ISBLANK(B42),,IF(J42,IF(LOOKUP(K42,顺序!$A$2:$A$23,顺序!$C$2:$C$8),"FN","NN"),IF(LOOKUP(K42,顺序!$A$2:$A$36,顺序!$E$2:$E$5),"NF","NN")))</f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6"/>
  <sheetViews>
    <sheetView tabSelected="1" topLeftCell="A30" workbookViewId="0">
      <pane xSplit="1" topLeftCell="E1" activePane="topRight" state="frozen"/>
      <selection pane="topRight" activeCell="E47" sqref="E47"/>
    </sheetView>
  </sheetViews>
  <sheetFormatPr defaultRowHeight="13.5"/>
  <cols>
    <col min="1" max="1" width="6.5" style="1" bestFit="1" customWidth="1"/>
    <col min="2" max="2" width="6.5" style="1" customWidth="1"/>
    <col min="3" max="3" width="9" style="1"/>
    <col min="4" max="4" width="93.75" style="1" bestFit="1" customWidth="1"/>
    <col min="5" max="5" width="39.625" style="1" customWidth="1"/>
    <col min="6" max="6" width="9" style="1"/>
    <col min="7" max="7" width="31.625" style="1" customWidth="1"/>
    <col min="8" max="8" width="17.625" style="1" customWidth="1"/>
    <col min="9" max="9" width="31.625" style="1" customWidth="1"/>
    <col min="10" max="11" width="9" style="1"/>
    <col min="12" max="12" width="9.125" style="1" customWidth="1"/>
    <col min="13" max="16384" width="9" style="1"/>
  </cols>
  <sheetData>
    <row r="1" spans="1:15">
      <c r="A1" s="1" t="s">
        <v>89</v>
      </c>
      <c r="G1" s="1" t="str">
        <f t="shared" ref="G1:G42" si="0">IF(J1&lt;&gt;0,N1&amp;" "&amp;O1&amp;" "&amp;""""&amp;D1&amp;"""","")</f>
        <v/>
      </c>
      <c r="I1" s="1" t="str">
        <f>IF(J1&lt;&gt;0,N1&amp;" "&amp;O1&amp;" "&amp;""""&amp;E1&amp;"""","")</f>
        <v/>
      </c>
      <c r="J1" s="1">
        <f>IF(ISBLANK(B1),,B1&gt;0)</f>
        <v>0</v>
      </c>
      <c r="K1" s="1">
        <f>IF(J1=0,0,IF(J1,MATCH(C1,顺序!$B$2:$B$8,0),MATCH(C1,顺序!$D$2:$D$5,0)))</f>
        <v>0</v>
      </c>
      <c r="L1" s="1">
        <f>IF(J1&lt;&gt;0,IF(J1,"$PlayerID_","$EnemyID_"),0)</f>
        <v>0</v>
      </c>
      <c r="M1" s="1">
        <f>IF(J1&lt;&gt;0,IF(K1&lt;10,"0"&amp;K1,K1),0)</f>
        <v>0</v>
      </c>
      <c r="N1" s="1">
        <f>IF(J1&lt;&gt;0,L1&amp;M1,0)</f>
        <v>0</v>
      </c>
      <c r="O1" s="1" t="str">
        <f>IF(ISBLANK(B1),,IF(J1,"CS_L","CS_R"))&amp;IF(ISBLANK(B1),,IF(J1,IF(LOOKUP(K1,顺序!$A$2:$A$23,顺序!$C$2:$C$8),"FN","NN"),IF(LOOKUP(K1,顺序!$A$2:$A$36,顺序!$E$2:$E$5),"NF","NN")))</f>
        <v/>
      </c>
    </row>
    <row r="2" spans="1:15">
      <c r="A2" s="1" t="s">
        <v>94</v>
      </c>
      <c r="B2" s="1">
        <v>0</v>
      </c>
      <c r="C2" s="1" t="s">
        <v>94</v>
      </c>
      <c r="D2" s="1" t="s">
        <v>95</v>
      </c>
      <c r="E2" s="1" t="s">
        <v>175</v>
      </c>
      <c r="G2" s="1" t="str">
        <f t="shared" ca="1" si="0"/>
        <v>$EnemyID_03 CS_RNN "ようこそ月へ。"</v>
      </c>
      <c r="I2" s="1" t="str">
        <f ca="1">IF(J2&lt;&gt;0,N2&amp;" "&amp;O2&amp;" "&amp;""""&amp;E2&amp;"""","")</f>
        <v>$EnemyID_03 CS_RNN "Welcome to the moon."</v>
      </c>
      <c r="J2" s="1" t="b">
        <f t="shared" ref="J2:J42" si="1">IF(ISBLANK(B2),,B2&gt;0)</f>
        <v>0</v>
      </c>
      <c r="K2" s="1">
        <f>IF(J2=0,0,IF(J2,MATCH(C2,顺序!$B$2:$B$8,0),MATCH(C2,顺序!$D$2:$D$5,0)))</f>
        <v>3</v>
      </c>
      <c r="L2" s="1" t="str">
        <f t="shared" ref="L2:L42" si="2">IF(J2&lt;&gt;0,IF(J2,"$PlayerID_","$EnemyID_"),0)</f>
        <v>$EnemyID_</v>
      </c>
      <c r="M2" s="1" t="str">
        <f t="shared" ref="M2:M42" si="3">IF(J2&lt;&gt;0,IF(K2&lt;10,"0"&amp;K2,K2),0)</f>
        <v>03</v>
      </c>
      <c r="N2" s="1" t="str">
        <f t="shared" ref="N2:N42" si="4">IF(J2&lt;&gt;0,L2&amp;M2,0)</f>
        <v>$EnemyID_03</v>
      </c>
      <c r="O2" s="1" t="str">
        <f ca="1">IF(ISBLANK(B2),,IF(J2,"CS_L","CS_R"))&amp;IF(ISBLANK(B2),,IF(J2,IF(LOOKUP(K2,顺序!$A$2:$A$23,顺序!$C$2:$C$8),"FN","NN"),IF(LOOKUP(K2,顺序!$A$2:$A$36,顺序!$E$2:$E$5),"NF","NN")))</f>
        <v>CS_RNN</v>
      </c>
    </row>
    <row r="3" spans="1:15">
      <c r="B3" s="1">
        <v>0</v>
      </c>
      <c r="C3" s="1" t="s">
        <v>94</v>
      </c>
      <c r="D3" s="1" t="s">
        <v>96</v>
      </c>
      <c r="E3" s="1" t="s">
        <v>205</v>
      </c>
      <c r="G3" s="1" t="str">
        <f t="shared" ca="1" si="0"/>
        <v>$EnemyID_03 CS_RNN "でも今はそういう挨拶を交わす時ではありません。"</v>
      </c>
      <c r="I3" s="1" t="str">
        <f t="shared" ref="I3:I42" ca="1" si="5">IF(J3&lt;&gt;0,N3&amp;" "&amp;O3&amp;" "&amp;""""&amp;E3&amp;"""","")</f>
        <v>$EnemyID_03 CS_RNN "But it is not the time to say it."</v>
      </c>
      <c r="J3" s="1" t="b">
        <f t="shared" si="1"/>
        <v>0</v>
      </c>
      <c r="K3" s="1">
        <f>IF(J3=0,0,IF(J3,MATCH(C3,顺序!$B$2:$B$8,0),MATCH(C3,顺序!$D$2:$D$5,0)))</f>
        <v>3</v>
      </c>
      <c r="L3" s="1" t="str">
        <f t="shared" si="2"/>
        <v>$EnemyID_</v>
      </c>
      <c r="M3" s="1" t="str">
        <f t="shared" si="3"/>
        <v>03</v>
      </c>
      <c r="N3" s="1" t="str">
        <f t="shared" si="4"/>
        <v>$EnemyID_03</v>
      </c>
      <c r="O3" s="1" t="str">
        <f ca="1">IF(ISBLANK(B3),,IF(J3,"CS_L","CS_R"))&amp;IF(ISBLANK(B3),,IF(J3,IF(LOOKUP(K3,顺序!$A$2:$A$23,顺序!$C$2:$C$8),"FN","NN"),IF(LOOKUP(K3,顺序!$A$2:$A$36,顺序!$E$2:$E$5),"NF","NN")))</f>
        <v>CS_RNN</v>
      </c>
    </row>
    <row r="4" spans="1:15">
      <c r="B4" s="1">
        <v>0</v>
      </c>
      <c r="C4" s="1" t="s">
        <v>94</v>
      </c>
      <c r="D4" s="1" t="s">
        <v>97</v>
      </c>
      <c r="E4" s="1" t="s">
        <v>203</v>
      </c>
      <c r="G4" s="1" t="str">
        <f t="shared" ca="1" si="0"/>
        <v>$EnemyID_03 CS_RNN "異世界を発見した今、この月と地上の平衡を守るために、異世界人を退治するのが一番優先だと思います。"</v>
      </c>
      <c r="I4" s="1" t="str">
        <f t="shared" ca="1" si="5"/>
        <v>$EnemyID_03 CS_RNN "All we should do is to prevent theinvasion of the aliens."</v>
      </c>
      <c r="J4" s="1" t="b">
        <f t="shared" si="1"/>
        <v>0</v>
      </c>
      <c r="K4" s="1">
        <f>IF(J4=0,0,IF(J4,MATCH(C4,顺序!$B$2:$B$8,0),MATCH(C4,顺序!$D$2:$D$5,0)))</f>
        <v>3</v>
      </c>
      <c r="L4" s="1" t="str">
        <f t="shared" si="2"/>
        <v>$EnemyID_</v>
      </c>
      <c r="M4" s="1" t="str">
        <f t="shared" si="3"/>
        <v>03</v>
      </c>
      <c r="N4" s="1" t="str">
        <f t="shared" si="4"/>
        <v>$EnemyID_03</v>
      </c>
      <c r="O4" s="1" t="str">
        <f ca="1">IF(ISBLANK(B4),,IF(J4,"CS_L","CS_R"))&amp;IF(ISBLANK(B4),,IF(J4,IF(LOOKUP(K4,顺序!$A$2:$A$23,顺序!$C$2:$C$8),"FN","NN"),IF(LOOKUP(K4,顺序!$A$2:$A$36,顺序!$E$2:$E$5),"NF","NN")))</f>
        <v>CS_RNN</v>
      </c>
    </row>
    <row r="5" spans="1:15">
      <c r="B5" s="1">
        <v>0</v>
      </c>
      <c r="C5" s="1" t="s">
        <v>94</v>
      </c>
      <c r="D5" s="1" t="s">
        <v>98</v>
      </c>
      <c r="E5" s="1" t="s">
        <v>204</v>
      </c>
      <c r="G5" s="1" t="str">
        <f t="shared" ca="1" si="0"/>
        <v>$EnemyID_03 CS_RNN "これ以上天月砲に一歩も近づかないでください。"</v>
      </c>
      <c r="I5" s="1" t="str">
        <f t="shared" ca="1" si="5"/>
        <v>$EnemyID_03 CS_RNN "Step away from the Lunar Cannon!"</v>
      </c>
      <c r="J5" s="1" t="b">
        <f t="shared" si="1"/>
        <v>0</v>
      </c>
      <c r="K5" s="1">
        <f>IF(J5=0,0,IF(J5,MATCH(C5,顺序!$B$2:$B$8,0),MATCH(C5,顺序!$D$2:$D$5,0)))</f>
        <v>3</v>
      </c>
      <c r="L5" s="1" t="str">
        <f t="shared" si="2"/>
        <v>$EnemyID_</v>
      </c>
      <c r="M5" s="1" t="str">
        <f t="shared" si="3"/>
        <v>03</v>
      </c>
      <c r="N5" s="1" t="str">
        <f t="shared" si="4"/>
        <v>$EnemyID_03</v>
      </c>
      <c r="O5" s="1" t="str">
        <f ca="1">IF(ISBLANK(B5),,IF(J5,"CS_L","CS_R"))&amp;IF(ISBLANK(B5),,IF(J5,IF(LOOKUP(K5,顺序!$A$2:$A$23,顺序!$C$2:$C$8),"FN","NN"),IF(LOOKUP(K5,顺序!$A$2:$A$36,顺序!$E$2:$E$5),"NF","NN")))</f>
        <v>CS_RNN</v>
      </c>
    </row>
    <row r="6" spans="1:15">
      <c r="G6" s="1" t="str">
        <f t="shared" si="0"/>
        <v/>
      </c>
      <c r="I6" s="1" t="str">
        <f t="shared" si="5"/>
        <v/>
      </c>
      <c r="J6" s="1">
        <f t="shared" si="1"/>
        <v>0</v>
      </c>
      <c r="K6" s="1">
        <f>IF(J6=0,0,IF(J6,MATCH(C6,顺序!$B$2:$B$8,0),MATCH(C6,顺序!$D$2:$D$5,0)))</f>
        <v>0</v>
      </c>
      <c r="L6" s="1">
        <f t="shared" si="2"/>
        <v>0</v>
      </c>
      <c r="M6" s="1">
        <f t="shared" si="3"/>
        <v>0</v>
      </c>
      <c r="N6" s="1">
        <f t="shared" si="4"/>
        <v>0</v>
      </c>
      <c r="O6" s="1" t="str">
        <f>IF(ISBLANK(B6),,IF(J6,"CS_L","CS_R"))&amp;IF(ISBLANK(B6),,IF(J6,IF(LOOKUP(K6,顺序!$A$2:$A$23,顺序!$C$2:$C$8),"FN","NN"),IF(LOOKUP(K6,顺序!$A$2:$A$36,顺序!$E$2:$E$5),"NF","NN")))</f>
        <v/>
      </c>
    </row>
    <row r="7" spans="1:15">
      <c r="A7" s="1" t="s">
        <v>27</v>
      </c>
      <c r="G7" s="1" t="str">
        <f t="shared" si="0"/>
        <v/>
      </c>
      <c r="I7" s="1" t="str">
        <f t="shared" si="5"/>
        <v/>
      </c>
      <c r="J7" s="1">
        <f t="shared" si="1"/>
        <v>0</v>
      </c>
      <c r="K7" s="1">
        <f>IF(J7=0,0,IF(J7,MATCH(C7,顺序!$B$2:$B$8,0),MATCH(C7,顺序!$D$2:$D$5,0)))</f>
        <v>0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 t="str">
        <f>IF(ISBLANK(B7),,IF(J7,"CS_L","CS_R"))&amp;IF(ISBLANK(B7),,IF(J7,IF(LOOKUP(K7,顺序!$A$2:$A$23,顺序!$C$2:$C$8),"FN","NN"),IF(LOOKUP(K7,顺序!$A$2:$A$36,顺序!$E$2:$E$5),"NF","NN")))</f>
        <v/>
      </c>
    </row>
    <row r="8" spans="1:15">
      <c r="A8" s="1" t="s">
        <v>94</v>
      </c>
      <c r="B8" s="1">
        <v>0</v>
      </c>
      <c r="C8" s="1" t="s">
        <v>94</v>
      </c>
      <c r="D8" s="1" t="s">
        <v>99</v>
      </c>
      <c r="E8" s="1" t="s">
        <v>176</v>
      </c>
      <c r="G8" s="1" t="str">
        <f t="shared" ca="1" si="0"/>
        <v>$EnemyID_03 CS_RNN "またあなたたちですか。"</v>
      </c>
      <c r="I8" s="1" t="str">
        <f t="shared" ca="1" si="5"/>
        <v>$EnemyID_03 CS_RNN "It is you two again."</v>
      </c>
      <c r="J8" s="1" t="b">
        <f t="shared" si="1"/>
        <v>0</v>
      </c>
      <c r="K8" s="1">
        <f>IF(J8=0,0,IF(J8,MATCH(C8,顺序!$B$2:$B$8,0),MATCH(C8,顺序!$D$2:$D$5,0)))</f>
        <v>3</v>
      </c>
      <c r="L8" s="1" t="str">
        <f t="shared" si="2"/>
        <v>$EnemyID_</v>
      </c>
      <c r="M8" s="1" t="str">
        <f t="shared" si="3"/>
        <v>03</v>
      </c>
      <c r="N8" s="1" t="str">
        <f t="shared" si="4"/>
        <v>$EnemyID_03</v>
      </c>
      <c r="O8" s="1" t="str">
        <f ca="1">IF(ISBLANK(B8),,IF(J8,"CS_L","CS_R"))&amp;IF(ISBLANK(B8),,IF(J8,IF(LOOKUP(K8,顺序!$A$2:$A$23,顺序!$C$2:$C$8),"FN","NN"),IF(LOOKUP(K8,顺序!$A$2:$A$36,顺序!$E$2:$E$5),"NF","NN")))</f>
        <v>CS_RNN</v>
      </c>
    </row>
    <row r="9" spans="1:15">
      <c r="A9" s="1" t="s">
        <v>10</v>
      </c>
      <c r="B9" s="1">
        <v>1</v>
      </c>
      <c r="C9" s="1" t="s">
        <v>10</v>
      </c>
      <c r="D9" s="1" t="s">
        <v>100</v>
      </c>
      <c r="E9" s="1" t="s">
        <v>186</v>
      </c>
      <c r="G9" s="1" t="str">
        <f t="shared" ca="1" si="0"/>
        <v>$PlayerID_01 CS_LNN "今度はお前がわるいんだよ。何であいつらと会わないの？"</v>
      </c>
      <c r="I9" s="1" t="str">
        <f t="shared" ca="1" si="5"/>
        <v>$PlayerID_01 CS_LNN "It's your entire fault this time. Why don't you try talking to them?"</v>
      </c>
      <c r="J9" s="1" t="b">
        <f t="shared" si="1"/>
        <v>1</v>
      </c>
      <c r="K9" s="1">
        <f>IF(J9=0,0,IF(J9,MATCH(C9,顺序!$B$2:$B$8,0),MATCH(C9,顺序!$D$2:$D$5,0)))</f>
        <v>1</v>
      </c>
      <c r="L9" s="1" t="str">
        <f t="shared" si="2"/>
        <v>$PlayerID_</v>
      </c>
      <c r="M9" s="1" t="str">
        <f t="shared" si="3"/>
        <v>01</v>
      </c>
      <c r="N9" s="1" t="str">
        <f t="shared" si="4"/>
        <v>$PlayerID_01</v>
      </c>
      <c r="O9" s="1" t="str">
        <f ca="1">IF(ISBLANK(B9),,IF(J9,"CS_L","CS_R"))&amp;IF(ISBLANK(B9),,IF(J9,IF(LOOKUP(K9,顺序!$A$2:$A$23,顺序!$C$2:$C$8),"FN","NN"),IF(LOOKUP(K9,顺序!$A$2:$A$36,顺序!$E$2:$E$5),"NF","NN")))</f>
        <v>CS_LNN</v>
      </c>
    </row>
    <row r="10" spans="1:15">
      <c r="A10" s="1" t="s">
        <v>9</v>
      </c>
      <c r="B10" s="1">
        <v>1</v>
      </c>
      <c r="C10" s="1" t="s">
        <v>9</v>
      </c>
      <c r="D10" s="1" t="s">
        <v>102</v>
      </c>
      <c r="E10" s="1" t="s">
        <v>206</v>
      </c>
      <c r="G10" s="1" t="str">
        <f t="shared" ca="1" si="0"/>
        <v>$PlayerID_07 CS_LNN "話し合えば平和で問題を解決できるかも。"</v>
      </c>
      <c r="I10" s="1" t="str">
        <f t="shared" ca="1" si="5"/>
        <v>$PlayerID_07 CS_LNN "Things must have a peaceful way tobe solved."</v>
      </c>
      <c r="J10" s="1" t="b">
        <f t="shared" si="1"/>
        <v>1</v>
      </c>
      <c r="K10" s="1">
        <f>IF(J10=0,0,IF(J10,MATCH(C10,顺序!$B$2:$B$8,0),MATCH(C10,顺序!$D$2:$D$5,0)))</f>
        <v>7</v>
      </c>
      <c r="L10" s="1" t="str">
        <f t="shared" si="2"/>
        <v>$PlayerID_</v>
      </c>
      <c r="M10" s="1" t="str">
        <f t="shared" si="3"/>
        <v>07</v>
      </c>
      <c r="N10" s="1" t="str">
        <f t="shared" si="4"/>
        <v>$PlayerID_07</v>
      </c>
      <c r="O10" s="1" t="str">
        <f ca="1">IF(ISBLANK(B10),,IF(J10,"CS_L","CS_R"))&amp;IF(ISBLANK(B10),,IF(J10,IF(LOOKUP(K10,顺序!$A$2:$A$23,顺序!$C$2:$C$8),"FN","NN"),IF(LOOKUP(K10,顺序!$A$2:$A$36,顺序!$E$2:$E$5),"NF","NN")))</f>
        <v>CS_LNN</v>
      </c>
    </row>
    <row r="11" spans="1:15">
      <c r="B11" s="1">
        <v>1</v>
      </c>
      <c r="C11" s="1" t="s">
        <v>10</v>
      </c>
      <c r="D11" s="1" t="s">
        <v>103</v>
      </c>
      <c r="E11" s="1" t="s">
        <v>207</v>
      </c>
      <c r="G11" s="1" t="str">
        <f t="shared" ca="1" si="0"/>
        <v>$PlayerID_01 CS_LNN "そして本当に問題なんかあるのか、あいつらがいても。"</v>
      </c>
      <c r="I11" s="1" t="str">
        <f t="shared" ca="1" si="5"/>
        <v>$PlayerID_01 CS_LNN "Or is it really such bad that theyjust exist?"</v>
      </c>
      <c r="J11" s="1" t="b">
        <f t="shared" si="1"/>
        <v>1</v>
      </c>
      <c r="K11" s="1">
        <f>IF(J11=0,0,IF(J11,MATCH(C11,顺序!$B$2:$B$8,0),MATCH(C11,顺序!$D$2:$D$5,0)))</f>
        <v>1</v>
      </c>
      <c r="L11" s="1" t="str">
        <f t="shared" si="2"/>
        <v>$PlayerID_</v>
      </c>
      <c r="M11" s="1" t="str">
        <f t="shared" si="3"/>
        <v>01</v>
      </c>
      <c r="N11" s="1" t="str">
        <f t="shared" si="4"/>
        <v>$PlayerID_01</v>
      </c>
      <c r="O11" s="1" t="str">
        <f ca="1">IF(ISBLANK(B11),,IF(J11,"CS_L","CS_R"))&amp;IF(ISBLANK(B11),,IF(J11,IF(LOOKUP(K11,顺序!$A$2:$A$23,顺序!$C$2:$C$8),"FN","NN"),IF(LOOKUP(K11,顺序!$A$2:$A$36,顺序!$E$2:$E$5),"NF","NN")))</f>
        <v>CS_LNN</v>
      </c>
    </row>
    <row r="12" spans="1:15">
      <c r="B12" s="1">
        <v>0</v>
      </c>
      <c r="C12" s="1" t="s">
        <v>94</v>
      </c>
      <c r="D12" s="1" t="s">
        <v>97</v>
      </c>
      <c r="E12" s="1" t="s">
        <v>203</v>
      </c>
      <c r="G12" s="1" t="str">
        <f t="shared" ca="1" si="0"/>
        <v>$EnemyID_03 CS_RNN "異世界を発見した今、この月と地上の平衡を守るために、異世界人を退治するのが一番優先だと思います。"</v>
      </c>
      <c r="I12" s="1" t="str">
        <f t="shared" ca="1" si="5"/>
        <v>$EnemyID_03 CS_RNN "All we should do is to prevent theinvasion of the aliens."</v>
      </c>
      <c r="J12" s="1" t="b">
        <f t="shared" si="1"/>
        <v>0</v>
      </c>
      <c r="K12" s="1">
        <f>IF(J12=0,0,IF(J12,MATCH(C12,顺序!$B$2:$B$8,0),MATCH(C12,顺序!$D$2:$D$5,0)))</f>
        <v>3</v>
      </c>
      <c r="L12" s="1" t="str">
        <f t="shared" si="2"/>
        <v>$EnemyID_</v>
      </c>
      <c r="M12" s="1" t="str">
        <f t="shared" si="3"/>
        <v>03</v>
      </c>
      <c r="N12" s="1" t="str">
        <f t="shared" si="4"/>
        <v>$EnemyID_03</v>
      </c>
      <c r="O12" s="1" t="str">
        <f ca="1">IF(ISBLANK(B12),,IF(J12,"CS_L","CS_R"))&amp;IF(ISBLANK(B12),,IF(J12,IF(LOOKUP(K12,顺序!$A$2:$A$23,顺序!$C$2:$C$8),"FN","NN"),IF(LOOKUP(K12,顺序!$A$2:$A$36,顺序!$E$2:$E$5),"NF","NN")))</f>
        <v>CS_RNN</v>
      </c>
    </row>
    <row r="13" spans="1:15">
      <c r="B13" s="1">
        <v>1</v>
      </c>
      <c r="C13" s="1" t="s">
        <v>9</v>
      </c>
      <c r="D13" s="1" t="s">
        <v>101</v>
      </c>
      <c r="E13" s="1" t="s">
        <v>208</v>
      </c>
      <c r="G13" s="1" t="str">
        <f t="shared" ca="1" si="0"/>
        <v>$PlayerID_07 CS_LNN "（姫の様子はちょっと変だな。）"</v>
      </c>
      <c r="I13" s="1" t="str">
        <f t="shared" ca="1" si="5"/>
        <v>$PlayerID_07 CS_LNN "(She looks like someone else.)"</v>
      </c>
      <c r="J13" s="1" t="b">
        <f t="shared" si="1"/>
        <v>1</v>
      </c>
      <c r="K13" s="1">
        <f>IF(J13=0,0,IF(J13,MATCH(C13,顺序!$B$2:$B$8,0),MATCH(C13,顺序!$D$2:$D$5,0)))</f>
        <v>7</v>
      </c>
      <c r="L13" s="1" t="str">
        <f t="shared" si="2"/>
        <v>$PlayerID_</v>
      </c>
      <c r="M13" s="1" t="str">
        <f t="shared" si="3"/>
        <v>07</v>
      </c>
      <c r="N13" s="1" t="str">
        <f t="shared" si="4"/>
        <v>$PlayerID_07</v>
      </c>
      <c r="O13" s="1" t="str">
        <f ca="1">IF(ISBLANK(B13),,IF(J13,"CS_L","CS_R"))&amp;IF(ISBLANK(B13),,IF(J13,IF(LOOKUP(K13,顺序!$A$2:$A$23,顺序!$C$2:$C$8),"FN","NN"),IF(LOOKUP(K13,顺序!$A$2:$A$36,顺序!$E$2:$E$5),"NF","NN")))</f>
        <v>CS_LNN</v>
      </c>
    </row>
    <row r="14" spans="1:15">
      <c r="B14" s="1">
        <v>0</v>
      </c>
      <c r="C14" s="1" t="s">
        <v>94</v>
      </c>
      <c r="D14" s="1" t="s">
        <v>98</v>
      </c>
      <c r="E14" s="1" t="s">
        <v>204</v>
      </c>
      <c r="G14" s="1" t="str">
        <f t="shared" ca="1" si="0"/>
        <v>$EnemyID_03 CS_RNN "これ以上天月砲に一歩も近づかないでください。"</v>
      </c>
      <c r="I14" s="1" t="str">
        <f t="shared" ca="1" si="5"/>
        <v>$EnemyID_03 CS_RNN "Step away from the Lunar Cannon!"</v>
      </c>
      <c r="J14" s="1" t="b">
        <f t="shared" si="1"/>
        <v>0</v>
      </c>
      <c r="K14" s="1">
        <f>IF(J14=0,0,IF(J14,MATCH(C14,顺序!$B$2:$B$8,0),MATCH(C14,顺序!$D$2:$D$5,0)))</f>
        <v>3</v>
      </c>
      <c r="L14" s="1" t="str">
        <f t="shared" si="2"/>
        <v>$EnemyID_</v>
      </c>
      <c r="M14" s="1" t="str">
        <f t="shared" si="3"/>
        <v>03</v>
      </c>
      <c r="N14" s="1" t="str">
        <f t="shared" si="4"/>
        <v>$EnemyID_03</v>
      </c>
      <c r="O14" s="1" t="str">
        <f ca="1">IF(ISBLANK(B14),,IF(J14,"CS_L","CS_R"))&amp;IF(ISBLANK(B14),,IF(J14,IF(LOOKUP(K14,顺序!$A$2:$A$23,顺序!$C$2:$C$8),"FN","NN"),IF(LOOKUP(K14,顺序!$A$2:$A$36,顺序!$E$2:$E$5),"NF","NN")))</f>
        <v>CS_RNN</v>
      </c>
    </row>
    <row r="15" spans="1:15">
      <c r="B15" s="1">
        <v>1</v>
      </c>
      <c r="C15" s="1" t="s">
        <v>10</v>
      </c>
      <c r="D15" s="1" t="s">
        <v>104</v>
      </c>
      <c r="E15" s="1" t="s">
        <v>187</v>
      </c>
      <c r="G15" s="1" t="str">
        <f t="shared" ca="1" si="0"/>
        <v>$PlayerID_01 CS_LNN "（わたしもそう思う。）"</v>
      </c>
      <c r="I15" s="1" t="str">
        <f t="shared" ca="1" si="5"/>
        <v>$PlayerID_01 CS_LNN "(Same sense.)"</v>
      </c>
      <c r="J15" s="1" t="b">
        <f t="shared" si="1"/>
        <v>1</v>
      </c>
      <c r="K15" s="1">
        <f>IF(J15=0,0,IF(J15,MATCH(C15,顺序!$B$2:$B$8,0),MATCH(C15,顺序!$D$2:$D$5,0)))</f>
        <v>1</v>
      </c>
      <c r="L15" s="1" t="str">
        <f t="shared" si="2"/>
        <v>$PlayerID_</v>
      </c>
      <c r="M15" s="1" t="str">
        <f t="shared" si="3"/>
        <v>01</v>
      </c>
      <c r="N15" s="1" t="str">
        <f t="shared" si="4"/>
        <v>$PlayerID_01</v>
      </c>
      <c r="O15" s="1" t="str">
        <f ca="1">IF(ISBLANK(B15),,IF(J15,"CS_L","CS_R"))&amp;IF(ISBLANK(B15),,IF(J15,IF(LOOKUP(K15,顺序!$A$2:$A$23,顺序!$C$2:$C$8),"FN","NN"),IF(LOOKUP(K15,顺序!$A$2:$A$36,顺序!$E$2:$E$5),"NF","NN")))</f>
        <v>CS_LNN</v>
      </c>
    </row>
    <row r="16" spans="1:15">
      <c r="G16" s="1" t="str">
        <f t="shared" si="0"/>
        <v/>
      </c>
      <c r="I16" s="1" t="str">
        <f t="shared" si="5"/>
        <v/>
      </c>
      <c r="J16" s="1">
        <f t="shared" si="1"/>
        <v>0</v>
      </c>
      <c r="K16" s="1">
        <f>IF(J16=0,0,IF(J16,MATCH(C16,顺序!$B$2:$B$8,0),MATCH(C16,顺序!$D$2:$D$5,0)))</f>
        <v>0</v>
      </c>
      <c r="L16" s="1">
        <f t="shared" si="2"/>
        <v>0</v>
      </c>
      <c r="M16" s="1">
        <f t="shared" si="3"/>
        <v>0</v>
      </c>
      <c r="N16" s="1">
        <f t="shared" si="4"/>
        <v>0</v>
      </c>
      <c r="O16" s="1" t="str">
        <f>IF(ISBLANK(B16),,IF(J16,"CS_L","CS_R"))&amp;IF(ISBLANK(B16),,IF(J16,IF(LOOKUP(K16,顺序!$A$2:$A$23,顺序!$C$2:$C$8),"FN","NN"),IF(LOOKUP(K16,顺序!$A$2:$A$36,顺序!$E$2:$E$5),"NF","NN")))</f>
        <v/>
      </c>
    </row>
    <row r="17" spans="1:15">
      <c r="A17" s="1" t="s">
        <v>90</v>
      </c>
      <c r="G17" s="1" t="str">
        <f>IF(J17&lt;&gt;0,N17&amp;" "&amp;O17&amp;" "&amp;""""&amp;D17&amp;"""","")</f>
        <v/>
      </c>
      <c r="I17" s="1" t="str">
        <f>IF(J17&lt;&gt;0,N17&amp;" "&amp;O17&amp;" "&amp;""""&amp;E17&amp;"""","")</f>
        <v/>
      </c>
      <c r="J17" s="1">
        <f>IF(ISBLANK(B17),,B17&gt;0)</f>
        <v>0</v>
      </c>
      <c r="K17" s="1">
        <f>IF(J17=0,0,IF(J17,MATCH(C17,顺序!$B$2:$B$8,0),MATCH(C17,顺序!$D$2:$D$5,0)))</f>
        <v>0</v>
      </c>
      <c r="L17" s="1">
        <f>IF(J17&lt;&gt;0,IF(J17,"$PlayerID_","$EnemyID_"),0)</f>
        <v>0</v>
      </c>
      <c r="M17" s="1">
        <f>IF(J17&lt;&gt;0,IF(K17&lt;10,"0"&amp;K17,K17),0)</f>
        <v>0</v>
      </c>
      <c r="N17" s="1">
        <f>IF(J17&lt;&gt;0,L17&amp;M17,0)</f>
        <v>0</v>
      </c>
      <c r="O17" s="1" t="str">
        <f>IF(ISBLANK(B17),,IF(J17,"CS_L","CS_R"))&amp;IF(ISBLANK(B17),,IF(J17,IF(LOOKUP(K17,顺序!$A$2:$A$23,顺序!$C$2:$C$8),"FN","NN"),IF(LOOKUP(K17,顺序!$A$2:$A$36,顺序!$E$2:$E$5),"NF","NN")))</f>
        <v/>
      </c>
    </row>
    <row r="18" spans="1:15">
      <c r="A18" s="1" t="s">
        <v>94</v>
      </c>
      <c r="B18" s="1">
        <v>1</v>
      </c>
      <c r="C18" s="1" t="s">
        <v>5</v>
      </c>
      <c r="D18" s="1" t="s">
        <v>113</v>
      </c>
      <c r="E18" s="1" t="s">
        <v>182</v>
      </c>
      <c r="G18" s="1" t="str">
        <f ca="1">IF(J18&lt;&gt;0,N18&amp;" "&amp;O18&amp;" "&amp;""""&amp;D18&amp;"""","")</f>
        <v>$PlayerID_03 CS_LNN "あれは天月砲か…。随分と大きいな。"</v>
      </c>
      <c r="I18" s="1" t="str">
        <f ca="1">IF(J18&lt;&gt;0,N18&amp;" "&amp;O18&amp;" "&amp;""""&amp;E18&amp;"""","")</f>
        <v>$PlayerID_03 CS_LNN "Great Lunar Cannon!"</v>
      </c>
      <c r="J18" s="1" t="b">
        <f>IF(ISBLANK(B18),,B18&gt;0)</f>
        <v>1</v>
      </c>
      <c r="K18" s="1">
        <f>IF(J18=0,0,IF(J18,MATCH(C18,顺序!$B$2:$B$8,0),MATCH(C18,顺序!$D$2:$D$5,0)))</f>
        <v>3</v>
      </c>
      <c r="L18" s="1" t="str">
        <f>IF(J18&lt;&gt;0,IF(J18,"$PlayerID_","$EnemyID_"),0)</f>
        <v>$PlayerID_</v>
      </c>
      <c r="M18" s="1" t="str">
        <f>IF(J18&lt;&gt;0,IF(K18&lt;10,"0"&amp;K18,K18),0)</f>
        <v>03</v>
      </c>
      <c r="N18" s="1" t="str">
        <f>IF(J18&lt;&gt;0,L18&amp;M18,0)</f>
        <v>$PlayerID_03</v>
      </c>
      <c r="O18" s="1" t="str">
        <f ca="1">IF(ISBLANK(B18),,IF(J18,"CS_L","CS_R"))&amp;IF(ISBLANK(B18),,IF(J18,IF(LOOKUP(K18,顺序!$A$2:$A$23,顺序!$C$2:$C$8),"FN","NN"),IF(LOOKUP(K18,顺序!$A$2:$A$36,顺序!$E$2:$E$5),"NF","NN")))</f>
        <v>CS_LNN</v>
      </c>
    </row>
    <row r="19" spans="1:15">
      <c r="A19" s="1" t="s">
        <v>5</v>
      </c>
      <c r="B19" s="1">
        <v>1</v>
      </c>
      <c r="C19" s="1" t="s">
        <v>9</v>
      </c>
      <c r="D19" s="1" t="s">
        <v>114</v>
      </c>
      <c r="E19" s="1" t="s">
        <v>209</v>
      </c>
      <c r="G19" s="1" t="str">
        <f ca="1">IF(J19&lt;&gt;0,N19&amp;" "&amp;O19&amp;" "&amp;""""&amp;D19&amp;"""","")</f>
        <v>$PlayerID_07 CS_LNN "世界を滅ぼすほどの威力か。"</v>
      </c>
      <c r="I19" s="1" t="str">
        <f ca="1">IF(J19&lt;&gt;0,N19&amp;" "&amp;O19&amp;" "&amp;""""&amp;E19&amp;"""","")</f>
        <v>$PlayerID_07 CS_LNN "Its power can destroy the world."</v>
      </c>
      <c r="J19" s="1" t="b">
        <f>IF(ISBLANK(B19),,B19&gt;0)</f>
        <v>1</v>
      </c>
      <c r="K19" s="1">
        <f>IF(J19=0,0,IF(J19,MATCH(C19,顺序!$B$2:$B$8,0),MATCH(C19,顺序!$D$2:$D$5,0)))</f>
        <v>7</v>
      </c>
      <c r="L19" s="1" t="str">
        <f>IF(J19&lt;&gt;0,IF(J19,"$PlayerID_","$EnemyID_"),0)</f>
        <v>$PlayerID_</v>
      </c>
      <c r="M19" s="1" t="str">
        <f>IF(J19&lt;&gt;0,IF(K19&lt;10,"0"&amp;K19,K19),0)</f>
        <v>07</v>
      </c>
      <c r="N19" s="1" t="str">
        <f>IF(J19&lt;&gt;0,L19&amp;M19,0)</f>
        <v>$PlayerID_07</v>
      </c>
      <c r="O19" s="1" t="str">
        <f ca="1">IF(ISBLANK(B19),,IF(J19,"CS_L","CS_R"))&amp;IF(ISBLANK(B19),,IF(J19,IF(LOOKUP(K19,顺序!$A$2:$A$23,顺序!$C$2:$C$8),"FN","NN"),IF(LOOKUP(K19,顺序!$A$2:$A$36,顺序!$E$2:$E$5),"NF","NN")))</f>
        <v>CS_LNN</v>
      </c>
    </row>
    <row r="20" spans="1:15">
      <c r="A20" s="1" t="s">
        <v>9</v>
      </c>
      <c r="B20" s="1">
        <v>0</v>
      </c>
      <c r="C20" s="1" t="s">
        <v>94</v>
      </c>
      <c r="D20" s="1" t="s">
        <v>115</v>
      </c>
      <c r="E20" s="1" t="s">
        <v>210</v>
      </c>
      <c r="G20" s="1" t="str">
        <f ca="1">IF(J20&lt;&gt;0,N20&amp;" "&amp;O20&amp;" "&amp;""""&amp;D20&amp;"""","")</f>
        <v>$EnemyID_03 CS_RNN "一般観客は退却してください。"</v>
      </c>
      <c r="I20" s="1" t="str">
        <f ca="1">IF(J20&lt;&gt;0,N20&amp;" "&amp;O20&amp;" "&amp;""""&amp;E20&amp;"""","")</f>
        <v>$EnemyID_03 CS_RNN "You are too dangerous to get closeto it."</v>
      </c>
      <c r="J20" s="1" t="b">
        <f>IF(ISBLANK(B20),,B20&gt;0)</f>
        <v>0</v>
      </c>
      <c r="K20" s="1">
        <f>IF(J20=0,0,IF(J20,MATCH(C20,顺序!$B$2:$B$8,0),MATCH(C20,顺序!$D$2:$D$5,0)))</f>
        <v>3</v>
      </c>
      <c r="L20" s="1" t="str">
        <f>IF(J20&lt;&gt;0,IF(J20,"$PlayerID_","$EnemyID_"),0)</f>
        <v>$EnemyID_</v>
      </c>
      <c r="M20" s="1" t="str">
        <f>IF(J20&lt;&gt;0,IF(K20&lt;10,"0"&amp;K20,K20),0)</f>
        <v>03</v>
      </c>
      <c r="N20" s="1" t="str">
        <f>IF(J20&lt;&gt;0,L20&amp;M20,0)</f>
        <v>$EnemyID_03</v>
      </c>
      <c r="O20" s="1" t="str">
        <f ca="1">IF(ISBLANK(B20),,IF(J20,"CS_L","CS_R"))&amp;IF(ISBLANK(B20),,IF(J20,IF(LOOKUP(K20,顺序!$A$2:$A$23,顺序!$C$2:$C$8),"FN","NN"),IF(LOOKUP(K20,顺序!$A$2:$A$36,顺序!$E$2:$E$5),"NF","NN")))</f>
        <v>CS_RNN</v>
      </c>
    </row>
    <row r="21" spans="1:15">
      <c r="B21" s="1">
        <v>1</v>
      </c>
      <c r="C21" s="1" t="s">
        <v>5</v>
      </c>
      <c r="D21" s="1" t="s">
        <v>116</v>
      </c>
      <c r="E21" s="1" t="s">
        <v>183</v>
      </c>
      <c r="G21" s="1" t="str">
        <f ca="1">IF(J21&lt;&gt;0,N21&amp;" "&amp;O21&amp;" "&amp;""""&amp;D21&amp;"""","")</f>
        <v>$PlayerID_03 CS_LNN "なんか機嫌悪いいんだね。"</v>
      </c>
      <c r="I21" s="1" t="str">
        <f ca="1">IF(J21&lt;&gt;0,N21&amp;" "&amp;O21&amp;" "&amp;""""&amp;E21&amp;"""","")</f>
        <v>$PlayerID_03 CS_LNN "Glad to make you unhappy."</v>
      </c>
      <c r="J21" s="1" t="b">
        <f>IF(ISBLANK(B21),,B21&gt;0)</f>
        <v>1</v>
      </c>
      <c r="K21" s="1">
        <f>IF(J21=0,0,IF(J21,MATCH(C21,顺序!$B$2:$B$8,0),MATCH(C21,顺序!$D$2:$D$5,0)))</f>
        <v>3</v>
      </c>
      <c r="L21" s="1" t="str">
        <f>IF(J21&lt;&gt;0,IF(J21,"$PlayerID_","$EnemyID_"),0)</f>
        <v>$PlayerID_</v>
      </c>
      <c r="M21" s="1" t="str">
        <f>IF(J21&lt;&gt;0,IF(K21&lt;10,"0"&amp;K21,K21),0)</f>
        <v>03</v>
      </c>
      <c r="N21" s="1" t="str">
        <f>IF(J21&lt;&gt;0,L21&amp;M21,0)</f>
        <v>$PlayerID_03</v>
      </c>
      <c r="O21" s="1" t="str">
        <f ca="1">IF(ISBLANK(B21),,IF(J21,"CS_L","CS_R"))&amp;IF(ISBLANK(B21),,IF(J21,IF(LOOKUP(K21,顺序!$A$2:$A$23,顺序!$C$2:$C$8),"FN","NN"),IF(LOOKUP(K21,顺序!$A$2:$A$36,顺序!$E$2:$E$5),"NF","NN")))</f>
        <v>CS_LNN</v>
      </c>
    </row>
    <row r="22" spans="1:15">
      <c r="B22" s="1">
        <v>0</v>
      </c>
      <c r="C22" s="1" t="s">
        <v>94</v>
      </c>
      <c r="D22" s="1" t="s">
        <v>97</v>
      </c>
      <c r="E22" s="1" t="s">
        <v>203</v>
      </c>
      <c r="G22" s="1" t="str">
        <f ca="1">IF(J22&lt;&gt;0,N22&amp;" "&amp;O22&amp;" "&amp;""""&amp;D22&amp;"""","")</f>
        <v>$EnemyID_03 CS_RNN "異世界を発見した今、この月と地上の平衡を守るために、異世界人を退治するのが一番優先だと思います。"</v>
      </c>
      <c r="I22" s="1" t="str">
        <f ca="1">IF(J22&lt;&gt;0,N22&amp;" "&amp;O22&amp;" "&amp;""""&amp;E22&amp;"""","")</f>
        <v>$EnemyID_03 CS_RNN "All we should do is to prevent theinvasion of the aliens."</v>
      </c>
      <c r="J22" s="1" t="b">
        <f>IF(ISBLANK(B22),,B22&gt;0)</f>
        <v>0</v>
      </c>
      <c r="K22" s="1">
        <f>IF(J22=0,0,IF(J22,MATCH(C22,顺序!$B$2:$B$8,0),MATCH(C22,顺序!$D$2:$D$5,0)))</f>
        <v>3</v>
      </c>
      <c r="L22" s="1" t="str">
        <f>IF(J22&lt;&gt;0,IF(J22,"$PlayerID_","$EnemyID_"),0)</f>
        <v>$EnemyID_</v>
      </c>
      <c r="M22" s="1" t="str">
        <f>IF(J22&lt;&gt;0,IF(K22&lt;10,"0"&amp;K22,K22),0)</f>
        <v>03</v>
      </c>
      <c r="N22" s="1" t="str">
        <f>IF(J22&lt;&gt;0,L22&amp;M22,0)</f>
        <v>$EnemyID_03</v>
      </c>
      <c r="O22" s="1" t="str">
        <f ca="1">IF(ISBLANK(B22),,IF(J22,"CS_L","CS_R"))&amp;IF(ISBLANK(B22),,IF(J22,IF(LOOKUP(K22,顺序!$A$2:$A$23,顺序!$C$2:$C$8),"FN","NN"),IF(LOOKUP(K22,顺序!$A$2:$A$36,顺序!$E$2:$E$5),"NF","NN")))</f>
        <v>CS_RNN</v>
      </c>
    </row>
    <row r="23" spans="1:15">
      <c r="B23" s="1">
        <v>1</v>
      </c>
      <c r="C23" s="1" t="s">
        <v>9</v>
      </c>
      <c r="D23" s="1" t="s">
        <v>117</v>
      </c>
      <c r="E23" s="1" t="s">
        <v>211</v>
      </c>
      <c r="G23" s="1" t="str">
        <f ca="1">IF(J23&lt;&gt;0,N23&amp;" "&amp;O23&amp;" "&amp;""""&amp;D23&amp;"""","")</f>
        <v>$PlayerID_07 CS_LNN "姫は…操られた？"</v>
      </c>
      <c r="I23" s="1" t="str">
        <f ca="1">IF(J23&lt;&gt;0,N23&amp;" "&amp;O23&amp;" "&amp;""""&amp;E23&amp;"""","")</f>
        <v>$PlayerID_07 CS_LNN "She is just a dummy controlled by others."</v>
      </c>
      <c r="J23" s="1" t="b">
        <f>IF(ISBLANK(B23),,B23&gt;0)</f>
        <v>1</v>
      </c>
      <c r="K23" s="1">
        <f>IF(J23=0,0,IF(J23,MATCH(C23,顺序!$B$2:$B$8,0),MATCH(C23,顺序!$D$2:$D$5,0)))</f>
        <v>7</v>
      </c>
      <c r="L23" s="1" t="str">
        <f>IF(J23&lt;&gt;0,IF(J23,"$PlayerID_","$EnemyID_"),0)</f>
        <v>$PlayerID_</v>
      </c>
      <c r="M23" s="1" t="str">
        <f>IF(J23&lt;&gt;0,IF(K23&lt;10,"0"&amp;K23,K23),0)</f>
        <v>07</v>
      </c>
      <c r="N23" s="1" t="str">
        <f>IF(J23&lt;&gt;0,L23&amp;M23,0)</f>
        <v>$PlayerID_07</v>
      </c>
      <c r="O23" s="1" t="str">
        <f ca="1">IF(ISBLANK(B23),,IF(J23,"CS_L","CS_R"))&amp;IF(ISBLANK(B23),,IF(J23,IF(LOOKUP(K23,顺序!$A$2:$A$23,顺序!$C$2:$C$8),"FN","NN"),IF(LOOKUP(K23,顺序!$A$2:$A$36,顺序!$E$2:$E$5),"NF","NN")))</f>
        <v>CS_LNN</v>
      </c>
    </row>
    <row r="24" spans="1:15">
      <c r="B24" s="1">
        <v>0</v>
      </c>
      <c r="C24" s="1" t="s">
        <v>94</v>
      </c>
      <c r="D24" s="1" t="s">
        <v>98</v>
      </c>
      <c r="E24" s="1" t="s">
        <v>212</v>
      </c>
      <c r="G24" s="1" t="str">
        <f ca="1">IF(J24&lt;&gt;0,N24&amp;" "&amp;O24&amp;" "&amp;""""&amp;D24&amp;"""","")</f>
        <v>$EnemyID_03 CS_RNN "これ以上天月砲に一歩も近づかないでください。"</v>
      </c>
      <c r="I24" s="1" t="str">
        <f ca="1">IF(J24&lt;&gt;0,N24&amp;" "&amp;O24&amp;" "&amp;""""&amp;E24&amp;"""","")</f>
        <v>$EnemyID_03 CS_RNN "Step away from the Lunar Cannon!"</v>
      </c>
      <c r="J24" s="1" t="b">
        <f>IF(ISBLANK(B24),,B24&gt;0)</f>
        <v>0</v>
      </c>
      <c r="K24" s="1">
        <f>IF(J24=0,0,IF(J24,MATCH(C24,顺序!$B$2:$B$8,0),MATCH(C24,顺序!$D$2:$D$5,0)))</f>
        <v>3</v>
      </c>
      <c r="L24" s="1" t="str">
        <f>IF(J24&lt;&gt;0,IF(J24,"$PlayerID_","$EnemyID_"),0)</f>
        <v>$EnemyID_</v>
      </c>
      <c r="M24" s="1" t="str">
        <f>IF(J24&lt;&gt;0,IF(K24&lt;10,"0"&amp;K24,K24),0)</f>
        <v>03</v>
      </c>
      <c r="N24" s="1" t="str">
        <f>IF(J24&lt;&gt;0,L24&amp;M24,0)</f>
        <v>$EnemyID_03</v>
      </c>
      <c r="O24" s="1" t="str">
        <f ca="1">IF(ISBLANK(B24),,IF(J24,"CS_L","CS_R"))&amp;IF(ISBLANK(B24),,IF(J24,IF(LOOKUP(K24,顺序!$A$2:$A$23,顺序!$C$2:$C$8),"FN","NN"),IF(LOOKUP(K24,顺序!$A$2:$A$36,顺序!$E$2:$E$5),"NF","NN")))</f>
        <v>CS_RNN</v>
      </c>
    </row>
    <row r="25" spans="1:15">
      <c r="B25" s="1">
        <v>1</v>
      </c>
      <c r="C25" s="1" t="s">
        <v>9</v>
      </c>
      <c r="D25" s="1" t="s">
        <v>118</v>
      </c>
      <c r="E25" s="1" t="s">
        <v>184</v>
      </c>
      <c r="G25" s="1" t="str">
        <f ca="1">IF(J25&lt;&gt;0,N25&amp;" "&amp;O25&amp;" "&amp;""""&amp;D25&amp;"""","")</f>
        <v>$PlayerID_07 CS_LNN "面倒なことに巻き込んだね…。"</v>
      </c>
      <c r="I25" s="1" t="str">
        <f ca="1">IF(J25&lt;&gt;0,N25&amp;" "&amp;O25&amp;" "&amp;""""&amp;E25&amp;"""","")</f>
        <v>$PlayerID_07 CS_LNN "Awful."</v>
      </c>
      <c r="J25" s="1" t="b">
        <f>IF(ISBLANK(B25),,B25&gt;0)</f>
        <v>1</v>
      </c>
      <c r="K25" s="1">
        <f>IF(J25=0,0,IF(J25,MATCH(C25,顺序!$B$2:$B$8,0),MATCH(C25,顺序!$D$2:$D$5,0)))</f>
        <v>7</v>
      </c>
      <c r="L25" s="1" t="str">
        <f>IF(J25&lt;&gt;0,IF(J25,"$PlayerID_","$EnemyID_"),0)</f>
        <v>$PlayerID_</v>
      </c>
      <c r="M25" s="1" t="str">
        <f>IF(J25&lt;&gt;0,IF(K25&lt;10,"0"&amp;K25,K25),0)</f>
        <v>07</v>
      </c>
      <c r="N25" s="1" t="str">
        <f>IF(J25&lt;&gt;0,L25&amp;M25,0)</f>
        <v>$PlayerID_07</v>
      </c>
      <c r="O25" s="1" t="str">
        <f ca="1">IF(ISBLANK(B25),,IF(J25,"CS_L","CS_R"))&amp;IF(ISBLANK(B25),,IF(J25,IF(LOOKUP(K25,顺序!$A$2:$A$23,顺序!$C$2:$C$8),"FN","NN"),IF(LOOKUP(K25,顺序!$A$2:$A$36,顺序!$E$2:$E$5),"NF","NN")))</f>
        <v>CS_LNN</v>
      </c>
    </row>
    <row r="26" spans="1:15">
      <c r="I26" s="1" t="str">
        <f>IF(J26&lt;&gt;0,N26&amp;" "&amp;O26&amp;" "&amp;""""&amp;E26&amp;"""","")</f>
        <v/>
      </c>
    </row>
    <row r="27" spans="1:15">
      <c r="A27" s="1" t="s">
        <v>91</v>
      </c>
      <c r="G27" s="1" t="str">
        <f t="shared" si="0"/>
        <v/>
      </c>
      <c r="I27" s="1" t="str">
        <f t="shared" si="5"/>
        <v/>
      </c>
      <c r="J27" s="1">
        <f t="shared" si="1"/>
        <v>0</v>
      </c>
      <c r="K27" s="1">
        <f>IF(J27=0,0,IF(J27,MATCH(C27,顺序!$B$2:$B$8,0),MATCH(C27,顺序!$D$2:$D$5,0)))</f>
        <v>0</v>
      </c>
      <c r="L27" s="1">
        <f t="shared" si="2"/>
        <v>0</v>
      </c>
      <c r="M27" s="1">
        <f t="shared" si="3"/>
        <v>0</v>
      </c>
      <c r="N27" s="1">
        <f t="shared" si="4"/>
        <v>0</v>
      </c>
      <c r="O27" s="1" t="str">
        <f>IF(ISBLANK(B27),,IF(J27,"CS_L","CS_R"))&amp;IF(ISBLANK(B27),,IF(J27,IF(LOOKUP(K27,顺序!$A$2:$A$23,顺序!$C$2:$C$8),"FN","NN"),IF(LOOKUP(K27,顺序!$A$2:$A$36,顺序!$E$2:$E$5),"NF","NN")))</f>
        <v/>
      </c>
    </row>
    <row r="28" spans="1:15">
      <c r="A28" s="1" t="s">
        <v>94</v>
      </c>
      <c r="B28" s="1">
        <v>0</v>
      </c>
      <c r="C28" s="1" t="s">
        <v>94</v>
      </c>
      <c r="D28" s="1" t="s">
        <v>105</v>
      </c>
      <c r="E28" s="1" t="s">
        <v>213</v>
      </c>
      <c r="G28" s="1" t="str">
        <f t="shared" ca="1" si="0"/>
        <v>$EnemyID_03 CS_RNN "博麗霊夢よ、いらっしゃい。"</v>
      </c>
      <c r="I28" s="1" t="str">
        <f t="shared" ca="1" si="5"/>
        <v>$EnemyID_03 CS_RNN "Welcome my friend, Hakurei Reimu."</v>
      </c>
      <c r="J28" s="1" t="b">
        <f t="shared" si="1"/>
        <v>0</v>
      </c>
      <c r="K28" s="1">
        <f>IF(J28=0,0,IF(J28,MATCH(C28,顺序!$B$2:$B$8,0),MATCH(C28,顺序!$D$2:$D$5,0)))</f>
        <v>3</v>
      </c>
      <c r="L28" s="1" t="str">
        <f t="shared" si="2"/>
        <v>$EnemyID_</v>
      </c>
      <c r="M28" s="1" t="str">
        <f t="shared" si="3"/>
        <v>03</v>
      </c>
      <c r="N28" s="1" t="str">
        <f t="shared" si="4"/>
        <v>$EnemyID_03</v>
      </c>
      <c r="O28" s="1" t="str">
        <f ca="1">IF(ISBLANK(B28),,IF(J28,"CS_L","CS_R"))&amp;IF(ISBLANK(B28),,IF(J28,IF(LOOKUP(K28,顺序!$A$2:$A$23,顺序!$C$2:$C$8),"FN","NN"),IF(LOOKUP(K28,顺序!$A$2:$A$36,顺序!$E$2:$E$5),"NF","NN")))</f>
        <v>CS_RNN</v>
      </c>
    </row>
    <row r="29" spans="1:15">
      <c r="A29" s="1" t="s">
        <v>10</v>
      </c>
      <c r="B29" s="1">
        <v>1</v>
      </c>
      <c r="C29" s="1" t="s">
        <v>10</v>
      </c>
      <c r="D29" s="1" t="s">
        <v>106</v>
      </c>
      <c r="E29" s="1" t="s">
        <v>214</v>
      </c>
      <c r="G29" s="1" t="str">
        <f t="shared" ca="1" si="0"/>
        <v>$PlayerID_01 CS_LNN "いつの間にやっと姫っぽくなってるんだ？"</v>
      </c>
      <c r="I29" s="1" t="str">
        <f t="shared" ca="1" si="5"/>
        <v>$PlayerID_01 CS_LNN "Sounds like a real princess."</v>
      </c>
      <c r="J29" s="1" t="b">
        <f t="shared" si="1"/>
        <v>1</v>
      </c>
      <c r="K29" s="1">
        <f>IF(J29=0,0,IF(J29,MATCH(C29,顺序!$B$2:$B$8,0),MATCH(C29,顺序!$D$2:$D$5,0)))</f>
        <v>1</v>
      </c>
      <c r="L29" s="1" t="str">
        <f t="shared" si="2"/>
        <v>$PlayerID_</v>
      </c>
      <c r="M29" s="1" t="str">
        <f t="shared" si="3"/>
        <v>01</v>
      </c>
      <c r="N29" s="1" t="str">
        <f t="shared" si="4"/>
        <v>$PlayerID_01</v>
      </c>
      <c r="O29" s="1" t="str">
        <f ca="1">IF(ISBLANK(B29),,IF(J29,"CS_L","CS_R"))&amp;IF(ISBLANK(B29),,IF(J29,IF(LOOKUP(K29,顺序!$A$2:$A$23,顺序!$C$2:$C$8),"FN","NN"),IF(LOOKUP(K29,顺序!$A$2:$A$36,顺序!$E$2:$E$5),"NF","NN")))</f>
        <v>CS_LNN</v>
      </c>
    </row>
    <row r="30" spans="1:15">
      <c r="B30" s="1">
        <v>0</v>
      </c>
      <c r="C30" s="1" t="s">
        <v>94</v>
      </c>
      <c r="D30" s="1" t="s">
        <v>97</v>
      </c>
      <c r="E30" s="1" t="s">
        <v>203</v>
      </c>
      <c r="G30" s="1" t="str">
        <f t="shared" ca="1" si="0"/>
        <v>$EnemyID_03 CS_RNN "異世界を発見した今、この月と地上の平衡を守るために、異世界人を退治するのが一番優先だと思います。"</v>
      </c>
      <c r="I30" s="1" t="str">
        <f t="shared" ca="1" si="5"/>
        <v>$EnemyID_03 CS_RNN "All we should do is to prevent theinvasion of the aliens."</v>
      </c>
      <c r="J30" s="1" t="b">
        <f t="shared" si="1"/>
        <v>0</v>
      </c>
      <c r="K30" s="1">
        <f>IF(J30=0,0,IF(J30,MATCH(C30,顺序!$B$2:$B$8,0),MATCH(C30,顺序!$D$2:$D$5,0)))</f>
        <v>3</v>
      </c>
      <c r="L30" s="1" t="str">
        <f t="shared" si="2"/>
        <v>$EnemyID_</v>
      </c>
      <c r="M30" s="1" t="str">
        <f t="shared" si="3"/>
        <v>03</v>
      </c>
      <c r="N30" s="1" t="str">
        <f t="shared" si="4"/>
        <v>$EnemyID_03</v>
      </c>
      <c r="O30" s="1" t="str">
        <f ca="1">IF(ISBLANK(B30),,IF(J30,"CS_L","CS_R"))&amp;IF(ISBLANK(B30),,IF(J30,IF(LOOKUP(K30,顺序!$A$2:$A$23,顺序!$C$2:$C$8),"FN","NN"),IF(LOOKUP(K30,顺序!$A$2:$A$36,顺序!$E$2:$E$5),"NF","NN")))</f>
        <v>CS_RNN</v>
      </c>
    </row>
    <row r="31" spans="1:15">
      <c r="B31" s="1">
        <v>1</v>
      </c>
      <c r="C31" s="1" t="s">
        <v>10</v>
      </c>
      <c r="D31" s="1" t="s">
        <v>107</v>
      </c>
      <c r="E31" s="1" t="s">
        <v>177</v>
      </c>
      <c r="G31" s="1" t="str">
        <f t="shared" ca="1" si="0"/>
        <v>$PlayerID_01 CS_LNN "え？今一瞬目が変わってない？"</v>
      </c>
      <c r="I31" s="1" t="str">
        <f t="shared" ca="1" si="5"/>
        <v>$PlayerID_01 CS_LNN "Did your smile change just now?"</v>
      </c>
      <c r="J31" s="1" t="b">
        <f t="shared" si="1"/>
        <v>1</v>
      </c>
      <c r="K31" s="1">
        <f>IF(J31=0,0,IF(J31,MATCH(C31,顺序!$B$2:$B$8,0),MATCH(C31,顺序!$D$2:$D$5,0)))</f>
        <v>1</v>
      </c>
      <c r="L31" s="1" t="str">
        <f t="shared" si="2"/>
        <v>$PlayerID_</v>
      </c>
      <c r="M31" s="1" t="str">
        <f t="shared" si="3"/>
        <v>01</v>
      </c>
      <c r="N31" s="1" t="str">
        <f t="shared" si="4"/>
        <v>$PlayerID_01</v>
      </c>
      <c r="O31" s="1" t="str">
        <f ca="1">IF(ISBLANK(B31),,IF(J31,"CS_L","CS_R"))&amp;IF(ISBLANK(B31),,IF(J31,IF(LOOKUP(K31,顺序!$A$2:$A$23,顺序!$C$2:$C$8),"FN","NN"),IF(LOOKUP(K31,顺序!$A$2:$A$36,顺序!$E$2:$E$5),"NF","NN")))</f>
        <v>CS_LNN</v>
      </c>
    </row>
    <row r="32" spans="1:15">
      <c r="B32" s="1">
        <v>0</v>
      </c>
      <c r="C32" s="1" t="s">
        <v>94</v>
      </c>
      <c r="D32" s="1" t="s">
        <v>98</v>
      </c>
      <c r="E32" s="1" t="s">
        <v>204</v>
      </c>
      <c r="G32" s="1" t="str">
        <f t="shared" ca="1" si="0"/>
        <v>$EnemyID_03 CS_RNN "これ以上天月砲に一歩も近づかないでください。"</v>
      </c>
      <c r="I32" s="1" t="str">
        <f t="shared" ca="1" si="5"/>
        <v>$EnemyID_03 CS_RNN "Step away from the Lunar Cannon!"</v>
      </c>
      <c r="J32" s="1" t="b">
        <f t="shared" si="1"/>
        <v>0</v>
      </c>
      <c r="K32" s="1">
        <f>IF(J32=0,0,IF(J32,MATCH(C32,顺序!$B$2:$B$8,0),MATCH(C32,顺序!$D$2:$D$5,0)))</f>
        <v>3</v>
      </c>
      <c r="L32" s="1" t="str">
        <f t="shared" si="2"/>
        <v>$EnemyID_</v>
      </c>
      <c r="M32" s="1" t="str">
        <f t="shared" si="3"/>
        <v>03</v>
      </c>
      <c r="N32" s="1" t="str">
        <f t="shared" si="4"/>
        <v>$EnemyID_03</v>
      </c>
      <c r="O32" s="1" t="str">
        <f ca="1">IF(ISBLANK(B32),,IF(J32,"CS_L","CS_R"))&amp;IF(ISBLANK(B32),,IF(J32,IF(LOOKUP(K32,顺序!$A$2:$A$23,顺序!$C$2:$C$8),"FN","NN"),IF(LOOKUP(K32,顺序!$A$2:$A$36,顺序!$E$2:$E$5),"NF","NN")))</f>
        <v>CS_RNN</v>
      </c>
    </row>
    <row r="33" spans="1:15">
      <c r="B33" s="1">
        <v>1</v>
      </c>
      <c r="C33" s="1" t="s">
        <v>10</v>
      </c>
      <c r="D33" s="1" t="s">
        <v>108</v>
      </c>
      <c r="E33" s="1" t="s">
        <v>178</v>
      </c>
      <c r="G33" s="1" t="str">
        <f t="shared" ca="1" si="0"/>
        <v>$PlayerID_01 CS_LNN "…なんか変だね。"</v>
      </c>
      <c r="I33" s="1" t="str">
        <f t="shared" ca="1" si="5"/>
        <v>$PlayerID_01 CS_LNN "Something weird… "</v>
      </c>
      <c r="J33" s="1" t="b">
        <f t="shared" si="1"/>
        <v>1</v>
      </c>
      <c r="K33" s="1">
        <f>IF(J33=0,0,IF(J33,MATCH(C33,顺序!$B$2:$B$8,0),MATCH(C33,顺序!$D$2:$D$5,0)))</f>
        <v>1</v>
      </c>
      <c r="L33" s="1" t="str">
        <f t="shared" si="2"/>
        <v>$PlayerID_</v>
      </c>
      <c r="M33" s="1" t="str">
        <f t="shared" si="3"/>
        <v>01</v>
      </c>
      <c r="N33" s="1" t="str">
        <f t="shared" si="4"/>
        <v>$PlayerID_01</v>
      </c>
      <c r="O33" s="1" t="str">
        <f ca="1">IF(ISBLANK(B33),,IF(J33,"CS_L","CS_R"))&amp;IF(ISBLANK(B33),,IF(J33,IF(LOOKUP(K33,顺序!$A$2:$A$23,顺序!$C$2:$C$8),"FN","NN"),IF(LOOKUP(K33,顺序!$A$2:$A$36,顺序!$E$2:$E$5),"NF","NN")))</f>
        <v>CS_LNN</v>
      </c>
    </row>
    <row r="34" spans="1:15">
      <c r="G34" s="1" t="str">
        <f t="shared" si="0"/>
        <v/>
      </c>
      <c r="I34" s="1" t="str">
        <f t="shared" si="5"/>
        <v/>
      </c>
      <c r="J34" s="1">
        <f t="shared" si="1"/>
        <v>0</v>
      </c>
      <c r="K34" s="1">
        <f>IF(J34=0,0,IF(J34,MATCH(C34,顺序!$B$2:$B$8,0),MATCH(C34,顺序!$D$2:$D$5,0)))</f>
        <v>0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 t="str">
        <f>IF(ISBLANK(B34),,IF(J34,"CS_L","CS_R"))&amp;IF(ISBLANK(B34),,IF(J34,IF(LOOKUP(K34,顺序!$A$2:$A$23,顺序!$C$2:$C$8),"FN","NN"),IF(LOOKUP(K34,顺序!$A$2:$A$36,顺序!$E$2:$E$5),"NF","NN")))</f>
        <v/>
      </c>
    </row>
    <row r="35" spans="1:15">
      <c r="A35" s="1" t="s">
        <v>92</v>
      </c>
      <c r="G35" s="1" t="str">
        <f t="shared" si="0"/>
        <v/>
      </c>
      <c r="I35" s="1" t="str">
        <f t="shared" si="5"/>
        <v/>
      </c>
      <c r="J35" s="1">
        <f t="shared" si="1"/>
        <v>0</v>
      </c>
      <c r="K35" s="1">
        <f>IF(J35=0,0,IF(J35,MATCH(C35,顺序!$B$2:$B$8,0),MATCH(C35,顺序!$D$2:$D$5,0)))</f>
        <v>0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 t="str">
        <f>IF(ISBLANK(B35),,IF(J35,"CS_L","CS_R"))&amp;IF(ISBLANK(B35),,IF(J35,IF(LOOKUP(K35,顺序!$A$2:$A$23,顺序!$C$2:$C$8),"FN","NN"),IF(LOOKUP(K35,顺序!$A$2:$A$36,顺序!$E$2:$E$5),"NF","NN")))</f>
        <v/>
      </c>
    </row>
    <row r="36" spans="1:15">
      <c r="A36" s="1" t="s">
        <v>94</v>
      </c>
      <c r="B36" s="1">
        <v>0</v>
      </c>
      <c r="C36" s="1" t="s">
        <v>94</v>
      </c>
      <c r="D36" s="1" t="s">
        <v>109</v>
      </c>
      <c r="E36" s="1" t="s">
        <v>179</v>
      </c>
      <c r="G36" s="1" t="str">
        <f t="shared" ca="1" si="0"/>
        <v>$EnemyID_03 CS_RNN "あなたは…異世界人？！"</v>
      </c>
      <c r="I36" s="1" t="str">
        <f t="shared" ca="1" si="5"/>
        <v>$EnemyID_03 CS_RNN "You are the alien, aren't you?"</v>
      </c>
      <c r="J36" s="1" t="b">
        <f t="shared" si="1"/>
        <v>0</v>
      </c>
      <c r="K36" s="1">
        <f>IF(J36=0,0,IF(J36,MATCH(C36,顺序!$B$2:$B$8,0),MATCH(C36,顺序!$D$2:$D$5,0)))</f>
        <v>3</v>
      </c>
      <c r="L36" s="1" t="str">
        <f t="shared" si="2"/>
        <v>$EnemyID_</v>
      </c>
      <c r="M36" s="1" t="str">
        <f t="shared" si="3"/>
        <v>03</v>
      </c>
      <c r="N36" s="1" t="str">
        <f t="shared" si="4"/>
        <v>$EnemyID_03</v>
      </c>
      <c r="O36" s="1" t="str">
        <f ca="1">IF(ISBLANK(B36),,IF(J36,"CS_L","CS_R"))&amp;IF(ISBLANK(B36),,IF(J36,IF(LOOKUP(K36,顺序!$A$2:$A$23,顺序!$C$2:$C$8),"FN","NN"),IF(LOOKUP(K36,顺序!$A$2:$A$36,顺序!$E$2:$E$5),"NF","NN")))</f>
        <v>CS_RNN</v>
      </c>
    </row>
    <row r="37" spans="1:15">
      <c r="A37" s="1" t="s">
        <v>58</v>
      </c>
      <c r="B37" s="1">
        <v>1</v>
      </c>
      <c r="C37" s="1" t="s">
        <v>58</v>
      </c>
      <c r="D37" s="1" t="s">
        <v>110</v>
      </c>
      <c r="E37" s="1" t="s">
        <v>180</v>
      </c>
      <c r="G37" s="1" t="str">
        <f t="shared" ca="1" si="0"/>
        <v>$PlayerID_05 CS_LNN "そうだけど、ちょっと待って。"</v>
      </c>
      <c r="I37" s="1" t="str">
        <f t="shared" ca="1" si="5"/>
        <v>$PlayerID_05 CS_LNN "Yes I am. But please wait… "</v>
      </c>
      <c r="J37" s="1" t="b">
        <f t="shared" si="1"/>
        <v>1</v>
      </c>
      <c r="K37" s="1">
        <f>IF(J37=0,0,IF(J37,MATCH(C37,顺序!$B$2:$B$8,0),MATCH(C37,顺序!$D$2:$D$5,0)))</f>
        <v>5</v>
      </c>
      <c r="L37" s="1" t="str">
        <f t="shared" si="2"/>
        <v>$PlayerID_</v>
      </c>
      <c r="M37" s="1" t="str">
        <f t="shared" si="3"/>
        <v>05</v>
      </c>
      <c r="N37" s="1" t="str">
        <f t="shared" si="4"/>
        <v>$PlayerID_05</v>
      </c>
      <c r="O37" s="1" t="str">
        <f ca="1">IF(ISBLANK(B37),,IF(J37,"CS_L","CS_R"))&amp;IF(ISBLANK(B37),,IF(J37,IF(LOOKUP(K37,顺序!$A$2:$A$23,顺序!$C$2:$C$8),"FN","NN"),IF(LOOKUP(K37,顺序!$A$2:$A$36,顺序!$E$2:$E$5),"NF","NN")))</f>
        <v>CS_LNN</v>
      </c>
    </row>
    <row r="38" spans="1:15">
      <c r="B38" s="1">
        <v>0</v>
      </c>
      <c r="C38" s="1" t="s">
        <v>94</v>
      </c>
      <c r="D38" s="1" t="s">
        <v>97</v>
      </c>
      <c r="E38" s="1" t="s">
        <v>203</v>
      </c>
      <c r="G38" s="1" t="str">
        <f t="shared" ca="1" si="0"/>
        <v>$EnemyID_03 CS_RNN "異世界を発見した今、この月と地上の平衡を守るために、異世界人を退治するのが一番優先だと思います。"</v>
      </c>
      <c r="I38" s="1" t="str">
        <f t="shared" ca="1" si="5"/>
        <v>$EnemyID_03 CS_RNN "All we should do is to prevent theinvasion of the aliens."</v>
      </c>
      <c r="J38" s="1" t="b">
        <f t="shared" si="1"/>
        <v>0</v>
      </c>
      <c r="K38" s="1">
        <f>IF(J38=0,0,IF(J38,MATCH(C38,顺序!$B$2:$B$8,0),MATCH(C38,顺序!$D$2:$D$5,0)))</f>
        <v>3</v>
      </c>
      <c r="L38" s="1" t="str">
        <f t="shared" si="2"/>
        <v>$EnemyID_</v>
      </c>
      <c r="M38" s="1" t="str">
        <f t="shared" si="3"/>
        <v>03</v>
      </c>
      <c r="N38" s="1" t="str">
        <f t="shared" si="4"/>
        <v>$EnemyID_03</v>
      </c>
      <c r="O38" s="1" t="str">
        <f ca="1">IF(ISBLANK(B38),,IF(J38,"CS_L","CS_R"))&amp;IF(ISBLANK(B38),,IF(J38,IF(LOOKUP(K38,顺序!$A$2:$A$23,顺序!$C$2:$C$8),"FN","NN"),IF(LOOKUP(K38,顺序!$A$2:$A$36,顺序!$E$2:$E$5),"NF","NN")))</f>
        <v>CS_RNN</v>
      </c>
    </row>
    <row r="39" spans="1:15">
      <c r="B39" s="1">
        <v>1</v>
      </c>
      <c r="C39" s="1" t="s">
        <v>58</v>
      </c>
      <c r="D39" s="1" t="s">
        <v>111</v>
      </c>
      <c r="E39" s="1" t="s">
        <v>181</v>
      </c>
      <c r="G39" s="1" t="str">
        <f t="shared" ca="1" si="0"/>
        <v>$PlayerID_05 CS_LNN "わたしの話を聞いてください！"</v>
      </c>
      <c r="I39" s="1" t="str">
        <f t="shared" ca="1" si="5"/>
        <v>$PlayerID_05 CS_LNN "Please listen to me!"</v>
      </c>
      <c r="J39" s="1" t="b">
        <f t="shared" si="1"/>
        <v>1</v>
      </c>
      <c r="K39" s="1">
        <f>IF(J39=0,0,IF(J39,MATCH(C39,顺序!$B$2:$B$8,0),MATCH(C39,顺序!$D$2:$D$5,0)))</f>
        <v>5</v>
      </c>
      <c r="L39" s="1" t="str">
        <f t="shared" si="2"/>
        <v>$PlayerID_</v>
      </c>
      <c r="M39" s="1" t="str">
        <f t="shared" si="3"/>
        <v>05</v>
      </c>
      <c r="N39" s="1" t="str">
        <f t="shared" si="4"/>
        <v>$PlayerID_05</v>
      </c>
      <c r="O39" s="1" t="str">
        <f ca="1">IF(ISBLANK(B39),,IF(J39,"CS_L","CS_R"))&amp;IF(ISBLANK(B39),,IF(J39,IF(LOOKUP(K39,顺序!$A$2:$A$23,顺序!$C$2:$C$8),"FN","NN"),IF(LOOKUP(K39,顺序!$A$2:$A$36,顺序!$E$2:$E$5),"NF","NN")))</f>
        <v>CS_LNN</v>
      </c>
    </row>
    <row r="40" spans="1:15">
      <c r="B40" s="1">
        <v>0</v>
      </c>
      <c r="C40" s="1" t="s">
        <v>94</v>
      </c>
      <c r="D40" s="1" t="s">
        <v>98</v>
      </c>
      <c r="E40" s="1" t="s">
        <v>204</v>
      </c>
      <c r="G40" s="1" t="str">
        <f t="shared" ca="1" si="0"/>
        <v>$EnemyID_03 CS_RNN "これ以上天月砲に一歩も近づかないでください。"</v>
      </c>
      <c r="I40" s="1" t="str">
        <f t="shared" ca="1" si="5"/>
        <v>$EnemyID_03 CS_RNN "Step away from the Lunar Cannon!"</v>
      </c>
      <c r="J40" s="1" t="b">
        <f t="shared" si="1"/>
        <v>0</v>
      </c>
      <c r="K40" s="1">
        <f>IF(J40=0,0,IF(J40,MATCH(C40,顺序!$B$2:$B$8,0),MATCH(C40,顺序!$D$2:$D$5,0)))</f>
        <v>3</v>
      </c>
      <c r="L40" s="1" t="str">
        <f t="shared" si="2"/>
        <v>$EnemyID_</v>
      </c>
      <c r="M40" s="1" t="str">
        <f t="shared" si="3"/>
        <v>03</v>
      </c>
      <c r="N40" s="1" t="str">
        <f t="shared" si="4"/>
        <v>$EnemyID_03</v>
      </c>
      <c r="O40" s="1" t="str">
        <f ca="1">IF(ISBLANK(B40),,IF(J40,"CS_L","CS_R"))&amp;IF(ISBLANK(B40),,IF(J40,IF(LOOKUP(K40,顺序!$A$2:$A$23,顺序!$C$2:$C$8),"FN","NN"),IF(LOOKUP(K40,顺序!$A$2:$A$36,顺序!$E$2:$E$5),"NF","NN")))</f>
        <v>CS_RNN</v>
      </c>
    </row>
    <row r="41" spans="1:15">
      <c r="B41" s="1">
        <v>1</v>
      </c>
      <c r="C41" s="1" t="s">
        <v>58</v>
      </c>
      <c r="D41" s="1" t="s">
        <v>112</v>
      </c>
      <c r="E41" s="1" t="s">
        <v>215</v>
      </c>
      <c r="G41" s="1" t="str">
        <f t="shared" ca="1" si="0"/>
        <v>$PlayerID_05 CS_LNN "（やはり話し合えないのか。）"</v>
      </c>
      <c r="I41" s="1" t="str">
        <f t="shared" ca="1" si="5"/>
        <v>$PlayerID_05 CS_LNN "(She refuses to have a talk.)"</v>
      </c>
      <c r="J41" s="1" t="b">
        <f t="shared" si="1"/>
        <v>1</v>
      </c>
      <c r="K41" s="1">
        <f>IF(J41=0,0,IF(J41,MATCH(C41,顺序!$B$2:$B$8,0),MATCH(C41,顺序!$D$2:$D$5,0)))</f>
        <v>5</v>
      </c>
      <c r="L41" s="1" t="str">
        <f t="shared" si="2"/>
        <v>$PlayerID_</v>
      </c>
      <c r="M41" s="1" t="str">
        <f t="shared" si="3"/>
        <v>05</v>
      </c>
      <c r="N41" s="1" t="str">
        <f t="shared" si="4"/>
        <v>$PlayerID_05</v>
      </c>
      <c r="O41" s="1" t="str">
        <f ca="1">IF(ISBLANK(B41),,IF(J41,"CS_L","CS_R"))&amp;IF(ISBLANK(B41),,IF(J41,IF(LOOKUP(K41,顺序!$A$2:$A$23,顺序!$C$2:$C$8),"FN","NN"),IF(LOOKUP(K41,顺序!$A$2:$A$36,顺序!$E$2:$E$5),"NF","NN")))</f>
        <v>CS_LNN</v>
      </c>
    </row>
    <row r="42" spans="1:15">
      <c r="G42" s="1" t="str">
        <f t="shared" si="0"/>
        <v/>
      </c>
      <c r="I42" s="1" t="str">
        <f t="shared" si="5"/>
        <v/>
      </c>
      <c r="J42" s="1">
        <f t="shared" si="1"/>
        <v>0</v>
      </c>
      <c r="K42" s="1">
        <f>IF(J42=0,0,IF(J42,MATCH(C42,顺序!$B$2:$B$8,0),MATCH(C42,顺序!$D$2:$D$5,0)))</f>
        <v>0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 t="str">
        <f>IF(ISBLANK(B42),,IF(J42,"CS_L","CS_R"))&amp;IF(ISBLANK(B42),,IF(J42,IF(LOOKUP(K42,顺序!$A$2:$A$23,顺序!$C$2:$C$8),"FN","NN"),IF(LOOKUP(K42,顺序!$A$2:$A$36,顺序!$E$2:$E$5),"NF","NN")))</f>
        <v/>
      </c>
    </row>
    <row r="43" spans="1:15">
      <c r="A43" s="1" t="s">
        <v>93</v>
      </c>
      <c r="I43" s="1" t="str">
        <f>IF(J43&lt;&gt;0,N43&amp;" "&amp;O43&amp;" "&amp;""""&amp;E43&amp;"""","")</f>
        <v/>
      </c>
    </row>
    <row r="44" spans="1:15">
      <c r="A44" s="1" t="s">
        <v>94</v>
      </c>
      <c r="B44" s="1">
        <v>0</v>
      </c>
      <c r="C44" s="1" t="s">
        <v>94</v>
      </c>
      <c r="D44" s="1" t="s">
        <v>119</v>
      </c>
      <c r="E44" s="1" t="s">
        <v>185</v>
      </c>
      <c r="G44" s="1" t="str">
        <f ca="1">IF(J44&lt;&gt;0,N44&amp;" "&amp;O44&amp;" "&amp;""""&amp;D44&amp;"""","")</f>
        <v>$EnemyID_03 CS_RNN "よくも…天月砲を…。"</v>
      </c>
      <c r="I44" s="1" t="str">
        <f t="shared" ref="I44:I46" ca="1" si="6">IF(J44&lt;&gt;0,N44&amp;" "&amp;O44&amp;" "&amp;""""&amp;E44&amp;"""","")</f>
        <v>$EnemyID_03 CS_RNN "So good… did you do… "</v>
      </c>
      <c r="J44" s="1" t="b">
        <f t="shared" ref="J44:J46" si="7">IF(ISBLANK(B44),,B44&gt;0)</f>
        <v>0</v>
      </c>
      <c r="K44" s="1">
        <f>IF(J44=0,0,IF(J44,MATCH(C44,顺序!$B$2:$B$8,0),MATCH(C44,顺序!$D$2:$D$5,0)))</f>
        <v>3</v>
      </c>
      <c r="L44" s="1" t="str">
        <f t="shared" ref="L44:L46" si="8">IF(J44&lt;&gt;0,IF(J44,"$PlayerID_","$EnemyID_"),0)</f>
        <v>$EnemyID_</v>
      </c>
      <c r="M44" s="1" t="str">
        <f t="shared" ref="M44:M46" si="9">IF(J44&lt;&gt;0,IF(K44&lt;10,"0"&amp;K44,K44),0)</f>
        <v>03</v>
      </c>
      <c r="N44" s="1" t="str">
        <f t="shared" ref="N44:N46" si="10">IF(J44&lt;&gt;0,L44&amp;M44,0)</f>
        <v>$EnemyID_03</v>
      </c>
      <c r="O44" s="1" t="str">
        <f ca="1">IF(ISBLANK(B44),,IF(J44,"CS_L","CS_R"))&amp;IF(ISBLANK(B44),,IF(J44,IF(LOOKUP(K44,顺序!$A$2:$A$23,顺序!$C$2:$C$8),"FN","NN"),IF(LOOKUP(K44,顺序!$A$2:$A$36,顺序!$E$2:$E$5),"NF","NN")))</f>
        <v>CS_RNN</v>
      </c>
    </row>
    <row r="45" spans="1:15">
      <c r="B45" s="1">
        <v>0</v>
      </c>
      <c r="C45" s="1" t="s">
        <v>94</v>
      </c>
      <c r="D45" s="1" t="s">
        <v>120</v>
      </c>
      <c r="E45" s="1" t="s">
        <v>216</v>
      </c>
      <c r="G45" s="1" t="str">
        <f ca="1">IF(J45&lt;&gt;0,N45&amp;" "&amp;O45&amp;" "&amp;""""&amp;D45&amp;"""","")</f>
        <v>$EnemyID_03 CS_RNN "でも…それだけで壊せるんだなんて…思わないでください。"</v>
      </c>
      <c r="I45" s="1" t="str">
        <f t="shared" ca="1" si="6"/>
        <v>$EnemyID_03 CS_RNN "But… You can never… destroy it… "</v>
      </c>
      <c r="J45" s="1" t="b">
        <f t="shared" si="7"/>
        <v>0</v>
      </c>
      <c r="K45" s="1">
        <f>IF(J45=0,0,IF(J45,MATCH(C45,顺序!$B$2:$B$8,0),MATCH(C45,顺序!$D$2:$D$5,0)))</f>
        <v>3</v>
      </c>
      <c r="L45" s="1" t="str">
        <f t="shared" si="8"/>
        <v>$EnemyID_</v>
      </c>
      <c r="M45" s="1" t="str">
        <f t="shared" si="9"/>
        <v>03</v>
      </c>
      <c r="N45" s="1" t="str">
        <f t="shared" si="10"/>
        <v>$EnemyID_03</v>
      </c>
      <c r="O45" s="1" t="str">
        <f ca="1">IF(ISBLANK(B45),,IF(J45,"CS_L","CS_R"))&amp;IF(ISBLANK(B45),,IF(J45,IF(LOOKUP(K45,顺序!$A$2:$A$23,顺序!$C$2:$C$8),"FN","NN"),IF(LOOKUP(K45,顺序!$A$2:$A$36,顺序!$E$2:$E$5),"NF","NN")))</f>
        <v>CS_RNN</v>
      </c>
    </row>
    <row r="46" spans="1:15">
      <c r="B46" s="1">
        <v>0</v>
      </c>
      <c r="C46" s="1" t="s">
        <v>94</v>
      </c>
      <c r="D46" s="1" t="s">
        <v>121</v>
      </c>
      <c r="E46" s="1" t="s">
        <v>217</v>
      </c>
      <c r="G46" s="1" t="str">
        <f ca="1">IF(J46&lt;&gt;0,N46&amp;" "&amp;O46&amp;" "&amp;""""&amp;D46&amp;"""","")</f>
        <v>$EnemyID_03 CS_RNN "天月砲の真の威力を…見せてあげます！"</v>
      </c>
      <c r="I46" s="1" t="str">
        <f t="shared" ca="1" si="6"/>
        <v>$EnemyID_03 CS_RNN "I… will show you… the true powerof the Lunar Cannon!"</v>
      </c>
      <c r="J46" s="1" t="b">
        <f t="shared" si="7"/>
        <v>0</v>
      </c>
      <c r="K46" s="1">
        <f>IF(J46=0,0,IF(J46,MATCH(C46,顺序!$B$2:$B$8,0),MATCH(C46,顺序!$D$2:$D$5,0)))</f>
        <v>3</v>
      </c>
      <c r="L46" s="1" t="str">
        <f t="shared" si="8"/>
        <v>$EnemyID_</v>
      </c>
      <c r="M46" s="1" t="str">
        <f t="shared" si="9"/>
        <v>03</v>
      </c>
      <c r="N46" s="1" t="str">
        <f t="shared" si="10"/>
        <v>$EnemyID_03</v>
      </c>
      <c r="O46" s="1" t="str">
        <f ca="1">IF(ISBLANK(B46),,IF(J46,"CS_L","CS_R"))&amp;IF(ISBLANK(B46),,IF(J46,IF(LOOKUP(K46,顺序!$A$2:$A$23,顺序!$C$2:$C$8),"FN","NN"),IF(LOOKUP(K46,顺序!$A$2:$A$36,顺序!$E$2:$E$5),"NF","NN")))</f>
        <v>CS_RNN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顺序</vt:lpstr>
      <vt:lpstr>Stage_1</vt:lpstr>
      <vt:lpstr>Stage_2</vt:lpstr>
      <vt:lpstr>Stage_3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h5nc</dc:creator>
  <cp:lastModifiedBy>h5nc</cp:lastModifiedBy>
  <dcterms:created xsi:type="dcterms:W3CDTF">2008-11-01T01:13:34Z</dcterms:created>
  <dcterms:modified xsi:type="dcterms:W3CDTF">2009-07-06T06:06:22Z</dcterms:modified>
</cp:coreProperties>
</file>