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21375" windowHeight="9285" activeTab="1"/>
  </bookViews>
  <sheets>
    <sheet name="Power" sheetId="1" r:id="rId1"/>
    <sheet name="Balance" sheetId="2" r:id="rId2"/>
  </sheets>
  <externalReferences>
    <externalReference r:id="rId3"/>
    <externalReference r:id="rId4"/>
  </externalReferences>
  <calcPr calcId="125725"/>
</workbook>
</file>

<file path=xl/calcChain.xml><?xml version="1.0" encoding="utf-8"?>
<calcChain xmlns="http://schemas.openxmlformats.org/spreadsheetml/2006/main">
  <c r="A8" i="2"/>
  <c r="F2"/>
  <c r="C1"/>
  <c r="D1"/>
  <c r="E1"/>
  <c r="F1"/>
  <c r="G1"/>
  <c r="H1"/>
  <c r="I1"/>
  <c r="C2"/>
  <c r="N2" s="1"/>
  <c r="D2"/>
  <c r="Q2" s="1"/>
  <c r="E2"/>
  <c r="G2"/>
  <c r="L2" s="1"/>
  <c r="H2"/>
  <c r="I2"/>
  <c r="C3"/>
  <c r="N3" s="1"/>
  <c r="D3"/>
  <c r="Q3" s="1"/>
  <c r="E3"/>
  <c r="F3"/>
  <c r="G3"/>
  <c r="L3" s="1"/>
  <c r="H3"/>
  <c r="I3"/>
  <c r="C4"/>
  <c r="N4" s="1"/>
  <c r="D4"/>
  <c r="Q4" s="1"/>
  <c r="E4"/>
  <c r="F4"/>
  <c r="G4"/>
  <c r="L4" s="1"/>
  <c r="H4"/>
  <c r="I4"/>
  <c r="C5"/>
  <c r="N5" s="1"/>
  <c r="D5"/>
  <c r="Q5" s="1"/>
  <c r="E5"/>
  <c r="F5"/>
  <c r="G5"/>
  <c r="L5" s="1"/>
  <c r="H5"/>
  <c r="I5"/>
  <c r="C6"/>
  <c r="N6" s="1"/>
  <c r="D6"/>
  <c r="Q6" s="1"/>
  <c r="E6"/>
  <c r="F6"/>
  <c r="G6"/>
  <c r="L6" s="1"/>
  <c r="H6"/>
  <c r="I6"/>
  <c r="C7"/>
  <c r="N7" s="1"/>
  <c r="D7"/>
  <c r="Q7" s="1"/>
  <c r="E7"/>
  <c r="F7"/>
  <c r="G7"/>
  <c r="L7" s="1"/>
  <c r="H7"/>
  <c r="I7"/>
  <c r="C8"/>
  <c r="N8" s="1"/>
  <c r="D8"/>
  <c r="Q8" s="1"/>
  <c r="E8"/>
  <c r="F8"/>
  <c r="G8"/>
  <c r="L8" s="1"/>
  <c r="H8"/>
  <c r="I8"/>
  <c r="C9"/>
  <c r="N9" s="1"/>
  <c r="D9"/>
  <c r="Q9" s="1"/>
  <c r="E9"/>
  <c r="F9"/>
  <c r="G9"/>
  <c r="L9" s="1"/>
  <c r="H9"/>
  <c r="I9"/>
  <c r="C10"/>
  <c r="N10" s="1"/>
  <c r="D10"/>
  <c r="Q10" s="1"/>
  <c r="E10"/>
  <c r="F10"/>
  <c r="G10"/>
  <c r="L10" s="1"/>
  <c r="H10"/>
  <c r="I10"/>
  <c r="C11"/>
  <c r="N11" s="1"/>
  <c r="D11"/>
  <c r="Q11" s="1"/>
  <c r="E11"/>
  <c r="F11"/>
  <c r="G11"/>
  <c r="L11" s="1"/>
  <c r="H11"/>
  <c r="I11"/>
  <c r="C12"/>
  <c r="N12" s="1"/>
  <c r="D12"/>
  <c r="Q12" s="1"/>
  <c r="E12"/>
  <c r="F12"/>
  <c r="G12"/>
  <c r="L12" s="1"/>
  <c r="H12"/>
  <c r="I12"/>
  <c r="C13"/>
  <c r="N13" s="1"/>
  <c r="D13"/>
  <c r="Q13" s="1"/>
  <c r="E13"/>
  <c r="F13"/>
  <c r="G13"/>
  <c r="L13" s="1"/>
  <c r="H13"/>
  <c r="I13"/>
  <c r="C14"/>
  <c r="N14" s="1"/>
  <c r="D14"/>
  <c r="Q14" s="1"/>
  <c r="E14"/>
  <c r="F14"/>
  <c r="G14"/>
  <c r="L14" s="1"/>
  <c r="H14"/>
  <c r="I14"/>
  <c r="C15"/>
  <c r="N15" s="1"/>
  <c r="D15"/>
  <c r="Q15" s="1"/>
  <c r="E15"/>
  <c r="F15"/>
  <c r="G15"/>
  <c r="L15" s="1"/>
  <c r="H15"/>
  <c r="I15"/>
  <c r="C16"/>
  <c r="N16" s="1"/>
  <c r="D16"/>
  <c r="Q16" s="1"/>
  <c r="E16"/>
  <c r="F16"/>
  <c r="G16"/>
  <c r="L16" s="1"/>
  <c r="H16"/>
  <c r="I16"/>
  <c r="C17"/>
  <c r="N17" s="1"/>
  <c r="D17"/>
  <c r="Q17" s="1"/>
  <c r="E17"/>
  <c r="F17"/>
  <c r="G17"/>
  <c r="L17" s="1"/>
  <c r="H17"/>
  <c r="I17"/>
  <c r="C18"/>
  <c r="N18" s="1"/>
  <c r="D18"/>
  <c r="Q18" s="1"/>
  <c r="E18"/>
  <c r="F18"/>
  <c r="G18"/>
  <c r="L18" s="1"/>
  <c r="H18"/>
  <c r="I18"/>
  <c r="C19"/>
  <c r="N19" s="1"/>
  <c r="D19"/>
  <c r="Q19" s="1"/>
  <c r="E19"/>
  <c r="F19"/>
  <c r="G19"/>
  <c r="L19" s="1"/>
  <c r="H19"/>
  <c r="I19"/>
  <c r="C20"/>
  <c r="N20" s="1"/>
  <c r="D20"/>
  <c r="Q20" s="1"/>
  <c r="E20"/>
  <c r="F20"/>
  <c r="G20"/>
  <c r="L20" s="1"/>
  <c r="H20"/>
  <c r="I20"/>
  <c r="C21"/>
  <c r="N21" s="1"/>
  <c r="D21"/>
  <c r="Q21" s="1"/>
  <c r="E21"/>
  <c r="F21"/>
  <c r="G21"/>
  <c r="L21" s="1"/>
  <c r="H21"/>
  <c r="I21"/>
  <c r="C22"/>
  <c r="N22" s="1"/>
  <c r="D22"/>
  <c r="Q22" s="1"/>
  <c r="E22"/>
  <c r="F22"/>
  <c r="G22"/>
  <c r="L22" s="1"/>
  <c r="H22"/>
  <c r="I22"/>
  <c r="C23"/>
  <c r="N23" s="1"/>
  <c r="D23"/>
  <c r="Q23" s="1"/>
  <c r="E23"/>
  <c r="F23"/>
  <c r="G23"/>
  <c r="L23" s="1"/>
  <c r="H23"/>
  <c r="I23"/>
  <c r="B3"/>
  <c r="M3" s="1"/>
  <c r="B4"/>
  <c r="M4" s="1"/>
  <c r="B5"/>
  <c r="M5" s="1"/>
  <c r="B6"/>
  <c r="M6" s="1"/>
  <c r="B7"/>
  <c r="M7" s="1"/>
  <c r="B8"/>
  <c r="M8" s="1"/>
  <c r="B9"/>
  <c r="M9" s="1"/>
  <c r="B10"/>
  <c r="M10" s="1"/>
  <c r="B11"/>
  <c r="M11" s="1"/>
  <c r="B12"/>
  <c r="M12" s="1"/>
  <c r="B13"/>
  <c r="M13" s="1"/>
  <c r="B14"/>
  <c r="M14" s="1"/>
  <c r="B15"/>
  <c r="M15" s="1"/>
  <c r="B16"/>
  <c r="M16" s="1"/>
  <c r="B17"/>
  <c r="M17" s="1"/>
  <c r="B18"/>
  <c r="M18" s="1"/>
  <c r="B19"/>
  <c r="M19" s="1"/>
  <c r="B20"/>
  <c r="M20" s="1"/>
  <c r="B21"/>
  <c r="M21" s="1"/>
  <c r="B22"/>
  <c r="M22" s="1"/>
  <c r="B23"/>
  <c r="M23" s="1"/>
  <c r="B2"/>
  <c r="M2" s="1"/>
  <c r="B1"/>
  <c r="A1"/>
  <c r="Z1" s="1"/>
  <c r="A23"/>
  <c r="Z23" s="1"/>
  <c r="A2"/>
  <c r="Z2" s="1"/>
  <c r="A3"/>
  <c r="Z3" s="1"/>
  <c r="A4"/>
  <c r="Z4" s="1"/>
  <c r="A5"/>
  <c r="Z5" s="1"/>
  <c r="A6"/>
  <c r="Z6" s="1"/>
  <c r="A7"/>
  <c r="Z7" s="1"/>
  <c r="Z8"/>
  <c r="A9"/>
  <c r="Z9" s="1"/>
  <c r="A10"/>
  <c r="Z10" s="1"/>
  <c r="A11"/>
  <c r="Z11" s="1"/>
  <c r="A12"/>
  <c r="Z12" s="1"/>
  <c r="A13"/>
  <c r="Z13" s="1"/>
  <c r="A14"/>
  <c r="Z14" s="1"/>
  <c r="A15"/>
  <c r="Z15" s="1"/>
  <c r="A16"/>
  <c r="Z16" s="1"/>
  <c r="A17"/>
  <c r="Z17" s="1"/>
  <c r="A18"/>
  <c r="Z18" s="1"/>
  <c r="A19"/>
  <c r="Z19" s="1"/>
  <c r="A20"/>
  <c r="Z20" s="1"/>
  <c r="A21"/>
  <c r="Z21" s="1"/>
  <c r="A22"/>
  <c r="Z22" s="1"/>
  <c r="A126" i="1"/>
  <c r="A120"/>
  <c r="A114"/>
  <c r="A108"/>
  <c r="A102"/>
  <c r="A96"/>
  <c r="A90"/>
  <c r="A89"/>
  <c r="A83"/>
  <c r="A77"/>
  <c r="A71"/>
  <c r="A65"/>
  <c r="A59"/>
  <c r="A53"/>
  <c r="A47"/>
  <c r="A41"/>
  <c r="A34"/>
  <c r="A28"/>
  <c r="A22"/>
  <c r="A14"/>
  <c r="A8"/>
  <c r="A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2"/>
  <c r="N26" i="2" l="1"/>
  <c r="S22"/>
  <c r="S20"/>
  <c r="S18"/>
  <c r="S16"/>
  <c r="S14"/>
  <c r="S12"/>
  <c r="S10"/>
  <c r="S8"/>
  <c r="S6"/>
  <c r="S4"/>
  <c r="S2"/>
  <c r="S23"/>
  <c r="S21"/>
  <c r="S19"/>
  <c r="S17"/>
  <c r="S15"/>
  <c r="S13"/>
  <c r="S11"/>
  <c r="S9"/>
  <c r="S7"/>
  <c r="S5"/>
  <c r="S3"/>
  <c r="Q25"/>
  <c r="Q26"/>
  <c r="N25"/>
  <c r="O22"/>
  <c r="O20"/>
  <c r="O18"/>
  <c r="O16"/>
  <c r="O14"/>
  <c r="O12"/>
  <c r="O10"/>
  <c r="O8"/>
  <c r="O6"/>
  <c r="O4"/>
  <c r="O2"/>
  <c r="K23"/>
  <c r="R23" s="1"/>
  <c r="K21"/>
  <c r="R21" s="1"/>
  <c r="K19"/>
  <c r="R19" s="1"/>
  <c r="K17"/>
  <c r="R17" s="1"/>
  <c r="K15"/>
  <c r="R15" s="1"/>
  <c r="K13"/>
  <c r="R13" s="1"/>
  <c r="K11"/>
  <c r="R11" s="1"/>
  <c r="K9"/>
  <c r="R9" s="1"/>
  <c r="K7"/>
  <c r="R7" s="1"/>
  <c r="K5"/>
  <c r="R5" s="1"/>
  <c r="K3"/>
  <c r="R3" s="1"/>
  <c r="O23"/>
  <c r="O21"/>
  <c r="O19"/>
  <c r="O17"/>
  <c r="O15"/>
  <c r="O13"/>
  <c r="O11"/>
  <c r="O9"/>
  <c r="O7"/>
  <c r="O5"/>
  <c r="O3"/>
  <c r="K2"/>
  <c r="R2" s="1"/>
  <c r="K22"/>
  <c r="R22" s="1"/>
  <c r="K20"/>
  <c r="R20" s="1"/>
  <c r="K18"/>
  <c r="R18" s="1"/>
  <c r="K16"/>
  <c r="R16" s="1"/>
  <c r="K14"/>
  <c r="R14" s="1"/>
  <c r="K12"/>
  <c r="R12" s="1"/>
  <c r="K10"/>
  <c r="R10" s="1"/>
  <c r="K8"/>
  <c r="R8" s="1"/>
  <c r="K6"/>
  <c r="R6" s="1"/>
  <c r="K4"/>
  <c r="R4" s="1"/>
  <c r="F89" i="1"/>
  <c r="H89" s="1"/>
  <c r="P16" i="2" s="1"/>
  <c r="F83" i="1"/>
  <c r="H83" s="1"/>
  <c r="P15" i="2" s="1"/>
  <c r="F77" i="1"/>
  <c r="H77" s="1"/>
  <c r="P14" i="2" s="1"/>
  <c r="F71" i="1"/>
  <c r="H71" s="1"/>
  <c r="P13" i="2" s="1"/>
  <c r="F65" i="1"/>
  <c r="H65" s="1"/>
  <c r="P12" i="2" s="1"/>
  <c r="F59" i="1"/>
  <c r="H59" s="1"/>
  <c r="P11" i="2" s="1"/>
  <c r="F53" i="1"/>
  <c r="H53" s="1"/>
  <c r="P10" i="2" s="1"/>
  <c r="F47" i="1"/>
  <c r="H47" s="1"/>
  <c r="P9" i="2" s="1"/>
  <c r="F41" i="1"/>
  <c r="H41" s="1"/>
  <c r="P8" i="2" s="1"/>
  <c r="F2" i="1"/>
  <c r="H2" s="1"/>
  <c r="P2" i="2" s="1"/>
  <c r="F126" i="1"/>
  <c r="H126" s="1"/>
  <c r="P23" i="2" s="1"/>
  <c r="F120" i="1"/>
  <c r="H120" s="1"/>
  <c r="P22" i="2" s="1"/>
  <c r="F114" i="1"/>
  <c r="H114" s="1"/>
  <c r="P21" i="2" s="1"/>
  <c r="F108" i="1"/>
  <c r="H108" s="1"/>
  <c r="P20" i="2" s="1"/>
  <c r="F102" i="1"/>
  <c r="H102" s="1"/>
  <c r="P19" i="2" s="1"/>
  <c r="F96" i="1"/>
  <c r="H96" s="1"/>
  <c r="P18" i="2" s="1"/>
  <c r="F90" i="1"/>
  <c r="H90" s="1"/>
  <c r="P17" i="2" s="1"/>
  <c r="F34" i="1"/>
  <c r="H34" s="1"/>
  <c r="P7" i="2" s="1"/>
  <c r="F28" i="1"/>
  <c r="H28" s="1"/>
  <c r="P6" i="2" s="1"/>
  <c r="F22" i="1"/>
  <c r="H22" s="1"/>
  <c r="P5" i="2" s="1"/>
  <c r="F14" i="1"/>
  <c r="H14" s="1"/>
  <c r="P4" i="2" s="1"/>
  <c r="F8" i="1"/>
  <c r="H8" s="1"/>
  <c r="P3" i="2" s="1"/>
  <c r="P26" l="1"/>
  <c r="P25"/>
  <c r="AB5"/>
  <c r="AC5" s="1"/>
  <c r="AB9"/>
  <c r="AC9" s="1"/>
  <c r="AB13"/>
  <c r="AC13" s="1"/>
  <c r="AB17"/>
  <c r="AC17" s="1"/>
  <c r="AB21"/>
  <c r="AC21" s="1"/>
  <c r="AB2"/>
  <c r="AC2" s="1"/>
  <c r="AB6"/>
  <c r="AC6" s="1"/>
  <c r="AB10"/>
  <c r="AC10" s="1"/>
  <c r="AB14"/>
  <c r="AC14" s="1"/>
  <c r="AB18"/>
  <c r="AC18" s="1"/>
  <c r="AB22"/>
  <c r="AC22" s="1"/>
  <c r="AB3"/>
  <c r="AC3" s="1"/>
  <c r="AB7"/>
  <c r="AC7" s="1"/>
  <c r="AB11"/>
  <c r="AC11" s="1"/>
  <c r="AB15"/>
  <c r="AC15" s="1"/>
  <c r="AB19"/>
  <c r="AC19" s="1"/>
  <c r="AB23"/>
  <c r="AC23" s="1"/>
  <c r="AB4"/>
  <c r="AC4" s="1"/>
  <c r="AB8"/>
  <c r="AC8" s="1"/>
  <c r="AB12"/>
  <c r="AC12" s="1"/>
  <c r="AB16"/>
  <c r="AC16" s="1"/>
  <c r="AB20"/>
  <c r="AC20" s="1"/>
  <c r="Q27"/>
  <c r="N28"/>
  <c r="N29" s="1"/>
  <c r="Q28"/>
  <c r="Q29" s="1"/>
  <c r="P28"/>
  <c r="P29" s="1"/>
  <c r="N27"/>
  <c r="R25"/>
  <c r="O26"/>
  <c r="O25"/>
  <c r="N30"/>
  <c r="S26"/>
  <c r="R26"/>
  <c r="S25"/>
  <c r="Q30"/>
  <c r="P27" l="1"/>
  <c r="P30" s="1"/>
  <c r="R27"/>
  <c r="T2"/>
  <c r="R28"/>
  <c r="R29" s="1"/>
  <c r="O28"/>
  <c r="O29" s="1"/>
  <c r="O27"/>
  <c r="O30" s="1"/>
  <c r="S28"/>
  <c r="S27"/>
  <c r="S30" s="1"/>
  <c r="S29"/>
  <c r="W20"/>
  <c r="W16"/>
  <c r="W12"/>
  <c r="W8"/>
  <c r="W4"/>
  <c r="W23"/>
  <c r="W19"/>
  <c r="W15"/>
  <c r="W11"/>
  <c r="W7"/>
  <c r="W3"/>
  <c r="W22"/>
  <c r="W18"/>
  <c r="W14"/>
  <c r="W10"/>
  <c r="W6"/>
  <c r="W2"/>
  <c r="W21"/>
  <c r="W17"/>
  <c r="W13"/>
  <c r="W9"/>
  <c r="W5"/>
  <c r="R30"/>
  <c r="U2" l="1"/>
  <c r="X8"/>
  <c r="X15"/>
  <c r="X3"/>
  <c r="X2"/>
  <c r="X4"/>
  <c r="X16"/>
  <c r="X7"/>
  <c r="X6"/>
  <c r="X14"/>
  <c r="X22"/>
  <c r="X5"/>
  <c r="X13"/>
  <c r="X21"/>
  <c r="X12"/>
  <c r="X11"/>
  <c r="X23"/>
  <c r="X10"/>
  <c r="X18"/>
  <c r="X9"/>
  <c r="X17"/>
  <c r="X20"/>
  <c r="X19"/>
  <c r="U15"/>
  <c r="U14"/>
  <c r="U4"/>
  <c r="U3"/>
  <c r="U13"/>
  <c r="U11"/>
  <c r="U19"/>
  <c r="U10"/>
  <c r="U18"/>
  <c r="U5"/>
  <c r="U8"/>
  <c r="U16"/>
  <c r="U9"/>
  <c r="U21"/>
  <c r="U7"/>
  <c r="U23"/>
  <c r="U6"/>
  <c r="U22"/>
  <c r="U17"/>
  <c r="U12"/>
  <c r="U20"/>
  <c r="Y4"/>
  <c r="Y13"/>
  <c r="Y18"/>
  <c r="Y3"/>
  <c r="Y7"/>
  <c r="Y15"/>
  <c r="Y23"/>
  <c r="Y8"/>
  <c r="Y16"/>
  <c r="Y2"/>
  <c r="Y9"/>
  <c r="Y17"/>
  <c r="Y6"/>
  <c r="Y14"/>
  <c r="Y22"/>
  <c r="Y11"/>
  <c r="Y19"/>
  <c r="Y12"/>
  <c r="Y20"/>
  <c r="Y5"/>
  <c r="Y21"/>
  <c r="Y10"/>
  <c r="T21"/>
  <c r="T17"/>
  <c r="T13"/>
  <c r="T9"/>
  <c r="T5"/>
  <c r="T20"/>
  <c r="T16"/>
  <c r="T12"/>
  <c r="T8"/>
  <c r="T4"/>
  <c r="T23"/>
  <c r="T19"/>
  <c r="T15"/>
  <c r="T11"/>
  <c r="T7"/>
  <c r="T22"/>
  <c r="T18"/>
  <c r="T14"/>
  <c r="T10"/>
  <c r="T6"/>
  <c r="T3"/>
  <c r="V7"/>
  <c r="V11"/>
  <c r="V15"/>
  <c r="V19"/>
  <c r="V23"/>
  <c r="V2"/>
  <c r="AA2" s="1"/>
  <c r="AD2" s="1"/>
  <c r="V6"/>
  <c r="V10"/>
  <c r="V14"/>
  <c r="V18"/>
  <c r="V22"/>
  <c r="V3"/>
  <c r="V5"/>
  <c r="V9"/>
  <c r="V13"/>
  <c r="V17"/>
  <c r="V21"/>
  <c r="V4"/>
  <c r="V8"/>
  <c r="V12"/>
  <c r="V16"/>
  <c r="V20"/>
  <c r="AA7" l="1"/>
  <c r="AD7" s="1"/>
  <c r="AA15"/>
  <c r="AD15" s="1"/>
  <c r="AA23"/>
  <c r="AD23" s="1"/>
  <c r="AA8"/>
  <c r="AD8" s="1"/>
  <c r="AA10"/>
  <c r="AD10" s="1"/>
  <c r="AA6"/>
  <c r="AD6" s="1"/>
  <c r="AA14"/>
  <c r="AD14" s="1"/>
  <c r="AA22"/>
  <c r="AD22" s="1"/>
  <c r="AA11"/>
  <c r="AD11" s="1"/>
  <c r="AA19"/>
  <c r="AD19" s="1"/>
  <c r="AA4"/>
  <c r="AD4" s="1"/>
  <c r="AA12"/>
  <c r="AD12" s="1"/>
  <c r="AA20"/>
  <c r="AD20" s="1"/>
  <c r="AA9"/>
  <c r="AD9" s="1"/>
  <c r="AA17"/>
  <c r="AD17" s="1"/>
  <c r="AA3"/>
  <c r="AD3" s="1"/>
  <c r="AA18"/>
  <c r="AD18" s="1"/>
  <c r="AA16"/>
  <c r="AD16" s="1"/>
  <c r="AA5"/>
  <c r="AD5" s="1"/>
  <c r="AA13"/>
  <c r="AD13" s="1"/>
  <c r="AA21"/>
  <c r="AD21" s="1"/>
</calcChain>
</file>

<file path=xl/sharedStrings.xml><?xml version="1.0" encoding="utf-8"?>
<sst xmlns="http://schemas.openxmlformats.org/spreadsheetml/2006/main" count="27" uniqueCount="21">
  <si>
    <t>UserID</t>
    <phoneticPr fontId="1" type="noConversion"/>
  </si>
  <si>
    <t>TimeMod</t>
    <phoneticPr fontId="1" type="noConversion"/>
  </si>
  <si>
    <t>Power</t>
    <phoneticPr fontId="1" type="noConversion"/>
  </si>
  <si>
    <t>OneSet</t>
    <phoneticPr fontId="1" type="noConversion"/>
  </si>
  <si>
    <t>DirectPower</t>
    <phoneticPr fontId="1" type="noConversion"/>
  </si>
  <si>
    <t>PowerFactor</t>
    <phoneticPr fontId="1" type="noConversion"/>
  </si>
  <si>
    <t>UserName</t>
    <phoneticPr fontId="1" type="noConversion"/>
  </si>
  <si>
    <t>AdjustPower</t>
    <phoneticPr fontId="1" type="noConversion"/>
  </si>
  <si>
    <t>結界</t>
    <phoneticPr fontId="1" type="noConversion"/>
  </si>
  <si>
    <t>攻撃</t>
    <phoneticPr fontId="1" type="noConversion"/>
  </si>
  <si>
    <t>活性</t>
    <phoneticPr fontId="1" type="noConversion"/>
  </si>
  <si>
    <t>集中</t>
    <phoneticPr fontId="1" type="noConversion"/>
  </si>
  <si>
    <t>特技</t>
    <phoneticPr fontId="1" type="noConversion"/>
  </si>
  <si>
    <t>防御</t>
    <phoneticPr fontId="1" type="noConversion"/>
  </si>
  <si>
    <t>SpeedFactor</t>
    <phoneticPr fontId="1" type="noConversion"/>
  </si>
  <si>
    <t>EnemyLife</t>
    <phoneticPr fontId="1" type="noConversion"/>
  </si>
  <si>
    <t>CollisionFactor</t>
    <phoneticPr fontId="1" type="noConversion"/>
  </si>
  <si>
    <t>ShotFactor</t>
    <phoneticPr fontId="1" type="noConversion"/>
  </si>
  <si>
    <t>総力</t>
    <phoneticPr fontId="1" type="noConversion"/>
  </si>
  <si>
    <t>戦力</t>
    <phoneticPr fontId="1" type="noConversion"/>
  </si>
  <si>
    <t>平均力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</si>
</sst>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Balance!$Z$2</c:f>
              <c:strCache>
                <c:ptCount val="1"/>
                <c:pt idx="0">
                  <c:v>博麗·霊夢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Balance!$T$2:$Y$2</c:f>
              <c:numCache>
                <c:formatCode>General</c:formatCode>
                <c:ptCount val="6"/>
                <c:pt idx="0">
                  <c:v>48.026315789473685</c:v>
                </c:pt>
                <c:pt idx="1">
                  <c:v>70.092710997442452</c:v>
                </c:pt>
                <c:pt idx="2">
                  <c:v>26.420079260237785</c:v>
                </c:pt>
                <c:pt idx="3">
                  <c:v>54.54545454545454</c:v>
                </c:pt>
                <c:pt idx="4">
                  <c:v>60.610263522884885</c:v>
                </c:pt>
                <c:pt idx="5">
                  <c:v>42.675893886966556</c:v>
                </c:pt>
              </c:numCache>
            </c:numRef>
          </c:val>
        </c:ser>
        <c:axId val="69295104"/>
        <c:axId val="69300992"/>
      </c:radarChart>
      <c:catAx>
        <c:axId val="6929510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69300992"/>
        <c:crosses val="autoZero"/>
        <c:auto val="1"/>
        <c:lblAlgn val="ctr"/>
        <c:lblOffset val="100"/>
      </c:catAx>
      <c:valAx>
        <c:axId val="69300992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69295104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Balance!$Z$3</c:f>
              <c:strCache>
                <c:ptCount val="1"/>
                <c:pt idx="0">
                  <c:v>霧雨·魔理沙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Balance!$T$3:$Y$3</c:f>
              <c:numCache>
                <c:formatCode>General</c:formatCode>
                <c:ptCount val="6"/>
                <c:pt idx="0">
                  <c:v>67.763157894736835</c:v>
                </c:pt>
                <c:pt idx="1">
                  <c:v>55.706521739130423</c:v>
                </c:pt>
                <c:pt idx="2">
                  <c:v>49.06586148329874</c:v>
                </c:pt>
                <c:pt idx="3">
                  <c:v>63.636363636363626</c:v>
                </c:pt>
                <c:pt idx="4">
                  <c:v>64.948966890714459</c:v>
                </c:pt>
                <c:pt idx="5">
                  <c:v>58.823529411764696</c:v>
                </c:pt>
              </c:numCache>
            </c:numRef>
          </c:val>
        </c:ser>
        <c:axId val="69329280"/>
        <c:axId val="69330816"/>
      </c:radarChart>
      <c:catAx>
        <c:axId val="69329280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69330816"/>
        <c:crosses val="autoZero"/>
        <c:auto val="1"/>
        <c:lblAlgn val="ctr"/>
        <c:lblOffset val="100"/>
      </c:catAx>
      <c:valAx>
        <c:axId val="69330816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69329280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Balance!$Z$4</c:f>
              <c:strCache>
                <c:ptCount val="1"/>
                <c:pt idx="0">
                  <c:v>十六夜·咲夜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Balance!$T$4:$Y$4</c:f>
              <c:numCache>
                <c:formatCode>General</c:formatCode>
                <c:ptCount val="6"/>
                <c:pt idx="0">
                  <c:v>55.921052631578952</c:v>
                </c:pt>
                <c:pt idx="1">
                  <c:v>51.003344481605353</c:v>
                </c:pt>
                <c:pt idx="2">
                  <c:v>39.724476316286101</c:v>
                </c:pt>
                <c:pt idx="3">
                  <c:v>59.090909090909079</c:v>
                </c:pt>
                <c:pt idx="4">
                  <c:v>71.825989544436155</c:v>
                </c:pt>
                <c:pt idx="5">
                  <c:v>70.889894419306174</c:v>
                </c:pt>
              </c:numCache>
            </c:numRef>
          </c:val>
        </c:ser>
        <c:axId val="69174400"/>
        <c:axId val="69175936"/>
      </c:radarChart>
      <c:catAx>
        <c:axId val="69174400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69175936"/>
        <c:crosses val="autoZero"/>
        <c:auto val="1"/>
        <c:lblAlgn val="ctr"/>
        <c:lblOffset val="100"/>
      </c:catAx>
      <c:valAx>
        <c:axId val="69175936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69174400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Balance!$Z$5</c:f>
              <c:strCache>
                <c:ptCount val="1"/>
                <c:pt idx="0">
                  <c:v>魂魄·妖夢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Balance!$T$5:$Y$5</c:f>
              <c:numCache>
                <c:formatCode>General</c:formatCode>
                <c:ptCount val="6"/>
                <c:pt idx="0">
                  <c:v>73.68421052631578</c:v>
                </c:pt>
                <c:pt idx="1">
                  <c:v>55.706521739130444</c:v>
                </c:pt>
                <c:pt idx="2">
                  <c:v>43.262879788639353</c:v>
                </c:pt>
                <c:pt idx="3">
                  <c:v>72.727272727272734</c:v>
                </c:pt>
                <c:pt idx="4">
                  <c:v>62.99299406095524</c:v>
                </c:pt>
                <c:pt idx="5">
                  <c:v>39.215686274509807</c:v>
                </c:pt>
              </c:numCache>
            </c:numRef>
          </c:val>
        </c:ser>
        <c:axId val="69195648"/>
        <c:axId val="69197184"/>
      </c:radarChart>
      <c:catAx>
        <c:axId val="69195648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69197184"/>
        <c:crosses val="autoZero"/>
        <c:auto val="1"/>
        <c:lblAlgn val="ctr"/>
        <c:lblOffset val="100"/>
      </c:catAx>
      <c:valAx>
        <c:axId val="69197184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69195648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Balance!$Z$6</c:f>
              <c:strCache>
                <c:ptCount val="1"/>
                <c:pt idx="0">
                  <c:v>射命丸·文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Balance!$T$6:$Y$6</c:f>
              <c:numCache>
                <c:formatCode>General</c:formatCode>
                <c:ptCount val="6"/>
                <c:pt idx="0">
                  <c:v>69.73684210526315</c:v>
                </c:pt>
                <c:pt idx="1">
                  <c:v>51.630434782608688</c:v>
                </c:pt>
                <c:pt idx="2">
                  <c:v>35.478392149462159</c:v>
                </c:pt>
                <c:pt idx="3">
                  <c:v>68.181818181818173</c:v>
                </c:pt>
                <c:pt idx="4">
                  <c:v>64.148796187631163</c:v>
                </c:pt>
                <c:pt idx="5">
                  <c:v>58.823529411764696</c:v>
                </c:pt>
              </c:numCache>
            </c:numRef>
          </c:val>
        </c:ser>
        <c:axId val="70015616"/>
        <c:axId val="70017408"/>
      </c:radarChart>
      <c:catAx>
        <c:axId val="7001561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0017408"/>
        <c:crosses val="autoZero"/>
        <c:auto val="1"/>
        <c:lblAlgn val="ctr"/>
        <c:lblOffset val="100"/>
      </c:catAx>
      <c:valAx>
        <c:axId val="70017408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0015616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Balance!$Z$7</c:f>
              <c:strCache>
                <c:ptCount val="1"/>
                <c:pt idx="0">
                  <c:v>西行寺·幽々子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Balance!$T$7:$Y$7</c:f>
              <c:numCache>
                <c:formatCode>General</c:formatCode>
                <c:ptCount val="6"/>
                <c:pt idx="0">
                  <c:v>44.078947368421048</c:v>
                </c:pt>
                <c:pt idx="1">
                  <c:v>77.105978260869563</c:v>
                </c:pt>
                <c:pt idx="2">
                  <c:v>38.875259482921301</c:v>
                </c:pt>
                <c:pt idx="3">
                  <c:v>45.454545454545453</c:v>
                </c:pt>
                <c:pt idx="4">
                  <c:v>58.25865073437889</c:v>
                </c:pt>
                <c:pt idx="5">
                  <c:v>68.62745098039214</c:v>
                </c:pt>
              </c:numCache>
            </c:numRef>
          </c:val>
        </c:ser>
        <c:axId val="70032768"/>
        <c:axId val="70042752"/>
      </c:radarChart>
      <c:catAx>
        <c:axId val="70032768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0042752"/>
        <c:crosses val="autoZero"/>
        <c:auto val="1"/>
        <c:lblAlgn val="ctr"/>
        <c:lblOffset val="100"/>
      </c:catAx>
      <c:valAx>
        <c:axId val="70042752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0032768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Balance!$Z$8</c:f>
              <c:strCache>
                <c:ptCount val="1"/>
                <c:pt idx="0">
                  <c:v>メディスン·メランコリー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Balance!$T$8:$Y$8</c:f>
              <c:numCache>
                <c:formatCode>General</c:formatCode>
                <c:ptCount val="6"/>
                <c:pt idx="0">
                  <c:v>51.973684210526315</c:v>
                </c:pt>
                <c:pt idx="1">
                  <c:v>58.763586956521728</c:v>
                </c:pt>
                <c:pt idx="2">
                  <c:v>44.536705038686556</c:v>
                </c:pt>
                <c:pt idx="3">
                  <c:v>50</c:v>
                </c:pt>
                <c:pt idx="4">
                  <c:v>68.238557558945928</c:v>
                </c:pt>
                <c:pt idx="5">
                  <c:v>50.980392156862742</c:v>
                </c:pt>
              </c:numCache>
            </c:numRef>
          </c:val>
        </c:ser>
        <c:axId val="70136192"/>
        <c:axId val="70137728"/>
      </c:radarChart>
      <c:catAx>
        <c:axId val="70136192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0137728"/>
        <c:crosses val="autoZero"/>
        <c:auto val="1"/>
        <c:lblAlgn val="ctr"/>
        <c:lblOffset val="100"/>
      </c:catAx>
      <c:valAx>
        <c:axId val="70137728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0136192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Balance!$Z$9</c:f>
              <c:strCache>
                <c:ptCount val="1"/>
                <c:pt idx="0">
                  <c:v>チルノ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Balance!$T$9:$Y$9</c:f>
              <c:numCache>
                <c:formatCode>General</c:formatCode>
                <c:ptCount val="6"/>
                <c:pt idx="0">
                  <c:v>57.894736842105267</c:v>
                </c:pt>
                <c:pt idx="1">
                  <c:v>59.782608695652172</c:v>
                </c:pt>
                <c:pt idx="2">
                  <c:v>44.536705038686556</c:v>
                </c:pt>
                <c:pt idx="3">
                  <c:v>59.090909090909079</c:v>
                </c:pt>
                <c:pt idx="4">
                  <c:v>67.171663288168148</c:v>
                </c:pt>
                <c:pt idx="5">
                  <c:v>58.823529411764696</c:v>
                </c:pt>
              </c:numCache>
            </c:numRef>
          </c:val>
        </c:ser>
        <c:axId val="70173824"/>
        <c:axId val="70175360"/>
      </c:radarChart>
      <c:catAx>
        <c:axId val="7017382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0175360"/>
        <c:crosses val="autoZero"/>
        <c:auto val="1"/>
        <c:lblAlgn val="ctr"/>
        <c:lblOffset val="100"/>
      </c:catAx>
      <c:valAx>
        <c:axId val="70175360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0173824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Balance!$Z$10</c:f>
              <c:strCache>
                <c:ptCount val="1"/>
                <c:pt idx="0">
                  <c:v>リリカ·プリズムリバー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Balance!$T$10:$Y$10</c:f>
              <c:numCache>
                <c:formatCode>General</c:formatCode>
                <c:ptCount val="6"/>
                <c:pt idx="0">
                  <c:v>59.868421052631568</c:v>
                </c:pt>
                <c:pt idx="1">
                  <c:v>80.882352941176464</c:v>
                </c:pt>
                <c:pt idx="2">
                  <c:v>33.893187393847896</c:v>
                </c:pt>
                <c:pt idx="3">
                  <c:v>59.090909090909079</c:v>
                </c:pt>
                <c:pt idx="4">
                  <c:v>66.816031864575564</c:v>
                </c:pt>
                <c:pt idx="5">
                  <c:v>63.437139561707035</c:v>
                </c:pt>
              </c:numCache>
            </c:numRef>
          </c:val>
        </c:ser>
        <c:axId val="75380608"/>
        <c:axId val="75382144"/>
      </c:radarChart>
      <c:catAx>
        <c:axId val="75380608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382144"/>
        <c:crosses val="autoZero"/>
        <c:auto val="1"/>
        <c:lblAlgn val="ctr"/>
        <c:lblOffset val="100"/>
      </c:catAx>
      <c:valAx>
        <c:axId val="75382144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380608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Balance!$Z$11</c:f>
              <c:strCache>
                <c:ptCount val="1"/>
                <c:pt idx="0">
                  <c:v>ミスティア·ローレライ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Balance!$T$11:$Y$11</c:f>
              <c:numCache>
                <c:formatCode>General</c:formatCode>
                <c:ptCount val="6"/>
                <c:pt idx="0">
                  <c:v>61.842105263157897</c:v>
                </c:pt>
                <c:pt idx="1">
                  <c:v>59.782608695652172</c:v>
                </c:pt>
                <c:pt idx="2">
                  <c:v>29.250802038120398</c:v>
                </c:pt>
                <c:pt idx="3">
                  <c:v>63.636363636363626</c:v>
                </c:pt>
                <c:pt idx="4">
                  <c:v>66.015861161492239</c:v>
                </c:pt>
                <c:pt idx="5">
                  <c:v>58.823529411764696</c:v>
                </c:pt>
              </c:numCache>
            </c:numRef>
          </c:val>
        </c:ser>
        <c:axId val="75418240"/>
        <c:axId val="75428224"/>
      </c:radarChart>
      <c:catAx>
        <c:axId val="75418240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428224"/>
        <c:crosses val="autoZero"/>
        <c:auto val="1"/>
        <c:lblAlgn val="ctr"/>
        <c:lblOffset val="100"/>
      </c:catAx>
      <c:valAx>
        <c:axId val="75428224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418240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Balance!$Z$12</c:f>
              <c:strCache>
                <c:ptCount val="1"/>
                <c:pt idx="0">
                  <c:v>メルラン·プリズムリバー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Balance!$T$12:$Y$12</c:f>
              <c:numCache>
                <c:formatCode>General</c:formatCode>
                <c:ptCount val="6"/>
                <c:pt idx="0">
                  <c:v>59.868421052631568</c:v>
                </c:pt>
                <c:pt idx="1">
                  <c:v>80.882352941176464</c:v>
                </c:pt>
                <c:pt idx="2">
                  <c:v>26.844687676920181</c:v>
                </c:pt>
                <c:pt idx="3">
                  <c:v>59.090909090909079</c:v>
                </c:pt>
                <c:pt idx="4">
                  <c:v>66.816031864575564</c:v>
                </c:pt>
                <c:pt idx="5">
                  <c:v>63.437139561707035</c:v>
                </c:pt>
              </c:numCache>
            </c:numRef>
          </c:val>
        </c:ser>
        <c:axId val="70065536"/>
        <c:axId val="70087808"/>
      </c:radarChart>
      <c:catAx>
        <c:axId val="7006553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0087808"/>
        <c:crosses val="autoZero"/>
        <c:auto val="1"/>
        <c:lblAlgn val="ctr"/>
        <c:lblOffset val="100"/>
      </c:catAx>
      <c:valAx>
        <c:axId val="70087808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0065536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Balance!$Z$13</c:f>
              <c:strCache>
                <c:ptCount val="1"/>
                <c:pt idx="0">
                  <c:v>ルナサ·プリズムリバー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Balance!$T$13:$Y$13</c:f>
              <c:numCache>
                <c:formatCode>General</c:formatCode>
                <c:ptCount val="6"/>
                <c:pt idx="0">
                  <c:v>59.868421052631568</c:v>
                </c:pt>
                <c:pt idx="1">
                  <c:v>80.882352941176464</c:v>
                </c:pt>
                <c:pt idx="2">
                  <c:v>29.916021890922817</c:v>
                </c:pt>
                <c:pt idx="3">
                  <c:v>59.090909090909079</c:v>
                </c:pt>
                <c:pt idx="4">
                  <c:v>66.816031864575564</c:v>
                </c:pt>
                <c:pt idx="5">
                  <c:v>63.437139561707035</c:v>
                </c:pt>
              </c:numCache>
            </c:numRef>
          </c:val>
        </c:ser>
        <c:axId val="70111616"/>
        <c:axId val="70113152"/>
      </c:radarChart>
      <c:catAx>
        <c:axId val="7011161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0113152"/>
        <c:crosses val="autoZero"/>
        <c:auto val="1"/>
        <c:lblAlgn val="ctr"/>
        <c:lblOffset val="100"/>
      </c:catAx>
      <c:valAx>
        <c:axId val="70113152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0111616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Balance!$Z$14</c:f>
              <c:strCache>
                <c:ptCount val="1"/>
                <c:pt idx="0">
                  <c:v>因幡·てゐ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Balance!$T$14:$Y$14</c:f>
              <c:numCache>
                <c:formatCode>General</c:formatCode>
                <c:ptCount val="6"/>
                <c:pt idx="0">
                  <c:v>42.10526315789474</c:v>
                </c:pt>
                <c:pt idx="1">
                  <c:v>60.597826086956516</c:v>
                </c:pt>
                <c:pt idx="2">
                  <c:v>27.552368371390827</c:v>
                </c:pt>
                <c:pt idx="3">
                  <c:v>54.54545454545454</c:v>
                </c:pt>
                <c:pt idx="4">
                  <c:v>70.461253956399588</c:v>
                </c:pt>
                <c:pt idx="5">
                  <c:v>50.980392156862742</c:v>
                </c:pt>
              </c:numCache>
            </c:numRef>
          </c:val>
        </c:ser>
        <c:axId val="75449472"/>
        <c:axId val="75451008"/>
      </c:radarChart>
      <c:catAx>
        <c:axId val="75449472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451008"/>
        <c:crosses val="autoZero"/>
        <c:auto val="1"/>
        <c:lblAlgn val="ctr"/>
        <c:lblOffset val="100"/>
      </c:catAx>
      <c:valAx>
        <c:axId val="75451008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449472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Balance!$Z$15</c:f>
              <c:strCache>
                <c:ptCount val="1"/>
                <c:pt idx="0">
                  <c:v>風見·幽香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Balance!$T$15:$Y$15</c:f>
              <c:numCache>
                <c:formatCode>General</c:formatCode>
                <c:ptCount val="6"/>
                <c:pt idx="0">
                  <c:v>44.078947368421048</c:v>
                </c:pt>
                <c:pt idx="1">
                  <c:v>67.934782608695642</c:v>
                </c:pt>
                <c:pt idx="2">
                  <c:v>34.617852424985848</c:v>
                </c:pt>
                <c:pt idx="3">
                  <c:v>50</c:v>
                </c:pt>
                <c:pt idx="4">
                  <c:v>69.661083253316278</c:v>
                </c:pt>
                <c:pt idx="5">
                  <c:v>58.823529411764696</c:v>
                </c:pt>
              </c:numCache>
            </c:numRef>
          </c:val>
        </c:ser>
        <c:axId val="75475200"/>
        <c:axId val="75489280"/>
      </c:radarChart>
      <c:catAx>
        <c:axId val="75475200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489280"/>
        <c:crosses val="autoZero"/>
        <c:auto val="1"/>
        <c:lblAlgn val="ctr"/>
        <c:lblOffset val="100"/>
      </c:catAx>
      <c:valAx>
        <c:axId val="75489280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475200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Balance!$Z$16</c:f>
              <c:strCache>
                <c:ptCount val="1"/>
                <c:pt idx="0">
                  <c:v>鈴仙·優曇華院·イナバ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Balance!$T$16:$Y$16</c:f>
              <c:numCache>
                <c:formatCode>General</c:formatCode>
                <c:ptCount val="6"/>
                <c:pt idx="0">
                  <c:v>51.973684210526315</c:v>
                </c:pt>
                <c:pt idx="1">
                  <c:v>49.592391304347814</c:v>
                </c:pt>
                <c:pt idx="2">
                  <c:v>41.139837705227414</c:v>
                </c:pt>
                <c:pt idx="3">
                  <c:v>59.090909090909079</c:v>
                </c:pt>
                <c:pt idx="4">
                  <c:v>68.238557558945928</c:v>
                </c:pt>
                <c:pt idx="5">
                  <c:v>39.215686274509807</c:v>
                </c:pt>
              </c:numCache>
            </c:numRef>
          </c:val>
        </c:ser>
        <c:axId val="75762688"/>
        <c:axId val="75780864"/>
      </c:radarChart>
      <c:catAx>
        <c:axId val="75762688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780864"/>
        <c:crosses val="autoZero"/>
        <c:auto val="1"/>
        <c:lblAlgn val="ctr"/>
        <c:lblOffset val="100"/>
      </c:catAx>
      <c:valAx>
        <c:axId val="75780864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762688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Balance!$Z$17</c:f>
              <c:strCache>
                <c:ptCount val="1"/>
                <c:pt idx="0">
                  <c:v>アリス·マーガトロイド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Balance!$T$17:$Y$17</c:f>
              <c:numCache>
                <c:formatCode>General</c:formatCode>
                <c:ptCount val="6"/>
                <c:pt idx="0">
                  <c:v>50</c:v>
                </c:pt>
                <c:pt idx="1">
                  <c:v>48.627002288329514</c:v>
                </c:pt>
                <c:pt idx="2">
                  <c:v>53.595017927910938</c:v>
                </c:pt>
                <c:pt idx="3">
                  <c:v>63.636363636363626</c:v>
                </c:pt>
                <c:pt idx="4">
                  <c:v>68.149649703047771</c:v>
                </c:pt>
                <c:pt idx="5">
                  <c:v>54.69556243550052</c:v>
                </c:pt>
              </c:numCache>
            </c:numRef>
          </c:val>
        </c:ser>
        <c:axId val="75812864"/>
        <c:axId val="75814400"/>
      </c:radarChart>
      <c:catAx>
        <c:axId val="7581286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814400"/>
        <c:crosses val="autoZero"/>
        <c:auto val="1"/>
        <c:lblAlgn val="ctr"/>
        <c:lblOffset val="100"/>
      </c:catAx>
      <c:valAx>
        <c:axId val="75814400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812864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layout/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Balance!$Z$18</c:f>
              <c:strCache>
                <c:ptCount val="1"/>
                <c:pt idx="0">
                  <c:v>四季映姫·ヤマザナドゥ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Balance!$T$18:$Y$18</c:f>
              <c:numCache>
                <c:formatCode>General</c:formatCode>
                <c:ptCount val="6"/>
                <c:pt idx="0">
                  <c:v>51.973684210526315</c:v>
                </c:pt>
                <c:pt idx="1">
                  <c:v>55.706521739130444</c:v>
                </c:pt>
                <c:pt idx="2">
                  <c:v>49.06586148329874</c:v>
                </c:pt>
                <c:pt idx="3">
                  <c:v>68.181818181818173</c:v>
                </c:pt>
                <c:pt idx="4">
                  <c:v>67.349478999964447</c:v>
                </c:pt>
                <c:pt idx="5">
                  <c:v>39.215686274509807</c:v>
                </c:pt>
              </c:numCache>
            </c:numRef>
          </c:val>
        </c:ser>
        <c:axId val="75846400"/>
        <c:axId val="75847936"/>
      </c:radarChart>
      <c:catAx>
        <c:axId val="75846400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847936"/>
        <c:crosses val="autoZero"/>
        <c:auto val="1"/>
        <c:lblAlgn val="ctr"/>
        <c:lblOffset val="100"/>
      </c:catAx>
      <c:valAx>
        <c:axId val="75847936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846400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Balance!$Z$19</c:f>
              <c:strCache>
                <c:ptCount val="1"/>
                <c:pt idx="0">
                  <c:v>小野塚·小町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Balance!$T$19:$Y$19</c:f>
              <c:numCache>
                <c:formatCode>General</c:formatCode>
                <c:ptCount val="6"/>
                <c:pt idx="0">
                  <c:v>50</c:v>
                </c:pt>
                <c:pt idx="1">
                  <c:v>55.706521739130444</c:v>
                </c:pt>
                <c:pt idx="2">
                  <c:v>37.742970371768244</c:v>
                </c:pt>
                <c:pt idx="3">
                  <c:v>50</c:v>
                </c:pt>
                <c:pt idx="4">
                  <c:v>68.594188982538498</c:v>
                </c:pt>
                <c:pt idx="5">
                  <c:v>39.215686274509807</c:v>
                </c:pt>
              </c:numCache>
            </c:numRef>
          </c:val>
        </c:ser>
        <c:axId val="75871744"/>
        <c:axId val="75873280"/>
      </c:radarChart>
      <c:catAx>
        <c:axId val="7587174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5873280"/>
        <c:crosses val="autoZero"/>
        <c:auto val="1"/>
        <c:lblAlgn val="ctr"/>
        <c:lblOffset val="100"/>
      </c:catAx>
      <c:valAx>
        <c:axId val="75873280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5871744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Balance!$Z$20</c:f>
              <c:strCache>
                <c:ptCount val="1"/>
                <c:pt idx="0">
                  <c:v>レミリア·スカーレット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Balance!$T$20:$Y$20</c:f>
              <c:numCache>
                <c:formatCode>General</c:formatCode>
                <c:ptCount val="6"/>
                <c:pt idx="0">
                  <c:v>63.815789473684205</c:v>
                </c:pt>
                <c:pt idx="1">
                  <c:v>45.923913043478251</c:v>
                </c:pt>
                <c:pt idx="2">
                  <c:v>46.801283260992655</c:v>
                </c:pt>
                <c:pt idx="3">
                  <c:v>72.727272727272734</c:v>
                </c:pt>
                <c:pt idx="4">
                  <c:v>75.173370319001393</c:v>
                </c:pt>
                <c:pt idx="5">
                  <c:v>50.980392156862742</c:v>
                </c:pt>
              </c:numCache>
            </c:numRef>
          </c:val>
        </c:ser>
        <c:axId val="76175616"/>
        <c:axId val="76197888"/>
      </c:radarChart>
      <c:catAx>
        <c:axId val="7617561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6197888"/>
        <c:crosses val="autoZero"/>
        <c:auto val="1"/>
        <c:lblAlgn val="ctr"/>
        <c:lblOffset val="100"/>
      </c:catAx>
      <c:valAx>
        <c:axId val="76197888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6175616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Balance!$Z$21</c:f>
              <c:strCache>
                <c:ptCount val="1"/>
                <c:pt idx="0">
                  <c:v>博麗·霊夢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Balance!$T$21:$Y$21</c:f>
              <c:numCache>
                <c:formatCode>General</c:formatCode>
                <c:ptCount val="6"/>
                <c:pt idx="0">
                  <c:v>48.026315789473685</c:v>
                </c:pt>
                <c:pt idx="1">
                  <c:v>77.105978260869563</c:v>
                </c:pt>
                <c:pt idx="2">
                  <c:v>39.158331760709572</c:v>
                </c:pt>
                <c:pt idx="3">
                  <c:v>54.54545454545454</c:v>
                </c:pt>
                <c:pt idx="4">
                  <c:v>54.022191400832185</c:v>
                </c:pt>
                <c:pt idx="5">
                  <c:v>46.568627450980387</c:v>
                </c:pt>
              </c:numCache>
            </c:numRef>
          </c:val>
        </c:ser>
        <c:axId val="76205056"/>
        <c:axId val="76210944"/>
      </c:radarChart>
      <c:catAx>
        <c:axId val="76205056"/>
        <c:scaling>
          <c:orientation val="minMax"/>
        </c:scaling>
        <c:axPos val="b"/>
        <c:majorGridlines/>
        <c:tickLblPos val="nextTo"/>
        <c:spPr>
          <a:noFill/>
          <a:effectLst/>
        </c:spPr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6210944"/>
        <c:crosses val="autoZero"/>
        <c:auto val="1"/>
        <c:lblAlgn val="ctr"/>
        <c:lblOffset val="100"/>
      </c:catAx>
      <c:valAx>
        <c:axId val="76210944"/>
        <c:scaling>
          <c:orientation val="minMax"/>
          <c:max val="100"/>
          <c:min val="0"/>
        </c:scaling>
        <c:axPos val="l"/>
        <c:majorGridlines/>
        <c:numFmt formatCode="General" sourceLinked="1"/>
        <c:majorTickMark val="cross"/>
        <c:minorTickMark val="cross"/>
        <c:tickLblPos val="nextTo"/>
        <c:spPr>
          <a:noFill/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6205056"/>
        <c:crosses val="autoZero"/>
        <c:crossBetween val="between"/>
        <c:majorUnit val="20"/>
        <c:minorUnit val="20"/>
      </c:valAx>
      <c:spPr>
        <a:solidFill>
          <a:schemeClr val="tx1"/>
        </a:solidFill>
        <a:ln>
          <a:noFill/>
        </a:ln>
      </c:spPr>
    </c:plotArea>
    <c:plotVisOnly val="1"/>
  </c:chart>
  <c:spPr>
    <a:solidFill>
      <a:schemeClr val="tx1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Balance!$Z$22</c:f>
              <c:strCache>
                <c:ptCount val="1"/>
                <c:pt idx="0">
                  <c:v>霧雨·魔理沙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Balance!$T$22:$Y$22</c:f>
              <c:numCache>
                <c:formatCode>General</c:formatCode>
                <c:ptCount val="6"/>
                <c:pt idx="0">
                  <c:v>67.763157894736835</c:v>
                </c:pt>
                <c:pt idx="1">
                  <c:v>10.869565217391305</c:v>
                </c:pt>
                <c:pt idx="2">
                  <c:v>78.165691639932064</c:v>
                </c:pt>
                <c:pt idx="3">
                  <c:v>63.636363636363626</c:v>
                </c:pt>
                <c:pt idx="4">
                  <c:v>64.948966890714459</c:v>
                </c:pt>
                <c:pt idx="5">
                  <c:v>58.823529411764696</c:v>
                </c:pt>
              </c:numCache>
            </c:numRef>
          </c:val>
        </c:ser>
        <c:axId val="79585664"/>
        <c:axId val="79587200"/>
      </c:radarChart>
      <c:catAx>
        <c:axId val="79585664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9587200"/>
        <c:crosses val="autoZero"/>
        <c:auto val="1"/>
        <c:lblAlgn val="ctr"/>
        <c:lblOffset val="100"/>
      </c:catAx>
      <c:valAx>
        <c:axId val="79587200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9585664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Pr>
        <a:bodyPr/>
        <a:lstStyle/>
        <a:p>
          <a:pPr>
            <a:defRPr>
              <a:solidFill>
                <a:srgbClr val="FF3300"/>
              </a:solidFill>
              <a:latin typeface="CRPＣ＆Ｇ半古印" pitchFamily="66" charset="-128"/>
              <a:ea typeface="CRPＣ＆Ｇ半古印" pitchFamily="66" charset="-128"/>
            </a:defRPr>
          </a:pPr>
          <a:endParaRPr lang="zh-CN"/>
        </a:p>
      </c:txPr>
    </c:title>
    <c:plotArea>
      <c:layout/>
      <c:radarChart>
        <c:radarStyle val="filled"/>
        <c:ser>
          <c:idx val="0"/>
          <c:order val="0"/>
          <c:tx>
            <c:strRef>
              <c:f>Balance!$Z$23</c:f>
              <c:strCache>
                <c:ptCount val="1"/>
                <c:pt idx="0">
                  <c:v>八雲·紫</c:v>
                </c:pt>
              </c:strCache>
            </c:strRef>
          </c:tx>
          <c:spPr>
            <a:gradFill flip="none" rotWithShape="1">
              <a:gsLst>
                <a:gs pos="0">
                  <a:srgbClr val="03D4A8">
                    <a:alpha val="70000"/>
                  </a:srgbClr>
                </a:gs>
                <a:gs pos="25000">
                  <a:srgbClr val="21D6E0">
                    <a:alpha val="70000"/>
                  </a:srgbClr>
                </a:gs>
                <a:gs pos="75000">
                  <a:srgbClr val="0087E6">
                    <a:alpha val="70000"/>
                  </a:srgbClr>
                </a:gs>
                <a:gs pos="100000">
                  <a:srgbClr val="005CBF">
                    <a:alpha val="70000"/>
                  </a:srgbClr>
                </a:gs>
              </a:gsLst>
              <a:path path="shape">
                <a:fillToRect l="50000" t="50000" r="50000" b="50000"/>
              </a:path>
              <a:tileRect/>
            </a:gradFill>
            <a:ln w="15875">
              <a:solidFill>
                <a:srgbClr val="00B050"/>
              </a:solidFill>
            </a:ln>
          </c:spPr>
          <c:cat>
            <c:strRef>
              <c:f>Balance!$T$1:$Y$1</c:f>
              <c:strCache>
                <c:ptCount val="6"/>
                <c:pt idx="0">
                  <c:v>活性</c:v>
                </c:pt>
                <c:pt idx="1">
                  <c:v>結界</c:v>
                </c:pt>
                <c:pt idx="2">
                  <c:v>攻撃</c:v>
                </c:pt>
                <c:pt idx="3">
                  <c:v>集中</c:v>
                </c:pt>
                <c:pt idx="4">
                  <c:v>特技</c:v>
                </c:pt>
                <c:pt idx="5">
                  <c:v>防御</c:v>
                </c:pt>
              </c:strCache>
            </c:strRef>
          </c:cat>
          <c:val>
            <c:numRef>
              <c:f>Balance!$T$23:$Y$23</c:f>
              <c:numCache>
                <c:formatCode>General</c:formatCode>
                <c:ptCount val="6"/>
                <c:pt idx="0">
                  <c:v>48.026315789473685</c:v>
                </c:pt>
                <c:pt idx="1">
                  <c:v>82.608695652173907</c:v>
                </c:pt>
                <c:pt idx="2">
                  <c:v>44.536705038686542</c:v>
                </c:pt>
                <c:pt idx="3">
                  <c:v>54.54545454545454</c:v>
                </c:pt>
                <c:pt idx="4">
                  <c:v>36.893203883495154</c:v>
                </c:pt>
                <c:pt idx="5">
                  <c:v>74.509803921568633</c:v>
                </c:pt>
              </c:numCache>
            </c:numRef>
          </c:val>
        </c:ser>
        <c:axId val="79618816"/>
        <c:axId val="79620352"/>
      </c:radarChart>
      <c:catAx>
        <c:axId val="79618816"/>
        <c:scaling>
          <c:orientation val="minMax"/>
        </c:scaling>
        <c:axPos val="b"/>
        <c:majorGridlines/>
        <c:tickLblPos val="nextTo"/>
        <c:txPr>
          <a:bodyPr/>
          <a:lstStyle/>
          <a:p>
            <a:pPr>
              <a:defRPr sz="1600">
                <a:solidFill>
                  <a:schemeClr val="accent1">
                    <a:lumMod val="75000"/>
                  </a:schemeClr>
                </a:solidFill>
                <a:latin typeface="Arphic PKuro-Maru-POP Heavy JI" pitchFamily="50" charset="-128"/>
                <a:ea typeface="Arphic PKuro-Maru-POP Heavy JI" pitchFamily="50" charset="-128"/>
              </a:defRPr>
            </a:pPr>
            <a:endParaRPr lang="zh-CN"/>
          </a:p>
        </c:txPr>
        <c:crossAx val="79620352"/>
        <c:crosses val="autoZero"/>
        <c:auto val="1"/>
        <c:lblAlgn val="ctr"/>
        <c:lblOffset val="100"/>
      </c:catAx>
      <c:valAx>
        <c:axId val="79620352"/>
        <c:scaling>
          <c:orientation val="minMax"/>
          <c:max val="100"/>
          <c:min val="0"/>
        </c:scaling>
        <c:axPos val="l"/>
        <c:majorGridlines>
          <c:spPr>
            <a:ln w="19050">
              <a:solidFill>
                <a:schemeClr val="tx2">
                  <a:lumMod val="40000"/>
                  <a:lumOff val="60000"/>
                </a:schemeClr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12700"/>
        </c:spPr>
        <c:txPr>
          <a:bodyPr/>
          <a:lstStyle/>
          <a:p>
            <a:pPr>
              <a:defRPr baseline="0">
                <a:solidFill>
                  <a:srgbClr val="FF3300"/>
                </a:solidFill>
              </a:defRPr>
            </a:pPr>
            <a:endParaRPr lang="zh-CN"/>
          </a:p>
        </c:txPr>
        <c:crossAx val="79618816"/>
        <c:crosses val="autoZero"/>
        <c:crossBetween val="between"/>
        <c:majorUnit val="20"/>
        <c:minorUnit val="20"/>
      </c:valAx>
      <c:spPr>
        <a:solidFill>
          <a:sysClr val="windowText" lastClr="000000"/>
        </a:solidFill>
        <a:ln>
          <a:noFill/>
        </a:ln>
      </c:spPr>
    </c:plotArea>
    <c:plotVisOnly val="1"/>
  </c:chart>
  <c:spPr>
    <a:solidFill>
      <a:sysClr val="windowText" lastClr="000000"/>
    </a:solidFill>
  </c:sp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590550</xdr:colOff>
      <xdr:row>0</xdr:row>
      <xdr:rowOff>0</xdr:rowOff>
    </xdr:from>
    <xdr:to>
      <xdr:col>36</xdr:col>
      <xdr:colOff>171451</xdr:colOff>
      <xdr:row>16</xdr:row>
      <xdr:rowOff>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590550</xdr:colOff>
      <xdr:row>16</xdr:row>
      <xdr:rowOff>161925</xdr:rowOff>
    </xdr:from>
    <xdr:to>
      <xdr:col>36</xdr:col>
      <xdr:colOff>171451</xdr:colOff>
      <xdr:row>32</xdr:row>
      <xdr:rowOff>161925</xdr:rowOff>
    </xdr:to>
    <xdr:graphicFrame macro="">
      <xdr:nvGraphicFramePr>
        <xdr:cNvPr id="40" name="图表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657225</xdr:colOff>
      <xdr:row>34</xdr:row>
      <xdr:rowOff>0</xdr:rowOff>
    </xdr:from>
    <xdr:to>
      <xdr:col>36</xdr:col>
      <xdr:colOff>238126</xdr:colOff>
      <xdr:row>50</xdr:row>
      <xdr:rowOff>0</xdr:rowOff>
    </xdr:to>
    <xdr:graphicFrame macro="">
      <xdr:nvGraphicFramePr>
        <xdr:cNvPr id="41" name="图表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657225</xdr:colOff>
      <xdr:row>51</xdr:row>
      <xdr:rowOff>0</xdr:rowOff>
    </xdr:from>
    <xdr:to>
      <xdr:col>36</xdr:col>
      <xdr:colOff>238126</xdr:colOff>
      <xdr:row>67</xdr:row>
      <xdr:rowOff>0</xdr:rowOff>
    </xdr:to>
    <xdr:graphicFrame macro="">
      <xdr:nvGraphicFramePr>
        <xdr:cNvPr id="42" name="图表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657225</xdr:colOff>
      <xdr:row>68</xdr:row>
      <xdr:rowOff>0</xdr:rowOff>
    </xdr:from>
    <xdr:to>
      <xdr:col>36</xdr:col>
      <xdr:colOff>238126</xdr:colOff>
      <xdr:row>84</xdr:row>
      <xdr:rowOff>0</xdr:rowOff>
    </xdr:to>
    <xdr:graphicFrame macro="">
      <xdr:nvGraphicFramePr>
        <xdr:cNvPr id="43" name="图表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619125</xdr:colOff>
      <xdr:row>0</xdr:row>
      <xdr:rowOff>0</xdr:rowOff>
    </xdr:from>
    <xdr:to>
      <xdr:col>42</xdr:col>
      <xdr:colOff>200027</xdr:colOff>
      <xdr:row>16</xdr:row>
      <xdr:rowOff>0</xdr:rowOff>
    </xdr:to>
    <xdr:graphicFrame macro="">
      <xdr:nvGraphicFramePr>
        <xdr:cNvPr id="44" name="图表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619125</xdr:colOff>
      <xdr:row>17</xdr:row>
      <xdr:rowOff>0</xdr:rowOff>
    </xdr:from>
    <xdr:to>
      <xdr:col>42</xdr:col>
      <xdr:colOff>200027</xdr:colOff>
      <xdr:row>33</xdr:row>
      <xdr:rowOff>0</xdr:rowOff>
    </xdr:to>
    <xdr:graphicFrame macro="">
      <xdr:nvGraphicFramePr>
        <xdr:cNvPr id="45" name="图表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657225</xdr:colOff>
      <xdr:row>34</xdr:row>
      <xdr:rowOff>0</xdr:rowOff>
    </xdr:from>
    <xdr:to>
      <xdr:col>42</xdr:col>
      <xdr:colOff>238127</xdr:colOff>
      <xdr:row>50</xdr:row>
      <xdr:rowOff>0</xdr:rowOff>
    </xdr:to>
    <xdr:graphicFrame macro="">
      <xdr:nvGraphicFramePr>
        <xdr:cNvPr id="46" name="图表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657225</xdr:colOff>
      <xdr:row>51</xdr:row>
      <xdr:rowOff>0</xdr:rowOff>
    </xdr:from>
    <xdr:to>
      <xdr:col>42</xdr:col>
      <xdr:colOff>238127</xdr:colOff>
      <xdr:row>67</xdr:row>
      <xdr:rowOff>0</xdr:rowOff>
    </xdr:to>
    <xdr:graphicFrame macro="">
      <xdr:nvGraphicFramePr>
        <xdr:cNvPr id="47" name="图表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657225</xdr:colOff>
      <xdr:row>68</xdr:row>
      <xdr:rowOff>0</xdr:rowOff>
    </xdr:from>
    <xdr:to>
      <xdr:col>42</xdr:col>
      <xdr:colOff>238127</xdr:colOff>
      <xdr:row>84</xdr:row>
      <xdr:rowOff>0</xdr:rowOff>
    </xdr:to>
    <xdr:graphicFrame macro="">
      <xdr:nvGraphicFramePr>
        <xdr:cNvPr id="48" name="图表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42</xdr:col>
      <xdr:colOff>619125</xdr:colOff>
      <xdr:row>0</xdr:row>
      <xdr:rowOff>0</xdr:rowOff>
    </xdr:from>
    <xdr:to>
      <xdr:col>48</xdr:col>
      <xdr:colOff>200027</xdr:colOff>
      <xdr:row>16</xdr:row>
      <xdr:rowOff>0</xdr:rowOff>
    </xdr:to>
    <xdr:graphicFrame macro="">
      <xdr:nvGraphicFramePr>
        <xdr:cNvPr id="49" name="图表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42</xdr:col>
      <xdr:colOff>619125</xdr:colOff>
      <xdr:row>17</xdr:row>
      <xdr:rowOff>0</xdr:rowOff>
    </xdr:from>
    <xdr:to>
      <xdr:col>48</xdr:col>
      <xdr:colOff>200027</xdr:colOff>
      <xdr:row>33</xdr:row>
      <xdr:rowOff>0</xdr:rowOff>
    </xdr:to>
    <xdr:graphicFrame macro="">
      <xdr:nvGraphicFramePr>
        <xdr:cNvPr id="50" name="图表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42</xdr:col>
      <xdr:colOff>657225</xdr:colOff>
      <xdr:row>34</xdr:row>
      <xdr:rowOff>0</xdr:rowOff>
    </xdr:from>
    <xdr:to>
      <xdr:col>48</xdr:col>
      <xdr:colOff>238127</xdr:colOff>
      <xdr:row>50</xdr:row>
      <xdr:rowOff>0</xdr:rowOff>
    </xdr:to>
    <xdr:graphicFrame macro="">
      <xdr:nvGraphicFramePr>
        <xdr:cNvPr id="51" name="图表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42</xdr:col>
      <xdr:colOff>657225</xdr:colOff>
      <xdr:row>51</xdr:row>
      <xdr:rowOff>0</xdr:rowOff>
    </xdr:from>
    <xdr:to>
      <xdr:col>48</xdr:col>
      <xdr:colOff>238127</xdr:colOff>
      <xdr:row>67</xdr:row>
      <xdr:rowOff>0</xdr:rowOff>
    </xdr:to>
    <xdr:graphicFrame macro="">
      <xdr:nvGraphicFramePr>
        <xdr:cNvPr id="52" name="图表 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42</xdr:col>
      <xdr:colOff>657225</xdr:colOff>
      <xdr:row>68</xdr:row>
      <xdr:rowOff>0</xdr:rowOff>
    </xdr:from>
    <xdr:to>
      <xdr:col>48</xdr:col>
      <xdr:colOff>238127</xdr:colOff>
      <xdr:row>84</xdr:row>
      <xdr:rowOff>0</xdr:rowOff>
    </xdr:to>
    <xdr:graphicFrame macro="">
      <xdr:nvGraphicFramePr>
        <xdr:cNvPr id="53" name="图表 5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48</xdr:col>
      <xdr:colOff>657225</xdr:colOff>
      <xdr:row>0</xdr:row>
      <xdr:rowOff>0</xdr:rowOff>
    </xdr:from>
    <xdr:to>
      <xdr:col>54</xdr:col>
      <xdr:colOff>238126</xdr:colOff>
      <xdr:row>16</xdr:row>
      <xdr:rowOff>0</xdr:rowOff>
    </xdr:to>
    <xdr:graphicFrame macro="">
      <xdr:nvGraphicFramePr>
        <xdr:cNvPr id="54" name="图表 5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657225</xdr:colOff>
      <xdr:row>17</xdr:row>
      <xdr:rowOff>0</xdr:rowOff>
    </xdr:from>
    <xdr:to>
      <xdr:col>54</xdr:col>
      <xdr:colOff>238126</xdr:colOff>
      <xdr:row>33</xdr:row>
      <xdr:rowOff>0</xdr:rowOff>
    </xdr:to>
    <xdr:graphicFrame macro="">
      <xdr:nvGraphicFramePr>
        <xdr:cNvPr id="55" name="图表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48</xdr:col>
      <xdr:colOff>657225</xdr:colOff>
      <xdr:row>34</xdr:row>
      <xdr:rowOff>0</xdr:rowOff>
    </xdr:from>
    <xdr:to>
      <xdr:col>54</xdr:col>
      <xdr:colOff>238126</xdr:colOff>
      <xdr:row>50</xdr:row>
      <xdr:rowOff>0</xdr:rowOff>
    </xdr:to>
    <xdr:graphicFrame macro="">
      <xdr:nvGraphicFramePr>
        <xdr:cNvPr id="56" name="图表 5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48</xdr:col>
      <xdr:colOff>657225</xdr:colOff>
      <xdr:row>51</xdr:row>
      <xdr:rowOff>0</xdr:rowOff>
    </xdr:from>
    <xdr:to>
      <xdr:col>54</xdr:col>
      <xdr:colOff>238126</xdr:colOff>
      <xdr:row>67</xdr:row>
      <xdr:rowOff>0</xdr:rowOff>
    </xdr:to>
    <xdr:graphicFrame macro="">
      <xdr:nvGraphicFramePr>
        <xdr:cNvPr id="57" name="图表 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657225</xdr:colOff>
      <xdr:row>68</xdr:row>
      <xdr:rowOff>0</xdr:rowOff>
    </xdr:from>
    <xdr:to>
      <xdr:col>54</xdr:col>
      <xdr:colOff>238126</xdr:colOff>
      <xdr:row>84</xdr:row>
      <xdr:rowOff>0</xdr:rowOff>
    </xdr:to>
    <xdr:graphicFrame macro="">
      <xdr:nvGraphicFramePr>
        <xdr:cNvPr id="58" name="图表 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54</xdr:col>
      <xdr:colOff>657225</xdr:colOff>
      <xdr:row>0</xdr:row>
      <xdr:rowOff>0</xdr:rowOff>
    </xdr:from>
    <xdr:to>
      <xdr:col>60</xdr:col>
      <xdr:colOff>238127</xdr:colOff>
      <xdr:row>16</xdr:row>
      <xdr:rowOff>0</xdr:rowOff>
    </xdr:to>
    <xdr:graphicFrame macro="">
      <xdr:nvGraphicFramePr>
        <xdr:cNvPr id="59" name="图表 5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54</xdr:col>
      <xdr:colOff>657225</xdr:colOff>
      <xdr:row>17</xdr:row>
      <xdr:rowOff>0</xdr:rowOff>
    </xdr:from>
    <xdr:to>
      <xdr:col>60</xdr:col>
      <xdr:colOff>238127</xdr:colOff>
      <xdr:row>33</xdr:row>
      <xdr:rowOff>0</xdr:rowOff>
    </xdr:to>
    <xdr:graphicFrame macro="">
      <xdr:nvGraphicFramePr>
        <xdr:cNvPr id="60" name="图表 5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ge/Resource/Data/TH_tamaokiba_PLAYERDEFINE.tabl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ge/Resource/Data/TH_tamaokiba_PLAYERSHOOTDEFINE.table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_tamaokiba_PLAYERDEFINE"/>
    </sheetNames>
    <sheetDataSet>
      <sheetData sheetId="0">
        <row r="2">
          <cell r="B2" t="str">
            <v>Collision_r</v>
          </cell>
          <cell r="C2" t="str">
            <v>FastSpeed</v>
          </cell>
          <cell r="D2" t="str">
            <v>SlowSpeed</v>
          </cell>
          <cell r="E2" t="str">
            <v>Graze_r</v>
          </cell>
          <cell r="F2" t="str">
            <v>BombPerPower</v>
          </cell>
          <cell r="G2" t="str">
            <v>ShotDelay</v>
          </cell>
          <cell r="H2" t="str">
            <v>BorderLast</v>
          </cell>
          <cell r="I2" t="str">
            <v>BombLast</v>
          </cell>
          <cell r="V2" t="str">
            <v>Name</v>
          </cell>
        </row>
        <row r="3">
          <cell r="B3">
            <v>0.5</v>
          </cell>
          <cell r="C3">
            <v>3.5</v>
          </cell>
          <cell r="D3">
            <v>1.7</v>
          </cell>
          <cell r="E3">
            <v>40</v>
          </cell>
          <cell r="F3">
            <v>85000</v>
          </cell>
          <cell r="G3">
            <v>12</v>
          </cell>
          <cell r="H3">
            <v>350</v>
          </cell>
          <cell r="I3">
            <v>240</v>
          </cell>
          <cell r="V3" t="str">
            <v>博麗·霊夢</v>
          </cell>
        </row>
        <row r="4">
          <cell r="B4">
            <v>1</v>
          </cell>
          <cell r="C4">
            <v>4.5</v>
          </cell>
          <cell r="D4">
            <v>1.9</v>
          </cell>
          <cell r="E4">
            <v>40</v>
          </cell>
          <cell r="F4">
            <v>90000</v>
          </cell>
          <cell r="G4">
            <v>8</v>
          </cell>
          <cell r="H4">
            <v>300</v>
          </cell>
          <cell r="I4">
            <v>180</v>
          </cell>
          <cell r="V4" t="str">
            <v>霧雨·魔理沙</v>
          </cell>
        </row>
        <row r="5">
          <cell r="B5">
            <v>1</v>
          </cell>
          <cell r="C5">
            <v>3.9</v>
          </cell>
          <cell r="D5">
            <v>1.8</v>
          </cell>
          <cell r="E5">
            <v>42</v>
          </cell>
          <cell r="F5">
            <v>78000</v>
          </cell>
          <cell r="G5">
            <v>8</v>
          </cell>
          <cell r="H5">
            <v>240</v>
          </cell>
          <cell r="I5">
            <v>220</v>
          </cell>
          <cell r="V5" t="str">
            <v>十六夜·咲夜</v>
          </cell>
        </row>
        <row r="6">
          <cell r="B6">
            <v>1</v>
          </cell>
          <cell r="C6">
            <v>4.8</v>
          </cell>
          <cell r="D6">
            <v>2.1</v>
          </cell>
          <cell r="E6">
            <v>40</v>
          </cell>
          <cell r="F6">
            <v>120000</v>
          </cell>
          <cell r="G6">
            <v>8</v>
          </cell>
          <cell r="H6">
            <v>400</v>
          </cell>
          <cell r="I6">
            <v>120</v>
          </cell>
          <cell r="V6" t="str">
            <v>魂魄·妖夢</v>
          </cell>
        </row>
        <row r="7">
          <cell r="B7">
            <v>1</v>
          </cell>
          <cell r="C7">
            <v>4.5999999999999996</v>
          </cell>
          <cell r="D7">
            <v>2</v>
          </cell>
          <cell r="E7">
            <v>40</v>
          </cell>
          <cell r="F7">
            <v>90000</v>
          </cell>
          <cell r="G7">
            <v>8</v>
          </cell>
          <cell r="H7">
            <v>280</v>
          </cell>
          <cell r="I7">
            <v>120</v>
          </cell>
          <cell r="V7" t="str">
            <v>射命丸·文</v>
          </cell>
        </row>
        <row r="8">
          <cell r="B8">
            <v>1</v>
          </cell>
          <cell r="C8">
            <v>3.3</v>
          </cell>
          <cell r="D8">
            <v>1.5</v>
          </cell>
          <cell r="E8">
            <v>35</v>
          </cell>
          <cell r="F8">
            <v>80000</v>
          </cell>
          <cell r="G8">
            <v>8</v>
          </cell>
          <cell r="H8">
            <v>360</v>
          </cell>
          <cell r="I8">
            <v>60</v>
          </cell>
          <cell r="V8" t="str">
            <v>西行寺·幽々子</v>
          </cell>
        </row>
        <row r="9">
          <cell r="B9">
            <v>1</v>
          </cell>
          <cell r="C9">
            <v>3.7</v>
          </cell>
          <cell r="D9">
            <v>1.6</v>
          </cell>
          <cell r="E9">
            <v>40</v>
          </cell>
          <cell r="F9">
            <v>100000</v>
          </cell>
          <cell r="G9">
            <v>8</v>
          </cell>
          <cell r="H9">
            <v>350</v>
          </cell>
          <cell r="I9">
            <v>120</v>
          </cell>
          <cell r="V9" t="str">
            <v>メディスン·メランコリー</v>
          </cell>
        </row>
        <row r="10">
          <cell r="B10">
            <v>1</v>
          </cell>
          <cell r="C10">
            <v>4</v>
          </cell>
          <cell r="D10">
            <v>1.8</v>
          </cell>
          <cell r="E10">
            <v>40</v>
          </cell>
          <cell r="F10">
            <v>90000</v>
          </cell>
          <cell r="G10">
            <v>8</v>
          </cell>
          <cell r="H10">
            <v>320</v>
          </cell>
          <cell r="I10">
            <v>240</v>
          </cell>
          <cell r="V10" t="str">
            <v>チルノ</v>
          </cell>
        </row>
        <row r="11">
          <cell r="B11">
            <v>1</v>
          </cell>
          <cell r="C11">
            <v>4.0999999999999996</v>
          </cell>
          <cell r="D11">
            <v>1.8</v>
          </cell>
          <cell r="E11">
            <v>40</v>
          </cell>
          <cell r="F11">
            <v>85000</v>
          </cell>
          <cell r="G11">
            <v>8</v>
          </cell>
          <cell r="H11">
            <v>400</v>
          </cell>
          <cell r="I11">
            <v>200</v>
          </cell>
          <cell r="V11" t="str">
            <v>リリカ·プリズムリバー</v>
          </cell>
        </row>
        <row r="12">
          <cell r="B12">
            <v>1</v>
          </cell>
          <cell r="C12">
            <v>4.2</v>
          </cell>
          <cell r="D12">
            <v>1.9</v>
          </cell>
          <cell r="E12">
            <v>40</v>
          </cell>
          <cell r="F12">
            <v>90000</v>
          </cell>
          <cell r="G12">
            <v>8</v>
          </cell>
          <cell r="H12">
            <v>320</v>
          </cell>
          <cell r="I12">
            <v>120</v>
          </cell>
          <cell r="V12" t="str">
            <v>ミスティア·ローレライ</v>
          </cell>
        </row>
        <row r="13">
          <cell r="B13">
            <v>1</v>
          </cell>
          <cell r="C13">
            <v>4.0999999999999996</v>
          </cell>
          <cell r="D13">
            <v>1.8</v>
          </cell>
          <cell r="E13">
            <v>40</v>
          </cell>
          <cell r="F13">
            <v>85000</v>
          </cell>
          <cell r="G13">
            <v>8</v>
          </cell>
          <cell r="H13">
            <v>400</v>
          </cell>
          <cell r="I13">
            <v>200</v>
          </cell>
          <cell r="V13" t="str">
            <v>メルラン·プリズムリバー</v>
          </cell>
        </row>
        <row r="14">
          <cell r="B14">
            <v>1</v>
          </cell>
          <cell r="C14">
            <v>4.0999999999999996</v>
          </cell>
          <cell r="D14">
            <v>1.8</v>
          </cell>
          <cell r="E14">
            <v>40</v>
          </cell>
          <cell r="F14">
            <v>85000</v>
          </cell>
          <cell r="G14">
            <v>8</v>
          </cell>
          <cell r="H14">
            <v>400</v>
          </cell>
          <cell r="I14">
            <v>200</v>
          </cell>
          <cell r="V14" t="str">
            <v>ルナサ·プリズムリバー</v>
          </cell>
        </row>
        <row r="15">
          <cell r="B15">
            <v>1</v>
          </cell>
          <cell r="C15">
            <v>3.2</v>
          </cell>
          <cell r="D15">
            <v>1.7</v>
          </cell>
          <cell r="E15">
            <v>40</v>
          </cell>
          <cell r="F15">
            <v>100000</v>
          </cell>
          <cell r="G15">
            <v>8</v>
          </cell>
          <cell r="H15">
            <v>360</v>
          </cell>
          <cell r="I15">
            <v>240</v>
          </cell>
          <cell r="V15" t="str">
            <v>因幡·てゐ</v>
          </cell>
        </row>
        <row r="16">
          <cell r="B16">
            <v>1</v>
          </cell>
          <cell r="C16">
            <v>3.3</v>
          </cell>
          <cell r="D16">
            <v>1.6</v>
          </cell>
          <cell r="E16">
            <v>40</v>
          </cell>
          <cell r="F16">
            <v>90000</v>
          </cell>
          <cell r="G16">
            <v>8</v>
          </cell>
          <cell r="H16">
            <v>360</v>
          </cell>
          <cell r="I16">
            <v>290</v>
          </cell>
          <cell r="V16" t="str">
            <v>風見·幽香</v>
          </cell>
        </row>
        <row r="17">
          <cell r="B17">
            <v>1</v>
          </cell>
          <cell r="C17">
            <v>3.7</v>
          </cell>
          <cell r="D17">
            <v>1.8</v>
          </cell>
          <cell r="E17">
            <v>40</v>
          </cell>
          <cell r="F17">
            <v>120000</v>
          </cell>
          <cell r="G17">
            <v>8</v>
          </cell>
          <cell r="H17">
            <v>360</v>
          </cell>
          <cell r="I17">
            <v>240</v>
          </cell>
          <cell r="V17" t="str">
            <v>鈴仙·優曇華院·イナバ</v>
          </cell>
        </row>
        <row r="18">
          <cell r="B18">
            <v>1</v>
          </cell>
          <cell r="C18">
            <v>3.6</v>
          </cell>
          <cell r="D18">
            <v>1.9</v>
          </cell>
          <cell r="E18">
            <v>40</v>
          </cell>
          <cell r="F18">
            <v>95000</v>
          </cell>
          <cell r="G18">
            <v>8</v>
          </cell>
          <cell r="H18">
            <v>280</v>
          </cell>
          <cell r="I18">
            <v>210</v>
          </cell>
          <cell r="V18" t="str">
            <v>アリス·マーガトロイド</v>
          </cell>
        </row>
        <row r="19">
          <cell r="B19">
            <v>1</v>
          </cell>
          <cell r="C19">
            <v>3.7</v>
          </cell>
          <cell r="D19">
            <v>2</v>
          </cell>
          <cell r="E19">
            <v>40</v>
          </cell>
          <cell r="F19">
            <v>120000</v>
          </cell>
          <cell r="G19">
            <v>8</v>
          </cell>
          <cell r="H19">
            <v>400</v>
          </cell>
          <cell r="I19">
            <v>200</v>
          </cell>
          <cell r="V19" t="str">
            <v>四季映姫·ヤマザナドゥ</v>
          </cell>
        </row>
        <row r="20">
          <cell r="B20">
            <v>1</v>
          </cell>
          <cell r="C20">
            <v>3.6</v>
          </cell>
          <cell r="D20">
            <v>1.6</v>
          </cell>
          <cell r="E20">
            <v>40</v>
          </cell>
          <cell r="F20">
            <v>120000</v>
          </cell>
          <cell r="G20">
            <v>8</v>
          </cell>
          <cell r="H20">
            <v>400</v>
          </cell>
          <cell r="I20">
            <v>240</v>
          </cell>
          <cell r="V20" t="str">
            <v>小野塚·小町</v>
          </cell>
        </row>
        <row r="21">
          <cell r="B21">
            <v>1</v>
          </cell>
          <cell r="C21">
            <v>4.3</v>
          </cell>
          <cell r="D21">
            <v>2.1</v>
          </cell>
          <cell r="E21">
            <v>45</v>
          </cell>
          <cell r="F21">
            <v>100000</v>
          </cell>
          <cell r="G21">
            <v>8</v>
          </cell>
          <cell r="H21">
            <v>280</v>
          </cell>
          <cell r="I21">
            <v>250</v>
          </cell>
          <cell r="V21" t="str">
            <v>レミリア·スカーレット</v>
          </cell>
        </row>
        <row r="22">
          <cell r="B22">
            <v>0.5</v>
          </cell>
          <cell r="C22">
            <v>3.5</v>
          </cell>
          <cell r="D22">
            <v>1.7</v>
          </cell>
          <cell r="E22">
            <v>40</v>
          </cell>
          <cell r="F22">
            <v>80000</v>
          </cell>
          <cell r="G22">
            <v>12</v>
          </cell>
          <cell r="H22">
            <v>360</v>
          </cell>
          <cell r="I22">
            <v>240</v>
          </cell>
          <cell r="V22" t="str">
            <v>博麗·霊夢</v>
          </cell>
        </row>
        <row r="23">
          <cell r="B23">
            <v>1</v>
          </cell>
          <cell r="C23">
            <v>4.5</v>
          </cell>
          <cell r="D23">
            <v>1.9</v>
          </cell>
          <cell r="E23">
            <v>40</v>
          </cell>
          <cell r="F23">
            <v>90000</v>
          </cell>
          <cell r="G23">
            <v>8</v>
          </cell>
          <cell r="H23">
            <v>80</v>
          </cell>
          <cell r="I23">
            <v>180</v>
          </cell>
          <cell r="V23" t="str">
            <v>霧雨·魔理沙</v>
          </cell>
        </row>
        <row r="24">
          <cell r="B24">
            <v>1</v>
          </cell>
          <cell r="C24">
            <v>3.5</v>
          </cell>
          <cell r="D24">
            <v>1.7</v>
          </cell>
          <cell r="E24">
            <v>28</v>
          </cell>
          <cell r="F24">
            <v>75000</v>
          </cell>
          <cell r="G24">
            <v>4</v>
          </cell>
          <cell r="H24">
            <v>360</v>
          </cell>
          <cell r="I24">
            <v>30</v>
          </cell>
          <cell r="V24" t="str">
            <v>八雲·紫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H_tamaokiba_PLAYERSHOOTDEFINE"/>
    </sheetNames>
    <sheetDataSet>
      <sheetData sheetId="0">
        <row r="3">
          <cell r="B3">
            <v>0</v>
          </cell>
          <cell r="D3">
            <v>8</v>
          </cell>
          <cell r="F3">
            <v>0.25</v>
          </cell>
        </row>
        <row r="4">
          <cell r="B4">
            <v>0</v>
          </cell>
          <cell r="D4">
            <v>8</v>
          </cell>
          <cell r="F4">
            <v>0.25</v>
          </cell>
        </row>
        <row r="5">
          <cell r="B5">
            <v>0</v>
          </cell>
          <cell r="D5">
            <v>8</v>
          </cell>
          <cell r="F5">
            <v>0.25</v>
          </cell>
        </row>
        <row r="6">
          <cell r="B6">
            <v>0</v>
          </cell>
          <cell r="D6">
            <v>8</v>
          </cell>
          <cell r="F6">
            <v>0.25</v>
          </cell>
        </row>
        <row r="7">
          <cell r="B7">
            <v>0</v>
          </cell>
          <cell r="D7">
            <v>8</v>
          </cell>
          <cell r="F7">
            <v>0.25</v>
          </cell>
        </row>
        <row r="8">
          <cell r="B8">
            <v>0</v>
          </cell>
          <cell r="D8">
            <v>8</v>
          </cell>
          <cell r="F8">
            <v>0.25</v>
          </cell>
        </row>
        <row r="9">
          <cell r="B9">
            <v>1</v>
          </cell>
          <cell r="D9">
            <v>8</v>
          </cell>
          <cell r="F9">
            <v>0.5</v>
          </cell>
        </row>
        <row r="10">
          <cell r="B10">
            <v>1</v>
          </cell>
          <cell r="D10">
            <v>8</v>
          </cell>
          <cell r="F10">
            <v>0.5</v>
          </cell>
        </row>
        <row r="11">
          <cell r="B11">
            <v>1</v>
          </cell>
          <cell r="D11">
            <v>8</v>
          </cell>
          <cell r="F11">
            <v>0.5</v>
          </cell>
        </row>
        <row r="12">
          <cell r="B12">
            <v>1</v>
          </cell>
          <cell r="D12">
            <v>8</v>
          </cell>
          <cell r="F12">
            <v>0.5</v>
          </cell>
        </row>
        <row r="13">
          <cell r="B13">
            <v>1</v>
          </cell>
          <cell r="D13">
            <v>8</v>
          </cell>
          <cell r="F13">
            <v>0.5</v>
          </cell>
        </row>
        <row r="14">
          <cell r="B14">
            <v>1</v>
          </cell>
          <cell r="D14">
            <v>8</v>
          </cell>
          <cell r="F14">
            <v>0.5</v>
          </cell>
        </row>
        <row r="15">
          <cell r="B15">
            <v>2</v>
          </cell>
          <cell r="D15">
            <v>6</v>
          </cell>
          <cell r="F15">
            <v>0.4</v>
          </cell>
        </row>
        <row r="16">
          <cell r="B16">
            <v>2</v>
          </cell>
          <cell r="D16">
            <v>6</v>
          </cell>
          <cell r="F16">
            <v>0.4</v>
          </cell>
        </row>
        <row r="17">
          <cell r="B17">
            <v>2</v>
          </cell>
          <cell r="D17">
            <v>8</v>
          </cell>
          <cell r="F17">
            <v>0.3</v>
          </cell>
        </row>
        <row r="18">
          <cell r="B18">
            <v>2</v>
          </cell>
          <cell r="D18">
            <v>8</v>
          </cell>
          <cell r="F18">
            <v>0.3</v>
          </cell>
        </row>
        <row r="19">
          <cell r="B19">
            <v>2</v>
          </cell>
          <cell r="D19">
            <v>8</v>
          </cell>
          <cell r="F19">
            <v>0.3</v>
          </cell>
        </row>
        <row r="20">
          <cell r="B20">
            <v>2</v>
          </cell>
          <cell r="D20">
            <v>8</v>
          </cell>
          <cell r="F20">
            <v>0.3</v>
          </cell>
        </row>
        <row r="21">
          <cell r="B21">
            <v>2</v>
          </cell>
          <cell r="D21">
            <v>8</v>
          </cell>
          <cell r="F21">
            <v>0.3</v>
          </cell>
        </row>
        <row r="22">
          <cell r="B22">
            <v>2</v>
          </cell>
          <cell r="D22">
            <v>8</v>
          </cell>
          <cell r="F22">
            <v>0.3</v>
          </cell>
        </row>
        <row r="23">
          <cell r="B23">
            <v>3</v>
          </cell>
          <cell r="D23">
            <v>8</v>
          </cell>
          <cell r="F23">
            <v>0.5</v>
          </cell>
        </row>
        <row r="24">
          <cell r="B24">
            <v>3</v>
          </cell>
          <cell r="D24">
            <v>8</v>
          </cell>
          <cell r="F24">
            <v>0.5</v>
          </cell>
        </row>
        <row r="25">
          <cell r="B25">
            <v>3</v>
          </cell>
          <cell r="D25">
            <v>8</v>
          </cell>
          <cell r="F25">
            <v>0.45</v>
          </cell>
        </row>
        <row r="26">
          <cell r="B26">
            <v>3</v>
          </cell>
          <cell r="D26">
            <v>8</v>
          </cell>
          <cell r="F26">
            <v>0.45</v>
          </cell>
        </row>
        <row r="27">
          <cell r="B27">
            <v>3</v>
          </cell>
          <cell r="D27">
            <v>8</v>
          </cell>
          <cell r="F27">
            <v>0.45</v>
          </cell>
        </row>
        <row r="28">
          <cell r="B28">
            <v>3</v>
          </cell>
          <cell r="D28">
            <v>8</v>
          </cell>
          <cell r="F28">
            <v>0.45</v>
          </cell>
        </row>
        <row r="29">
          <cell r="B29">
            <v>4</v>
          </cell>
          <cell r="D29">
            <v>6</v>
          </cell>
          <cell r="F29">
            <v>0.45</v>
          </cell>
        </row>
        <row r="30">
          <cell r="B30">
            <v>4</v>
          </cell>
          <cell r="D30">
            <v>6</v>
          </cell>
          <cell r="F30">
            <v>0.45</v>
          </cell>
        </row>
        <row r="31">
          <cell r="B31">
            <v>4</v>
          </cell>
          <cell r="D31">
            <v>8</v>
          </cell>
          <cell r="F31">
            <v>0.2</v>
          </cell>
        </row>
        <row r="32">
          <cell r="B32">
            <v>4</v>
          </cell>
          <cell r="D32">
            <v>8</v>
          </cell>
          <cell r="F32">
            <v>0.2</v>
          </cell>
        </row>
        <row r="33">
          <cell r="B33">
            <v>4</v>
          </cell>
          <cell r="D33">
            <v>8</v>
          </cell>
          <cell r="F33">
            <v>0.2</v>
          </cell>
        </row>
        <row r="34">
          <cell r="B34">
            <v>4</v>
          </cell>
          <cell r="D34">
            <v>8</v>
          </cell>
          <cell r="F34">
            <v>0.2</v>
          </cell>
        </row>
        <row r="35">
          <cell r="B35">
            <v>5</v>
          </cell>
          <cell r="D35">
            <v>8</v>
          </cell>
          <cell r="F35">
            <v>0.4</v>
          </cell>
        </row>
        <row r="36">
          <cell r="B36">
            <v>5</v>
          </cell>
          <cell r="D36">
            <v>8</v>
          </cell>
          <cell r="F36">
            <v>0.3</v>
          </cell>
        </row>
        <row r="37">
          <cell r="B37">
            <v>5</v>
          </cell>
          <cell r="D37">
            <v>8</v>
          </cell>
          <cell r="F37">
            <v>0.3</v>
          </cell>
        </row>
        <row r="38">
          <cell r="B38">
            <v>5</v>
          </cell>
          <cell r="D38">
            <v>8</v>
          </cell>
          <cell r="F38">
            <v>0.2</v>
          </cell>
        </row>
        <row r="39">
          <cell r="B39">
            <v>5</v>
          </cell>
          <cell r="D39">
            <v>8</v>
          </cell>
          <cell r="F39">
            <v>0.2</v>
          </cell>
        </row>
        <row r="40">
          <cell r="B40">
            <v>5</v>
          </cell>
          <cell r="D40">
            <v>8</v>
          </cell>
          <cell r="F40">
            <v>0.4</v>
          </cell>
        </row>
        <row r="41">
          <cell r="B41">
            <v>5</v>
          </cell>
          <cell r="D41">
            <v>8</v>
          </cell>
          <cell r="F41">
            <v>0.4</v>
          </cell>
        </row>
        <row r="42">
          <cell r="B42">
            <v>6</v>
          </cell>
          <cell r="D42">
            <v>6</v>
          </cell>
          <cell r="F42">
            <v>0.4</v>
          </cell>
        </row>
        <row r="43">
          <cell r="B43">
            <v>6</v>
          </cell>
          <cell r="D43">
            <v>6</v>
          </cell>
          <cell r="F43">
            <v>0.4</v>
          </cell>
        </row>
        <row r="44">
          <cell r="B44">
            <v>6</v>
          </cell>
          <cell r="D44">
            <v>8</v>
          </cell>
          <cell r="F44">
            <v>0.4</v>
          </cell>
        </row>
        <row r="45">
          <cell r="B45">
            <v>6</v>
          </cell>
          <cell r="D45">
            <v>8</v>
          </cell>
          <cell r="F45">
            <v>0.4</v>
          </cell>
        </row>
        <row r="46">
          <cell r="B46">
            <v>6</v>
          </cell>
          <cell r="D46">
            <v>8</v>
          </cell>
          <cell r="F46">
            <v>0.4</v>
          </cell>
        </row>
        <row r="47">
          <cell r="B47">
            <v>6</v>
          </cell>
          <cell r="D47">
            <v>8</v>
          </cell>
          <cell r="F47">
            <v>0.4</v>
          </cell>
        </row>
        <row r="48">
          <cell r="B48">
            <v>7</v>
          </cell>
          <cell r="D48">
            <v>6</v>
          </cell>
          <cell r="F48">
            <v>0.4</v>
          </cell>
        </row>
        <row r="49">
          <cell r="B49">
            <v>7</v>
          </cell>
          <cell r="D49">
            <v>6</v>
          </cell>
          <cell r="F49">
            <v>0.4</v>
          </cell>
        </row>
        <row r="50">
          <cell r="B50">
            <v>7</v>
          </cell>
          <cell r="D50">
            <v>8</v>
          </cell>
          <cell r="F50">
            <v>0.4</v>
          </cell>
        </row>
        <row r="51">
          <cell r="B51">
            <v>7</v>
          </cell>
          <cell r="D51">
            <v>8</v>
          </cell>
          <cell r="F51">
            <v>0.4</v>
          </cell>
        </row>
        <row r="52">
          <cell r="B52">
            <v>7</v>
          </cell>
          <cell r="D52">
            <v>8</v>
          </cell>
          <cell r="F52">
            <v>0.4</v>
          </cell>
        </row>
        <row r="53">
          <cell r="B53">
            <v>7</v>
          </cell>
          <cell r="D53">
            <v>8</v>
          </cell>
          <cell r="F53">
            <v>0.4</v>
          </cell>
        </row>
        <row r="54">
          <cell r="B54">
            <v>8</v>
          </cell>
          <cell r="D54">
            <v>8</v>
          </cell>
          <cell r="F54">
            <v>0.6</v>
          </cell>
        </row>
        <row r="55">
          <cell r="B55">
            <v>8</v>
          </cell>
          <cell r="D55">
            <v>8</v>
          </cell>
          <cell r="F55">
            <v>0.6</v>
          </cell>
        </row>
        <row r="56">
          <cell r="B56">
            <v>8</v>
          </cell>
          <cell r="D56">
            <v>6</v>
          </cell>
          <cell r="F56">
            <v>0.4</v>
          </cell>
        </row>
        <row r="57">
          <cell r="B57">
            <v>8</v>
          </cell>
          <cell r="D57">
            <v>6</v>
          </cell>
          <cell r="F57">
            <v>0.4</v>
          </cell>
        </row>
        <row r="58">
          <cell r="B58">
            <v>8</v>
          </cell>
          <cell r="D58">
            <v>6</v>
          </cell>
          <cell r="F58">
            <v>0.4</v>
          </cell>
        </row>
        <row r="59">
          <cell r="B59">
            <v>8</v>
          </cell>
          <cell r="D59">
            <v>6</v>
          </cell>
          <cell r="F59">
            <v>0.4</v>
          </cell>
        </row>
        <row r="60">
          <cell r="B60">
            <v>9</v>
          </cell>
          <cell r="D60">
            <v>8</v>
          </cell>
          <cell r="F60">
            <v>0.45</v>
          </cell>
        </row>
        <row r="61">
          <cell r="B61">
            <v>9</v>
          </cell>
          <cell r="D61">
            <v>8</v>
          </cell>
          <cell r="F61">
            <v>0.45</v>
          </cell>
        </row>
        <row r="62">
          <cell r="B62">
            <v>9</v>
          </cell>
          <cell r="D62">
            <v>8</v>
          </cell>
          <cell r="F62">
            <v>0.18</v>
          </cell>
        </row>
        <row r="63">
          <cell r="B63">
            <v>9</v>
          </cell>
          <cell r="D63">
            <v>8</v>
          </cell>
          <cell r="F63">
            <v>0.18</v>
          </cell>
        </row>
        <row r="64">
          <cell r="B64">
            <v>9</v>
          </cell>
          <cell r="D64">
            <v>8</v>
          </cell>
          <cell r="F64">
            <v>0.18</v>
          </cell>
        </row>
        <row r="65">
          <cell r="B65">
            <v>9</v>
          </cell>
          <cell r="D65">
            <v>8</v>
          </cell>
          <cell r="F65">
            <v>0.18</v>
          </cell>
        </row>
        <row r="66">
          <cell r="B66">
            <v>10</v>
          </cell>
          <cell r="D66">
            <v>8</v>
          </cell>
          <cell r="F66">
            <v>0.5</v>
          </cell>
        </row>
        <row r="67">
          <cell r="B67">
            <v>10</v>
          </cell>
          <cell r="D67">
            <v>8</v>
          </cell>
          <cell r="F67">
            <v>0.5</v>
          </cell>
        </row>
        <row r="68">
          <cell r="B68">
            <v>10</v>
          </cell>
          <cell r="D68">
            <v>6</v>
          </cell>
          <cell r="F68">
            <v>0.55000000000000004</v>
          </cell>
        </row>
        <row r="69">
          <cell r="B69">
            <v>10</v>
          </cell>
          <cell r="D69">
            <v>6</v>
          </cell>
          <cell r="F69">
            <v>0.55000000000000004</v>
          </cell>
        </row>
        <row r="70">
          <cell r="B70">
            <v>10</v>
          </cell>
          <cell r="D70">
            <v>6</v>
          </cell>
          <cell r="F70">
            <v>0.55000000000000004</v>
          </cell>
        </row>
        <row r="71">
          <cell r="B71">
            <v>10</v>
          </cell>
          <cell r="D71">
            <v>6</v>
          </cell>
          <cell r="F71">
            <v>0.55000000000000004</v>
          </cell>
        </row>
        <row r="72">
          <cell r="B72">
            <v>11</v>
          </cell>
          <cell r="D72">
            <v>6</v>
          </cell>
          <cell r="F72">
            <v>0.5</v>
          </cell>
        </row>
        <row r="73">
          <cell r="B73">
            <v>11</v>
          </cell>
          <cell r="D73">
            <v>6</v>
          </cell>
          <cell r="F73">
            <v>0.5</v>
          </cell>
        </row>
        <row r="74">
          <cell r="B74">
            <v>11</v>
          </cell>
          <cell r="D74">
            <v>6</v>
          </cell>
          <cell r="F74">
            <v>0.45</v>
          </cell>
        </row>
        <row r="75">
          <cell r="B75">
            <v>11</v>
          </cell>
          <cell r="D75">
            <v>6</v>
          </cell>
          <cell r="F75">
            <v>0.45</v>
          </cell>
        </row>
        <row r="76">
          <cell r="B76">
            <v>11</v>
          </cell>
          <cell r="D76">
            <v>6</v>
          </cell>
          <cell r="F76">
            <v>0.45</v>
          </cell>
        </row>
        <row r="77">
          <cell r="B77">
            <v>11</v>
          </cell>
          <cell r="D77">
            <v>6</v>
          </cell>
          <cell r="F77">
            <v>0.45</v>
          </cell>
        </row>
        <row r="78">
          <cell r="B78">
            <v>12</v>
          </cell>
          <cell r="D78">
            <v>8</v>
          </cell>
          <cell r="F78">
            <v>0.4</v>
          </cell>
        </row>
        <row r="79">
          <cell r="B79">
            <v>12</v>
          </cell>
          <cell r="D79">
            <v>8</v>
          </cell>
          <cell r="F79">
            <v>0.4</v>
          </cell>
        </row>
        <row r="80">
          <cell r="B80">
            <v>12</v>
          </cell>
          <cell r="D80">
            <v>8</v>
          </cell>
          <cell r="F80">
            <v>0.18</v>
          </cell>
        </row>
        <row r="81">
          <cell r="B81">
            <v>12</v>
          </cell>
          <cell r="D81">
            <v>8</v>
          </cell>
          <cell r="F81">
            <v>0.18</v>
          </cell>
        </row>
        <row r="82">
          <cell r="B82">
            <v>12</v>
          </cell>
          <cell r="D82">
            <v>8</v>
          </cell>
          <cell r="F82">
            <v>0.18</v>
          </cell>
        </row>
        <row r="83">
          <cell r="B83">
            <v>12</v>
          </cell>
          <cell r="D83">
            <v>8</v>
          </cell>
          <cell r="F83">
            <v>0.18</v>
          </cell>
        </row>
        <row r="84">
          <cell r="B84">
            <v>13</v>
          </cell>
          <cell r="D84">
            <v>8</v>
          </cell>
          <cell r="F84">
            <v>0.4</v>
          </cell>
        </row>
        <row r="85">
          <cell r="B85">
            <v>13</v>
          </cell>
          <cell r="D85">
            <v>8</v>
          </cell>
          <cell r="F85">
            <v>0.4</v>
          </cell>
        </row>
        <row r="86">
          <cell r="B86">
            <v>13</v>
          </cell>
          <cell r="D86">
            <v>6</v>
          </cell>
          <cell r="F86">
            <v>0.32</v>
          </cell>
        </row>
        <row r="87">
          <cell r="B87">
            <v>13</v>
          </cell>
          <cell r="D87">
            <v>6</v>
          </cell>
          <cell r="F87">
            <v>0.32</v>
          </cell>
        </row>
        <row r="88">
          <cell r="B88">
            <v>13</v>
          </cell>
          <cell r="D88">
            <v>6</v>
          </cell>
          <cell r="F88">
            <v>0.32</v>
          </cell>
        </row>
        <row r="89">
          <cell r="B89">
            <v>13</v>
          </cell>
          <cell r="D89">
            <v>6</v>
          </cell>
          <cell r="F89">
            <v>0.32</v>
          </cell>
        </row>
        <row r="90">
          <cell r="B90">
            <v>14</v>
          </cell>
          <cell r="D90">
            <v>32</v>
          </cell>
          <cell r="F90">
            <v>0.4</v>
          </cell>
        </row>
        <row r="91">
          <cell r="B91">
            <v>15</v>
          </cell>
          <cell r="D91">
            <v>1</v>
          </cell>
          <cell r="F91">
            <v>0.1</v>
          </cell>
        </row>
        <row r="92">
          <cell r="B92">
            <v>15</v>
          </cell>
          <cell r="D92">
            <v>1</v>
          </cell>
          <cell r="F92">
            <v>0.1</v>
          </cell>
        </row>
        <row r="93">
          <cell r="B93">
            <v>15</v>
          </cell>
          <cell r="D93">
            <v>8</v>
          </cell>
          <cell r="F93">
            <v>0.4</v>
          </cell>
        </row>
        <row r="94">
          <cell r="B94">
            <v>15</v>
          </cell>
          <cell r="D94">
            <v>8</v>
          </cell>
          <cell r="F94">
            <v>0.4</v>
          </cell>
        </row>
        <row r="95">
          <cell r="B95">
            <v>15</v>
          </cell>
          <cell r="D95">
            <v>8</v>
          </cell>
          <cell r="F95">
            <v>0.4</v>
          </cell>
        </row>
        <row r="96">
          <cell r="B96">
            <v>15</v>
          </cell>
          <cell r="D96">
            <v>8</v>
          </cell>
          <cell r="F96">
            <v>0.4</v>
          </cell>
        </row>
        <row r="97">
          <cell r="B97">
            <v>16</v>
          </cell>
          <cell r="D97">
            <v>6</v>
          </cell>
          <cell r="F97">
            <v>0.5</v>
          </cell>
        </row>
        <row r="98">
          <cell r="B98">
            <v>16</v>
          </cell>
          <cell r="D98">
            <v>6</v>
          </cell>
          <cell r="F98">
            <v>0.5</v>
          </cell>
        </row>
        <row r="99">
          <cell r="B99">
            <v>16</v>
          </cell>
          <cell r="D99">
            <v>8</v>
          </cell>
          <cell r="F99">
            <v>0.4</v>
          </cell>
        </row>
        <row r="100">
          <cell r="B100">
            <v>16</v>
          </cell>
          <cell r="D100">
            <v>8</v>
          </cell>
          <cell r="F100">
            <v>0.4</v>
          </cell>
        </row>
        <row r="101">
          <cell r="B101">
            <v>16</v>
          </cell>
          <cell r="D101">
            <v>8</v>
          </cell>
          <cell r="F101">
            <v>0.4</v>
          </cell>
        </row>
        <row r="102">
          <cell r="B102">
            <v>16</v>
          </cell>
          <cell r="D102">
            <v>8</v>
          </cell>
          <cell r="F102">
            <v>0.4</v>
          </cell>
        </row>
        <row r="103">
          <cell r="B103">
            <v>17</v>
          </cell>
          <cell r="D103">
            <v>6</v>
          </cell>
          <cell r="F103">
            <v>0.5</v>
          </cell>
        </row>
        <row r="104">
          <cell r="B104">
            <v>17</v>
          </cell>
          <cell r="D104">
            <v>6</v>
          </cell>
          <cell r="F104">
            <v>0.5</v>
          </cell>
        </row>
        <row r="105">
          <cell r="B105">
            <v>17</v>
          </cell>
          <cell r="D105">
            <v>8</v>
          </cell>
          <cell r="F105">
            <v>0.2</v>
          </cell>
        </row>
        <row r="106">
          <cell r="B106">
            <v>17</v>
          </cell>
          <cell r="D106">
            <v>8</v>
          </cell>
          <cell r="F106">
            <v>0.2</v>
          </cell>
        </row>
        <row r="107">
          <cell r="B107">
            <v>17</v>
          </cell>
          <cell r="D107">
            <v>8</v>
          </cell>
          <cell r="F107">
            <v>0.2</v>
          </cell>
        </row>
        <row r="108">
          <cell r="B108">
            <v>17</v>
          </cell>
          <cell r="D108">
            <v>8</v>
          </cell>
          <cell r="F108">
            <v>0.2</v>
          </cell>
        </row>
        <row r="109">
          <cell r="B109">
            <v>18</v>
          </cell>
          <cell r="D109">
            <v>8</v>
          </cell>
          <cell r="F109">
            <v>0.6</v>
          </cell>
        </row>
        <row r="110">
          <cell r="B110">
            <v>18</v>
          </cell>
          <cell r="D110">
            <v>8</v>
          </cell>
          <cell r="F110">
            <v>0.6</v>
          </cell>
        </row>
        <row r="111">
          <cell r="B111">
            <v>18</v>
          </cell>
          <cell r="D111">
            <v>8</v>
          </cell>
          <cell r="F111">
            <v>0.4</v>
          </cell>
        </row>
        <row r="112">
          <cell r="B112">
            <v>18</v>
          </cell>
          <cell r="D112">
            <v>8</v>
          </cell>
          <cell r="F112">
            <v>0.4</v>
          </cell>
        </row>
        <row r="113">
          <cell r="B113">
            <v>18</v>
          </cell>
          <cell r="D113">
            <v>8</v>
          </cell>
          <cell r="F113">
            <v>0.4</v>
          </cell>
        </row>
        <row r="114">
          <cell r="B114">
            <v>18</v>
          </cell>
          <cell r="D114">
            <v>8</v>
          </cell>
          <cell r="F114">
            <v>0.4</v>
          </cell>
        </row>
        <row r="115">
          <cell r="B115">
            <v>19</v>
          </cell>
          <cell r="D115">
            <v>6</v>
          </cell>
          <cell r="F115">
            <v>0.25</v>
          </cell>
        </row>
        <row r="116">
          <cell r="B116">
            <v>19</v>
          </cell>
          <cell r="D116">
            <v>6</v>
          </cell>
          <cell r="F116">
            <v>0.25</v>
          </cell>
        </row>
        <row r="117">
          <cell r="B117">
            <v>19</v>
          </cell>
          <cell r="D117">
            <v>6</v>
          </cell>
          <cell r="F117">
            <v>0.25</v>
          </cell>
        </row>
        <row r="118">
          <cell r="B118">
            <v>19</v>
          </cell>
          <cell r="D118">
            <v>6</v>
          </cell>
          <cell r="F118">
            <v>0.25</v>
          </cell>
        </row>
        <row r="119">
          <cell r="B119">
            <v>19</v>
          </cell>
          <cell r="D119">
            <v>6</v>
          </cell>
          <cell r="F119">
            <v>0.25</v>
          </cell>
        </row>
        <row r="120">
          <cell r="B120">
            <v>19</v>
          </cell>
          <cell r="D120">
            <v>6</v>
          </cell>
          <cell r="F120">
            <v>0.25</v>
          </cell>
        </row>
        <row r="121">
          <cell r="B121">
            <v>20</v>
          </cell>
          <cell r="D121">
            <v>8</v>
          </cell>
          <cell r="F121">
            <v>0.9</v>
          </cell>
        </row>
        <row r="122">
          <cell r="B122">
            <v>20</v>
          </cell>
          <cell r="D122">
            <v>8</v>
          </cell>
          <cell r="F122">
            <v>0.9</v>
          </cell>
        </row>
        <row r="123">
          <cell r="B123">
            <v>20</v>
          </cell>
          <cell r="D123">
            <v>1</v>
          </cell>
          <cell r="F123">
            <v>0.15</v>
          </cell>
        </row>
        <row r="124">
          <cell r="B124">
            <v>20</v>
          </cell>
          <cell r="D124">
            <v>1</v>
          </cell>
          <cell r="F124">
            <v>0.15</v>
          </cell>
        </row>
        <row r="125">
          <cell r="B125">
            <v>20</v>
          </cell>
          <cell r="D125">
            <v>1</v>
          </cell>
          <cell r="F125">
            <v>0.15</v>
          </cell>
        </row>
        <row r="126">
          <cell r="B126">
            <v>20</v>
          </cell>
          <cell r="D126">
            <v>1</v>
          </cell>
          <cell r="F126">
            <v>0.15</v>
          </cell>
        </row>
        <row r="127">
          <cell r="B127">
            <v>21</v>
          </cell>
          <cell r="D127">
            <v>6</v>
          </cell>
          <cell r="F127">
            <v>0.35</v>
          </cell>
        </row>
        <row r="128">
          <cell r="B128">
            <v>21</v>
          </cell>
          <cell r="D128">
            <v>6</v>
          </cell>
          <cell r="F128">
            <v>0.35</v>
          </cell>
        </row>
        <row r="129">
          <cell r="B129">
            <v>21</v>
          </cell>
          <cell r="D129">
            <v>6</v>
          </cell>
          <cell r="F129">
            <v>0.3</v>
          </cell>
        </row>
        <row r="130">
          <cell r="B130">
            <v>21</v>
          </cell>
          <cell r="D130">
            <v>6</v>
          </cell>
          <cell r="F130">
            <v>0.3</v>
          </cell>
        </row>
        <row r="131">
          <cell r="B131">
            <v>21</v>
          </cell>
          <cell r="D131">
            <v>6</v>
          </cell>
          <cell r="F131">
            <v>0.2</v>
          </cell>
        </row>
        <row r="132">
          <cell r="B132">
            <v>21</v>
          </cell>
          <cell r="D132">
            <v>6</v>
          </cell>
          <cell r="F132">
            <v>0.2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31"/>
  <sheetViews>
    <sheetView workbookViewId="0">
      <selection activeCell="D11" sqref="D11"/>
    </sheetView>
  </sheetViews>
  <sheetFormatPr defaultRowHeight="13.5"/>
  <sheetData>
    <row r="1" spans="1:8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s="2" customFormat="1">
      <c r="A2" s="2" t="str">
        <f>[1]TH_tamaokiba_PLAYERDEFINE!V3</f>
        <v>博麗·霊夢</v>
      </c>
      <c r="B2" s="2">
        <f>[2]TH_tamaokiba_PLAYERSHOOTDEFINE!B3</f>
        <v>0</v>
      </c>
      <c r="C2" s="2">
        <f>[2]TH_tamaokiba_PLAYERSHOOTDEFINE!D3</f>
        <v>8</v>
      </c>
      <c r="D2" s="2">
        <f>[2]TH_tamaokiba_PLAYERSHOOTDEFINE!F3</f>
        <v>0.25</v>
      </c>
      <c r="E2" s="2">
        <v>24</v>
      </c>
      <c r="F2" s="2">
        <f>E2/C2*D2+E3/C3*D3+E4/C4*D4+E5/C5*D5+E6/C6+D6+E7/C7*D7</f>
        <v>7</v>
      </c>
      <c r="G2" s="2">
        <v>1</v>
      </c>
      <c r="H2" s="2">
        <f>F2*G2</f>
        <v>7</v>
      </c>
    </row>
    <row r="3" spans="1:8" s="2" customFormat="1">
      <c r="B3" s="2">
        <f>[2]TH_tamaokiba_PLAYERSHOOTDEFINE!B4</f>
        <v>0</v>
      </c>
      <c r="C3" s="2">
        <f>[2]TH_tamaokiba_PLAYERSHOOTDEFINE!D4</f>
        <v>8</v>
      </c>
      <c r="D3" s="2">
        <f>[2]TH_tamaokiba_PLAYERSHOOTDEFINE!F4</f>
        <v>0.25</v>
      </c>
      <c r="E3" s="2">
        <v>24</v>
      </c>
    </row>
    <row r="4" spans="1:8" s="2" customFormat="1">
      <c r="B4" s="2">
        <f>[2]TH_tamaokiba_PLAYERSHOOTDEFINE!B5</f>
        <v>0</v>
      </c>
      <c r="C4" s="2">
        <f>[2]TH_tamaokiba_PLAYERSHOOTDEFINE!D5</f>
        <v>8</v>
      </c>
      <c r="D4" s="2">
        <f>[2]TH_tamaokiba_PLAYERSHOOTDEFINE!F5</f>
        <v>0.25</v>
      </c>
      <c r="E4" s="2">
        <v>24</v>
      </c>
    </row>
    <row r="5" spans="1:8" s="2" customFormat="1">
      <c r="B5" s="2">
        <f>[2]TH_tamaokiba_PLAYERSHOOTDEFINE!B6</f>
        <v>0</v>
      </c>
      <c r="C5" s="2">
        <f>[2]TH_tamaokiba_PLAYERSHOOTDEFINE!D6</f>
        <v>8</v>
      </c>
      <c r="D5" s="2">
        <f>[2]TH_tamaokiba_PLAYERSHOOTDEFINE!F6</f>
        <v>0.25</v>
      </c>
      <c r="E5" s="2">
        <v>24</v>
      </c>
    </row>
    <row r="6" spans="1:8" s="2" customFormat="1">
      <c r="B6" s="2">
        <f>[2]TH_tamaokiba_PLAYERSHOOTDEFINE!B7</f>
        <v>0</v>
      </c>
      <c r="C6" s="2">
        <f>[2]TH_tamaokiba_PLAYERSHOOTDEFINE!D7</f>
        <v>8</v>
      </c>
      <c r="D6" s="2">
        <f>[2]TH_tamaokiba_PLAYERSHOOTDEFINE!F7</f>
        <v>0.25</v>
      </c>
      <c r="E6" s="2">
        <v>24</v>
      </c>
    </row>
    <row r="7" spans="1:8" s="2" customFormat="1">
      <c r="B7" s="2">
        <f>[2]TH_tamaokiba_PLAYERSHOOTDEFINE!B8</f>
        <v>0</v>
      </c>
      <c r="C7" s="2">
        <f>[2]TH_tamaokiba_PLAYERSHOOTDEFINE!D8</f>
        <v>8</v>
      </c>
      <c r="D7" s="2">
        <f>[2]TH_tamaokiba_PLAYERSHOOTDEFINE!F8</f>
        <v>0.25</v>
      </c>
      <c r="E7" s="2">
        <v>24</v>
      </c>
    </row>
    <row r="8" spans="1:8">
      <c r="A8" s="3" t="str">
        <f>[1]TH_tamaokiba_PLAYERDEFINE!V4</f>
        <v>霧雨·魔理沙</v>
      </c>
      <c r="B8">
        <f>[2]TH_tamaokiba_PLAYERSHOOTDEFINE!B9</f>
        <v>1</v>
      </c>
      <c r="C8">
        <f>[2]TH_tamaokiba_PLAYERSHOOTDEFINE!D9</f>
        <v>8</v>
      </c>
      <c r="D8">
        <f>[2]TH_tamaokiba_PLAYERSHOOTDEFINE!F9</f>
        <v>0.5</v>
      </c>
      <c r="E8">
        <v>24</v>
      </c>
      <c r="F8" s="3">
        <f>E8/C8*D8+E9/C9*D9+E10/C10*D10+E11/C11*D11+E12/C12+D12+E13/C13*D13</f>
        <v>11</v>
      </c>
      <c r="G8">
        <v>1</v>
      </c>
      <c r="H8">
        <f t="shared" ref="H8:H65" si="0">F8*G8</f>
        <v>11</v>
      </c>
    </row>
    <row r="9" spans="1:8">
      <c r="A9" s="3"/>
      <c r="B9">
        <f>[2]TH_tamaokiba_PLAYERSHOOTDEFINE!B10</f>
        <v>1</v>
      </c>
      <c r="C9">
        <f>[2]TH_tamaokiba_PLAYERSHOOTDEFINE!D10</f>
        <v>8</v>
      </c>
      <c r="D9">
        <f>[2]TH_tamaokiba_PLAYERSHOOTDEFINE!F10</f>
        <v>0.5</v>
      </c>
      <c r="E9">
        <v>24</v>
      </c>
    </row>
    <row r="10" spans="1:8">
      <c r="A10" s="3"/>
      <c r="B10">
        <f>[2]TH_tamaokiba_PLAYERSHOOTDEFINE!B11</f>
        <v>1</v>
      </c>
      <c r="C10">
        <f>[2]TH_tamaokiba_PLAYERSHOOTDEFINE!D11</f>
        <v>8</v>
      </c>
      <c r="D10">
        <f>[2]TH_tamaokiba_PLAYERSHOOTDEFINE!F11</f>
        <v>0.5</v>
      </c>
      <c r="E10">
        <v>24</v>
      </c>
    </row>
    <row r="11" spans="1:8">
      <c r="A11" s="3"/>
      <c r="B11">
        <f>[2]TH_tamaokiba_PLAYERSHOOTDEFINE!B12</f>
        <v>1</v>
      </c>
      <c r="C11">
        <f>[2]TH_tamaokiba_PLAYERSHOOTDEFINE!D12</f>
        <v>8</v>
      </c>
      <c r="D11">
        <f>[2]TH_tamaokiba_PLAYERSHOOTDEFINE!F12</f>
        <v>0.5</v>
      </c>
      <c r="E11">
        <v>24</v>
      </c>
    </row>
    <row r="12" spans="1:8">
      <c r="A12" s="3"/>
      <c r="B12">
        <f>[2]TH_tamaokiba_PLAYERSHOOTDEFINE!B13</f>
        <v>1</v>
      </c>
      <c r="C12">
        <f>[2]TH_tamaokiba_PLAYERSHOOTDEFINE!D13</f>
        <v>8</v>
      </c>
      <c r="D12">
        <f>[2]TH_tamaokiba_PLAYERSHOOTDEFINE!F13</f>
        <v>0.5</v>
      </c>
      <c r="E12">
        <v>24</v>
      </c>
    </row>
    <row r="13" spans="1:8">
      <c r="A13" s="3"/>
      <c r="B13">
        <f>[2]TH_tamaokiba_PLAYERSHOOTDEFINE!B14</f>
        <v>1</v>
      </c>
      <c r="C13">
        <f>[2]TH_tamaokiba_PLAYERSHOOTDEFINE!D14</f>
        <v>8</v>
      </c>
      <c r="D13">
        <f>[2]TH_tamaokiba_PLAYERSHOOTDEFINE!F14</f>
        <v>0.5</v>
      </c>
      <c r="E13">
        <v>24</v>
      </c>
    </row>
    <row r="14" spans="1:8" s="2" customFormat="1">
      <c r="A14" s="2" t="str">
        <f>[1]TH_tamaokiba_PLAYERDEFINE!V5</f>
        <v>十六夜·咲夜</v>
      </c>
      <c r="B14" s="2">
        <f>[2]TH_tamaokiba_PLAYERSHOOTDEFINE!B15</f>
        <v>2</v>
      </c>
      <c r="C14" s="2">
        <f>[2]TH_tamaokiba_PLAYERSHOOTDEFINE!D15</f>
        <v>6</v>
      </c>
      <c r="D14" s="2">
        <f>[2]TH_tamaokiba_PLAYERSHOOTDEFINE!F15</f>
        <v>0.4</v>
      </c>
      <c r="E14" s="2">
        <v>24</v>
      </c>
      <c r="F14" s="2">
        <f>E14/C14*D14+E15/C15*D15+E16/C16*D16+E17/C17*D17+E18/C18+D18+E19/C19*D19+E20/C20*D20+E21/C21*D21</f>
        <v>11.000000000000002</v>
      </c>
      <c r="G14" s="2">
        <v>0.85</v>
      </c>
      <c r="H14" s="2">
        <f t="shared" si="0"/>
        <v>9.3500000000000014</v>
      </c>
    </row>
    <row r="15" spans="1:8" s="2" customFormat="1">
      <c r="B15" s="2">
        <f>[2]TH_tamaokiba_PLAYERSHOOTDEFINE!B16</f>
        <v>2</v>
      </c>
      <c r="C15" s="2">
        <f>[2]TH_tamaokiba_PLAYERSHOOTDEFINE!D16</f>
        <v>6</v>
      </c>
      <c r="D15" s="2">
        <f>[2]TH_tamaokiba_PLAYERSHOOTDEFINE!F16</f>
        <v>0.4</v>
      </c>
      <c r="E15" s="2">
        <v>24</v>
      </c>
    </row>
    <row r="16" spans="1:8" s="2" customFormat="1">
      <c r="B16" s="2">
        <f>[2]TH_tamaokiba_PLAYERSHOOTDEFINE!B17</f>
        <v>2</v>
      </c>
      <c r="C16" s="2">
        <f>[2]TH_tamaokiba_PLAYERSHOOTDEFINE!D17</f>
        <v>8</v>
      </c>
      <c r="D16" s="2">
        <f>[2]TH_tamaokiba_PLAYERSHOOTDEFINE!F17</f>
        <v>0.3</v>
      </c>
      <c r="E16" s="2">
        <v>24</v>
      </c>
    </row>
    <row r="17" spans="1:8" s="2" customFormat="1">
      <c r="B17" s="2">
        <f>[2]TH_tamaokiba_PLAYERSHOOTDEFINE!B18</f>
        <v>2</v>
      </c>
      <c r="C17" s="2">
        <f>[2]TH_tamaokiba_PLAYERSHOOTDEFINE!D18</f>
        <v>8</v>
      </c>
      <c r="D17" s="2">
        <f>[2]TH_tamaokiba_PLAYERSHOOTDEFINE!F18</f>
        <v>0.3</v>
      </c>
      <c r="E17" s="2">
        <v>24</v>
      </c>
    </row>
    <row r="18" spans="1:8" s="2" customFormat="1">
      <c r="B18" s="2">
        <f>[2]TH_tamaokiba_PLAYERSHOOTDEFINE!B19</f>
        <v>2</v>
      </c>
      <c r="C18" s="2">
        <f>[2]TH_tamaokiba_PLAYERSHOOTDEFINE!D19</f>
        <v>8</v>
      </c>
      <c r="D18" s="2">
        <f>[2]TH_tamaokiba_PLAYERSHOOTDEFINE!F19</f>
        <v>0.3</v>
      </c>
      <c r="E18" s="2">
        <v>24</v>
      </c>
    </row>
    <row r="19" spans="1:8" s="2" customFormat="1">
      <c r="B19" s="2">
        <f>[2]TH_tamaokiba_PLAYERSHOOTDEFINE!B20</f>
        <v>2</v>
      </c>
      <c r="C19" s="2">
        <f>[2]TH_tamaokiba_PLAYERSHOOTDEFINE!D20</f>
        <v>8</v>
      </c>
      <c r="D19" s="2">
        <f>[2]TH_tamaokiba_PLAYERSHOOTDEFINE!F20</f>
        <v>0.3</v>
      </c>
      <c r="E19" s="2">
        <v>24</v>
      </c>
    </row>
    <row r="20" spans="1:8" s="2" customFormat="1">
      <c r="B20" s="2">
        <f>[2]TH_tamaokiba_PLAYERSHOOTDEFINE!B21</f>
        <v>2</v>
      </c>
      <c r="C20" s="2">
        <f>[2]TH_tamaokiba_PLAYERSHOOTDEFINE!D21</f>
        <v>8</v>
      </c>
      <c r="D20" s="2">
        <f>[2]TH_tamaokiba_PLAYERSHOOTDEFINE!F21</f>
        <v>0.3</v>
      </c>
      <c r="E20" s="2">
        <v>24</v>
      </c>
    </row>
    <row r="21" spans="1:8" s="2" customFormat="1">
      <c r="B21" s="2">
        <f>[2]TH_tamaokiba_PLAYERSHOOTDEFINE!B22</f>
        <v>2</v>
      </c>
      <c r="C21" s="2">
        <f>[2]TH_tamaokiba_PLAYERSHOOTDEFINE!D22</f>
        <v>8</v>
      </c>
      <c r="D21" s="2">
        <f>[2]TH_tamaokiba_PLAYERSHOOTDEFINE!F22</f>
        <v>0.3</v>
      </c>
      <c r="E21" s="2">
        <v>24</v>
      </c>
    </row>
    <row r="22" spans="1:8">
      <c r="A22" s="3" t="str">
        <f>[1]TH_tamaokiba_PLAYERDEFINE!V6</f>
        <v>魂魄·妖夢</v>
      </c>
      <c r="B22">
        <f>[2]TH_tamaokiba_PLAYERSHOOTDEFINE!B23</f>
        <v>3</v>
      </c>
      <c r="C22">
        <f>[2]TH_tamaokiba_PLAYERSHOOTDEFINE!D23</f>
        <v>8</v>
      </c>
      <c r="D22">
        <f>[2]TH_tamaokiba_PLAYERSHOOTDEFINE!F23</f>
        <v>0.5</v>
      </c>
      <c r="E22">
        <v>24</v>
      </c>
      <c r="F22" s="3">
        <f>E22/C22*D22+E23/C23*D23+E24/C24*D24+E25/C25*D25+E26/C26+D26+E27/C27*D27</f>
        <v>10.499999999999998</v>
      </c>
      <c r="G22">
        <v>0.95</v>
      </c>
      <c r="H22">
        <f t="shared" si="0"/>
        <v>9.9749999999999979</v>
      </c>
    </row>
    <row r="23" spans="1:8">
      <c r="A23" s="3"/>
      <c r="B23">
        <f>[2]TH_tamaokiba_PLAYERSHOOTDEFINE!B24</f>
        <v>3</v>
      </c>
      <c r="C23">
        <f>[2]TH_tamaokiba_PLAYERSHOOTDEFINE!D24</f>
        <v>8</v>
      </c>
      <c r="D23">
        <f>[2]TH_tamaokiba_PLAYERSHOOTDEFINE!F24</f>
        <v>0.5</v>
      </c>
      <c r="E23">
        <v>24</v>
      </c>
    </row>
    <row r="24" spans="1:8">
      <c r="A24" s="3"/>
      <c r="B24">
        <f>[2]TH_tamaokiba_PLAYERSHOOTDEFINE!B25</f>
        <v>3</v>
      </c>
      <c r="C24">
        <f>[2]TH_tamaokiba_PLAYERSHOOTDEFINE!D25</f>
        <v>8</v>
      </c>
      <c r="D24">
        <f>[2]TH_tamaokiba_PLAYERSHOOTDEFINE!F25</f>
        <v>0.45</v>
      </c>
      <c r="E24">
        <v>24</v>
      </c>
    </row>
    <row r="25" spans="1:8">
      <c r="A25" s="3"/>
      <c r="B25">
        <f>[2]TH_tamaokiba_PLAYERSHOOTDEFINE!B26</f>
        <v>3</v>
      </c>
      <c r="C25">
        <f>[2]TH_tamaokiba_PLAYERSHOOTDEFINE!D26</f>
        <v>8</v>
      </c>
      <c r="D25">
        <f>[2]TH_tamaokiba_PLAYERSHOOTDEFINE!F26</f>
        <v>0.45</v>
      </c>
      <c r="E25">
        <v>24</v>
      </c>
    </row>
    <row r="26" spans="1:8">
      <c r="A26" s="3"/>
      <c r="B26">
        <f>[2]TH_tamaokiba_PLAYERSHOOTDEFINE!B27</f>
        <v>3</v>
      </c>
      <c r="C26">
        <f>[2]TH_tamaokiba_PLAYERSHOOTDEFINE!D27</f>
        <v>8</v>
      </c>
      <c r="D26">
        <f>[2]TH_tamaokiba_PLAYERSHOOTDEFINE!F27</f>
        <v>0.45</v>
      </c>
      <c r="E26">
        <v>24</v>
      </c>
    </row>
    <row r="27" spans="1:8">
      <c r="A27" s="3"/>
      <c r="B27">
        <f>[2]TH_tamaokiba_PLAYERSHOOTDEFINE!B28</f>
        <v>3</v>
      </c>
      <c r="C27">
        <f>[2]TH_tamaokiba_PLAYERSHOOTDEFINE!D28</f>
        <v>8</v>
      </c>
      <c r="D27">
        <f>[2]TH_tamaokiba_PLAYERSHOOTDEFINE!F28</f>
        <v>0.45</v>
      </c>
      <c r="E27">
        <v>24</v>
      </c>
    </row>
    <row r="28" spans="1:8" s="2" customFormat="1">
      <c r="A28" s="2" t="str">
        <f>[1]TH_tamaokiba_PLAYERDEFINE!V7</f>
        <v>射命丸·文</v>
      </c>
      <c r="B28" s="2">
        <f>[2]TH_tamaokiba_PLAYERSHOOTDEFINE!B29</f>
        <v>4</v>
      </c>
      <c r="C28" s="2">
        <f>[2]TH_tamaokiba_PLAYERSHOOTDEFINE!D29</f>
        <v>6</v>
      </c>
      <c r="D28" s="2">
        <f>[2]TH_tamaokiba_PLAYERSHOOTDEFINE!F29</f>
        <v>0.45</v>
      </c>
      <c r="E28" s="2">
        <v>24</v>
      </c>
      <c r="F28" s="2">
        <f>E28/C28*D28+E29/C29*D29+E30/C30*D30+E31/C31*D31+E32/C32+D32+E33/C33*D33</f>
        <v>8.6</v>
      </c>
      <c r="G28" s="2">
        <v>1</v>
      </c>
      <c r="H28" s="2">
        <f t="shared" si="0"/>
        <v>8.6</v>
      </c>
    </row>
    <row r="29" spans="1:8" s="2" customFormat="1">
      <c r="B29" s="2">
        <f>[2]TH_tamaokiba_PLAYERSHOOTDEFINE!B30</f>
        <v>4</v>
      </c>
      <c r="C29" s="2">
        <f>[2]TH_tamaokiba_PLAYERSHOOTDEFINE!D30</f>
        <v>6</v>
      </c>
      <c r="D29" s="2">
        <f>[2]TH_tamaokiba_PLAYERSHOOTDEFINE!F30</f>
        <v>0.45</v>
      </c>
      <c r="E29" s="2">
        <v>24</v>
      </c>
    </row>
    <row r="30" spans="1:8" s="2" customFormat="1">
      <c r="B30" s="2">
        <f>[2]TH_tamaokiba_PLAYERSHOOTDEFINE!B31</f>
        <v>4</v>
      </c>
      <c r="C30" s="2">
        <f>[2]TH_tamaokiba_PLAYERSHOOTDEFINE!D31</f>
        <v>8</v>
      </c>
      <c r="D30" s="2">
        <f>[2]TH_tamaokiba_PLAYERSHOOTDEFINE!F31</f>
        <v>0.2</v>
      </c>
      <c r="E30" s="2">
        <v>24</v>
      </c>
    </row>
    <row r="31" spans="1:8" s="2" customFormat="1">
      <c r="B31" s="2">
        <f>[2]TH_tamaokiba_PLAYERSHOOTDEFINE!B32</f>
        <v>4</v>
      </c>
      <c r="C31" s="2">
        <f>[2]TH_tamaokiba_PLAYERSHOOTDEFINE!D32</f>
        <v>8</v>
      </c>
      <c r="D31" s="2">
        <f>[2]TH_tamaokiba_PLAYERSHOOTDEFINE!F32</f>
        <v>0.2</v>
      </c>
      <c r="E31" s="2">
        <v>24</v>
      </c>
    </row>
    <row r="32" spans="1:8" s="2" customFormat="1">
      <c r="B32" s="2">
        <f>[2]TH_tamaokiba_PLAYERSHOOTDEFINE!B33</f>
        <v>4</v>
      </c>
      <c r="C32" s="2">
        <f>[2]TH_tamaokiba_PLAYERSHOOTDEFINE!D33</f>
        <v>8</v>
      </c>
      <c r="D32" s="2">
        <f>[2]TH_tamaokiba_PLAYERSHOOTDEFINE!F33</f>
        <v>0.2</v>
      </c>
      <c r="E32" s="2">
        <v>24</v>
      </c>
    </row>
    <row r="33" spans="1:8" s="2" customFormat="1">
      <c r="B33" s="2">
        <f>[2]TH_tamaokiba_PLAYERSHOOTDEFINE!B34</f>
        <v>4</v>
      </c>
      <c r="C33" s="2">
        <f>[2]TH_tamaokiba_PLAYERSHOOTDEFINE!D34</f>
        <v>8</v>
      </c>
      <c r="D33" s="2">
        <f>[2]TH_tamaokiba_PLAYERSHOOTDEFINE!F34</f>
        <v>0.2</v>
      </c>
      <c r="E33" s="2">
        <v>24</v>
      </c>
    </row>
    <row r="34" spans="1:8">
      <c r="A34" s="3" t="str">
        <f>[1]TH_tamaokiba_PLAYERDEFINE!V8</f>
        <v>西行寺·幽々子</v>
      </c>
      <c r="B34">
        <f>[2]TH_tamaokiba_PLAYERSHOOTDEFINE!B35</f>
        <v>5</v>
      </c>
      <c r="C34">
        <f>[2]TH_tamaokiba_PLAYERSHOOTDEFINE!D35</f>
        <v>8</v>
      </c>
      <c r="D34">
        <f>[2]TH_tamaokiba_PLAYERSHOOTDEFINE!F35</f>
        <v>0.4</v>
      </c>
      <c r="E34">
        <v>24</v>
      </c>
      <c r="F34" s="3">
        <f>E34/C34*D34+E35/C35*D35+E36/C36*D36+E37/C37*D37+E38/C38+D38+E39/C39*D39+E40/C40*D40</f>
        <v>9.1999999999999993</v>
      </c>
      <c r="G34">
        <v>1</v>
      </c>
      <c r="H34">
        <f t="shared" si="0"/>
        <v>9.1999999999999993</v>
      </c>
    </row>
    <row r="35" spans="1:8">
      <c r="B35">
        <f>[2]TH_tamaokiba_PLAYERSHOOTDEFINE!B36</f>
        <v>5</v>
      </c>
      <c r="C35">
        <f>[2]TH_tamaokiba_PLAYERSHOOTDEFINE!D36</f>
        <v>8</v>
      </c>
      <c r="D35">
        <f>[2]TH_tamaokiba_PLAYERSHOOTDEFINE!F36</f>
        <v>0.3</v>
      </c>
      <c r="E35">
        <v>24</v>
      </c>
    </row>
    <row r="36" spans="1:8">
      <c r="A36" s="3"/>
      <c r="B36">
        <f>[2]TH_tamaokiba_PLAYERSHOOTDEFINE!B37</f>
        <v>5</v>
      </c>
      <c r="C36">
        <f>[2]TH_tamaokiba_PLAYERSHOOTDEFINE!D37</f>
        <v>8</v>
      </c>
      <c r="D36">
        <f>[2]TH_tamaokiba_PLAYERSHOOTDEFINE!F37</f>
        <v>0.3</v>
      </c>
      <c r="E36">
        <v>24</v>
      </c>
    </row>
    <row r="37" spans="1:8">
      <c r="A37" s="3"/>
      <c r="B37">
        <f>[2]TH_tamaokiba_PLAYERSHOOTDEFINE!B38</f>
        <v>5</v>
      </c>
      <c r="C37">
        <f>[2]TH_tamaokiba_PLAYERSHOOTDEFINE!D38</f>
        <v>8</v>
      </c>
      <c r="D37">
        <f>[2]TH_tamaokiba_PLAYERSHOOTDEFINE!F38</f>
        <v>0.2</v>
      </c>
      <c r="E37">
        <v>24</v>
      </c>
    </row>
    <row r="38" spans="1:8">
      <c r="A38" s="3"/>
      <c r="B38">
        <f>[2]TH_tamaokiba_PLAYERSHOOTDEFINE!B39</f>
        <v>5</v>
      </c>
      <c r="C38">
        <f>[2]TH_tamaokiba_PLAYERSHOOTDEFINE!D39</f>
        <v>8</v>
      </c>
      <c r="D38">
        <f>[2]TH_tamaokiba_PLAYERSHOOTDEFINE!F39</f>
        <v>0.2</v>
      </c>
      <c r="E38">
        <v>24</v>
      </c>
    </row>
    <row r="39" spans="1:8">
      <c r="A39" s="3"/>
      <c r="B39">
        <f>[2]TH_tamaokiba_PLAYERSHOOTDEFINE!B40</f>
        <v>5</v>
      </c>
      <c r="C39">
        <f>[2]TH_tamaokiba_PLAYERSHOOTDEFINE!D40</f>
        <v>8</v>
      </c>
      <c r="D39">
        <f>[2]TH_tamaokiba_PLAYERSHOOTDEFINE!F40</f>
        <v>0.4</v>
      </c>
      <c r="E39">
        <v>24</v>
      </c>
    </row>
    <row r="40" spans="1:8">
      <c r="A40" s="3"/>
      <c r="B40">
        <f>[2]TH_tamaokiba_PLAYERSHOOTDEFINE!B41</f>
        <v>5</v>
      </c>
      <c r="C40">
        <f>[2]TH_tamaokiba_PLAYERSHOOTDEFINE!D41</f>
        <v>8</v>
      </c>
      <c r="D40">
        <f>[2]TH_tamaokiba_PLAYERSHOOTDEFINE!F41</f>
        <v>0.4</v>
      </c>
      <c r="E40">
        <v>24</v>
      </c>
    </row>
    <row r="41" spans="1:8" s="2" customFormat="1">
      <c r="A41" s="2" t="str">
        <f>[1]TH_tamaokiba_PLAYERDEFINE!V9</f>
        <v>メディスン·メランコリー</v>
      </c>
      <c r="B41" s="2">
        <f>[2]TH_tamaokiba_PLAYERSHOOTDEFINE!B42</f>
        <v>6</v>
      </c>
      <c r="C41" s="2">
        <f>[2]TH_tamaokiba_PLAYERSHOOTDEFINE!D42</f>
        <v>6</v>
      </c>
      <c r="D41" s="2">
        <f>[2]TH_tamaokiba_PLAYERSHOOTDEFINE!F42</f>
        <v>0.4</v>
      </c>
      <c r="E41" s="2">
        <v>24</v>
      </c>
      <c r="F41" s="2">
        <f>E41/C41*D41+E42/C42*D42+E43/C43*D43+E44/C44*D44+E45/C45+D45+E46/C46*D46</f>
        <v>10.200000000000003</v>
      </c>
      <c r="G41" s="2">
        <v>1</v>
      </c>
      <c r="H41" s="2">
        <f t="shared" si="0"/>
        <v>10.200000000000003</v>
      </c>
    </row>
    <row r="42" spans="1:8" s="2" customFormat="1">
      <c r="B42" s="2">
        <f>[2]TH_tamaokiba_PLAYERSHOOTDEFINE!B43</f>
        <v>6</v>
      </c>
      <c r="C42" s="2">
        <f>[2]TH_tamaokiba_PLAYERSHOOTDEFINE!D43</f>
        <v>6</v>
      </c>
      <c r="D42" s="2">
        <f>[2]TH_tamaokiba_PLAYERSHOOTDEFINE!F43</f>
        <v>0.4</v>
      </c>
      <c r="E42" s="2">
        <v>24</v>
      </c>
    </row>
    <row r="43" spans="1:8" s="2" customFormat="1">
      <c r="B43" s="2">
        <f>[2]TH_tamaokiba_PLAYERSHOOTDEFINE!B44</f>
        <v>6</v>
      </c>
      <c r="C43" s="2">
        <f>[2]TH_tamaokiba_PLAYERSHOOTDEFINE!D44</f>
        <v>8</v>
      </c>
      <c r="D43" s="2">
        <f>[2]TH_tamaokiba_PLAYERSHOOTDEFINE!F44</f>
        <v>0.4</v>
      </c>
      <c r="E43" s="2">
        <v>24</v>
      </c>
    </row>
    <row r="44" spans="1:8" s="2" customFormat="1">
      <c r="B44" s="2">
        <f>[2]TH_tamaokiba_PLAYERSHOOTDEFINE!B45</f>
        <v>6</v>
      </c>
      <c r="C44" s="2">
        <f>[2]TH_tamaokiba_PLAYERSHOOTDEFINE!D45</f>
        <v>8</v>
      </c>
      <c r="D44" s="2">
        <f>[2]TH_tamaokiba_PLAYERSHOOTDEFINE!F45</f>
        <v>0.4</v>
      </c>
      <c r="E44" s="2">
        <v>24</v>
      </c>
    </row>
    <row r="45" spans="1:8" s="2" customFormat="1">
      <c r="B45" s="2">
        <f>[2]TH_tamaokiba_PLAYERSHOOTDEFINE!B46</f>
        <v>6</v>
      </c>
      <c r="C45" s="2">
        <f>[2]TH_tamaokiba_PLAYERSHOOTDEFINE!D46</f>
        <v>8</v>
      </c>
      <c r="D45" s="2">
        <f>[2]TH_tamaokiba_PLAYERSHOOTDEFINE!F46</f>
        <v>0.4</v>
      </c>
      <c r="E45" s="2">
        <v>24</v>
      </c>
    </row>
    <row r="46" spans="1:8" s="2" customFormat="1">
      <c r="B46" s="2">
        <f>[2]TH_tamaokiba_PLAYERSHOOTDEFINE!B47</f>
        <v>6</v>
      </c>
      <c r="C46" s="2">
        <f>[2]TH_tamaokiba_PLAYERSHOOTDEFINE!D47</f>
        <v>8</v>
      </c>
      <c r="D46" s="2">
        <f>[2]TH_tamaokiba_PLAYERSHOOTDEFINE!F47</f>
        <v>0.4</v>
      </c>
      <c r="E46" s="2">
        <v>24</v>
      </c>
    </row>
    <row r="47" spans="1:8">
      <c r="A47" s="3" t="str">
        <f>[1]TH_tamaokiba_PLAYERDEFINE!V10</f>
        <v>チルノ</v>
      </c>
      <c r="B47">
        <f>[2]TH_tamaokiba_PLAYERSHOOTDEFINE!B48</f>
        <v>7</v>
      </c>
      <c r="C47">
        <f>[2]TH_tamaokiba_PLAYERSHOOTDEFINE!D48</f>
        <v>6</v>
      </c>
      <c r="D47">
        <f>[2]TH_tamaokiba_PLAYERSHOOTDEFINE!F48</f>
        <v>0.4</v>
      </c>
      <c r="E47">
        <v>24</v>
      </c>
      <c r="F47" s="3">
        <f>E47/C47*D47+E48/C48*D48+E49/C49*D49+E50/C50*D50+E51/C51+D51+E52/C52*D52</f>
        <v>10.200000000000003</v>
      </c>
      <c r="G47">
        <v>1</v>
      </c>
      <c r="H47">
        <f t="shared" si="0"/>
        <v>10.200000000000003</v>
      </c>
    </row>
    <row r="48" spans="1:8">
      <c r="A48" s="3"/>
      <c r="B48">
        <f>[2]TH_tamaokiba_PLAYERSHOOTDEFINE!B49</f>
        <v>7</v>
      </c>
      <c r="C48">
        <f>[2]TH_tamaokiba_PLAYERSHOOTDEFINE!D49</f>
        <v>6</v>
      </c>
      <c r="D48">
        <f>[2]TH_tamaokiba_PLAYERSHOOTDEFINE!F49</f>
        <v>0.4</v>
      </c>
      <c r="E48">
        <v>24</v>
      </c>
    </row>
    <row r="49" spans="1:8">
      <c r="A49" s="3"/>
      <c r="B49">
        <f>[2]TH_tamaokiba_PLAYERSHOOTDEFINE!B50</f>
        <v>7</v>
      </c>
      <c r="C49">
        <f>[2]TH_tamaokiba_PLAYERSHOOTDEFINE!D50</f>
        <v>8</v>
      </c>
      <c r="D49">
        <f>[2]TH_tamaokiba_PLAYERSHOOTDEFINE!F50</f>
        <v>0.4</v>
      </c>
      <c r="E49">
        <v>24</v>
      </c>
    </row>
    <row r="50" spans="1:8">
      <c r="A50" s="3"/>
      <c r="B50">
        <f>[2]TH_tamaokiba_PLAYERSHOOTDEFINE!B51</f>
        <v>7</v>
      </c>
      <c r="C50">
        <f>[2]TH_tamaokiba_PLAYERSHOOTDEFINE!D51</f>
        <v>8</v>
      </c>
      <c r="D50">
        <f>[2]TH_tamaokiba_PLAYERSHOOTDEFINE!F51</f>
        <v>0.4</v>
      </c>
      <c r="E50">
        <v>24</v>
      </c>
    </row>
    <row r="51" spans="1:8">
      <c r="A51" s="3"/>
      <c r="B51">
        <f>[2]TH_tamaokiba_PLAYERSHOOTDEFINE!B52</f>
        <v>7</v>
      </c>
      <c r="C51">
        <f>[2]TH_tamaokiba_PLAYERSHOOTDEFINE!D52</f>
        <v>8</v>
      </c>
      <c r="D51">
        <f>[2]TH_tamaokiba_PLAYERSHOOTDEFINE!F52</f>
        <v>0.4</v>
      </c>
      <c r="E51">
        <v>24</v>
      </c>
    </row>
    <row r="52" spans="1:8">
      <c r="A52" s="3"/>
      <c r="B52">
        <f>[2]TH_tamaokiba_PLAYERSHOOTDEFINE!B53</f>
        <v>7</v>
      </c>
      <c r="C52">
        <f>[2]TH_tamaokiba_PLAYERSHOOTDEFINE!D53</f>
        <v>8</v>
      </c>
      <c r="D52">
        <f>[2]TH_tamaokiba_PLAYERSHOOTDEFINE!F53</f>
        <v>0.4</v>
      </c>
      <c r="E52">
        <v>24</v>
      </c>
    </row>
    <row r="53" spans="1:8" s="2" customFormat="1">
      <c r="A53" s="2" t="str">
        <f>[1]TH_tamaokiba_PLAYERDEFINE!V11</f>
        <v>リリカ·プリズムリバー</v>
      </c>
      <c r="B53" s="2">
        <f>[2]TH_tamaokiba_PLAYERSHOOTDEFINE!B54</f>
        <v>8</v>
      </c>
      <c r="C53" s="2">
        <f>[2]TH_tamaokiba_PLAYERSHOOTDEFINE!D54</f>
        <v>8</v>
      </c>
      <c r="D53" s="2">
        <f>[2]TH_tamaokiba_PLAYERSHOOTDEFINE!F54</f>
        <v>0.6</v>
      </c>
      <c r="E53" s="2">
        <v>24</v>
      </c>
      <c r="F53" s="2">
        <f>E53/C53*D53+E54/C54*D54+E55/C55*D55+E56/C56*D56+E57/C57+D57+E58/C58*D58</f>
        <v>12.799999999999999</v>
      </c>
      <c r="G53" s="2">
        <v>0.65</v>
      </c>
      <c r="H53" s="2">
        <f t="shared" si="0"/>
        <v>8.32</v>
      </c>
    </row>
    <row r="54" spans="1:8" s="2" customFormat="1">
      <c r="B54" s="2">
        <f>[2]TH_tamaokiba_PLAYERSHOOTDEFINE!B55</f>
        <v>8</v>
      </c>
      <c r="C54" s="2">
        <f>[2]TH_tamaokiba_PLAYERSHOOTDEFINE!D55</f>
        <v>8</v>
      </c>
      <c r="D54" s="2">
        <f>[2]TH_tamaokiba_PLAYERSHOOTDEFINE!F55</f>
        <v>0.6</v>
      </c>
      <c r="E54" s="2">
        <v>24</v>
      </c>
    </row>
    <row r="55" spans="1:8" s="2" customFormat="1">
      <c r="B55" s="2">
        <f>[2]TH_tamaokiba_PLAYERSHOOTDEFINE!B56</f>
        <v>8</v>
      </c>
      <c r="C55" s="2">
        <f>[2]TH_tamaokiba_PLAYERSHOOTDEFINE!D56</f>
        <v>6</v>
      </c>
      <c r="D55" s="2">
        <f>[2]TH_tamaokiba_PLAYERSHOOTDEFINE!F56</f>
        <v>0.4</v>
      </c>
      <c r="E55" s="2">
        <v>24</v>
      </c>
    </row>
    <row r="56" spans="1:8" s="2" customFormat="1">
      <c r="B56" s="2">
        <f>[2]TH_tamaokiba_PLAYERSHOOTDEFINE!B57</f>
        <v>8</v>
      </c>
      <c r="C56" s="2">
        <f>[2]TH_tamaokiba_PLAYERSHOOTDEFINE!D57</f>
        <v>6</v>
      </c>
      <c r="D56" s="2">
        <f>[2]TH_tamaokiba_PLAYERSHOOTDEFINE!F57</f>
        <v>0.4</v>
      </c>
      <c r="E56" s="2">
        <v>24</v>
      </c>
    </row>
    <row r="57" spans="1:8" s="2" customFormat="1">
      <c r="B57" s="2">
        <f>[2]TH_tamaokiba_PLAYERSHOOTDEFINE!B58</f>
        <v>8</v>
      </c>
      <c r="C57" s="2">
        <f>[2]TH_tamaokiba_PLAYERSHOOTDEFINE!D58</f>
        <v>6</v>
      </c>
      <c r="D57" s="2">
        <f>[2]TH_tamaokiba_PLAYERSHOOTDEFINE!F58</f>
        <v>0.4</v>
      </c>
      <c r="E57" s="2">
        <v>24</v>
      </c>
    </row>
    <row r="58" spans="1:8" s="2" customFormat="1">
      <c r="B58" s="2">
        <f>[2]TH_tamaokiba_PLAYERSHOOTDEFINE!B59</f>
        <v>8</v>
      </c>
      <c r="C58" s="2">
        <f>[2]TH_tamaokiba_PLAYERSHOOTDEFINE!D59</f>
        <v>6</v>
      </c>
      <c r="D58" s="2">
        <f>[2]TH_tamaokiba_PLAYERSHOOTDEFINE!F59</f>
        <v>0.4</v>
      </c>
      <c r="E58" s="2">
        <v>24</v>
      </c>
    </row>
    <row r="59" spans="1:8">
      <c r="A59" s="3" t="str">
        <f>[1]TH_tamaokiba_PLAYERDEFINE!V12</f>
        <v>ミスティア·ローレライ</v>
      </c>
      <c r="B59">
        <f>[2]TH_tamaokiba_PLAYERSHOOTDEFINE!B60</f>
        <v>9</v>
      </c>
      <c r="C59">
        <f>[2]TH_tamaokiba_PLAYERSHOOTDEFINE!D60</f>
        <v>8</v>
      </c>
      <c r="D59">
        <f>[2]TH_tamaokiba_PLAYERSHOOTDEFINE!F60</f>
        <v>0.45</v>
      </c>
      <c r="E59">
        <v>24</v>
      </c>
      <c r="F59" s="3">
        <f>E59/C59*D59+E60/C60*D60+E61/C61*D61+E62/C62*D62+E63/C63+D63+E64/C64*D64</f>
        <v>7.5</v>
      </c>
      <c r="G59">
        <v>1</v>
      </c>
      <c r="H59">
        <f t="shared" si="0"/>
        <v>7.5</v>
      </c>
    </row>
    <row r="60" spans="1:8">
      <c r="A60" s="3"/>
      <c r="B60">
        <f>[2]TH_tamaokiba_PLAYERSHOOTDEFINE!B61</f>
        <v>9</v>
      </c>
      <c r="C60">
        <f>[2]TH_tamaokiba_PLAYERSHOOTDEFINE!D61</f>
        <v>8</v>
      </c>
      <c r="D60">
        <f>[2]TH_tamaokiba_PLAYERSHOOTDEFINE!F61</f>
        <v>0.45</v>
      </c>
      <c r="E60">
        <v>24</v>
      </c>
    </row>
    <row r="61" spans="1:8">
      <c r="A61" s="3"/>
      <c r="B61">
        <f>[2]TH_tamaokiba_PLAYERSHOOTDEFINE!B62</f>
        <v>9</v>
      </c>
      <c r="C61">
        <f>[2]TH_tamaokiba_PLAYERSHOOTDEFINE!D62</f>
        <v>8</v>
      </c>
      <c r="D61">
        <f>[2]TH_tamaokiba_PLAYERSHOOTDEFINE!F62</f>
        <v>0.18</v>
      </c>
      <c r="E61">
        <v>24</v>
      </c>
    </row>
    <row r="62" spans="1:8">
      <c r="A62" s="3"/>
      <c r="B62">
        <f>[2]TH_tamaokiba_PLAYERSHOOTDEFINE!B63</f>
        <v>9</v>
      </c>
      <c r="C62">
        <f>[2]TH_tamaokiba_PLAYERSHOOTDEFINE!D63</f>
        <v>8</v>
      </c>
      <c r="D62">
        <f>[2]TH_tamaokiba_PLAYERSHOOTDEFINE!F63</f>
        <v>0.18</v>
      </c>
      <c r="E62">
        <v>24</v>
      </c>
    </row>
    <row r="63" spans="1:8">
      <c r="A63" s="3"/>
      <c r="B63">
        <f>[2]TH_tamaokiba_PLAYERSHOOTDEFINE!B64</f>
        <v>9</v>
      </c>
      <c r="C63">
        <f>[2]TH_tamaokiba_PLAYERSHOOTDEFINE!D64</f>
        <v>8</v>
      </c>
      <c r="D63">
        <f>[2]TH_tamaokiba_PLAYERSHOOTDEFINE!F64</f>
        <v>0.18</v>
      </c>
      <c r="E63">
        <v>24</v>
      </c>
    </row>
    <row r="64" spans="1:8">
      <c r="A64" s="3"/>
      <c r="B64">
        <f>[2]TH_tamaokiba_PLAYERSHOOTDEFINE!B65</f>
        <v>9</v>
      </c>
      <c r="C64">
        <f>[2]TH_tamaokiba_PLAYERSHOOTDEFINE!D65</f>
        <v>8</v>
      </c>
      <c r="D64">
        <f>[2]TH_tamaokiba_PLAYERSHOOTDEFINE!F65</f>
        <v>0.18</v>
      </c>
      <c r="E64">
        <v>24</v>
      </c>
    </row>
    <row r="65" spans="1:8" s="2" customFormat="1">
      <c r="A65" s="2" t="str">
        <f>[1]TH_tamaokiba_PLAYERDEFINE!V13</f>
        <v>メルラン·プリズムリバー</v>
      </c>
      <c r="B65" s="2">
        <f>[2]TH_tamaokiba_PLAYERSHOOTDEFINE!B66</f>
        <v>10</v>
      </c>
      <c r="C65" s="2">
        <f>[2]TH_tamaokiba_PLAYERSHOOTDEFINE!D66</f>
        <v>8</v>
      </c>
      <c r="D65" s="2">
        <f>[2]TH_tamaokiba_PLAYERSHOOTDEFINE!F66</f>
        <v>0.5</v>
      </c>
      <c r="E65" s="2">
        <v>24</v>
      </c>
      <c r="F65" s="2">
        <f>E65/C65*D65+E66/C66*D66+E67/C67*D67+E68/C68*D68+E69/C69+D69+E70/C70*D70</f>
        <v>14.150000000000002</v>
      </c>
      <c r="G65" s="2">
        <v>0.5</v>
      </c>
      <c r="H65" s="2">
        <f t="shared" si="0"/>
        <v>7.0750000000000011</v>
      </c>
    </row>
    <row r="66" spans="1:8" s="2" customFormat="1">
      <c r="B66" s="2">
        <f>[2]TH_tamaokiba_PLAYERSHOOTDEFINE!B67</f>
        <v>10</v>
      </c>
      <c r="C66" s="2">
        <f>[2]TH_tamaokiba_PLAYERSHOOTDEFINE!D67</f>
        <v>8</v>
      </c>
      <c r="D66" s="2">
        <f>[2]TH_tamaokiba_PLAYERSHOOTDEFINE!F67</f>
        <v>0.5</v>
      </c>
      <c r="E66" s="2">
        <v>24</v>
      </c>
    </row>
    <row r="67" spans="1:8" s="2" customFormat="1">
      <c r="B67" s="2">
        <f>[2]TH_tamaokiba_PLAYERSHOOTDEFINE!B68</f>
        <v>10</v>
      </c>
      <c r="C67" s="2">
        <f>[2]TH_tamaokiba_PLAYERSHOOTDEFINE!D68</f>
        <v>6</v>
      </c>
      <c r="D67" s="2">
        <f>[2]TH_tamaokiba_PLAYERSHOOTDEFINE!F68</f>
        <v>0.55000000000000004</v>
      </c>
      <c r="E67" s="2">
        <v>24</v>
      </c>
    </row>
    <row r="68" spans="1:8" s="2" customFormat="1">
      <c r="B68" s="2">
        <f>[2]TH_tamaokiba_PLAYERSHOOTDEFINE!B69</f>
        <v>10</v>
      </c>
      <c r="C68" s="2">
        <f>[2]TH_tamaokiba_PLAYERSHOOTDEFINE!D69</f>
        <v>6</v>
      </c>
      <c r="D68" s="2">
        <f>[2]TH_tamaokiba_PLAYERSHOOTDEFINE!F69</f>
        <v>0.55000000000000004</v>
      </c>
      <c r="E68" s="2">
        <v>24</v>
      </c>
    </row>
    <row r="69" spans="1:8" s="2" customFormat="1">
      <c r="B69" s="2">
        <f>[2]TH_tamaokiba_PLAYERSHOOTDEFINE!B70</f>
        <v>10</v>
      </c>
      <c r="C69" s="2">
        <f>[2]TH_tamaokiba_PLAYERSHOOTDEFINE!D70</f>
        <v>6</v>
      </c>
      <c r="D69" s="2">
        <f>[2]TH_tamaokiba_PLAYERSHOOTDEFINE!F70</f>
        <v>0.55000000000000004</v>
      </c>
      <c r="E69" s="2">
        <v>24</v>
      </c>
    </row>
    <row r="70" spans="1:8" s="2" customFormat="1">
      <c r="B70" s="2">
        <f>[2]TH_tamaokiba_PLAYERSHOOTDEFINE!B71</f>
        <v>10</v>
      </c>
      <c r="C70" s="2">
        <f>[2]TH_tamaokiba_PLAYERSHOOTDEFINE!D71</f>
        <v>6</v>
      </c>
      <c r="D70" s="2">
        <f>[2]TH_tamaokiba_PLAYERSHOOTDEFINE!F71</f>
        <v>0.55000000000000004</v>
      </c>
      <c r="E70" s="2">
        <v>24</v>
      </c>
    </row>
    <row r="71" spans="1:8" s="3" customFormat="1">
      <c r="A71" s="3" t="str">
        <f>[1]TH_tamaokiba_PLAYERDEFINE!V14</f>
        <v>ルナサ·プリズムリバー</v>
      </c>
      <c r="B71" s="3">
        <f>[2]TH_tamaokiba_PLAYERSHOOTDEFINE!B72</f>
        <v>11</v>
      </c>
      <c r="C71" s="3">
        <f>[2]TH_tamaokiba_PLAYERSHOOTDEFINE!D72</f>
        <v>6</v>
      </c>
      <c r="D71" s="3">
        <f>[2]TH_tamaokiba_PLAYERSHOOTDEFINE!F72</f>
        <v>0.5</v>
      </c>
      <c r="E71" s="3">
        <v>24</v>
      </c>
      <c r="F71" s="3">
        <f>E71/C71*D71+E72/C72*D72+E73/C73*D73+E74/C74*D74+E75/C75+D75+E76/C76*D76</f>
        <v>13.85</v>
      </c>
      <c r="G71" s="3">
        <v>0.55000000000000004</v>
      </c>
      <c r="H71" s="3">
        <f t="shared" ref="H71:H126" si="1">F71*G71</f>
        <v>7.6175000000000006</v>
      </c>
    </row>
    <row r="72" spans="1:8" s="3" customFormat="1">
      <c r="B72" s="3">
        <f>[2]TH_tamaokiba_PLAYERSHOOTDEFINE!B73</f>
        <v>11</v>
      </c>
      <c r="C72" s="3">
        <f>[2]TH_tamaokiba_PLAYERSHOOTDEFINE!D73</f>
        <v>6</v>
      </c>
      <c r="D72" s="3">
        <f>[2]TH_tamaokiba_PLAYERSHOOTDEFINE!F73</f>
        <v>0.5</v>
      </c>
      <c r="E72" s="3">
        <v>24</v>
      </c>
    </row>
    <row r="73" spans="1:8" s="3" customFormat="1">
      <c r="B73" s="3">
        <f>[2]TH_tamaokiba_PLAYERSHOOTDEFINE!B74</f>
        <v>11</v>
      </c>
      <c r="C73" s="3">
        <f>[2]TH_tamaokiba_PLAYERSHOOTDEFINE!D74</f>
        <v>6</v>
      </c>
      <c r="D73" s="3">
        <f>[2]TH_tamaokiba_PLAYERSHOOTDEFINE!F74</f>
        <v>0.45</v>
      </c>
      <c r="E73" s="3">
        <v>24</v>
      </c>
    </row>
    <row r="74" spans="1:8" s="3" customFormat="1">
      <c r="B74" s="3">
        <f>[2]TH_tamaokiba_PLAYERSHOOTDEFINE!B75</f>
        <v>11</v>
      </c>
      <c r="C74" s="3">
        <f>[2]TH_tamaokiba_PLAYERSHOOTDEFINE!D75</f>
        <v>6</v>
      </c>
      <c r="D74" s="3">
        <f>[2]TH_tamaokiba_PLAYERSHOOTDEFINE!F75</f>
        <v>0.45</v>
      </c>
      <c r="E74" s="3">
        <v>24</v>
      </c>
    </row>
    <row r="75" spans="1:8" s="3" customFormat="1">
      <c r="B75" s="3">
        <f>[2]TH_tamaokiba_PLAYERSHOOTDEFINE!B76</f>
        <v>11</v>
      </c>
      <c r="C75" s="3">
        <f>[2]TH_tamaokiba_PLAYERSHOOTDEFINE!D76</f>
        <v>6</v>
      </c>
      <c r="D75" s="3">
        <f>[2]TH_tamaokiba_PLAYERSHOOTDEFINE!F76</f>
        <v>0.45</v>
      </c>
      <c r="E75" s="3">
        <v>24</v>
      </c>
    </row>
    <row r="76" spans="1:8" s="3" customFormat="1">
      <c r="B76" s="3">
        <f>[2]TH_tamaokiba_PLAYERSHOOTDEFINE!B77</f>
        <v>11</v>
      </c>
      <c r="C76" s="3">
        <f>[2]TH_tamaokiba_PLAYERSHOOTDEFINE!D77</f>
        <v>6</v>
      </c>
      <c r="D76" s="3">
        <f>[2]TH_tamaokiba_PLAYERSHOOTDEFINE!F77</f>
        <v>0.45</v>
      </c>
      <c r="E76" s="3">
        <v>24</v>
      </c>
    </row>
    <row r="77" spans="1:8" s="2" customFormat="1">
      <c r="A77" s="2" t="str">
        <f>[1]TH_tamaokiba_PLAYERDEFINE!V15</f>
        <v>因幡·てゐ</v>
      </c>
      <c r="B77" s="2">
        <f>[2]TH_tamaokiba_PLAYERSHOOTDEFINE!B78</f>
        <v>12</v>
      </c>
      <c r="C77" s="2">
        <f>[2]TH_tamaokiba_PLAYERSHOOTDEFINE!D78</f>
        <v>8</v>
      </c>
      <c r="D77" s="2">
        <f>[2]TH_tamaokiba_PLAYERSHOOTDEFINE!F78</f>
        <v>0.4</v>
      </c>
      <c r="E77" s="2">
        <v>24</v>
      </c>
      <c r="F77" s="2">
        <f>E77/C77*D77+E78/C78*D78+E79/C79*D79+E80/C80*D80+E81/C81+D81+E82/C82*D82</f>
        <v>7.2</v>
      </c>
      <c r="G77" s="2">
        <v>1</v>
      </c>
      <c r="H77" s="2">
        <f t="shared" si="1"/>
        <v>7.2</v>
      </c>
    </row>
    <row r="78" spans="1:8" s="2" customFormat="1">
      <c r="B78" s="2">
        <f>[2]TH_tamaokiba_PLAYERSHOOTDEFINE!B79</f>
        <v>12</v>
      </c>
      <c r="C78" s="2">
        <f>[2]TH_tamaokiba_PLAYERSHOOTDEFINE!D79</f>
        <v>8</v>
      </c>
      <c r="D78" s="2">
        <f>[2]TH_tamaokiba_PLAYERSHOOTDEFINE!F79</f>
        <v>0.4</v>
      </c>
      <c r="E78" s="2">
        <v>24</v>
      </c>
    </row>
    <row r="79" spans="1:8" s="2" customFormat="1">
      <c r="B79" s="2">
        <f>[2]TH_tamaokiba_PLAYERSHOOTDEFINE!B80</f>
        <v>12</v>
      </c>
      <c r="C79" s="2">
        <f>[2]TH_tamaokiba_PLAYERSHOOTDEFINE!D80</f>
        <v>8</v>
      </c>
      <c r="D79" s="2">
        <f>[2]TH_tamaokiba_PLAYERSHOOTDEFINE!F80</f>
        <v>0.18</v>
      </c>
      <c r="E79" s="2">
        <v>24</v>
      </c>
    </row>
    <row r="80" spans="1:8" s="2" customFormat="1">
      <c r="B80" s="2">
        <f>[2]TH_tamaokiba_PLAYERSHOOTDEFINE!B81</f>
        <v>12</v>
      </c>
      <c r="C80" s="2">
        <f>[2]TH_tamaokiba_PLAYERSHOOTDEFINE!D81</f>
        <v>8</v>
      </c>
      <c r="D80" s="2">
        <f>[2]TH_tamaokiba_PLAYERSHOOTDEFINE!F81</f>
        <v>0.18</v>
      </c>
      <c r="E80" s="2">
        <v>24</v>
      </c>
    </row>
    <row r="81" spans="1:8" s="2" customFormat="1">
      <c r="B81" s="2">
        <f>[2]TH_tamaokiba_PLAYERSHOOTDEFINE!B82</f>
        <v>12</v>
      </c>
      <c r="C81" s="2">
        <f>[2]TH_tamaokiba_PLAYERSHOOTDEFINE!D82</f>
        <v>8</v>
      </c>
      <c r="D81" s="2">
        <f>[2]TH_tamaokiba_PLAYERSHOOTDEFINE!F82</f>
        <v>0.18</v>
      </c>
      <c r="E81" s="2">
        <v>24</v>
      </c>
    </row>
    <row r="82" spans="1:8" s="2" customFormat="1">
      <c r="B82" s="2">
        <f>[2]TH_tamaokiba_PLAYERSHOOTDEFINE!B83</f>
        <v>12</v>
      </c>
      <c r="C82" s="2">
        <f>[2]TH_tamaokiba_PLAYERSHOOTDEFINE!D83</f>
        <v>8</v>
      </c>
      <c r="D82" s="2">
        <f>[2]TH_tamaokiba_PLAYERSHOOTDEFINE!F83</f>
        <v>0.18</v>
      </c>
      <c r="E82" s="2">
        <v>24</v>
      </c>
    </row>
    <row r="83" spans="1:8">
      <c r="A83" s="3" t="str">
        <f>[1]TH_tamaokiba_PLAYERDEFINE!V16</f>
        <v>風見·幽香</v>
      </c>
      <c r="B83">
        <f>[2]TH_tamaokiba_PLAYERSHOOTDEFINE!B84</f>
        <v>13</v>
      </c>
      <c r="C83">
        <f>[2]TH_tamaokiba_PLAYERSHOOTDEFINE!D84</f>
        <v>8</v>
      </c>
      <c r="D83">
        <f>[2]TH_tamaokiba_PLAYERSHOOTDEFINE!F84</f>
        <v>0.4</v>
      </c>
      <c r="E83">
        <v>24</v>
      </c>
      <c r="F83" s="3">
        <f>E83/C83*D83+E84/C84*D84+E85/C85*D85+E86/C86*D86+E87/C87+D87+E88/C88*D88</f>
        <v>10.56</v>
      </c>
      <c r="G83">
        <v>0.8</v>
      </c>
      <c r="H83">
        <f t="shared" si="1"/>
        <v>8.4480000000000004</v>
      </c>
    </row>
    <row r="84" spans="1:8">
      <c r="B84">
        <f>[2]TH_tamaokiba_PLAYERSHOOTDEFINE!B85</f>
        <v>13</v>
      </c>
      <c r="C84">
        <f>[2]TH_tamaokiba_PLAYERSHOOTDEFINE!D85</f>
        <v>8</v>
      </c>
      <c r="D84">
        <f>[2]TH_tamaokiba_PLAYERSHOOTDEFINE!F85</f>
        <v>0.4</v>
      </c>
      <c r="E84">
        <v>24</v>
      </c>
    </row>
    <row r="85" spans="1:8">
      <c r="B85">
        <f>[2]TH_tamaokiba_PLAYERSHOOTDEFINE!B86</f>
        <v>13</v>
      </c>
      <c r="C85">
        <f>[2]TH_tamaokiba_PLAYERSHOOTDEFINE!D86</f>
        <v>6</v>
      </c>
      <c r="D85">
        <f>[2]TH_tamaokiba_PLAYERSHOOTDEFINE!F86</f>
        <v>0.32</v>
      </c>
      <c r="E85">
        <v>24</v>
      </c>
    </row>
    <row r="86" spans="1:8">
      <c r="B86">
        <f>[2]TH_tamaokiba_PLAYERSHOOTDEFINE!B87</f>
        <v>13</v>
      </c>
      <c r="C86">
        <f>[2]TH_tamaokiba_PLAYERSHOOTDEFINE!D87</f>
        <v>6</v>
      </c>
      <c r="D86">
        <f>[2]TH_tamaokiba_PLAYERSHOOTDEFINE!F87</f>
        <v>0.32</v>
      </c>
      <c r="E86">
        <v>24</v>
      </c>
    </row>
    <row r="87" spans="1:8">
      <c r="B87">
        <f>[2]TH_tamaokiba_PLAYERSHOOTDEFINE!B88</f>
        <v>13</v>
      </c>
      <c r="C87">
        <f>[2]TH_tamaokiba_PLAYERSHOOTDEFINE!D88</f>
        <v>6</v>
      </c>
      <c r="D87">
        <f>[2]TH_tamaokiba_PLAYERSHOOTDEFINE!F88</f>
        <v>0.32</v>
      </c>
      <c r="E87">
        <v>24</v>
      </c>
    </row>
    <row r="88" spans="1:8">
      <c r="B88">
        <f>[2]TH_tamaokiba_PLAYERSHOOTDEFINE!B89</f>
        <v>13</v>
      </c>
      <c r="C88">
        <f>[2]TH_tamaokiba_PLAYERSHOOTDEFINE!D89</f>
        <v>6</v>
      </c>
      <c r="D88">
        <f>[2]TH_tamaokiba_PLAYERSHOOTDEFINE!F89</f>
        <v>0.32</v>
      </c>
      <c r="E88">
        <v>24</v>
      </c>
    </row>
    <row r="89" spans="1:8" s="2" customFormat="1">
      <c r="A89" s="2" t="str">
        <f>[1]TH_tamaokiba_PLAYERDEFINE!V17</f>
        <v>鈴仙·優曇華院·イナバ</v>
      </c>
      <c r="B89" s="2">
        <f>[2]TH_tamaokiba_PLAYERSHOOTDEFINE!B90</f>
        <v>14</v>
      </c>
      <c r="C89" s="2">
        <f>[2]TH_tamaokiba_PLAYERSHOOTDEFINE!D90</f>
        <v>32</v>
      </c>
      <c r="D89" s="2">
        <f>[2]TH_tamaokiba_PLAYERSHOOTDEFINE!F90</f>
        <v>0.4</v>
      </c>
      <c r="E89" s="2">
        <v>24</v>
      </c>
      <c r="F89" s="2">
        <f>E89/C89*D89</f>
        <v>0.30000000000000004</v>
      </c>
      <c r="G89" s="2">
        <v>32</v>
      </c>
      <c r="H89" s="2">
        <f t="shared" si="1"/>
        <v>9.6000000000000014</v>
      </c>
    </row>
    <row r="90" spans="1:8">
      <c r="A90" s="3" t="str">
        <f>[1]TH_tamaokiba_PLAYERDEFINE!V18</f>
        <v>アリス·マーガトロイド</v>
      </c>
      <c r="B90">
        <f>[2]TH_tamaokiba_PLAYERSHOOTDEFINE!B91</f>
        <v>15</v>
      </c>
      <c r="C90">
        <f>[2]TH_tamaokiba_PLAYERSHOOTDEFINE!D91</f>
        <v>1</v>
      </c>
      <c r="D90">
        <f>[2]TH_tamaokiba_PLAYERSHOOTDEFINE!F91</f>
        <v>0.1</v>
      </c>
      <c r="E90">
        <v>24</v>
      </c>
      <c r="F90" s="3">
        <f>E90/C90*D90+E91/C91*D91+E92/C92*D92+E93/C93*D93+E94/C94+D94+E95/C95*D95</f>
        <v>11.8</v>
      </c>
      <c r="G90">
        <v>1</v>
      </c>
      <c r="H90">
        <f t="shared" si="1"/>
        <v>11.8</v>
      </c>
    </row>
    <row r="91" spans="1:8">
      <c r="B91">
        <f>[2]TH_tamaokiba_PLAYERSHOOTDEFINE!B92</f>
        <v>15</v>
      </c>
      <c r="C91">
        <f>[2]TH_tamaokiba_PLAYERSHOOTDEFINE!D92</f>
        <v>1</v>
      </c>
      <c r="D91">
        <f>[2]TH_tamaokiba_PLAYERSHOOTDEFINE!F92</f>
        <v>0.1</v>
      </c>
      <c r="E91">
        <v>24</v>
      </c>
    </row>
    <row r="92" spans="1:8">
      <c r="B92">
        <f>[2]TH_tamaokiba_PLAYERSHOOTDEFINE!B93</f>
        <v>15</v>
      </c>
      <c r="C92">
        <f>[2]TH_tamaokiba_PLAYERSHOOTDEFINE!D93</f>
        <v>8</v>
      </c>
      <c r="D92">
        <f>[2]TH_tamaokiba_PLAYERSHOOTDEFINE!F93</f>
        <v>0.4</v>
      </c>
      <c r="E92">
        <v>24</v>
      </c>
    </row>
    <row r="93" spans="1:8">
      <c r="B93">
        <f>[2]TH_tamaokiba_PLAYERSHOOTDEFINE!B94</f>
        <v>15</v>
      </c>
      <c r="C93">
        <f>[2]TH_tamaokiba_PLAYERSHOOTDEFINE!D94</f>
        <v>8</v>
      </c>
      <c r="D93">
        <f>[2]TH_tamaokiba_PLAYERSHOOTDEFINE!F94</f>
        <v>0.4</v>
      </c>
      <c r="E93">
        <v>24</v>
      </c>
    </row>
    <row r="94" spans="1:8">
      <c r="B94">
        <f>[2]TH_tamaokiba_PLAYERSHOOTDEFINE!B95</f>
        <v>15</v>
      </c>
      <c r="C94">
        <f>[2]TH_tamaokiba_PLAYERSHOOTDEFINE!D95</f>
        <v>8</v>
      </c>
      <c r="D94">
        <f>[2]TH_tamaokiba_PLAYERSHOOTDEFINE!F95</f>
        <v>0.4</v>
      </c>
      <c r="E94">
        <v>24</v>
      </c>
    </row>
    <row r="95" spans="1:8">
      <c r="B95">
        <f>[2]TH_tamaokiba_PLAYERSHOOTDEFINE!B96</f>
        <v>15</v>
      </c>
      <c r="C95">
        <f>[2]TH_tamaokiba_PLAYERSHOOTDEFINE!D96</f>
        <v>8</v>
      </c>
      <c r="D95">
        <f>[2]TH_tamaokiba_PLAYERSHOOTDEFINE!F96</f>
        <v>0.4</v>
      </c>
      <c r="E95">
        <v>24</v>
      </c>
    </row>
    <row r="96" spans="1:8" s="2" customFormat="1">
      <c r="A96" s="2" t="str">
        <f>[1]TH_tamaokiba_PLAYERDEFINE!V19</f>
        <v>四季映姫·ヤマザナドゥ</v>
      </c>
      <c r="B96" s="2">
        <f>[2]TH_tamaokiba_PLAYERSHOOTDEFINE!B97</f>
        <v>16</v>
      </c>
      <c r="C96" s="2">
        <f>[2]TH_tamaokiba_PLAYERSHOOTDEFINE!D97</f>
        <v>6</v>
      </c>
      <c r="D96" s="2">
        <f>[2]TH_tamaokiba_PLAYERSHOOTDEFINE!F97</f>
        <v>0.5</v>
      </c>
      <c r="E96" s="2">
        <v>24</v>
      </c>
      <c r="F96" s="2">
        <f>E96/C96*D96+E97/C97*D97+E98/C98*D98+E99/C99*D99+E100/C100+D100+E101/C101*D101</f>
        <v>11</v>
      </c>
      <c r="G96" s="2">
        <v>1</v>
      </c>
      <c r="H96" s="2">
        <f t="shared" si="1"/>
        <v>11</v>
      </c>
    </row>
    <row r="97" spans="1:8" s="2" customFormat="1">
      <c r="B97" s="2">
        <f>[2]TH_tamaokiba_PLAYERSHOOTDEFINE!B98</f>
        <v>16</v>
      </c>
      <c r="C97" s="2">
        <f>[2]TH_tamaokiba_PLAYERSHOOTDEFINE!D98</f>
        <v>6</v>
      </c>
      <c r="D97" s="2">
        <f>[2]TH_tamaokiba_PLAYERSHOOTDEFINE!F98</f>
        <v>0.5</v>
      </c>
      <c r="E97" s="2">
        <v>24</v>
      </c>
    </row>
    <row r="98" spans="1:8" s="2" customFormat="1">
      <c r="B98" s="2">
        <f>[2]TH_tamaokiba_PLAYERSHOOTDEFINE!B99</f>
        <v>16</v>
      </c>
      <c r="C98" s="2">
        <f>[2]TH_tamaokiba_PLAYERSHOOTDEFINE!D99</f>
        <v>8</v>
      </c>
      <c r="D98" s="2">
        <f>[2]TH_tamaokiba_PLAYERSHOOTDEFINE!F99</f>
        <v>0.4</v>
      </c>
      <c r="E98" s="2">
        <v>24</v>
      </c>
    </row>
    <row r="99" spans="1:8" s="2" customFormat="1">
      <c r="B99" s="2">
        <f>[2]TH_tamaokiba_PLAYERSHOOTDEFINE!B100</f>
        <v>16</v>
      </c>
      <c r="C99" s="2">
        <f>[2]TH_tamaokiba_PLAYERSHOOTDEFINE!D100</f>
        <v>8</v>
      </c>
      <c r="D99" s="2">
        <f>[2]TH_tamaokiba_PLAYERSHOOTDEFINE!F100</f>
        <v>0.4</v>
      </c>
      <c r="E99" s="2">
        <v>24</v>
      </c>
    </row>
    <row r="100" spans="1:8" s="2" customFormat="1">
      <c r="B100" s="2">
        <f>[2]TH_tamaokiba_PLAYERSHOOTDEFINE!B101</f>
        <v>16</v>
      </c>
      <c r="C100" s="2">
        <f>[2]TH_tamaokiba_PLAYERSHOOTDEFINE!D101</f>
        <v>8</v>
      </c>
      <c r="D100" s="2">
        <f>[2]TH_tamaokiba_PLAYERSHOOTDEFINE!F101</f>
        <v>0.4</v>
      </c>
      <c r="E100" s="2">
        <v>24</v>
      </c>
    </row>
    <row r="101" spans="1:8" s="2" customFormat="1">
      <c r="B101" s="2">
        <f>[2]TH_tamaokiba_PLAYERSHOOTDEFINE!B102</f>
        <v>16</v>
      </c>
      <c r="C101" s="2">
        <f>[2]TH_tamaokiba_PLAYERSHOOTDEFINE!D102</f>
        <v>8</v>
      </c>
      <c r="D101" s="2">
        <f>[2]TH_tamaokiba_PLAYERSHOOTDEFINE!F102</f>
        <v>0.4</v>
      </c>
      <c r="E101" s="2">
        <v>24</v>
      </c>
    </row>
    <row r="102" spans="1:8">
      <c r="A102" s="3" t="str">
        <f>[1]TH_tamaokiba_PLAYERDEFINE!V20</f>
        <v>小野塚·小町</v>
      </c>
      <c r="B102">
        <f>[2]TH_tamaokiba_PLAYERSHOOTDEFINE!B103</f>
        <v>17</v>
      </c>
      <c r="C102">
        <f>[2]TH_tamaokiba_PLAYERSHOOTDEFINE!D103</f>
        <v>6</v>
      </c>
      <c r="D102">
        <f>[2]TH_tamaokiba_PLAYERSHOOTDEFINE!F103</f>
        <v>0.5</v>
      </c>
      <c r="E102">
        <v>24</v>
      </c>
      <c r="F102" s="3">
        <f>E102/C102*D102+E103/C103*D103+E104/C104*D104+E105/C105*D105+E106/C106+D106+E107/C107*D107</f>
        <v>8.9999999999999982</v>
      </c>
      <c r="G102">
        <v>1</v>
      </c>
      <c r="H102">
        <f t="shared" si="1"/>
        <v>8.9999999999999982</v>
      </c>
    </row>
    <row r="103" spans="1:8">
      <c r="B103">
        <f>[2]TH_tamaokiba_PLAYERSHOOTDEFINE!B104</f>
        <v>17</v>
      </c>
      <c r="C103">
        <f>[2]TH_tamaokiba_PLAYERSHOOTDEFINE!D104</f>
        <v>6</v>
      </c>
      <c r="D103">
        <f>[2]TH_tamaokiba_PLAYERSHOOTDEFINE!F104</f>
        <v>0.5</v>
      </c>
      <c r="E103">
        <v>24</v>
      </c>
    </row>
    <row r="104" spans="1:8">
      <c r="B104">
        <f>[2]TH_tamaokiba_PLAYERSHOOTDEFINE!B105</f>
        <v>17</v>
      </c>
      <c r="C104">
        <f>[2]TH_tamaokiba_PLAYERSHOOTDEFINE!D105</f>
        <v>8</v>
      </c>
      <c r="D104">
        <f>[2]TH_tamaokiba_PLAYERSHOOTDEFINE!F105</f>
        <v>0.2</v>
      </c>
      <c r="E104">
        <v>24</v>
      </c>
    </row>
    <row r="105" spans="1:8">
      <c r="B105">
        <f>[2]TH_tamaokiba_PLAYERSHOOTDEFINE!B106</f>
        <v>17</v>
      </c>
      <c r="C105">
        <f>[2]TH_tamaokiba_PLAYERSHOOTDEFINE!D106</f>
        <v>8</v>
      </c>
      <c r="D105">
        <f>[2]TH_tamaokiba_PLAYERSHOOTDEFINE!F106</f>
        <v>0.2</v>
      </c>
      <c r="E105">
        <v>24</v>
      </c>
    </row>
    <row r="106" spans="1:8">
      <c r="B106">
        <f>[2]TH_tamaokiba_PLAYERSHOOTDEFINE!B107</f>
        <v>17</v>
      </c>
      <c r="C106">
        <f>[2]TH_tamaokiba_PLAYERSHOOTDEFINE!D107</f>
        <v>8</v>
      </c>
      <c r="D106">
        <f>[2]TH_tamaokiba_PLAYERSHOOTDEFINE!F107</f>
        <v>0.2</v>
      </c>
      <c r="E106">
        <v>24</v>
      </c>
    </row>
    <row r="107" spans="1:8">
      <c r="B107">
        <f>[2]TH_tamaokiba_PLAYERSHOOTDEFINE!B108</f>
        <v>17</v>
      </c>
      <c r="C107">
        <f>[2]TH_tamaokiba_PLAYERSHOOTDEFINE!D108</f>
        <v>8</v>
      </c>
      <c r="D107">
        <f>[2]TH_tamaokiba_PLAYERSHOOTDEFINE!F108</f>
        <v>0.2</v>
      </c>
      <c r="E107">
        <v>24</v>
      </c>
    </row>
    <row r="108" spans="1:8" s="2" customFormat="1">
      <c r="A108" s="2" t="str">
        <f>[1]TH_tamaokiba_PLAYERDEFINE!V21</f>
        <v>レミリア·スカーレット</v>
      </c>
      <c r="B108" s="2">
        <f>[2]TH_tamaokiba_PLAYERSHOOTDEFINE!B109</f>
        <v>18</v>
      </c>
      <c r="C108" s="2">
        <f>[2]TH_tamaokiba_PLAYERSHOOTDEFINE!D109</f>
        <v>8</v>
      </c>
      <c r="D108" s="2">
        <f>[2]TH_tamaokiba_PLAYERSHOOTDEFINE!F109</f>
        <v>0.6</v>
      </c>
      <c r="E108" s="2">
        <v>24</v>
      </c>
      <c r="F108" s="2">
        <f>E108/C108*D108+E109/C109*D109+E110/C110*D110+E111/C111*D111+E112/C112+D112+E113/C113*D113</f>
        <v>10.600000000000001</v>
      </c>
      <c r="G108" s="2">
        <v>1</v>
      </c>
      <c r="H108" s="2">
        <f t="shared" si="1"/>
        <v>10.600000000000001</v>
      </c>
    </row>
    <row r="109" spans="1:8" s="2" customFormat="1">
      <c r="B109" s="2">
        <f>[2]TH_tamaokiba_PLAYERSHOOTDEFINE!B110</f>
        <v>18</v>
      </c>
      <c r="C109" s="2">
        <f>[2]TH_tamaokiba_PLAYERSHOOTDEFINE!D110</f>
        <v>8</v>
      </c>
      <c r="D109" s="2">
        <f>[2]TH_tamaokiba_PLAYERSHOOTDEFINE!F110</f>
        <v>0.6</v>
      </c>
      <c r="E109" s="2">
        <v>24</v>
      </c>
    </row>
    <row r="110" spans="1:8" s="2" customFormat="1">
      <c r="B110" s="2">
        <f>[2]TH_tamaokiba_PLAYERSHOOTDEFINE!B111</f>
        <v>18</v>
      </c>
      <c r="C110" s="2">
        <f>[2]TH_tamaokiba_PLAYERSHOOTDEFINE!D111</f>
        <v>8</v>
      </c>
      <c r="D110" s="2">
        <f>[2]TH_tamaokiba_PLAYERSHOOTDEFINE!F111</f>
        <v>0.4</v>
      </c>
      <c r="E110" s="2">
        <v>24</v>
      </c>
    </row>
    <row r="111" spans="1:8" s="2" customFormat="1">
      <c r="B111" s="2">
        <f>[2]TH_tamaokiba_PLAYERSHOOTDEFINE!B112</f>
        <v>18</v>
      </c>
      <c r="C111" s="2">
        <f>[2]TH_tamaokiba_PLAYERSHOOTDEFINE!D112</f>
        <v>8</v>
      </c>
      <c r="D111" s="2">
        <f>[2]TH_tamaokiba_PLAYERSHOOTDEFINE!F112</f>
        <v>0.4</v>
      </c>
      <c r="E111" s="2">
        <v>24</v>
      </c>
    </row>
    <row r="112" spans="1:8" s="2" customFormat="1">
      <c r="B112" s="2">
        <f>[2]TH_tamaokiba_PLAYERSHOOTDEFINE!B113</f>
        <v>18</v>
      </c>
      <c r="C112" s="2">
        <f>[2]TH_tamaokiba_PLAYERSHOOTDEFINE!D113</f>
        <v>8</v>
      </c>
      <c r="D112" s="2">
        <f>[2]TH_tamaokiba_PLAYERSHOOTDEFINE!F113</f>
        <v>0.4</v>
      </c>
      <c r="E112" s="2">
        <v>24</v>
      </c>
    </row>
    <row r="113" spans="1:8" s="2" customFormat="1">
      <c r="B113" s="2">
        <f>[2]TH_tamaokiba_PLAYERSHOOTDEFINE!B114</f>
        <v>18</v>
      </c>
      <c r="C113" s="2">
        <f>[2]TH_tamaokiba_PLAYERSHOOTDEFINE!D114</f>
        <v>8</v>
      </c>
      <c r="D113" s="2">
        <f>[2]TH_tamaokiba_PLAYERSHOOTDEFINE!F114</f>
        <v>0.4</v>
      </c>
      <c r="E113" s="2">
        <v>24</v>
      </c>
    </row>
    <row r="114" spans="1:8" s="3" customFormat="1">
      <c r="A114" s="3" t="str">
        <f>[1]TH_tamaokiba_PLAYERDEFINE!V22</f>
        <v>博麗·霊夢</v>
      </c>
      <c r="B114" s="3">
        <f>[2]TH_tamaokiba_PLAYERSHOOTDEFINE!B115</f>
        <v>19</v>
      </c>
      <c r="C114" s="3">
        <f>[2]TH_tamaokiba_PLAYERSHOOTDEFINE!D115</f>
        <v>6</v>
      </c>
      <c r="D114" s="3">
        <f>[2]TH_tamaokiba_PLAYERSHOOTDEFINE!F115</f>
        <v>0.25</v>
      </c>
      <c r="E114" s="3">
        <v>24</v>
      </c>
      <c r="F114" s="3">
        <f>E114/C114*D114+E115/C115*D115+E116/C116*D116+E117/C117*D117+E118/C118+D118+E119/C119*D119</f>
        <v>9.25</v>
      </c>
      <c r="G114" s="3">
        <v>1</v>
      </c>
      <c r="H114" s="3">
        <f t="shared" si="1"/>
        <v>9.25</v>
      </c>
    </row>
    <row r="115" spans="1:8">
      <c r="B115">
        <f>[2]TH_tamaokiba_PLAYERSHOOTDEFINE!B116</f>
        <v>19</v>
      </c>
      <c r="C115">
        <f>[2]TH_tamaokiba_PLAYERSHOOTDEFINE!D116</f>
        <v>6</v>
      </c>
      <c r="D115">
        <f>[2]TH_tamaokiba_PLAYERSHOOTDEFINE!F116</f>
        <v>0.25</v>
      </c>
      <c r="E115">
        <v>24</v>
      </c>
    </row>
    <row r="116" spans="1:8">
      <c r="B116">
        <f>[2]TH_tamaokiba_PLAYERSHOOTDEFINE!B117</f>
        <v>19</v>
      </c>
      <c r="C116">
        <f>[2]TH_tamaokiba_PLAYERSHOOTDEFINE!D117</f>
        <v>6</v>
      </c>
      <c r="D116">
        <f>[2]TH_tamaokiba_PLAYERSHOOTDEFINE!F117</f>
        <v>0.25</v>
      </c>
      <c r="E116">
        <v>24</v>
      </c>
    </row>
    <row r="117" spans="1:8">
      <c r="B117">
        <f>[2]TH_tamaokiba_PLAYERSHOOTDEFINE!B118</f>
        <v>19</v>
      </c>
      <c r="C117">
        <f>[2]TH_tamaokiba_PLAYERSHOOTDEFINE!D118</f>
        <v>6</v>
      </c>
      <c r="D117">
        <f>[2]TH_tamaokiba_PLAYERSHOOTDEFINE!F118</f>
        <v>0.25</v>
      </c>
      <c r="E117">
        <v>24</v>
      </c>
    </row>
    <row r="118" spans="1:8">
      <c r="B118">
        <f>[2]TH_tamaokiba_PLAYERSHOOTDEFINE!B119</f>
        <v>19</v>
      </c>
      <c r="C118">
        <f>[2]TH_tamaokiba_PLAYERSHOOTDEFINE!D119</f>
        <v>6</v>
      </c>
      <c r="D118">
        <f>[2]TH_tamaokiba_PLAYERSHOOTDEFINE!F119</f>
        <v>0.25</v>
      </c>
      <c r="E118">
        <v>24</v>
      </c>
    </row>
    <row r="119" spans="1:8">
      <c r="B119">
        <f>[2]TH_tamaokiba_PLAYERSHOOTDEFINE!B120</f>
        <v>19</v>
      </c>
      <c r="C119">
        <f>[2]TH_tamaokiba_PLAYERSHOOTDEFINE!D120</f>
        <v>6</v>
      </c>
      <c r="D119">
        <f>[2]TH_tamaokiba_PLAYERSHOOTDEFINE!F120</f>
        <v>0.25</v>
      </c>
      <c r="E119">
        <v>24</v>
      </c>
    </row>
    <row r="120" spans="1:8" s="2" customFormat="1">
      <c r="A120" s="2" t="str">
        <f>[1]TH_tamaokiba_PLAYERDEFINE!V23</f>
        <v>霧雨·魔理沙</v>
      </c>
      <c r="B120" s="2">
        <f>[2]TH_tamaokiba_PLAYERSHOOTDEFINE!B121</f>
        <v>20</v>
      </c>
      <c r="C120" s="2">
        <f>[2]TH_tamaokiba_PLAYERSHOOTDEFINE!D121</f>
        <v>8</v>
      </c>
      <c r="D120" s="2">
        <f>[2]TH_tamaokiba_PLAYERSHOOTDEFINE!F121</f>
        <v>0.9</v>
      </c>
      <c r="E120" s="2">
        <v>24</v>
      </c>
      <c r="F120" s="2">
        <f>E120/C120*D120+E121/C121*D121+E122/C122*D122+E123/C123*D123+E124/C124+D124+E125/C125*D125</f>
        <v>40.35</v>
      </c>
      <c r="G120" s="2">
        <v>0.4</v>
      </c>
      <c r="H120" s="2">
        <f t="shared" si="1"/>
        <v>16.14</v>
      </c>
    </row>
    <row r="121" spans="1:8" s="2" customFormat="1">
      <c r="B121" s="2">
        <f>[2]TH_tamaokiba_PLAYERSHOOTDEFINE!B122</f>
        <v>20</v>
      </c>
      <c r="C121" s="2">
        <f>[2]TH_tamaokiba_PLAYERSHOOTDEFINE!D122</f>
        <v>8</v>
      </c>
      <c r="D121" s="2">
        <f>[2]TH_tamaokiba_PLAYERSHOOTDEFINE!F122</f>
        <v>0.9</v>
      </c>
      <c r="E121" s="2">
        <v>24</v>
      </c>
    </row>
    <row r="122" spans="1:8" s="2" customFormat="1">
      <c r="B122" s="2">
        <f>[2]TH_tamaokiba_PLAYERSHOOTDEFINE!B123</f>
        <v>20</v>
      </c>
      <c r="C122" s="2">
        <f>[2]TH_tamaokiba_PLAYERSHOOTDEFINE!D123</f>
        <v>1</v>
      </c>
      <c r="D122" s="2">
        <f>[2]TH_tamaokiba_PLAYERSHOOTDEFINE!F123</f>
        <v>0.15</v>
      </c>
      <c r="E122" s="2">
        <v>24</v>
      </c>
    </row>
    <row r="123" spans="1:8" s="2" customFormat="1">
      <c r="B123" s="2">
        <f>[2]TH_tamaokiba_PLAYERSHOOTDEFINE!B124</f>
        <v>20</v>
      </c>
      <c r="C123" s="2">
        <f>[2]TH_tamaokiba_PLAYERSHOOTDEFINE!D124</f>
        <v>1</v>
      </c>
      <c r="D123" s="2">
        <f>[2]TH_tamaokiba_PLAYERSHOOTDEFINE!F124</f>
        <v>0.15</v>
      </c>
      <c r="E123" s="2">
        <v>24</v>
      </c>
    </row>
    <row r="124" spans="1:8" s="2" customFormat="1">
      <c r="B124" s="2">
        <f>[2]TH_tamaokiba_PLAYERSHOOTDEFINE!B125</f>
        <v>20</v>
      </c>
      <c r="C124" s="2">
        <f>[2]TH_tamaokiba_PLAYERSHOOTDEFINE!D125</f>
        <v>1</v>
      </c>
      <c r="D124" s="2">
        <f>[2]TH_tamaokiba_PLAYERSHOOTDEFINE!F125</f>
        <v>0.15</v>
      </c>
      <c r="E124" s="2">
        <v>24</v>
      </c>
    </row>
    <row r="125" spans="1:8" s="2" customFormat="1">
      <c r="B125" s="2">
        <f>[2]TH_tamaokiba_PLAYERSHOOTDEFINE!B126</f>
        <v>20</v>
      </c>
      <c r="C125" s="2">
        <f>[2]TH_tamaokiba_PLAYERSHOOTDEFINE!D126</f>
        <v>1</v>
      </c>
      <c r="D125" s="2">
        <f>[2]TH_tamaokiba_PLAYERSHOOTDEFINE!F126</f>
        <v>0.15</v>
      </c>
      <c r="E125" s="2">
        <v>24</v>
      </c>
    </row>
    <row r="126" spans="1:8" s="3" customFormat="1">
      <c r="A126" s="3" t="str">
        <f>[1]TH_tamaokiba_PLAYERDEFINE!V24</f>
        <v>八雲·紫</v>
      </c>
      <c r="B126" s="3">
        <f>[2]TH_tamaokiba_PLAYERSHOOTDEFINE!B127</f>
        <v>21</v>
      </c>
      <c r="C126" s="3">
        <f>[2]TH_tamaokiba_PLAYERSHOOTDEFINE!D127</f>
        <v>6</v>
      </c>
      <c r="D126" s="3">
        <f>[2]TH_tamaokiba_PLAYERSHOOTDEFINE!F127</f>
        <v>0.35</v>
      </c>
      <c r="E126" s="3">
        <v>24</v>
      </c>
      <c r="F126" s="3">
        <f>E126/C126*D126+E127/C127*D127+E128/C128*D128+E129/C129*D129+E130/C130+D130+E131/C131*D131</f>
        <v>10.199999999999999</v>
      </c>
      <c r="G126" s="3">
        <v>1</v>
      </c>
      <c r="H126" s="3">
        <f t="shared" si="1"/>
        <v>10.199999999999999</v>
      </c>
    </row>
    <row r="127" spans="1:8" s="3" customFormat="1">
      <c r="B127" s="3">
        <f>[2]TH_tamaokiba_PLAYERSHOOTDEFINE!B128</f>
        <v>21</v>
      </c>
      <c r="C127" s="3">
        <f>[2]TH_tamaokiba_PLAYERSHOOTDEFINE!D128</f>
        <v>6</v>
      </c>
      <c r="D127" s="3">
        <f>[2]TH_tamaokiba_PLAYERSHOOTDEFINE!F128</f>
        <v>0.35</v>
      </c>
      <c r="E127" s="3">
        <v>24</v>
      </c>
    </row>
    <row r="128" spans="1:8" s="3" customFormat="1">
      <c r="B128" s="3">
        <f>[2]TH_tamaokiba_PLAYERSHOOTDEFINE!B129</f>
        <v>21</v>
      </c>
      <c r="C128" s="3">
        <f>[2]TH_tamaokiba_PLAYERSHOOTDEFINE!D129</f>
        <v>6</v>
      </c>
      <c r="D128" s="3">
        <f>[2]TH_tamaokiba_PLAYERSHOOTDEFINE!F129</f>
        <v>0.3</v>
      </c>
      <c r="E128" s="3">
        <v>24</v>
      </c>
    </row>
    <row r="129" spans="2:5" s="3" customFormat="1">
      <c r="B129" s="3">
        <f>[2]TH_tamaokiba_PLAYERSHOOTDEFINE!B130</f>
        <v>21</v>
      </c>
      <c r="C129" s="3">
        <f>[2]TH_tamaokiba_PLAYERSHOOTDEFINE!D130</f>
        <v>6</v>
      </c>
      <c r="D129" s="3">
        <f>[2]TH_tamaokiba_PLAYERSHOOTDEFINE!F130</f>
        <v>0.3</v>
      </c>
      <c r="E129" s="3">
        <v>24</v>
      </c>
    </row>
    <row r="130" spans="2:5" s="3" customFormat="1">
      <c r="B130" s="3">
        <f>[2]TH_tamaokiba_PLAYERSHOOTDEFINE!B131</f>
        <v>21</v>
      </c>
      <c r="C130" s="3">
        <f>[2]TH_tamaokiba_PLAYERSHOOTDEFINE!D131</f>
        <v>6</v>
      </c>
      <c r="D130" s="3">
        <f>[2]TH_tamaokiba_PLAYERSHOOTDEFINE!F131</f>
        <v>0.2</v>
      </c>
      <c r="E130" s="3">
        <v>24</v>
      </c>
    </row>
    <row r="131" spans="2:5" s="3" customFormat="1">
      <c r="B131" s="3">
        <f>[2]TH_tamaokiba_PLAYERSHOOTDEFINE!B132</f>
        <v>21</v>
      </c>
      <c r="C131" s="3">
        <f>[2]TH_tamaokiba_PLAYERSHOOTDEFINE!D132</f>
        <v>6</v>
      </c>
      <c r="D131" s="3">
        <f>[2]TH_tamaokiba_PLAYERSHOOTDEFINE!F132</f>
        <v>0.2</v>
      </c>
      <c r="E131" s="3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D30"/>
  <sheetViews>
    <sheetView tabSelected="1" topLeftCell="Y1" zoomScaleNormal="100" workbookViewId="0">
      <selection activeCell="AQ21" sqref="AQ21"/>
    </sheetView>
  </sheetViews>
  <sheetFormatPr defaultRowHeight="13.5"/>
  <cols>
    <col min="1" max="1" width="23.5" style="3" bestFit="1" customWidth="1"/>
    <col min="26" max="26" width="4.75" customWidth="1"/>
    <col min="31" max="31" width="9" customWidth="1"/>
  </cols>
  <sheetData>
    <row r="1" spans="1:30">
      <c r="A1" s="3" t="str">
        <f>[1]TH_tamaokiba_PLAYERDEFINE!V2</f>
        <v>Name</v>
      </c>
      <c r="B1" s="3" t="str">
        <f>[1]TH_tamaokiba_PLAYERDEFINE!B2</f>
        <v>Collision_r</v>
      </c>
      <c r="C1" s="3" t="str">
        <f>[1]TH_tamaokiba_PLAYERDEFINE!C2</f>
        <v>FastSpeed</v>
      </c>
      <c r="D1" s="3" t="str">
        <f>[1]TH_tamaokiba_PLAYERDEFINE!D2</f>
        <v>SlowSpeed</v>
      </c>
      <c r="E1" s="3" t="str">
        <f>[1]TH_tamaokiba_PLAYERDEFINE!E2</f>
        <v>Graze_r</v>
      </c>
      <c r="F1" s="3" t="str">
        <f>[1]TH_tamaokiba_PLAYERDEFINE!F2</f>
        <v>BombPerPower</v>
      </c>
      <c r="G1" s="3" t="str">
        <f>[1]TH_tamaokiba_PLAYERDEFINE!G2</f>
        <v>ShotDelay</v>
      </c>
      <c r="H1" s="3" t="str">
        <f>[1]TH_tamaokiba_PLAYERDEFINE!H2</f>
        <v>BorderLast</v>
      </c>
      <c r="I1" s="3" t="str">
        <f>[1]TH_tamaokiba_PLAYERDEFINE!I2</f>
        <v>BombLast</v>
      </c>
      <c r="J1" s="3" t="s">
        <v>15</v>
      </c>
      <c r="K1" s="3" t="s">
        <v>14</v>
      </c>
      <c r="L1" s="3" t="s">
        <v>16</v>
      </c>
      <c r="M1" s="3" t="s">
        <v>17</v>
      </c>
      <c r="N1" t="s">
        <v>10</v>
      </c>
      <c r="O1" t="s">
        <v>8</v>
      </c>
      <c r="P1" t="s">
        <v>9</v>
      </c>
      <c r="Q1" t="s">
        <v>11</v>
      </c>
      <c r="R1" t="s">
        <v>12</v>
      </c>
      <c r="S1" t="s">
        <v>13</v>
      </c>
      <c r="T1" t="s">
        <v>10</v>
      </c>
      <c r="U1" t="s">
        <v>8</v>
      </c>
      <c r="V1" t="s">
        <v>9</v>
      </c>
      <c r="W1" t="s">
        <v>11</v>
      </c>
      <c r="X1" t="s">
        <v>12</v>
      </c>
      <c r="Y1" t="s">
        <v>13</v>
      </c>
      <c r="Z1" t="str">
        <f>A1</f>
        <v>Name</v>
      </c>
      <c r="AA1" t="s">
        <v>18</v>
      </c>
      <c r="AB1" t="s">
        <v>19</v>
      </c>
      <c r="AD1" t="s">
        <v>20</v>
      </c>
    </row>
    <row r="2" spans="1:30">
      <c r="A2" s="3" t="str">
        <f>[1]TH_tamaokiba_PLAYERDEFINE!V3</f>
        <v>博麗·霊夢</v>
      </c>
      <c r="B2" s="3">
        <f>[1]TH_tamaokiba_PLAYERDEFINE!B3</f>
        <v>0.5</v>
      </c>
      <c r="C2" s="3">
        <f>[1]TH_tamaokiba_PLAYERDEFINE!C3</f>
        <v>3.5</v>
      </c>
      <c r="D2" s="3">
        <f>[1]TH_tamaokiba_PLAYERDEFINE!D3</f>
        <v>1.7</v>
      </c>
      <c r="E2" s="3">
        <f>[1]TH_tamaokiba_PLAYERDEFINE!E3</f>
        <v>40</v>
      </c>
      <c r="F2" s="3">
        <f>[1]TH_tamaokiba_PLAYERDEFINE!F3</f>
        <v>85000</v>
      </c>
      <c r="G2" s="3">
        <f>[1]TH_tamaokiba_PLAYERDEFINE!G3</f>
        <v>12</v>
      </c>
      <c r="H2" s="3">
        <f>[1]TH_tamaokiba_PLAYERDEFINE!H3</f>
        <v>350</v>
      </c>
      <c r="I2" s="3">
        <f>[1]TH_tamaokiba_PLAYERDEFINE!I3</f>
        <v>240</v>
      </c>
      <c r="J2" s="3">
        <v>1000000</v>
      </c>
      <c r="K2" s="3">
        <f>1-0.04*ABS(C2-3.2)-0.05*ABS(D2-1.7)</f>
        <v>0.98799999999999999</v>
      </c>
      <c r="L2" s="3">
        <f>(G2-8)/20+1</f>
        <v>1.2</v>
      </c>
      <c r="M2" s="3">
        <f>(B2-1)/2+1</f>
        <v>0.75</v>
      </c>
      <c r="N2">
        <f>C2</f>
        <v>3.5</v>
      </c>
      <c r="O2">
        <f>J2/F2*H2</f>
        <v>4117.6470588235297</v>
      </c>
      <c r="P2">
        <f>Power!H2</f>
        <v>7</v>
      </c>
      <c r="Q2">
        <f>D2</f>
        <v>1.7</v>
      </c>
      <c r="R2">
        <f>K2*E2*(L2)*(M2)</f>
        <v>35.567999999999998</v>
      </c>
      <c r="S2">
        <f>J2/F2*M2</f>
        <v>8.8235294117647065</v>
      </c>
      <c r="T2">
        <f>(N2-N$29)/N$30*100</f>
        <v>48.026315789473685</v>
      </c>
      <c r="U2">
        <f>(O2-O$29)/O$30*100</f>
        <v>70.092710997442452</v>
      </c>
      <c r="V2">
        <f t="shared" ref="U2:Y17" si="0">(P2-P$29)/P$30*100</f>
        <v>26.420079260237785</v>
      </c>
      <c r="W2">
        <f t="shared" si="0"/>
        <v>54.54545454545454</v>
      </c>
      <c r="X2">
        <f t="shared" si="0"/>
        <v>60.610263522884885</v>
      </c>
      <c r="Y2">
        <f t="shared" si="0"/>
        <v>42.675893886966556</v>
      </c>
      <c r="Z2" t="str">
        <f t="shared" ref="Z2:Z23" si="1">A2</f>
        <v>博麗·霊夢</v>
      </c>
      <c r="AA2">
        <f>SUM(T2:Y2)</f>
        <v>302.37071800245991</v>
      </c>
      <c r="AB2">
        <f>J2/F2*H2*E2*K2/400</f>
        <v>406.82352941176475</v>
      </c>
      <c r="AC2">
        <f>AB2/2</f>
        <v>203.41176470588238</v>
      </c>
      <c r="AD2">
        <f>AB2+AA2</f>
        <v>709.19424741422472</v>
      </c>
    </row>
    <row r="3" spans="1:30">
      <c r="A3" s="3" t="str">
        <f>[1]TH_tamaokiba_PLAYERDEFINE!V4</f>
        <v>霧雨·魔理沙</v>
      </c>
      <c r="B3" s="3">
        <f>[1]TH_tamaokiba_PLAYERDEFINE!B4</f>
        <v>1</v>
      </c>
      <c r="C3" s="3">
        <f>[1]TH_tamaokiba_PLAYERDEFINE!C4</f>
        <v>4.5</v>
      </c>
      <c r="D3" s="3">
        <f>[1]TH_tamaokiba_PLAYERDEFINE!D4</f>
        <v>1.9</v>
      </c>
      <c r="E3" s="3">
        <f>[1]TH_tamaokiba_PLAYERDEFINE!E4</f>
        <v>40</v>
      </c>
      <c r="F3" s="3">
        <f>[1]TH_tamaokiba_PLAYERDEFINE!F4</f>
        <v>90000</v>
      </c>
      <c r="G3" s="3">
        <f>[1]TH_tamaokiba_PLAYERDEFINE!G4</f>
        <v>8</v>
      </c>
      <c r="H3" s="3">
        <f>[1]TH_tamaokiba_PLAYERDEFINE!H4</f>
        <v>300</v>
      </c>
      <c r="I3" s="3">
        <f>[1]TH_tamaokiba_PLAYERDEFINE!I4</f>
        <v>180</v>
      </c>
      <c r="J3" s="3">
        <v>1000000</v>
      </c>
      <c r="K3" s="3">
        <f t="shared" ref="K3:K23" si="2">1-0.04*ABS(C3-3.2)-0.05*ABS(D3-1.7)</f>
        <v>0.93799999999999994</v>
      </c>
      <c r="L3" s="3">
        <f t="shared" ref="L3:L23" si="3">(G3-8)/20+1</f>
        <v>1</v>
      </c>
      <c r="M3" s="3">
        <f t="shared" ref="M3:M23" si="4">(B3-1)/2+1</f>
        <v>1</v>
      </c>
      <c r="N3">
        <f t="shared" ref="N3:N23" si="5">C3</f>
        <v>4.5</v>
      </c>
      <c r="O3">
        <f t="shared" ref="O3:O23" si="6">J3/F3*H3</f>
        <v>3333.333333333333</v>
      </c>
      <c r="P3">
        <f>Power!H8</f>
        <v>11</v>
      </c>
      <c r="Q3">
        <f t="shared" ref="Q3:Q23" si="7">D3</f>
        <v>1.9</v>
      </c>
      <c r="R3">
        <f t="shared" ref="R3:R23" si="8">K3*E3*((G3-8)/40+1)*((B3-1)/2+1)</f>
        <v>37.519999999999996</v>
      </c>
      <c r="S3">
        <f t="shared" ref="S3:S23" si="9">J3/F3*M3</f>
        <v>11.111111111111111</v>
      </c>
      <c r="T3">
        <f t="shared" ref="T3:T23" si="10">(N3-N$29)/N$30*100</f>
        <v>67.763157894736835</v>
      </c>
      <c r="U3">
        <f t="shared" si="0"/>
        <v>55.706521739130423</v>
      </c>
      <c r="V3">
        <f t="shared" si="0"/>
        <v>49.06586148329874</v>
      </c>
      <c r="W3">
        <f t="shared" si="0"/>
        <v>63.636363636363626</v>
      </c>
      <c r="X3">
        <f t="shared" si="0"/>
        <v>64.948966890714459</v>
      </c>
      <c r="Y3">
        <f t="shared" si="0"/>
        <v>58.823529411764696</v>
      </c>
      <c r="Z3" t="str">
        <f t="shared" si="1"/>
        <v>霧雨·魔理沙</v>
      </c>
      <c r="AA3">
        <f t="shared" ref="AA3:AA23" si="11">SUM(T3:Y3)</f>
        <v>359.94440105600876</v>
      </c>
      <c r="AB3">
        <f t="shared" ref="AB3:AB23" si="12">J3/F3*H3*E3*K3/400</f>
        <v>312.66666666666663</v>
      </c>
      <c r="AC3">
        <f t="shared" ref="AC3:AC23" si="13">AB3/2</f>
        <v>156.33333333333331</v>
      </c>
      <c r="AD3">
        <f t="shared" ref="AD3:AD23" si="14">AB3+AA3</f>
        <v>672.61106772267544</v>
      </c>
    </row>
    <row r="4" spans="1:30">
      <c r="A4" s="3" t="str">
        <f>[1]TH_tamaokiba_PLAYERDEFINE!V5</f>
        <v>十六夜·咲夜</v>
      </c>
      <c r="B4" s="3">
        <f>[1]TH_tamaokiba_PLAYERDEFINE!B5</f>
        <v>1</v>
      </c>
      <c r="C4" s="3">
        <f>[1]TH_tamaokiba_PLAYERDEFINE!C5</f>
        <v>3.9</v>
      </c>
      <c r="D4" s="3">
        <f>[1]TH_tamaokiba_PLAYERDEFINE!D5</f>
        <v>1.8</v>
      </c>
      <c r="E4" s="3">
        <f>[1]TH_tamaokiba_PLAYERDEFINE!E5</f>
        <v>42</v>
      </c>
      <c r="F4" s="3">
        <f>[1]TH_tamaokiba_PLAYERDEFINE!F5</f>
        <v>78000</v>
      </c>
      <c r="G4" s="3">
        <f>[1]TH_tamaokiba_PLAYERDEFINE!G5</f>
        <v>8</v>
      </c>
      <c r="H4" s="3">
        <f>[1]TH_tamaokiba_PLAYERDEFINE!H5</f>
        <v>240</v>
      </c>
      <c r="I4" s="3">
        <f>[1]TH_tamaokiba_PLAYERDEFINE!I5</f>
        <v>220</v>
      </c>
      <c r="J4" s="3">
        <v>1000000</v>
      </c>
      <c r="K4" s="3">
        <f t="shared" si="2"/>
        <v>0.96699999999999997</v>
      </c>
      <c r="L4" s="3">
        <f t="shared" si="3"/>
        <v>1</v>
      </c>
      <c r="M4" s="3">
        <f t="shared" si="4"/>
        <v>1</v>
      </c>
      <c r="N4">
        <f t="shared" si="5"/>
        <v>3.9</v>
      </c>
      <c r="O4">
        <f t="shared" si="6"/>
        <v>3076.9230769230771</v>
      </c>
      <c r="P4">
        <f>Power!H14</f>
        <v>9.3500000000000014</v>
      </c>
      <c r="Q4">
        <f t="shared" si="7"/>
        <v>1.8</v>
      </c>
      <c r="R4">
        <f t="shared" si="8"/>
        <v>40.613999999999997</v>
      </c>
      <c r="S4">
        <f t="shared" si="9"/>
        <v>12.820512820512821</v>
      </c>
      <c r="T4">
        <f t="shared" si="10"/>
        <v>55.921052631578952</v>
      </c>
      <c r="U4">
        <f t="shared" si="0"/>
        <v>51.003344481605353</v>
      </c>
      <c r="V4">
        <f t="shared" si="0"/>
        <v>39.724476316286101</v>
      </c>
      <c r="W4">
        <f t="shared" si="0"/>
        <v>59.090909090909079</v>
      </c>
      <c r="X4">
        <f t="shared" si="0"/>
        <v>71.825989544436155</v>
      </c>
      <c r="Y4">
        <f t="shared" si="0"/>
        <v>70.889894419306174</v>
      </c>
      <c r="Z4" t="str">
        <f t="shared" si="1"/>
        <v>十六夜·咲夜</v>
      </c>
      <c r="AA4">
        <f t="shared" si="11"/>
        <v>348.45566648412182</v>
      </c>
      <c r="AB4">
        <f t="shared" si="12"/>
        <v>312.4153846153846</v>
      </c>
      <c r="AC4">
        <f t="shared" si="13"/>
        <v>156.2076923076923</v>
      </c>
      <c r="AD4">
        <f t="shared" si="14"/>
        <v>660.87105109950642</v>
      </c>
    </row>
    <row r="5" spans="1:30">
      <c r="A5" s="3" t="str">
        <f>[1]TH_tamaokiba_PLAYERDEFINE!V6</f>
        <v>魂魄·妖夢</v>
      </c>
      <c r="B5" s="3">
        <f>[1]TH_tamaokiba_PLAYERDEFINE!B6</f>
        <v>1</v>
      </c>
      <c r="C5" s="3">
        <f>[1]TH_tamaokiba_PLAYERDEFINE!C6</f>
        <v>4.8</v>
      </c>
      <c r="D5" s="3">
        <f>[1]TH_tamaokiba_PLAYERDEFINE!D6</f>
        <v>2.1</v>
      </c>
      <c r="E5" s="3">
        <f>[1]TH_tamaokiba_PLAYERDEFINE!E6</f>
        <v>40</v>
      </c>
      <c r="F5" s="3">
        <f>[1]TH_tamaokiba_PLAYERDEFINE!F6</f>
        <v>120000</v>
      </c>
      <c r="G5" s="3">
        <f>[1]TH_tamaokiba_PLAYERDEFINE!G6</f>
        <v>8</v>
      </c>
      <c r="H5" s="3">
        <f>[1]TH_tamaokiba_PLAYERDEFINE!H6</f>
        <v>400</v>
      </c>
      <c r="I5" s="3">
        <f>[1]TH_tamaokiba_PLAYERDEFINE!I6</f>
        <v>120</v>
      </c>
      <c r="J5" s="3">
        <v>1000000</v>
      </c>
      <c r="K5" s="3">
        <f t="shared" si="2"/>
        <v>0.91600000000000004</v>
      </c>
      <c r="L5" s="3">
        <f t="shared" si="3"/>
        <v>1</v>
      </c>
      <c r="M5" s="3">
        <f t="shared" si="4"/>
        <v>1</v>
      </c>
      <c r="N5">
        <f t="shared" si="5"/>
        <v>4.8</v>
      </c>
      <c r="O5">
        <f t="shared" si="6"/>
        <v>3333.3333333333335</v>
      </c>
      <c r="P5">
        <f>Power!H22</f>
        <v>9.9749999999999979</v>
      </c>
      <c r="Q5">
        <f t="shared" si="7"/>
        <v>2.1</v>
      </c>
      <c r="R5">
        <f t="shared" si="8"/>
        <v>36.64</v>
      </c>
      <c r="S5">
        <f t="shared" si="9"/>
        <v>8.3333333333333339</v>
      </c>
      <c r="T5">
        <f t="shared" si="10"/>
        <v>73.68421052631578</v>
      </c>
      <c r="U5">
        <f t="shared" si="0"/>
        <v>55.706521739130444</v>
      </c>
      <c r="V5">
        <f t="shared" si="0"/>
        <v>43.262879788639353</v>
      </c>
      <c r="W5">
        <f t="shared" si="0"/>
        <v>72.727272727272734</v>
      </c>
      <c r="X5">
        <f t="shared" si="0"/>
        <v>62.99299406095524</v>
      </c>
      <c r="Y5">
        <f t="shared" si="0"/>
        <v>39.215686274509807</v>
      </c>
      <c r="Z5" t="str">
        <f t="shared" si="1"/>
        <v>魂魄·妖夢</v>
      </c>
      <c r="AA5">
        <f t="shared" si="11"/>
        <v>347.58956511682334</v>
      </c>
      <c r="AB5">
        <f t="shared" si="12"/>
        <v>305.33333333333337</v>
      </c>
      <c r="AC5">
        <f t="shared" si="13"/>
        <v>152.66666666666669</v>
      </c>
      <c r="AD5">
        <f t="shared" si="14"/>
        <v>652.92289845015671</v>
      </c>
    </row>
    <row r="6" spans="1:30">
      <c r="A6" s="3" t="str">
        <f>[1]TH_tamaokiba_PLAYERDEFINE!V7</f>
        <v>射命丸·文</v>
      </c>
      <c r="B6" s="3">
        <f>[1]TH_tamaokiba_PLAYERDEFINE!B7</f>
        <v>1</v>
      </c>
      <c r="C6" s="3">
        <f>[1]TH_tamaokiba_PLAYERDEFINE!C7</f>
        <v>4.5999999999999996</v>
      </c>
      <c r="D6" s="3">
        <f>[1]TH_tamaokiba_PLAYERDEFINE!D7</f>
        <v>2</v>
      </c>
      <c r="E6" s="3">
        <f>[1]TH_tamaokiba_PLAYERDEFINE!E7</f>
        <v>40</v>
      </c>
      <c r="F6" s="3">
        <f>[1]TH_tamaokiba_PLAYERDEFINE!F7</f>
        <v>90000</v>
      </c>
      <c r="G6" s="3">
        <f>[1]TH_tamaokiba_PLAYERDEFINE!G7</f>
        <v>8</v>
      </c>
      <c r="H6" s="3">
        <f>[1]TH_tamaokiba_PLAYERDEFINE!H7</f>
        <v>280</v>
      </c>
      <c r="I6" s="3">
        <f>[1]TH_tamaokiba_PLAYERDEFINE!I7</f>
        <v>120</v>
      </c>
      <c r="J6" s="3">
        <v>1000000</v>
      </c>
      <c r="K6" s="3">
        <f t="shared" si="2"/>
        <v>0.92900000000000005</v>
      </c>
      <c r="L6" s="3">
        <f t="shared" si="3"/>
        <v>1</v>
      </c>
      <c r="M6" s="3">
        <f t="shared" si="4"/>
        <v>1</v>
      </c>
      <c r="N6">
        <f t="shared" si="5"/>
        <v>4.5999999999999996</v>
      </c>
      <c r="O6">
        <f t="shared" si="6"/>
        <v>3111.1111111111109</v>
      </c>
      <c r="P6">
        <f>Power!H28</f>
        <v>8.6</v>
      </c>
      <c r="Q6">
        <f t="shared" si="7"/>
        <v>2</v>
      </c>
      <c r="R6">
        <f t="shared" si="8"/>
        <v>37.160000000000004</v>
      </c>
      <c r="S6">
        <f t="shared" si="9"/>
        <v>11.111111111111111</v>
      </c>
      <c r="T6">
        <f t="shared" si="10"/>
        <v>69.73684210526315</v>
      </c>
      <c r="U6">
        <f t="shared" si="0"/>
        <v>51.630434782608688</v>
      </c>
      <c r="V6">
        <f t="shared" si="0"/>
        <v>35.478392149462159</v>
      </c>
      <c r="W6">
        <f t="shared" si="0"/>
        <v>68.181818181818173</v>
      </c>
      <c r="X6">
        <f t="shared" si="0"/>
        <v>64.148796187631163</v>
      </c>
      <c r="Y6">
        <f t="shared" si="0"/>
        <v>58.823529411764696</v>
      </c>
      <c r="Z6" t="str">
        <f t="shared" si="1"/>
        <v>射命丸·文</v>
      </c>
      <c r="AA6">
        <f t="shared" si="11"/>
        <v>347.99981281854804</v>
      </c>
      <c r="AB6">
        <f t="shared" si="12"/>
        <v>289.02222222222224</v>
      </c>
      <c r="AC6">
        <f t="shared" si="13"/>
        <v>144.51111111111112</v>
      </c>
      <c r="AD6">
        <f t="shared" si="14"/>
        <v>637.02203504077033</v>
      </c>
    </row>
    <row r="7" spans="1:30">
      <c r="A7" s="3" t="str">
        <f>[1]TH_tamaokiba_PLAYERDEFINE!V8</f>
        <v>西行寺·幽々子</v>
      </c>
      <c r="B7" s="3">
        <f>[1]TH_tamaokiba_PLAYERDEFINE!B8</f>
        <v>1</v>
      </c>
      <c r="C7" s="3">
        <f>[1]TH_tamaokiba_PLAYERDEFINE!C8</f>
        <v>3.3</v>
      </c>
      <c r="D7" s="3">
        <f>[1]TH_tamaokiba_PLAYERDEFINE!D8</f>
        <v>1.5</v>
      </c>
      <c r="E7" s="3">
        <f>[1]TH_tamaokiba_PLAYERDEFINE!E8</f>
        <v>35</v>
      </c>
      <c r="F7" s="3">
        <f>[1]TH_tamaokiba_PLAYERDEFINE!F8</f>
        <v>80000</v>
      </c>
      <c r="G7" s="3">
        <f>[1]TH_tamaokiba_PLAYERDEFINE!G8</f>
        <v>8</v>
      </c>
      <c r="H7" s="3">
        <f>[1]TH_tamaokiba_PLAYERDEFINE!H8</f>
        <v>360</v>
      </c>
      <c r="I7" s="3">
        <f>[1]TH_tamaokiba_PLAYERDEFINE!I8</f>
        <v>60</v>
      </c>
      <c r="J7" s="3">
        <v>1000000</v>
      </c>
      <c r="K7" s="3">
        <f t="shared" si="2"/>
        <v>0.98599999999999999</v>
      </c>
      <c r="L7" s="3">
        <f t="shared" si="3"/>
        <v>1</v>
      </c>
      <c r="M7" s="3">
        <f t="shared" si="4"/>
        <v>1</v>
      </c>
      <c r="N7">
        <f t="shared" si="5"/>
        <v>3.3</v>
      </c>
      <c r="O7">
        <f t="shared" si="6"/>
        <v>4500</v>
      </c>
      <c r="P7">
        <f>Power!H34</f>
        <v>9.1999999999999993</v>
      </c>
      <c r="Q7">
        <f t="shared" si="7"/>
        <v>1.5</v>
      </c>
      <c r="R7">
        <f t="shared" si="8"/>
        <v>34.51</v>
      </c>
      <c r="S7">
        <f t="shared" si="9"/>
        <v>12.5</v>
      </c>
      <c r="T7">
        <f t="shared" si="10"/>
        <v>44.078947368421048</v>
      </c>
      <c r="U7">
        <f t="shared" si="0"/>
        <v>77.105978260869563</v>
      </c>
      <c r="V7">
        <f t="shared" si="0"/>
        <v>38.875259482921301</v>
      </c>
      <c r="W7">
        <f t="shared" si="0"/>
        <v>45.454545454545453</v>
      </c>
      <c r="X7">
        <f t="shared" si="0"/>
        <v>58.25865073437889</v>
      </c>
      <c r="Y7">
        <f t="shared" si="0"/>
        <v>68.62745098039214</v>
      </c>
      <c r="Z7" t="str">
        <f t="shared" si="1"/>
        <v>西行寺·幽々子</v>
      </c>
      <c r="AA7">
        <f t="shared" si="11"/>
        <v>332.40083228152838</v>
      </c>
      <c r="AB7">
        <f t="shared" si="12"/>
        <v>388.23750000000001</v>
      </c>
      <c r="AC7">
        <f t="shared" si="13"/>
        <v>194.11875000000001</v>
      </c>
      <c r="AD7">
        <f t="shared" si="14"/>
        <v>720.63833228152839</v>
      </c>
    </row>
    <row r="8" spans="1:30">
      <c r="A8" s="3" t="str">
        <f>[1]TH_tamaokiba_PLAYERDEFINE!V9</f>
        <v>メディスン·メランコリー</v>
      </c>
      <c r="B8" s="3">
        <f>[1]TH_tamaokiba_PLAYERDEFINE!B9</f>
        <v>1</v>
      </c>
      <c r="C8" s="3">
        <f>[1]TH_tamaokiba_PLAYERDEFINE!C9</f>
        <v>3.7</v>
      </c>
      <c r="D8" s="3">
        <f>[1]TH_tamaokiba_PLAYERDEFINE!D9</f>
        <v>1.6</v>
      </c>
      <c r="E8" s="3">
        <f>[1]TH_tamaokiba_PLAYERDEFINE!E9</f>
        <v>40</v>
      </c>
      <c r="F8" s="3">
        <f>[1]TH_tamaokiba_PLAYERDEFINE!F9</f>
        <v>100000</v>
      </c>
      <c r="G8" s="3">
        <f>[1]TH_tamaokiba_PLAYERDEFINE!G9</f>
        <v>8</v>
      </c>
      <c r="H8" s="3">
        <f>[1]TH_tamaokiba_PLAYERDEFINE!H9</f>
        <v>350</v>
      </c>
      <c r="I8" s="3">
        <f>[1]TH_tamaokiba_PLAYERDEFINE!I9</f>
        <v>120</v>
      </c>
      <c r="J8" s="3">
        <v>1000000</v>
      </c>
      <c r="K8" s="3">
        <f t="shared" si="2"/>
        <v>0.97499999999999998</v>
      </c>
      <c r="L8" s="3">
        <f t="shared" si="3"/>
        <v>1</v>
      </c>
      <c r="M8" s="3">
        <f t="shared" si="4"/>
        <v>1</v>
      </c>
      <c r="N8">
        <f t="shared" si="5"/>
        <v>3.7</v>
      </c>
      <c r="O8">
        <f t="shared" si="6"/>
        <v>3500</v>
      </c>
      <c r="P8">
        <f>Power!H41</f>
        <v>10.200000000000003</v>
      </c>
      <c r="Q8">
        <f t="shared" si="7"/>
        <v>1.6</v>
      </c>
      <c r="R8">
        <f t="shared" si="8"/>
        <v>39</v>
      </c>
      <c r="S8">
        <f t="shared" si="9"/>
        <v>10</v>
      </c>
      <c r="T8">
        <f t="shared" si="10"/>
        <v>51.973684210526315</v>
      </c>
      <c r="U8">
        <f t="shared" si="0"/>
        <v>58.763586956521728</v>
      </c>
      <c r="V8">
        <f t="shared" si="0"/>
        <v>44.536705038686556</v>
      </c>
      <c r="W8">
        <f t="shared" si="0"/>
        <v>50</v>
      </c>
      <c r="X8">
        <f t="shared" si="0"/>
        <v>68.238557558945928</v>
      </c>
      <c r="Y8">
        <f t="shared" si="0"/>
        <v>50.980392156862742</v>
      </c>
      <c r="Z8" t="str">
        <f t="shared" si="1"/>
        <v>メディスン·メランコリー</v>
      </c>
      <c r="AA8">
        <f t="shared" si="11"/>
        <v>324.4929259215433</v>
      </c>
      <c r="AB8">
        <f t="shared" si="12"/>
        <v>341.25</v>
      </c>
      <c r="AC8">
        <f t="shared" si="13"/>
        <v>170.625</v>
      </c>
      <c r="AD8">
        <f t="shared" si="14"/>
        <v>665.74292592154325</v>
      </c>
    </row>
    <row r="9" spans="1:30">
      <c r="A9" s="3" t="str">
        <f>[1]TH_tamaokiba_PLAYERDEFINE!V10</f>
        <v>チルノ</v>
      </c>
      <c r="B9" s="3">
        <f>[1]TH_tamaokiba_PLAYERDEFINE!B10</f>
        <v>1</v>
      </c>
      <c r="C9" s="3">
        <f>[1]TH_tamaokiba_PLAYERDEFINE!C10</f>
        <v>4</v>
      </c>
      <c r="D9" s="3">
        <f>[1]TH_tamaokiba_PLAYERDEFINE!D10</f>
        <v>1.8</v>
      </c>
      <c r="E9" s="3">
        <f>[1]TH_tamaokiba_PLAYERDEFINE!E10</f>
        <v>40</v>
      </c>
      <c r="F9" s="3">
        <f>[1]TH_tamaokiba_PLAYERDEFINE!F10</f>
        <v>90000</v>
      </c>
      <c r="G9" s="3">
        <f>[1]TH_tamaokiba_PLAYERDEFINE!G10</f>
        <v>8</v>
      </c>
      <c r="H9" s="3">
        <f>[1]TH_tamaokiba_PLAYERDEFINE!H10</f>
        <v>320</v>
      </c>
      <c r="I9" s="3">
        <f>[1]TH_tamaokiba_PLAYERDEFINE!I10</f>
        <v>240</v>
      </c>
      <c r="J9" s="3">
        <v>1000000</v>
      </c>
      <c r="K9" s="3">
        <f t="shared" si="2"/>
        <v>0.96299999999999997</v>
      </c>
      <c r="L9" s="3">
        <f t="shared" si="3"/>
        <v>1</v>
      </c>
      <c r="M9" s="3">
        <f t="shared" si="4"/>
        <v>1</v>
      </c>
      <c r="N9">
        <f t="shared" si="5"/>
        <v>4</v>
      </c>
      <c r="O9">
        <f t="shared" si="6"/>
        <v>3555.5555555555557</v>
      </c>
      <c r="P9">
        <f>Power!H47</f>
        <v>10.200000000000003</v>
      </c>
      <c r="Q9">
        <f t="shared" si="7"/>
        <v>1.8</v>
      </c>
      <c r="R9">
        <f t="shared" si="8"/>
        <v>38.519999999999996</v>
      </c>
      <c r="S9">
        <f t="shared" si="9"/>
        <v>11.111111111111111</v>
      </c>
      <c r="T9">
        <f t="shared" si="10"/>
        <v>57.894736842105267</v>
      </c>
      <c r="U9">
        <f t="shared" si="0"/>
        <v>59.782608695652172</v>
      </c>
      <c r="V9">
        <f t="shared" si="0"/>
        <v>44.536705038686556</v>
      </c>
      <c r="W9">
        <f t="shared" si="0"/>
        <v>59.090909090909079</v>
      </c>
      <c r="X9">
        <f t="shared" si="0"/>
        <v>67.171663288168148</v>
      </c>
      <c r="Y9">
        <f t="shared" si="0"/>
        <v>58.823529411764696</v>
      </c>
      <c r="Z9" t="str">
        <f t="shared" si="1"/>
        <v>チルノ</v>
      </c>
      <c r="AA9">
        <f t="shared" si="11"/>
        <v>347.30015236728593</v>
      </c>
      <c r="AB9">
        <f t="shared" si="12"/>
        <v>342.4</v>
      </c>
      <c r="AC9">
        <f t="shared" si="13"/>
        <v>171.2</v>
      </c>
      <c r="AD9">
        <f t="shared" si="14"/>
        <v>689.70015236728591</v>
      </c>
    </row>
    <row r="10" spans="1:30">
      <c r="A10" s="3" t="str">
        <f>[1]TH_tamaokiba_PLAYERDEFINE!V11</f>
        <v>リリカ·プリズムリバー</v>
      </c>
      <c r="B10" s="3">
        <f>[1]TH_tamaokiba_PLAYERDEFINE!B11</f>
        <v>1</v>
      </c>
      <c r="C10" s="3">
        <f>[1]TH_tamaokiba_PLAYERDEFINE!C11</f>
        <v>4.0999999999999996</v>
      </c>
      <c r="D10" s="3">
        <f>[1]TH_tamaokiba_PLAYERDEFINE!D11</f>
        <v>1.8</v>
      </c>
      <c r="E10" s="3">
        <f>[1]TH_tamaokiba_PLAYERDEFINE!E11</f>
        <v>40</v>
      </c>
      <c r="F10" s="3">
        <f>[1]TH_tamaokiba_PLAYERDEFINE!F11</f>
        <v>85000</v>
      </c>
      <c r="G10" s="3">
        <f>[1]TH_tamaokiba_PLAYERDEFINE!G11</f>
        <v>8</v>
      </c>
      <c r="H10" s="3">
        <f>[1]TH_tamaokiba_PLAYERDEFINE!H11</f>
        <v>400</v>
      </c>
      <c r="I10" s="3">
        <f>[1]TH_tamaokiba_PLAYERDEFINE!I11</f>
        <v>200</v>
      </c>
      <c r="J10" s="3">
        <v>1000000</v>
      </c>
      <c r="K10" s="3">
        <f t="shared" si="2"/>
        <v>0.95899999999999996</v>
      </c>
      <c r="L10" s="3">
        <f t="shared" si="3"/>
        <v>1</v>
      </c>
      <c r="M10" s="3">
        <f t="shared" si="4"/>
        <v>1</v>
      </c>
      <c r="N10">
        <f t="shared" si="5"/>
        <v>4.0999999999999996</v>
      </c>
      <c r="O10">
        <f t="shared" si="6"/>
        <v>4705.8823529411766</v>
      </c>
      <c r="P10">
        <f>Power!H53</f>
        <v>8.32</v>
      </c>
      <c r="Q10">
        <f t="shared" si="7"/>
        <v>1.8</v>
      </c>
      <c r="R10">
        <f t="shared" si="8"/>
        <v>38.36</v>
      </c>
      <c r="S10">
        <f t="shared" si="9"/>
        <v>11.764705882352942</v>
      </c>
      <c r="T10">
        <f t="shared" si="10"/>
        <v>59.868421052631568</v>
      </c>
      <c r="U10">
        <f t="shared" si="0"/>
        <v>80.882352941176464</v>
      </c>
      <c r="V10">
        <f t="shared" si="0"/>
        <v>33.893187393847896</v>
      </c>
      <c r="W10">
        <f t="shared" si="0"/>
        <v>59.090909090909079</v>
      </c>
      <c r="X10">
        <f t="shared" si="0"/>
        <v>66.816031864575564</v>
      </c>
      <c r="Y10">
        <f t="shared" si="0"/>
        <v>63.437139561707035</v>
      </c>
      <c r="Z10" t="str">
        <f t="shared" si="1"/>
        <v>リリカ·プリズムリバー</v>
      </c>
      <c r="AA10">
        <f t="shared" si="11"/>
        <v>363.98804190484759</v>
      </c>
      <c r="AB10">
        <f t="shared" si="12"/>
        <v>451.29411764705878</v>
      </c>
      <c r="AC10">
        <f t="shared" si="13"/>
        <v>225.64705882352939</v>
      </c>
      <c r="AD10">
        <f t="shared" si="14"/>
        <v>815.28215955190637</v>
      </c>
    </row>
    <row r="11" spans="1:30">
      <c r="A11" s="3" t="str">
        <f>[1]TH_tamaokiba_PLAYERDEFINE!V12</f>
        <v>ミスティア·ローレライ</v>
      </c>
      <c r="B11" s="3">
        <f>[1]TH_tamaokiba_PLAYERDEFINE!B12</f>
        <v>1</v>
      </c>
      <c r="C11" s="3">
        <f>[1]TH_tamaokiba_PLAYERDEFINE!C12</f>
        <v>4.2</v>
      </c>
      <c r="D11" s="3">
        <f>[1]TH_tamaokiba_PLAYERDEFINE!D12</f>
        <v>1.9</v>
      </c>
      <c r="E11" s="3">
        <f>[1]TH_tamaokiba_PLAYERDEFINE!E12</f>
        <v>40</v>
      </c>
      <c r="F11" s="3">
        <f>[1]TH_tamaokiba_PLAYERDEFINE!F12</f>
        <v>90000</v>
      </c>
      <c r="G11" s="3">
        <f>[1]TH_tamaokiba_PLAYERDEFINE!G12</f>
        <v>8</v>
      </c>
      <c r="H11" s="3">
        <f>[1]TH_tamaokiba_PLAYERDEFINE!H12</f>
        <v>320</v>
      </c>
      <c r="I11" s="3">
        <f>[1]TH_tamaokiba_PLAYERDEFINE!I12</f>
        <v>120</v>
      </c>
      <c r="J11" s="3">
        <v>1000000</v>
      </c>
      <c r="K11" s="3">
        <f t="shared" si="2"/>
        <v>0.95</v>
      </c>
      <c r="L11" s="3">
        <f t="shared" si="3"/>
        <v>1</v>
      </c>
      <c r="M11" s="3">
        <f t="shared" si="4"/>
        <v>1</v>
      </c>
      <c r="N11">
        <f t="shared" si="5"/>
        <v>4.2</v>
      </c>
      <c r="O11">
        <f t="shared" si="6"/>
        <v>3555.5555555555557</v>
      </c>
      <c r="P11">
        <f>Power!H59</f>
        <v>7.5</v>
      </c>
      <c r="Q11">
        <f t="shared" si="7"/>
        <v>1.9</v>
      </c>
      <c r="R11">
        <f t="shared" si="8"/>
        <v>38</v>
      </c>
      <c r="S11">
        <f t="shared" si="9"/>
        <v>11.111111111111111</v>
      </c>
      <c r="T11">
        <f t="shared" si="10"/>
        <v>61.842105263157897</v>
      </c>
      <c r="U11">
        <f t="shared" si="0"/>
        <v>59.782608695652172</v>
      </c>
      <c r="V11">
        <f t="shared" si="0"/>
        <v>29.250802038120398</v>
      </c>
      <c r="W11">
        <f t="shared" si="0"/>
        <v>63.636363636363626</v>
      </c>
      <c r="X11">
        <f t="shared" si="0"/>
        <v>66.015861161492239</v>
      </c>
      <c r="Y11">
        <f t="shared" si="0"/>
        <v>58.823529411764696</v>
      </c>
      <c r="Z11" t="str">
        <f t="shared" si="1"/>
        <v>ミスティア·ローレライ</v>
      </c>
      <c r="AA11">
        <f t="shared" si="11"/>
        <v>339.35127020655102</v>
      </c>
      <c r="AB11">
        <f t="shared" si="12"/>
        <v>337.77777777777771</v>
      </c>
      <c r="AC11">
        <f t="shared" si="13"/>
        <v>168.88888888888886</v>
      </c>
      <c r="AD11">
        <f t="shared" si="14"/>
        <v>677.12904798432874</v>
      </c>
    </row>
    <row r="12" spans="1:30">
      <c r="A12" s="3" t="str">
        <f>[1]TH_tamaokiba_PLAYERDEFINE!V13</f>
        <v>メルラン·プリズムリバー</v>
      </c>
      <c r="B12" s="3">
        <f>[1]TH_tamaokiba_PLAYERDEFINE!B13</f>
        <v>1</v>
      </c>
      <c r="C12" s="3">
        <f>[1]TH_tamaokiba_PLAYERDEFINE!C13</f>
        <v>4.0999999999999996</v>
      </c>
      <c r="D12" s="3">
        <f>[1]TH_tamaokiba_PLAYERDEFINE!D13</f>
        <v>1.8</v>
      </c>
      <c r="E12" s="3">
        <f>[1]TH_tamaokiba_PLAYERDEFINE!E13</f>
        <v>40</v>
      </c>
      <c r="F12" s="3">
        <f>[1]TH_tamaokiba_PLAYERDEFINE!F13</f>
        <v>85000</v>
      </c>
      <c r="G12" s="3">
        <f>[1]TH_tamaokiba_PLAYERDEFINE!G13</f>
        <v>8</v>
      </c>
      <c r="H12" s="3">
        <f>[1]TH_tamaokiba_PLAYERDEFINE!H13</f>
        <v>400</v>
      </c>
      <c r="I12" s="3">
        <f>[1]TH_tamaokiba_PLAYERDEFINE!I13</f>
        <v>200</v>
      </c>
      <c r="J12" s="3">
        <v>1000000</v>
      </c>
      <c r="K12" s="3">
        <f t="shared" si="2"/>
        <v>0.95899999999999996</v>
      </c>
      <c r="L12" s="3">
        <f t="shared" si="3"/>
        <v>1</v>
      </c>
      <c r="M12" s="3">
        <f t="shared" si="4"/>
        <v>1</v>
      </c>
      <c r="N12">
        <f t="shared" si="5"/>
        <v>4.0999999999999996</v>
      </c>
      <c r="O12">
        <f t="shared" si="6"/>
        <v>4705.8823529411766</v>
      </c>
      <c r="P12">
        <f>Power!H65</f>
        <v>7.0750000000000011</v>
      </c>
      <c r="Q12">
        <f t="shared" si="7"/>
        <v>1.8</v>
      </c>
      <c r="R12">
        <f t="shared" si="8"/>
        <v>38.36</v>
      </c>
      <c r="S12">
        <f t="shared" si="9"/>
        <v>11.764705882352942</v>
      </c>
      <c r="T12">
        <f t="shared" si="10"/>
        <v>59.868421052631568</v>
      </c>
      <c r="U12">
        <f t="shared" si="0"/>
        <v>80.882352941176464</v>
      </c>
      <c r="V12">
        <f t="shared" si="0"/>
        <v>26.844687676920181</v>
      </c>
      <c r="W12">
        <f t="shared" si="0"/>
        <v>59.090909090909079</v>
      </c>
      <c r="X12">
        <f t="shared" si="0"/>
        <v>66.816031864575564</v>
      </c>
      <c r="Y12">
        <f t="shared" si="0"/>
        <v>63.437139561707035</v>
      </c>
      <c r="Z12" t="str">
        <f t="shared" si="1"/>
        <v>メルラン·プリズムリバー</v>
      </c>
      <c r="AA12">
        <f t="shared" si="11"/>
        <v>356.93954218791993</v>
      </c>
      <c r="AB12">
        <f t="shared" si="12"/>
        <v>451.29411764705878</v>
      </c>
      <c r="AC12">
        <f t="shared" si="13"/>
        <v>225.64705882352939</v>
      </c>
      <c r="AD12">
        <f t="shared" si="14"/>
        <v>808.23365983497865</v>
      </c>
    </row>
    <row r="13" spans="1:30">
      <c r="A13" s="3" t="str">
        <f>[1]TH_tamaokiba_PLAYERDEFINE!V14</f>
        <v>ルナサ·プリズムリバー</v>
      </c>
      <c r="B13" s="3">
        <f>[1]TH_tamaokiba_PLAYERDEFINE!B14</f>
        <v>1</v>
      </c>
      <c r="C13" s="3">
        <f>[1]TH_tamaokiba_PLAYERDEFINE!C14</f>
        <v>4.0999999999999996</v>
      </c>
      <c r="D13" s="3">
        <f>[1]TH_tamaokiba_PLAYERDEFINE!D14</f>
        <v>1.8</v>
      </c>
      <c r="E13" s="3">
        <f>[1]TH_tamaokiba_PLAYERDEFINE!E14</f>
        <v>40</v>
      </c>
      <c r="F13" s="3">
        <f>[1]TH_tamaokiba_PLAYERDEFINE!F14</f>
        <v>85000</v>
      </c>
      <c r="G13" s="3">
        <f>[1]TH_tamaokiba_PLAYERDEFINE!G14</f>
        <v>8</v>
      </c>
      <c r="H13" s="3">
        <f>[1]TH_tamaokiba_PLAYERDEFINE!H14</f>
        <v>400</v>
      </c>
      <c r="I13" s="3">
        <f>[1]TH_tamaokiba_PLAYERDEFINE!I14</f>
        <v>200</v>
      </c>
      <c r="J13" s="3">
        <v>1000000</v>
      </c>
      <c r="K13" s="3">
        <f t="shared" si="2"/>
        <v>0.95899999999999996</v>
      </c>
      <c r="L13" s="3">
        <f t="shared" si="3"/>
        <v>1</v>
      </c>
      <c r="M13" s="3">
        <f t="shared" si="4"/>
        <v>1</v>
      </c>
      <c r="N13">
        <f t="shared" si="5"/>
        <v>4.0999999999999996</v>
      </c>
      <c r="O13">
        <f t="shared" si="6"/>
        <v>4705.8823529411766</v>
      </c>
      <c r="P13">
        <f>Power!H71</f>
        <v>7.6175000000000006</v>
      </c>
      <c r="Q13">
        <f t="shared" si="7"/>
        <v>1.8</v>
      </c>
      <c r="R13">
        <f t="shared" si="8"/>
        <v>38.36</v>
      </c>
      <c r="S13">
        <f t="shared" si="9"/>
        <v>11.764705882352942</v>
      </c>
      <c r="T13">
        <f t="shared" si="10"/>
        <v>59.868421052631568</v>
      </c>
      <c r="U13">
        <f t="shared" si="0"/>
        <v>80.882352941176464</v>
      </c>
      <c r="V13">
        <f t="shared" si="0"/>
        <v>29.916021890922817</v>
      </c>
      <c r="W13">
        <f t="shared" si="0"/>
        <v>59.090909090909079</v>
      </c>
      <c r="X13">
        <f t="shared" si="0"/>
        <v>66.816031864575564</v>
      </c>
      <c r="Y13">
        <f t="shared" si="0"/>
        <v>63.437139561707035</v>
      </c>
      <c r="Z13" t="str">
        <f t="shared" si="1"/>
        <v>ルナサ·プリズムリバー</v>
      </c>
      <c r="AA13">
        <f t="shared" si="11"/>
        <v>360.01087640192253</v>
      </c>
      <c r="AB13">
        <f t="shared" si="12"/>
        <v>451.29411764705878</v>
      </c>
      <c r="AC13">
        <f t="shared" si="13"/>
        <v>225.64705882352939</v>
      </c>
      <c r="AD13">
        <f t="shared" si="14"/>
        <v>811.30499404898137</v>
      </c>
    </row>
    <row r="14" spans="1:30">
      <c r="A14" s="3" t="str">
        <f>[1]TH_tamaokiba_PLAYERDEFINE!V15</f>
        <v>因幡·てゐ</v>
      </c>
      <c r="B14" s="3">
        <f>[1]TH_tamaokiba_PLAYERDEFINE!B15</f>
        <v>1</v>
      </c>
      <c r="C14" s="3">
        <f>[1]TH_tamaokiba_PLAYERDEFINE!C15</f>
        <v>3.2</v>
      </c>
      <c r="D14" s="3">
        <f>[1]TH_tamaokiba_PLAYERDEFINE!D15</f>
        <v>1.7</v>
      </c>
      <c r="E14" s="3">
        <f>[1]TH_tamaokiba_PLAYERDEFINE!E15</f>
        <v>40</v>
      </c>
      <c r="F14" s="3">
        <f>[1]TH_tamaokiba_PLAYERDEFINE!F15</f>
        <v>100000</v>
      </c>
      <c r="G14" s="3">
        <f>[1]TH_tamaokiba_PLAYERDEFINE!G15</f>
        <v>8</v>
      </c>
      <c r="H14" s="3">
        <f>[1]TH_tamaokiba_PLAYERDEFINE!H15</f>
        <v>360</v>
      </c>
      <c r="I14" s="3">
        <f>[1]TH_tamaokiba_PLAYERDEFINE!I15</f>
        <v>240</v>
      </c>
      <c r="J14" s="3">
        <v>1000000</v>
      </c>
      <c r="K14" s="3">
        <f t="shared" si="2"/>
        <v>1</v>
      </c>
      <c r="L14" s="3">
        <f t="shared" si="3"/>
        <v>1</v>
      </c>
      <c r="M14" s="3">
        <f t="shared" si="4"/>
        <v>1</v>
      </c>
      <c r="N14">
        <f t="shared" si="5"/>
        <v>3.2</v>
      </c>
      <c r="O14">
        <f t="shared" si="6"/>
        <v>3600</v>
      </c>
      <c r="P14">
        <f>Power!H77</f>
        <v>7.2</v>
      </c>
      <c r="Q14">
        <f t="shared" si="7"/>
        <v>1.7</v>
      </c>
      <c r="R14">
        <f t="shared" si="8"/>
        <v>40</v>
      </c>
      <c r="S14">
        <f t="shared" si="9"/>
        <v>10</v>
      </c>
      <c r="T14">
        <f t="shared" si="10"/>
        <v>42.10526315789474</v>
      </c>
      <c r="U14">
        <f t="shared" si="0"/>
        <v>60.597826086956516</v>
      </c>
      <c r="V14">
        <f t="shared" si="0"/>
        <v>27.552368371390827</v>
      </c>
      <c r="W14">
        <f t="shared" si="0"/>
        <v>54.54545454545454</v>
      </c>
      <c r="X14">
        <f t="shared" si="0"/>
        <v>70.461253956399588</v>
      </c>
      <c r="Y14">
        <f t="shared" si="0"/>
        <v>50.980392156862742</v>
      </c>
      <c r="Z14" t="str">
        <f t="shared" si="1"/>
        <v>因幡·てゐ</v>
      </c>
      <c r="AA14">
        <f t="shared" si="11"/>
        <v>306.24255827495898</v>
      </c>
      <c r="AB14">
        <f t="shared" si="12"/>
        <v>360</v>
      </c>
      <c r="AC14">
        <f t="shared" si="13"/>
        <v>180</v>
      </c>
      <c r="AD14">
        <f t="shared" si="14"/>
        <v>666.24255827495904</v>
      </c>
    </row>
    <row r="15" spans="1:30">
      <c r="A15" s="3" t="str">
        <f>[1]TH_tamaokiba_PLAYERDEFINE!V16</f>
        <v>風見·幽香</v>
      </c>
      <c r="B15" s="3">
        <f>[1]TH_tamaokiba_PLAYERDEFINE!B16</f>
        <v>1</v>
      </c>
      <c r="C15" s="3">
        <f>[1]TH_tamaokiba_PLAYERDEFINE!C16</f>
        <v>3.3</v>
      </c>
      <c r="D15" s="3">
        <f>[1]TH_tamaokiba_PLAYERDEFINE!D16</f>
        <v>1.6</v>
      </c>
      <c r="E15" s="3">
        <f>[1]TH_tamaokiba_PLAYERDEFINE!E16</f>
        <v>40</v>
      </c>
      <c r="F15" s="3">
        <f>[1]TH_tamaokiba_PLAYERDEFINE!F16</f>
        <v>90000</v>
      </c>
      <c r="G15" s="3">
        <f>[1]TH_tamaokiba_PLAYERDEFINE!G16</f>
        <v>8</v>
      </c>
      <c r="H15" s="3">
        <f>[1]TH_tamaokiba_PLAYERDEFINE!H16</f>
        <v>360</v>
      </c>
      <c r="I15" s="3">
        <f>[1]TH_tamaokiba_PLAYERDEFINE!I16</f>
        <v>290</v>
      </c>
      <c r="J15" s="3">
        <v>1000000</v>
      </c>
      <c r="K15" s="3">
        <f t="shared" si="2"/>
        <v>0.99099999999999999</v>
      </c>
      <c r="L15" s="3">
        <f t="shared" si="3"/>
        <v>1</v>
      </c>
      <c r="M15" s="3">
        <f t="shared" si="4"/>
        <v>1</v>
      </c>
      <c r="N15">
        <f t="shared" si="5"/>
        <v>3.3</v>
      </c>
      <c r="O15">
        <f t="shared" si="6"/>
        <v>4000</v>
      </c>
      <c r="P15">
        <f>Power!H83</f>
        <v>8.4480000000000004</v>
      </c>
      <c r="Q15">
        <f t="shared" si="7"/>
        <v>1.6</v>
      </c>
      <c r="R15">
        <f t="shared" si="8"/>
        <v>39.64</v>
      </c>
      <c r="S15">
        <f t="shared" si="9"/>
        <v>11.111111111111111</v>
      </c>
      <c r="T15">
        <f t="shared" si="10"/>
        <v>44.078947368421048</v>
      </c>
      <c r="U15">
        <f t="shared" si="0"/>
        <v>67.934782608695642</v>
      </c>
      <c r="V15">
        <f t="shared" si="0"/>
        <v>34.617852424985848</v>
      </c>
      <c r="W15">
        <f t="shared" si="0"/>
        <v>50</v>
      </c>
      <c r="X15">
        <f t="shared" si="0"/>
        <v>69.661083253316278</v>
      </c>
      <c r="Y15">
        <f t="shared" si="0"/>
        <v>58.823529411764696</v>
      </c>
      <c r="Z15" t="str">
        <f t="shared" si="1"/>
        <v>風見·幽香</v>
      </c>
      <c r="AA15">
        <f t="shared" si="11"/>
        <v>325.11619506718353</v>
      </c>
      <c r="AB15">
        <f t="shared" si="12"/>
        <v>396.4</v>
      </c>
      <c r="AC15">
        <f t="shared" si="13"/>
        <v>198.2</v>
      </c>
      <c r="AD15">
        <f t="shared" si="14"/>
        <v>721.5161950671835</v>
      </c>
    </row>
    <row r="16" spans="1:30">
      <c r="A16" s="3" t="str">
        <f>[1]TH_tamaokiba_PLAYERDEFINE!V17</f>
        <v>鈴仙·優曇華院·イナバ</v>
      </c>
      <c r="B16" s="3">
        <f>[1]TH_tamaokiba_PLAYERDEFINE!B17</f>
        <v>1</v>
      </c>
      <c r="C16" s="3">
        <f>[1]TH_tamaokiba_PLAYERDEFINE!C17</f>
        <v>3.7</v>
      </c>
      <c r="D16" s="3">
        <f>[1]TH_tamaokiba_PLAYERDEFINE!D17</f>
        <v>1.8</v>
      </c>
      <c r="E16" s="3">
        <f>[1]TH_tamaokiba_PLAYERDEFINE!E17</f>
        <v>40</v>
      </c>
      <c r="F16" s="3">
        <f>[1]TH_tamaokiba_PLAYERDEFINE!F17</f>
        <v>120000</v>
      </c>
      <c r="G16" s="3">
        <f>[1]TH_tamaokiba_PLAYERDEFINE!G17</f>
        <v>8</v>
      </c>
      <c r="H16" s="3">
        <f>[1]TH_tamaokiba_PLAYERDEFINE!H17</f>
        <v>360</v>
      </c>
      <c r="I16" s="3">
        <f>[1]TH_tamaokiba_PLAYERDEFINE!I17</f>
        <v>240</v>
      </c>
      <c r="J16" s="3">
        <v>1000000</v>
      </c>
      <c r="K16" s="3">
        <f t="shared" si="2"/>
        <v>0.97499999999999998</v>
      </c>
      <c r="L16" s="3">
        <f t="shared" si="3"/>
        <v>1</v>
      </c>
      <c r="M16" s="3">
        <f t="shared" si="4"/>
        <v>1</v>
      </c>
      <c r="N16">
        <f t="shared" si="5"/>
        <v>3.7</v>
      </c>
      <c r="O16">
        <f t="shared" si="6"/>
        <v>3000</v>
      </c>
      <c r="P16">
        <f>Power!H89</f>
        <v>9.6000000000000014</v>
      </c>
      <c r="Q16">
        <f t="shared" si="7"/>
        <v>1.8</v>
      </c>
      <c r="R16">
        <f t="shared" si="8"/>
        <v>39</v>
      </c>
      <c r="S16">
        <f t="shared" si="9"/>
        <v>8.3333333333333339</v>
      </c>
      <c r="T16">
        <f t="shared" si="10"/>
        <v>51.973684210526315</v>
      </c>
      <c r="U16">
        <f t="shared" si="0"/>
        <v>49.592391304347814</v>
      </c>
      <c r="V16">
        <f t="shared" si="0"/>
        <v>41.139837705227414</v>
      </c>
      <c r="W16">
        <f t="shared" si="0"/>
        <v>59.090909090909079</v>
      </c>
      <c r="X16">
        <f t="shared" si="0"/>
        <v>68.238557558945928</v>
      </c>
      <c r="Y16">
        <f t="shared" si="0"/>
        <v>39.215686274509807</v>
      </c>
      <c r="Z16" t="str">
        <f t="shared" si="1"/>
        <v>鈴仙·優曇華院·イナバ</v>
      </c>
      <c r="AA16">
        <f t="shared" si="11"/>
        <v>309.25106614446634</v>
      </c>
      <c r="AB16">
        <f t="shared" si="12"/>
        <v>292.5</v>
      </c>
      <c r="AC16">
        <f t="shared" si="13"/>
        <v>146.25</v>
      </c>
      <c r="AD16">
        <f t="shared" si="14"/>
        <v>601.75106614446634</v>
      </c>
    </row>
    <row r="17" spans="1:30">
      <c r="A17" s="3" t="str">
        <f>[1]TH_tamaokiba_PLAYERDEFINE!V18</f>
        <v>アリス·マーガトロイド</v>
      </c>
      <c r="B17" s="3">
        <f>[1]TH_tamaokiba_PLAYERDEFINE!B18</f>
        <v>1</v>
      </c>
      <c r="C17" s="3">
        <f>[1]TH_tamaokiba_PLAYERDEFINE!C18</f>
        <v>3.6</v>
      </c>
      <c r="D17" s="3">
        <f>[1]TH_tamaokiba_PLAYERDEFINE!D18</f>
        <v>1.9</v>
      </c>
      <c r="E17" s="3">
        <f>[1]TH_tamaokiba_PLAYERDEFINE!E18</f>
        <v>40</v>
      </c>
      <c r="F17" s="3">
        <f>[1]TH_tamaokiba_PLAYERDEFINE!F18</f>
        <v>95000</v>
      </c>
      <c r="G17" s="3">
        <f>[1]TH_tamaokiba_PLAYERDEFINE!G18</f>
        <v>8</v>
      </c>
      <c r="H17" s="3">
        <f>[1]TH_tamaokiba_PLAYERDEFINE!H18</f>
        <v>280</v>
      </c>
      <c r="I17" s="3">
        <f>[1]TH_tamaokiba_PLAYERDEFINE!I18</f>
        <v>210</v>
      </c>
      <c r="J17" s="3">
        <v>1000000</v>
      </c>
      <c r="K17" s="3">
        <f t="shared" si="2"/>
        <v>0.97399999999999998</v>
      </c>
      <c r="L17" s="3">
        <f t="shared" si="3"/>
        <v>1</v>
      </c>
      <c r="M17" s="3">
        <f t="shared" si="4"/>
        <v>1</v>
      </c>
      <c r="N17">
        <f t="shared" si="5"/>
        <v>3.6</v>
      </c>
      <c r="O17">
        <f t="shared" si="6"/>
        <v>2947.3684210526317</v>
      </c>
      <c r="P17">
        <f>Power!H90</f>
        <v>11.8</v>
      </c>
      <c r="Q17">
        <f t="shared" si="7"/>
        <v>1.9</v>
      </c>
      <c r="R17">
        <f t="shared" si="8"/>
        <v>38.96</v>
      </c>
      <c r="S17">
        <f t="shared" si="9"/>
        <v>10.526315789473685</v>
      </c>
      <c r="T17">
        <f t="shared" si="10"/>
        <v>50</v>
      </c>
      <c r="U17">
        <f t="shared" si="0"/>
        <v>48.627002288329514</v>
      </c>
      <c r="V17">
        <f t="shared" si="0"/>
        <v>53.595017927910938</v>
      </c>
      <c r="W17">
        <f t="shared" si="0"/>
        <v>63.636363636363626</v>
      </c>
      <c r="X17">
        <f t="shared" si="0"/>
        <v>68.149649703047771</v>
      </c>
      <c r="Y17">
        <f t="shared" si="0"/>
        <v>54.69556243550052</v>
      </c>
      <c r="Z17" t="str">
        <f t="shared" si="1"/>
        <v>アリス·マーガトロイド</v>
      </c>
      <c r="AA17">
        <f t="shared" si="11"/>
        <v>338.70359599115238</v>
      </c>
      <c r="AB17">
        <f t="shared" si="12"/>
        <v>287.07368421052632</v>
      </c>
      <c r="AC17">
        <f t="shared" si="13"/>
        <v>143.53684210526316</v>
      </c>
      <c r="AD17">
        <f t="shared" si="14"/>
        <v>625.77728020167865</v>
      </c>
    </row>
    <row r="18" spans="1:30">
      <c r="A18" s="3" t="str">
        <f>[1]TH_tamaokiba_PLAYERDEFINE!V19</f>
        <v>四季映姫·ヤマザナドゥ</v>
      </c>
      <c r="B18" s="3">
        <f>[1]TH_tamaokiba_PLAYERDEFINE!B19</f>
        <v>1</v>
      </c>
      <c r="C18" s="3">
        <f>[1]TH_tamaokiba_PLAYERDEFINE!C19</f>
        <v>3.7</v>
      </c>
      <c r="D18" s="3">
        <f>[1]TH_tamaokiba_PLAYERDEFINE!D19</f>
        <v>2</v>
      </c>
      <c r="E18" s="3">
        <f>[1]TH_tamaokiba_PLAYERDEFINE!E19</f>
        <v>40</v>
      </c>
      <c r="F18" s="3">
        <f>[1]TH_tamaokiba_PLAYERDEFINE!F19</f>
        <v>120000</v>
      </c>
      <c r="G18" s="3">
        <f>[1]TH_tamaokiba_PLAYERDEFINE!G19</f>
        <v>8</v>
      </c>
      <c r="H18" s="3">
        <f>[1]TH_tamaokiba_PLAYERDEFINE!H19</f>
        <v>400</v>
      </c>
      <c r="I18" s="3">
        <f>[1]TH_tamaokiba_PLAYERDEFINE!I19</f>
        <v>200</v>
      </c>
      <c r="J18" s="3">
        <v>1000000</v>
      </c>
      <c r="K18" s="3">
        <f t="shared" si="2"/>
        <v>0.96499999999999997</v>
      </c>
      <c r="L18" s="3">
        <f t="shared" si="3"/>
        <v>1</v>
      </c>
      <c r="M18" s="3">
        <f t="shared" si="4"/>
        <v>1</v>
      </c>
      <c r="N18">
        <f t="shared" si="5"/>
        <v>3.7</v>
      </c>
      <c r="O18">
        <f t="shared" si="6"/>
        <v>3333.3333333333335</v>
      </c>
      <c r="P18">
        <f>Power!H96</f>
        <v>11</v>
      </c>
      <c r="Q18">
        <f t="shared" si="7"/>
        <v>2</v>
      </c>
      <c r="R18">
        <f t="shared" si="8"/>
        <v>38.6</v>
      </c>
      <c r="S18">
        <f t="shared" si="9"/>
        <v>8.3333333333333339</v>
      </c>
      <c r="T18">
        <f t="shared" si="10"/>
        <v>51.973684210526315</v>
      </c>
      <c r="U18">
        <f t="shared" ref="U18:U23" si="15">(O18-O$29)/O$30*100</f>
        <v>55.706521739130444</v>
      </c>
      <c r="V18">
        <f t="shared" ref="V18:V23" si="16">(P18-P$29)/P$30*100</f>
        <v>49.06586148329874</v>
      </c>
      <c r="W18">
        <f t="shared" ref="W18:W23" si="17">(Q18-Q$29)/Q$30*100</f>
        <v>68.181818181818173</v>
      </c>
      <c r="X18">
        <f t="shared" ref="X18:X23" si="18">(R18-R$29)/R$30*100</f>
        <v>67.349478999964447</v>
      </c>
      <c r="Y18">
        <f t="shared" ref="Y18:Y23" si="19">(S18-S$29)/S$30*100</f>
        <v>39.215686274509807</v>
      </c>
      <c r="Z18" t="str">
        <f t="shared" si="1"/>
        <v>四季映姫·ヤマザナドゥ</v>
      </c>
      <c r="AA18">
        <f t="shared" si="11"/>
        <v>331.49305088924791</v>
      </c>
      <c r="AB18">
        <f t="shared" si="12"/>
        <v>321.66666666666669</v>
      </c>
      <c r="AC18">
        <f t="shared" si="13"/>
        <v>160.83333333333334</v>
      </c>
      <c r="AD18">
        <f t="shared" si="14"/>
        <v>653.15971755591454</v>
      </c>
    </row>
    <row r="19" spans="1:30">
      <c r="A19" s="3" t="str">
        <f>[1]TH_tamaokiba_PLAYERDEFINE!V20</f>
        <v>小野塚·小町</v>
      </c>
      <c r="B19" s="3">
        <f>[1]TH_tamaokiba_PLAYERDEFINE!B20</f>
        <v>1</v>
      </c>
      <c r="C19" s="3">
        <f>[1]TH_tamaokiba_PLAYERDEFINE!C20</f>
        <v>3.6</v>
      </c>
      <c r="D19" s="3">
        <f>[1]TH_tamaokiba_PLAYERDEFINE!D20</f>
        <v>1.6</v>
      </c>
      <c r="E19" s="3">
        <f>[1]TH_tamaokiba_PLAYERDEFINE!E20</f>
        <v>40</v>
      </c>
      <c r="F19" s="3">
        <f>[1]TH_tamaokiba_PLAYERDEFINE!F20</f>
        <v>120000</v>
      </c>
      <c r="G19" s="3">
        <f>[1]TH_tamaokiba_PLAYERDEFINE!G20</f>
        <v>8</v>
      </c>
      <c r="H19" s="3">
        <f>[1]TH_tamaokiba_PLAYERDEFINE!H20</f>
        <v>400</v>
      </c>
      <c r="I19" s="3">
        <f>[1]TH_tamaokiba_PLAYERDEFINE!I20</f>
        <v>240</v>
      </c>
      <c r="J19" s="3">
        <v>1000000</v>
      </c>
      <c r="K19" s="3">
        <f t="shared" si="2"/>
        <v>0.97899999999999998</v>
      </c>
      <c r="L19" s="3">
        <f t="shared" si="3"/>
        <v>1</v>
      </c>
      <c r="M19" s="3">
        <f t="shared" si="4"/>
        <v>1</v>
      </c>
      <c r="N19">
        <f t="shared" si="5"/>
        <v>3.6</v>
      </c>
      <c r="O19">
        <f t="shared" si="6"/>
        <v>3333.3333333333335</v>
      </c>
      <c r="P19">
        <f>Power!H102</f>
        <v>8.9999999999999982</v>
      </c>
      <c r="Q19">
        <f t="shared" si="7"/>
        <v>1.6</v>
      </c>
      <c r="R19">
        <f t="shared" si="8"/>
        <v>39.159999999999997</v>
      </c>
      <c r="S19">
        <f t="shared" si="9"/>
        <v>8.3333333333333339</v>
      </c>
      <c r="T19">
        <f t="shared" si="10"/>
        <v>50</v>
      </c>
      <c r="U19">
        <f t="shared" si="15"/>
        <v>55.706521739130444</v>
      </c>
      <c r="V19">
        <f t="shared" si="16"/>
        <v>37.742970371768244</v>
      </c>
      <c r="W19">
        <f t="shared" si="17"/>
        <v>50</v>
      </c>
      <c r="X19">
        <f t="shared" si="18"/>
        <v>68.594188982538498</v>
      </c>
      <c r="Y19">
        <f t="shared" si="19"/>
        <v>39.215686274509807</v>
      </c>
      <c r="Z19" t="str">
        <f t="shared" si="1"/>
        <v>小野塚·小町</v>
      </c>
      <c r="AA19">
        <f t="shared" si="11"/>
        <v>301.25936736794699</v>
      </c>
      <c r="AB19">
        <f t="shared" si="12"/>
        <v>326.33333333333337</v>
      </c>
      <c r="AC19">
        <f t="shared" si="13"/>
        <v>163.16666666666669</v>
      </c>
      <c r="AD19">
        <f t="shared" si="14"/>
        <v>627.59270070128036</v>
      </c>
    </row>
    <row r="20" spans="1:30">
      <c r="A20" s="3" t="str">
        <f>[1]TH_tamaokiba_PLAYERDEFINE!V21</f>
        <v>レミリア·スカーレット</v>
      </c>
      <c r="B20" s="3">
        <f>[1]TH_tamaokiba_PLAYERDEFINE!B21</f>
        <v>1</v>
      </c>
      <c r="C20" s="3">
        <f>[1]TH_tamaokiba_PLAYERDEFINE!C21</f>
        <v>4.3</v>
      </c>
      <c r="D20" s="3">
        <f>[1]TH_tamaokiba_PLAYERDEFINE!D21</f>
        <v>2.1</v>
      </c>
      <c r="E20" s="3">
        <f>[1]TH_tamaokiba_PLAYERDEFINE!E21</f>
        <v>45</v>
      </c>
      <c r="F20" s="3">
        <f>[1]TH_tamaokiba_PLAYERDEFINE!F21</f>
        <v>100000</v>
      </c>
      <c r="G20" s="3">
        <f>[1]TH_tamaokiba_PLAYERDEFINE!G21</f>
        <v>8</v>
      </c>
      <c r="H20" s="3">
        <f>[1]TH_tamaokiba_PLAYERDEFINE!H21</f>
        <v>280</v>
      </c>
      <c r="I20" s="3">
        <f>[1]TH_tamaokiba_PLAYERDEFINE!I21</f>
        <v>250</v>
      </c>
      <c r="J20" s="3">
        <v>1000000</v>
      </c>
      <c r="K20" s="3">
        <f t="shared" si="2"/>
        <v>0.93599999999999994</v>
      </c>
      <c r="L20" s="3">
        <f t="shared" si="3"/>
        <v>1</v>
      </c>
      <c r="M20" s="3">
        <f t="shared" si="4"/>
        <v>1</v>
      </c>
      <c r="N20">
        <f t="shared" si="5"/>
        <v>4.3</v>
      </c>
      <c r="O20">
        <f t="shared" si="6"/>
        <v>2800</v>
      </c>
      <c r="P20">
        <f>Power!H108</f>
        <v>10.600000000000001</v>
      </c>
      <c r="Q20">
        <f t="shared" si="7"/>
        <v>2.1</v>
      </c>
      <c r="R20">
        <f t="shared" si="8"/>
        <v>42.12</v>
      </c>
      <c r="S20">
        <f t="shared" si="9"/>
        <v>10</v>
      </c>
      <c r="T20">
        <f t="shared" si="10"/>
        <v>63.815789473684205</v>
      </c>
      <c r="U20">
        <f t="shared" si="15"/>
        <v>45.923913043478251</v>
      </c>
      <c r="V20">
        <f t="shared" si="16"/>
        <v>46.801283260992655</v>
      </c>
      <c r="W20">
        <f t="shared" si="17"/>
        <v>72.727272727272734</v>
      </c>
      <c r="X20">
        <f t="shared" si="18"/>
        <v>75.173370319001393</v>
      </c>
      <c r="Y20">
        <f t="shared" si="19"/>
        <v>50.980392156862742</v>
      </c>
      <c r="Z20" t="str">
        <f t="shared" si="1"/>
        <v>レミリア·スカーレット</v>
      </c>
      <c r="AA20">
        <f t="shared" si="11"/>
        <v>355.42202098129201</v>
      </c>
      <c r="AB20">
        <f t="shared" si="12"/>
        <v>294.83999999999997</v>
      </c>
      <c r="AC20">
        <f t="shared" si="13"/>
        <v>147.41999999999999</v>
      </c>
      <c r="AD20">
        <f t="shared" si="14"/>
        <v>650.26202098129193</v>
      </c>
    </row>
    <row r="21" spans="1:30">
      <c r="A21" s="3" t="str">
        <f>[1]TH_tamaokiba_PLAYERDEFINE!V22</f>
        <v>博麗·霊夢</v>
      </c>
      <c r="B21" s="3">
        <f>[1]TH_tamaokiba_PLAYERDEFINE!B22</f>
        <v>0.5</v>
      </c>
      <c r="C21" s="3">
        <f>[1]TH_tamaokiba_PLAYERDEFINE!C22</f>
        <v>3.5</v>
      </c>
      <c r="D21" s="3">
        <f>[1]TH_tamaokiba_PLAYERDEFINE!D22</f>
        <v>1.7</v>
      </c>
      <c r="E21" s="3">
        <f>[1]TH_tamaokiba_PLAYERDEFINE!E22</f>
        <v>40</v>
      </c>
      <c r="F21" s="3">
        <f>[1]TH_tamaokiba_PLAYERDEFINE!F22</f>
        <v>80000</v>
      </c>
      <c r="G21" s="3">
        <f>[1]TH_tamaokiba_PLAYERDEFINE!G22</f>
        <v>12</v>
      </c>
      <c r="H21" s="3">
        <f>[1]TH_tamaokiba_PLAYERDEFINE!H22</f>
        <v>360</v>
      </c>
      <c r="I21" s="3">
        <f>[1]TH_tamaokiba_PLAYERDEFINE!I22</f>
        <v>240</v>
      </c>
      <c r="J21" s="3">
        <v>1000000</v>
      </c>
      <c r="K21" s="3">
        <f t="shared" si="2"/>
        <v>0.98799999999999999</v>
      </c>
      <c r="L21" s="3">
        <f t="shared" si="3"/>
        <v>1.2</v>
      </c>
      <c r="M21" s="3">
        <f t="shared" si="4"/>
        <v>0.75</v>
      </c>
      <c r="N21">
        <f t="shared" si="5"/>
        <v>3.5</v>
      </c>
      <c r="O21">
        <f t="shared" si="6"/>
        <v>4500</v>
      </c>
      <c r="P21">
        <f>Power!H114</f>
        <v>9.25</v>
      </c>
      <c r="Q21">
        <f t="shared" si="7"/>
        <v>1.7</v>
      </c>
      <c r="R21">
        <f t="shared" si="8"/>
        <v>32.603999999999999</v>
      </c>
      <c r="S21">
        <f t="shared" si="9"/>
        <v>9.375</v>
      </c>
      <c r="T21">
        <f t="shared" si="10"/>
        <v>48.026315789473685</v>
      </c>
      <c r="U21">
        <f t="shared" si="15"/>
        <v>77.105978260869563</v>
      </c>
      <c r="V21">
        <f t="shared" si="16"/>
        <v>39.158331760709572</v>
      </c>
      <c r="W21">
        <f t="shared" si="17"/>
        <v>54.54545454545454</v>
      </c>
      <c r="X21">
        <f t="shared" si="18"/>
        <v>54.022191400832185</v>
      </c>
      <c r="Y21">
        <f t="shared" si="19"/>
        <v>46.568627450980387</v>
      </c>
      <c r="Z21" t="str">
        <f t="shared" si="1"/>
        <v>博麗·霊夢</v>
      </c>
      <c r="AA21">
        <f t="shared" si="11"/>
        <v>319.42689920831992</v>
      </c>
      <c r="AB21">
        <f t="shared" si="12"/>
        <v>444.6</v>
      </c>
      <c r="AC21">
        <f t="shared" si="13"/>
        <v>222.3</v>
      </c>
      <c r="AD21">
        <f t="shared" si="14"/>
        <v>764.02689920831995</v>
      </c>
    </row>
    <row r="22" spans="1:30">
      <c r="A22" s="3" t="str">
        <f>[1]TH_tamaokiba_PLAYERDEFINE!V23</f>
        <v>霧雨·魔理沙</v>
      </c>
      <c r="B22" s="3">
        <f>[1]TH_tamaokiba_PLAYERDEFINE!B23</f>
        <v>1</v>
      </c>
      <c r="C22" s="3">
        <f>[1]TH_tamaokiba_PLAYERDEFINE!C23</f>
        <v>4.5</v>
      </c>
      <c r="D22" s="3">
        <f>[1]TH_tamaokiba_PLAYERDEFINE!D23</f>
        <v>1.9</v>
      </c>
      <c r="E22" s="3">
        <f>[1]TH_tamaokiba_PLAYERDEFINE!E23</f>
        <v>40</v>
      </c>
      <c r="F22" s="3">
        <f>[1]TH_tamaokiba_PLAYERDEFINE!F23</f>
        <v>90000</v>
      </c>
      <c r="G22" s="3">
        <f>[1]TH_tamaokiba_PLAYERDEFINE!G23</f>
        <v>8</v>
      </c>
      <c r="H22" s="3">
        <f>[1]TH_tamaokiba_PLAYERDEFINE!H23</f>
        <v>80</v>
      </c>
      <c r="I22" s="3">
        <f>[1]TH_tamaokiba_PLAYERDEFINE!I23</f>
        <v>180</v>
      </c>
      <c r="J22" s="3">
        <v>1000000</v>
      </c>
      <c r="K22" s="3">
        <f t="shared" si="2"/>
        <v>0.93799999999999994</v>
      </c>
      <c r="L22" s="3">
        <f t="shared" si="3"/>
        <v>1</v>
      </c>
      <c r="M22" s="3">
        <f t="shared" si="4"/>
        <v>1</v>
      </c>
      <c r="N22">
        <f t="shared" si="5"/>
        <v>4.5</v>
      </c>
      <c r="O22">
        <f t="shared" si="6"/>
        <v>888.88888888888891</v>
      </c>
      <c r="P22">
        <f>Power!H120</f>
        <v>16.14</v>
      </c>
      <c r="Q22">
        <f t="shared" si="7"/>
        <v>1.9</v>
      </c>
      <c r="R22">
        <f t="shared" si="8"/>
        <v>37.519999999999996</v>
      </c>
      <c r="S22">
        <f t="shared" si="9"/>
        <v>11.111111111111111</v>
      </c>
      <c r="T22">
        <f t="shared" si="10"/>
        <v>67.763157894736835</v>
      </c>
      <c r="U22">
        <f t="shared" si="15"/>
        <v>10.869565217391305</v>
      </c>
      <c r="V22">
        <f t="shared" si="16"/>
        <v>78.165691639932064</v>
      </c>
      <c r="W22">
        <f t="shared" si="17"/>
        <v>63.636363636363626</v>
      </c>
      <c r="X22">
        <f t="shared" si="18"/>
        <v>64.948966890714459</v>
      </c>
      <c r="Y22">
        <f t="shared" si="19"/>
        <v>58.823529411764696</v>
      </c>
      <c r="Z22" t="str">
        <f t="shared" si="1"/>
        <v>霧雨·魔理沙</v>
      </c>
      <c r="AA22">
        <f t="shared" si="11"/>
        <v>344.20727469090298</v>
      </c>
      <c r="AB22">
        <f t="shared" si="12"/>
        <v>83.37777777777778</v>
      </c>
      <c r="AC22">
        <f t="shared" si="13"/>
        <v>41.68888888888889</v>
      </c>
      <c r="AD22">
        <f t="shared" si="14"/>
        <v>427.58505246868077</v>
      </c>
    </row>
    <row r="23" spans="1:30">
      <c r="A23" s="3" t="str">
        <f>[1]TH_tamaokiba_PLAYERDEFINE!V24</f>
        <v>八雲·紫</v>
      </c>
      <c r="B23" s="3">
        <f>[1]TH_tamaokiba_PLAYERDEFINE!B24</f>
        <v>1</v>
      </c>
      <c r="C23" s="3">
        <f>[1]TH_tamaokiba_PLAYERDEFINE!C24</f>
        <v>3.5</v>
      </c>
      <c r="D23" s="3">
        <f>[1]TH_tamaokiba_PLAYERDEFINE!D24</f>
        <v>1.7</v>
      </c>
      <c r="E23" s="3">
        <f>[1]TH_tamaokiba_PLAYERDEFINE!E24</f>
        <v>28</v>
      </c>
      <c r="F23" s="3">
        <f>[1]TH_tamaokiba_PLAYERDEFINE!F24</f>
        <v>75000</v>
      </c>
      <c r="G23" s="3">
        <f>[1]TH_tamaokiba_PLAYERDEFINE!G24</f>
        <v>4</v>
      </c>
      <c r="H23" s="3">
        <f>[1]TH_tamaokiba_PLAYERDEFINE!H24</f>
        <v>360</v>
      </c>
      <c r="I23" s="3">
        <f>[1]TH_tamaokiba_PLAYERDEFINE!I24</f>
        <v>30</v>
      </c>
      <c r="J23" s="3">
        <v>1000000</v>
      </c>
      <c r="K23" s="3">
        <f t="shared" si="2"/>
        <v>0.98799999999999999</v>
      </c>
      <c r="L23" s="3">
        <f t="shared" si="3"/>
        <v>0.8</v>
      </c>
      <c r="M23" s="3">
        <f t="shared" si="4"/>
        <v>1</v>
      </c>
      <c r="N23">
        <f t="shared" si="5"/>
        <v>3.5</v>
      </c>
      <c r="O23">
        <f t="shared" si="6"/>
        <v>4800</v>
      </c>
      <c r="P23">
        <f>Power!H126</f>
        <v>10.199999999999999</v>
      </c>
      <c r="Q23">
        <f t="shared" si="7"/>
        <v>1.7</v>
      </c>
      <c r="R23">
        <f t="shared" si="8"/>
        <v>24.897600000000001</v>
      </c>
      <c r="S23">
        <f t="shared" si="9"/>
        <v>13.333333333333334</v>
      </c>
      <c r="T23">
        <f t="shared" si="10"/>
        <v>48.026315789473685</v>
      </c>
      <c r="U23">
        <f t="shared" si="15"/>
        <v>82.608695652173907</v>
      </c>
      <c r="V23">
        <f t="shared" si="16"/>
        <v>44.536705038686542</v>
      </c>
      <c r="W23">
        <f t="shared" si="17"/>
        <v>54.54545454545454</v>
      </c>
      <c r="X23">
        <f t="shared" si="18"/>
        <v>36.893203883495154</v>
      </c>
      <c r="Y23">
        <f t="shared" si="19"/>
        <v>74.509803921568633</v>
      </c>
      <c r="Z23" t="str">
        <f t="shared" si="1"/>
        <v>八雲·紫</v>
      </c>
      <c r="AA23">
        <f t="shared" si="11"/>
        <v>341.12017883085241</v>
      </c>
      <c r="AB23">
        <f t="shared" si="12"/>
        <v>331.96800000000002</v>
      </c>
      <c r="AC23">
        <f t="shared" si="13"/>
        <v>165.98400000000001</v>
      </c>
      <c r="AD23">
        <f t="shared" si="14"/>
        <v>673.08817883085248</v>
      </c>
    </row>
    <row r="25" spans="1:30">
      <c r="N25">
        <f>MIN(N2:N23)</f>
        <v>3.2</v>
      </c>
      <c r="O25">
        <f t="shared" ref="O25:S25" si="20">MIN(O2:O23)</f>
        <v>888.88888888888891</v>
      </c>
      <c r="P25">
        <f t="shared" si="20"/>
        <v>7</v>
      </c>
      <c r="Q25">
        <f t="shared" si="20"/>
        <v>1.5</v>
      </c>
      <c r="R25">
        <f t="shared" si="20"/>
        <v>24.897600000000001</v>
      </c>
      <c r="S25">
        <f t="shared" si="20"/>
        <v>8.3333333333333339</v>
      </c>
    </row>
    <row r="26" spans="1:30">
      <c r="N26">
        <f>MAX(N3:N24)</f>
        <v>4.8</v>
      </c>
      <c r="O26">
        <f t="shared" ref="O26:S26" si="21">MAX(O3:O24)</f>
        <v>4800</v>
      </c>
      <c r="P26">
        <f t="shared" si="21"/>
        <v>16.14</v>
      </c>
      <c r="Q26">
        <f t="shared" si="21"/>
        <v>2.1</v>
      </c>
      <c r="R26">
        <f t="shared" si="21"/>
        <v>42.12</v>
      </c>
      <c r="S26">
        <f t="shared" si="21"/>
        <v>13.333333333333334</v>
      </c>
    </row>
    <row r="27" spans="1:30">
      <c r="N27">
        <f>(N26-N25)/6</f>
        <v>0.26666666666666661</v>
      </c>
      <c r="O27">
        <f t="shared" ref="O27:S27" si="22">(O26-O25)/6</f>
        <v>651.85185185185185</v>
      </c>
      <c r="P27">
        <f t="shared" si="22"/>
        <v>1.5233333333333334</v>
      </c>
      <c r="Q27">
        <f t="shared" si="22"/>
        <v>0.10000000000000002</v>
      </c>
      <c r="R27">
        <f t="shared" si="22"/>
        <v>2.8703999999999996</v>
      </c>
      <c r="S27">
        <f t="shared" si="22"/>
        <v>0.83333333333333337</v>
      </c>
    </row>
    <row r="28" spans="1:30">
      <c r="N28">
        <f>N25*2/3</f>
        <v>2.1333333333333333</v>
      </c>
      <c r="O28">
        <f t="shared" ref="O28:S28" si="23">O25*2/3</f>
        <v>592.59259259259261</v>
      </c>
      <c r="P28">
        <f t="shared" si="23"/>
        <v>4.666666666666667</v>
      </c>
      <c r="Q28">
        <f t="shared" si="23"/>
        <v>1</v>
      </c>
      <c r="R28">
        <f t="shared" si="23"/>
        <v>16.598400000000002</v>
      </c>
      <c r="S28">
        <f t="shared" si="23"/>
        <v>5.5555555555555562</v>
      </c>
    </row>
    <row r="29" spans="1:30">
      <c r="N29">
        <f>N25-N28</f>
        <v>1.0666666666666669</v>
      </c>
      <c r="O29">
        <f t="shared" ref="O29:S29" si="24">O25-O28</f>
        <v>296.2962962962963</v>
      </c>
      <c r="P29">
        <f t="shared" si="24"/>
        <v>2.333333333333333</v>
      </c>
      <c r="Q29">
        <f t="shared" si="24"/>
        <v>0.5</v>
      </c>
      <c r="R29">
        <f t="shared" si="24"/>
        <v>8.299199999999999</v>
      </c>
      <c r="S29">
        <f t="shared" si="24"/>
        <v>2.7777777777777777</v>
      </c>
    </row>
    <row r="30" spans="1:30">
      <c r="N30">
        <f>N26+N27</f>
        <v>5.0666666666666664</v>
      </c>
      <c r="O30">
        <f t="shared" ref="O30:S30" si="25">O26+O27</f>
        <v>5451.8518518518522</v>
      </c>
      <c r="P30">
        <f t="shared" si="25"/>
        <v>17.663333333333334</v>
      </c>
      <c r="Q30">
        <f t="shared" si="25"/>
        <v>2.2000000000000002</v>
      </c>
      <c r="R30">
        <f t="shared" si="25"/>
        <v>44.990399999999994</v>
      </c>
      <c r="S30">
        <f t="shared" si="25"/>
        <v>14.166666666666668</v>
      </c>
    </row>
  </sheetData>
  <phoneticPr fontId="1" type="noConversion"/>
  <conditionalFormatting sqref="AA1:AA1048576">
    <cfRule type="dataBar" priority="2">
      <dataBar>
        <cfvo type="min" val="0"/>
        <cfvo type="max" val="0"/>
        <color rgb="FF638EC6"/>
      </dataBar>
    </cfRule>
    <cfRule type="colorScale" priority="17">
      <colorScale>
        <cfvo type="min" val="0"/>
        <cfvo type="max" val="0"/>
        <color rgb="FFFFEF9C"/>
        <color rgb="FFFF7128"/>
      </colorScale>
    </cfRule>
  </conditionalFormatting>
  <conditionalFormatting sqref="AB1:AD1048576">
    <cfRule type="dataBar" priority="1">
      <dataBar>
        <cfvo type="min" val="0"/>
        <cfvo type="max" val="0"/>
        <color rgb="FF638EC6"/>
      </dataBar>
    </cfRule>
    <cfRule type="colorScale" priority="16">
      <colorScale>
        <cfvo type="min" val="0"/>
        <cfvo type="max" val="0"/>
        <color rgb="FFFFEF9C"/>
        <color rgb="FFFF7128"/>
      </colorScale>
    </cfRule>
  </conditionalFormatting>
  <conditionalFormatting sqref="Z1:Z1048576">
    <cfRule type="colorScale" priority="15">
      <colorScale>
        <cfvo type="min" val="0"/>
        <cfvo type="max" val="0"/>
        <color rgb="FFFF7128"/>
        <color rgb="FFFFEF9C"/>
      </colorScale>
    </cfRule>
  </conditionalFormatting>
  <conditionalFormatting sqref="Y1:Y1048576">
    <cfRule type="dataBar" priority="3">
      <dataBar>
        <cfvo type="min" val="0"/>
        <cfvo type="max" val="0"/>
        <color rgb="FF638EC6"/>
      </dataBar>
    </cfRule>
    <cfRule type="colorScale" priority="14">
      <colorScale>
        <cfvo type="min" val="0"/>
        <cfvo type="max" val="0"/>
        <color rgb="FFFFEF9C"/>
        <color rgb="FFFF7128"/>
      </colorScale>
    </cfRule>
  </conditionalFormatting>
  <conditionalFormatting sqref="X1:X1048576">
    <cfRule type="dataBar" priority="4">
      <dataBar>
        <cfvo type="min" val="0"/>
        <cfvo type="max" val="0"/>
        <color rgb="FF638EC6"/>
      </dataBar>
    </cfRule>
    <cfRule type="colorScale" priority="13">
      <colorScale>
        <cfvo type="min" val="0"/>
        <cfvo type="max" val="0"/>
        <color rgb="FFFFEF9C"/>
        <color rgb="FFFF7128"/>
      </colorScale>
    </cfRule>
  </conditionalFormatting>
  <conditionalFormatting sqref="W1:W1048576">
    <cfRule type="dataBar" priority="5">
      <dataBar>
        <cfvo type="min" val="0"/>
        <cfvo type="max" val="0"/>
        <color rgb="FF638EC6"/>
      </dataBar>
    </cfRule>
    <cfRule type="colorScale" priority="12">
      <colorScale>
        <cfvo type="min" val="0"/>
        <cfvo type="max" val="0"/>
        <color rgb="FFFFEF9C"/>
        <color rgb="FFFF7128"/>
      </colorScale>
    </cfRule>
  </conditionalFormatting>
  <conditionalFormatting sqref="V1:V1048576">
    <cfRule type="dataBar" priority="6">
      <dataBar>
        <cfvo type="min" val="0"/>
        <cfvo type="max" val="0"/>
        <color rgb="FF638EC6"/>
      </dataBar>
    </cfRule>
    <cfRule type="colorScale" priority="11">
      <colorScale>
        <cfvo type="min" val="0"/>
        <cfvo type="max" val="0"/>
        <color rgb="FFFFEF9C"/>
        <color rgb="FFFF7128"/>
      </colorScale>
    </cfRule>
  </conditionalFormatting>
  <conditionalFormatting sqref="U1:U1048576">
    <cfRule type="dataBar" priority="7">
      <dataBar>
        <cfvo type="min" val="0"/>
        <cfvo type="max" val="0"/>
        <color rgb="FF638EC6"/>
      </dataBar>
    </cfRule>
    <cfRule type="colorScale" priority="10">
      <colorScale>
        <cfvo type="min" val="0"/>
        <cfvo type="max" val="0"/>
        <color rgb="FFFFEF9C"/>
        <color rgb="FFFF7128"/>
      </colorScale>
    </cfRule>
  </conditionalFormatting>
  <conditionalFormatting sqref="T1:T1048576">
    <cfRule type="dataBar" priority="8">
      <dataBar>
        <cfvo type="min" val="0"/>
        <cfvo type="max" val="0"/>
        <color rgb="FF638EC6"/>
      </dataBar>
    </cfRule>
    <cfRule type="colorScale" priority="9">
      <colorScale>
        <cfvo type="min" val="0"/>
        <cfvo type="max" val="0"/>
        <color rgb="FFFFEF9C"/>
        <color rgb="FFFF7128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Power</vt:lpstr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h5nc</dc:creator>
  <cp:lastModifiedBy>h5nc</cp:lastModifiedBy>
  <dcterms:created xsi:type="dcterms:W3CDTF">2008-10-15T11:36:10Z</dcterms:created>
  <dcterms:modified xsi:type="dcterms:W3CDTF">2008-11-08T09:20:24Z</dcterms:modified>
</cp:coreProperties>
</file>