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" sheetId="1" state="visible" r:id="rId2"/>
    <sheet name="Parametros" sheetId="2" state="visible" r:id="rId3"/>
    <sheet name="Planos" sheetId="3" state="visible" r:id="rId4"/>
  </sheets>
  <definedNames>
    <definedName function="false" hidden="false" name="JuroAnual" vbProcedure="false">Parametros!$B$4</definedName>
    <definedName function="false" hidden="false" name="VrGasolina" vbProcedure="false">Parametros!$F$4</definedName>
    <definedName function="false" hidden="false" name="VrIpva" vbProcedure="false">Parametros!$C$4</definedName>
    <definedName function="false" hidden="false" name="VrRevisaop" vbProcedure="false">Parametros!$D$4</definedName>
    <definedName function="false" hidden="false" name="VrSeguro" vbProcedure="false">Parametros!$E$4</definedName>
    <definedName function="false" hidden="false" name="VrVeiculo" vbProcedure="false">Parametros!$A$4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<sst xmlns="http://schemas.openxmlformats.org/spreadsheetml/2006/main" count="36" uniqueCount="33">
  <si>
    <t xml:space="preserve">Valor Veículo</t>
  </si>
  <si>
    <t xml:space="preserve">Prestações 24</t>
  </si>
  <si>
    <t xml:space="preserve">Prestações 36</t>
  </si>
  <si>
    <t xml:space="preserve">Prestações 48</t>
  </si>
  <si>
    <t xml:space="preserve">Prestações 60</t>
  </si>
  <si>
    <t xml:space="preserve">Prestações 72</t>
  </si>
  <si>
    <t xml:space="preserve">Taxa anual (%)</t>
  </si>
  <si>
    <t xml:space="preserve">Valor Parcela</t>
  </si>
  <si>
    <t xml:space="preserve">Gasolina Mensal</t>
  </si>
  <si>
    <t xml:space="preserve">Gasolina Total</t>
  </si>
  <si>
    <t xml:space="preserve">IPVA anual</t>
  </si>
  <si>
    <t xml:space="preserve">IPVA Total</t>
  </si>
  <si>
    <t xml:space="preserve">Revisão Anual</t>
  </si>
  <si>
    <t xml:space="preserve">Revisão Total</t>
  </si>
  <si>
    <t xml:space="preserve">Seguro Anual</t>
  </si>
  <si>
    <t xml:space="preserve">Seguro Total</t>
  </si>
  <si>
    <t xml:space="preserve">GASTO TOTAL</t>
  </si>
  <si>
    <t xml:space="preserve">Gasto Mensal</t>
  </si>
  <si>
    <t xml:space="preserve">PARÂMETROS DO FINANCIAMENTO – CONTEXTO ECONÔMICO</t>
  </si>
  <si>
    <t xml:space="preserve">VALOR TOTAL VEÍCULO</t>
  </si>
  <si>
    <t xml:space="preserve">TAXA ANUAL DE JUROS</t>
  </si>
  <si>
    <t xml:space="preserve">IPVA ANUAL</t>
  </si>
  <si>
    <t xml:space="preserve">REVISÃO ANUAL</t>
  </si>
  <si>
    <t xml:space="preserve">SEGURO ANUAL</t>
  </si>
  <si>
    <t xml:space="preserve">GASOLINA MENSAL</t>
  </si>
  <si>
    <t xml:space="preserve">PLANOS DE FINANCIAMENTO</t>
  </si>
  <si>
    <t xml:space="preserve">TOTAIS</t>
  </si>
  <si>
    <t xml:space="preserve">No de Meses</t>
  </si>
  <si>
    <t xml:space="preserve">Valor+Juros</t>
  </si>
  <si>
    <t xml:space="preserve">Gasolina</t>
  </si>
  <si>
    <t xml:space="preserve">TOTAL</t>
  </si>
  <si>
    <t xml:space="preserve">TOTAL mensal</t>
  </si>
  <si>
    <t xml:space="preserve">TOTAL mensal (96)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</si>
</sst>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color rgb="FF127622"/>
      <name val="Arial"/>
      <family val="2"/>
    </font>
    <font>
      <b val="true"/>
      <sz val="10"/>
      <color rgb="FF2A6099"/>
      <name val="Arial"/>
      <family val="2"/>
    </font>
    <font>
      <b val="true"/>
      <sz val="20"/>
      <color rgb="FF2A6099"/>
      <name val="Arial"/>
      <family val="2"/>
    </font>
    <font>
      <sz val="10"/>
      <color rgb="FFFFFFFF"/>
      <name val="Arial"/>
      <family val="2"/>
    </font>
    <font>
      <sz val="10"/>
      <color rgb="FFFFFF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  <fill>
      <patternFill patternType="solid">
        <fgColor rgb="FFACB20C"/>
        <bgColor rgb="FF808000"/>
      </patternFill>
    </fill>
    <fill>
      <patternFill patternType="solid">
        <fgColor rgb="FFB4C7DC"/>
        <bgColor rgb="FFCCCCCC"/>
      </patternFill>
    </fill>
    <fill>
      <patternFill patternType="solid">
        <fgColor rgb="FFE16173"/>
        <bgColor rgb="FFFF6600"/>
      </patternFill>
    </fill>
    <fill>
      <patternFill patternType="solid">
        <fgColor rgb="FF2A6099"/>
        <bgColor rgb="FF3465A4"/>
      </patternFill>
    </fill>
    <fill>
      <patternFill patternType="solid">
        <fgColor rgb="FFFF0000"/>
        <bgColor rgb="FF993300"/>
      </patternFill>
    </fill>
    <fill>
      <patternFill patternType="solid">
        <fgColor rgb="FFCCCCCC"/>
        <bgColor rgb="FFB4C7DC"/>
      </patternFill>
    </fill>
    <fill>
      <patternFill patternType="solid">
        <fgColor rgb="FF3465A4"/>
        <bgColor rgb="FF2A60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E16173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A6A6"/>
      <rgbColor rgb="FFCC99FF"/>
      <rgbColor rgb="FFFFCC99"/>
      <rgbColor rgb="FF3366FF"/>
      <rgbColor rgb="FF33CCCC"/>
      <rgbColor rgb="FFACB20C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35"/>
    <col collapsed="false" customWidth="true" hidden="false" outlineLevel="0" max="2" min="2" style="0" width="14.28"/>
    <col collapsed="false" customWidth="true" hidden="false" outlineLevel="0" max="3" min="3" style="0" width="13.73"/>
    <col collapsed="false" customWidth="true" hidden="false" outlineLevel="0" max="4" min="4" style="0" width="15.67"/>
    <col collapsed="false" customWidth="true" hidden="false" outlineLevel="0" max="5" min="5" style="0" width="14.05"/>
    <col collapsed="false" customWidth="true" hidden="false" outlineLevel="0" max="6" min="6" style="0" width="15.8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n">
        <v>70000</v>
      </c>
      <c r="B2" s="0" t="n">
        <f aca="false">(1+2*$A$4/100)*$A$2</f>
        <v>86800</v>
      </c>
      <c r="C2" s="0" t="n">
        <f aca="false">(1+3*$A$4/100)*$A$2</f>
        <v>95200</v>
      </c>
      <c r="D2" s="0" t="n">
        <f aca="false">(1+4*$A$4/100)*$A$2</f>
        <v>103600</v>
      </c>
      <c r="E2" s="0" t="n">
        <f aca="false">(1+5*$A$4/100)*$A$2</f>
        <v>112000</v>
      </c>
      <c r="F2" s="0" t="n">
        <f aca="false">(1+6*$A$4/100)*$A$2</f>
        <v>120400</v>
      </c>
    </row>
    <row r="3" customFormat="false" ht="12.8" hidden="false" customHeight="false" outlineLevel="0" collapsed="false">
      <c r="A3" s="2" t="s">
        <v>6</v>
      </c>
    </row>
    <row r="4" customFormat="false" ht="12.8" hidden="false" customHeight="false" outlineLevel="0" collapsed="false">
      <c r="A4" s="2" t="n">
        <v>12</v>
      </c>
    </row>
    <row r="5" customFormat="false" ht="12.8" hidden="false" customHeight="false" outlineLevel="0" collapsed="false">
      <c r="A5" s="0" t="s">
        <v>7</v>
      </c>
      <c r="B5" s="3" t="n">
        <f aca="false">B2/24</f>
        <v>3616.66666666667</v>
      </c>
      <c r="C5" s="3" t="n">
        <f aca="false">C2/36</f>
        <v>2644.44444444444</v>
      </c>
      <c r="D5" s="3" t="n">
        <f aca="false">D2/48</f>
        <v>2158.33333333333</v>
      </c>
      <c r="E5" s="3" t="n">
        <f aca="false">E2/60</f>
        <v>1866.66666666667</v>
      </c>
      <c r="F5" s="3" t="n">
        <f aca="false">F2/72</f>
        <v>1672.22222222222</v>
      </c>
    </row>
    <row r="6" customFormat="false" ht="12.8" hidden="false" customHeight="false" outlineLevel="0" collapsed="false">
      <c r="A6" s="4" t="s">
        <v>8</v>
      </c>
    </row>
    <row r="7" customFormat="false" ht="12.8" hidden="false" customHeight="false" outlineLevel="0" collapsed="false">
      <c r="A7" s="4" t="n">
        <v>300</v>
      </c>
    </row>
    <row r="8" customFormat="false" ht="12.8" hidden="false" customHeight="false" outlineLevel="0" collapsed="false">
      <c r="A8" s="0" t="s">
        <v>9</v>
      </c>
      <c r="B8" s="0" t="n">
        <f aca="false">24*$A$7</f>
        <v>7200</v>
      </c>
      <c r="C8" s="0" t="n">
        <f aca="false">36*$A$7</f>
        <v>10800</v>
      </c>
      <c r="D8" s="0" t="n">
        <f aca="false">48*$A$7</f>
        <v>14400</v>
      </c>
      <c r="E8" s="0" t="n">
        <f aca="false">60*$A$7</f>
        <v>18000</v>
      </c>
      <c r="F8" s="0" t="n">
        <f aca="false">72*$A$7</f>
        <v>21600</v>
      </c>
    </row>
    <row r="9" customFormat="false" ht="12.8" hidden="false" customHeight="false" outlineLevel="0" collapsed="false">
      <c r="A9" s="5" t="s">
        <v>10</v>
      </c>
    </row>
    <row r="10" customFormat="false" ht="12.8" hidden="false" customHeight="false" outlineLevel="0" collapsed="false">
      <c r="A10" s="5" t="n">
        <v>1209.2</v>
      </c>
    </row>
    <row r="11" customFormat="false" ht="12.8" hidden="false" customHeight="false" outlineLevel="0" collapsed="false">
      <c r="A11" s="0" t="s">
        <v>11</v>
      </c>
      <c r="B11" s="3" t="n">
        <f aca="false">2*$A$10</f>
        <v>2418.4</v>
      </c>
      <c r="C11" s="3" t="n">
        <f aca="false">3*$A$10</f>
        <v>3627.6</v>
      </c>
      <c r="D11" s="3" t="n">
        <f aca="false">4*$A$10</f>
        <v>4836.8</v>
      </c>
      <c r="E11" s="3" t="n">
        <f aca="false">5*$A$10</f>
        <v>6046</v>
      </c>
      <c r="F11" s="3" t="n">
        <f aca="false">6*$A$10</f>
        <v>7255.2</v>
      </c>
    </row>
    <row r="12" customFormat="false" ht="12.8" hidden="false" customHeight="false" outlineLevel="0" collapsed="false">
      <c r="A12" s="6" t="s">
        <v>12</v>
      </c>
    </row>
    <row r="13" customFormat="false" ht="12.8" hidden="false" customHeight="false" outlineLevel="0" collapsed="false">
      <c r="A13" s="6" t="n">
        <v>900</v>
      </c>
    </row>
    <row r="14" customFormat="false" ht="12.8" hidden="false" customHeight="false" outlineLevel="0" collapsed="false">
      <c r="A14" s="0" t="s">
        <v>13</v>
      </c>
      <c r="B14" s="0" t="n">
        <f aca="false">2*$A$13</f>
        <v>1800</v>
      </c>
      <c r="C14" s="0" t="n">
        <f aca="false">3*$A$13</f>
        <v>2700</v>
      </c>
      <c r="D14" s="0" t="n">
        <f aca="false">4*$A$13</f>
        <v>3600</v>
      </c>
      <c r="E14" s="0" t="n">
        <f aca="false">5*$A$13</f>
        <v>4500</v>
      </c>
      <c r="F14" s="0" t="n">
        <f aca="false">6*$A$13</f>
        <v>5400</v>
      </c>
    </row>
    <row r="15" customFormat="false" ht="12.8" hidden="false" customHeight="false" outlineLevel="0" collapsed="false">
      <c r="A15" s="7" t="s">
        <v>14</v>
      </c>
    </row>
    <row r="16" customFormat="false" ht="12.8" hidden="false" customHeight="false" outlineLevel="0" collapsed="false">
      <c r="A16" s="7" t="n">
        <v>2250</v>
      </c>
    </row>
    <row r="17" customFormat="false" ht="12.8" hidden="false" customHeight="false" outlineLevel="0" collapsed="false">
      <c r="A17" s="0" t="s">
        <v>15</v>
      </c>
      <c r="B17" s="0" t="n">
        <f aca="false">2*$A$16</f>
        <v>4500</v>
      </c>
      <c r="C17" s="0" t="n">
        <f aca="false">3*$A$16</f>
        <v>6750</v>
      </c>
      <c r="D17" s="0" t="n">
        <f aca="false">4*$A$16</f>
        <v>9000</v>
      </c>
      <c r="E17" s="0" t="n">
        <f aca="false">5*$A$16</f>
        <v>11250</v>
      </c>
      <c r="F17" s="0" t="n">
        <f aca="false">6*$A$16</f>
        <v>13500</v>
      </c>
    </row>
    <row r="18" customFormat="false" ht="12.8" hidden="false" customHeight="false" outlineLevel="0" collapsed="false">
      <c r="A18" s="0" t="s">
        <v>16</v>
      </c>
      <c r="B18" s="3" t="n">
        <f aca="false">B2+B8+B11+B14+B17</f>
        <v>102718.4</v>
      </c>
      <c r="C18" s="3" t="n">
        <f aca="false">C2+C8+C11+C14+C17</f>
        <v>119077.6</v>
      </c>
      <c r="D18" s="3" t="n">
        <f aca="false">D2+D8+D11+D14+D17</f>
        <v>135436.8</v>
      </c>
      <c r="E18" s="3" t="n">
        <f aca="false">E2+E8+E11+E14+E17</f>
        <v>151796</v>
      </c>
      <c r="F18" s="3" t="n">
        <f aca="false">F2+F8+F11+F14+F17</f>
        <v>168155.2</v>
      </c>
    </row>
    <row r="19" customFormat="false" ht="12.8" hidden="false" customHeight="false" outlineLevel="0" collapsed="false">
      <c r="A19" s="0" t="s">
        <v>17</v>
      </c>
      <c r="B19" s="3" t="n">
        <f aca="false">B18/24</f>
        <v>4279.93333333333</v>
      </c>
      <c r="C19" s="3" t="n">
        <f aca="false">C18/36</f>
        <v>3307.71111111111</v>
      </c>
      <c r="D19" s="3" t="n">
        <f aca="false">D18/48</f>
        <v>2821.6</v>
      </c>
      <c r="E19" s="3" t="n">
        <f aca="false">E18/60</f>
        <v>2529.93333333333</v>
      </c>
      <c r="F19" s="3" t="n">
        <f aca="false">F18/72</f>
        <v>2335.48888888889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B1" colorId="64" zoomScale="180" zoomScaleNormal="180" zoomScalePageLayoutView="100" workbookViewId="0">
      <selection pane="topLeft" activeCell="F4" activeCellId="0" sqref="F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39"/>
    <col collapsed="false" customWidth="true" hidden="false" outlineLevel="0" max="2" min="2" style="0" width="24.15"/>
    <col collapsed="false" customWidth="true" hidden="false" outlineLevel="0" max="3" min="3" style="0" width="17.83"/>
    <col collapsed="false" customWidth="true" hidden="false" outlineLevel="0" max="4" min="4" style="0" width="18.06"/>
    <col collapsed="false" customWidth="true" hidden="false" outlineLevel="0" max="5" min="5" style="0" width="18.37"/>
    <col collapsed="false" customWidth="true" hidden="false" outlineLevel="0" max="6" min="6" style="0" width="19.68"/>
  </cols>
  <sheetData>
    <row r="1" customFormat="false" ht="18.55" hidden="false" customHeight="false" outlineLevel="0" collapsed="false">
      <c r="A1" s="8" t="s">
        <v>18</v>
      </c>
      <c r="B1" s="8"/>
      <c r="C1" s="8"/>
      <c r="D1" s="8"/>
      <c r="E1" s="8"/>
      <c r="F1" s="8"/>
    </row>
    <row r="2" customFormat="false" ht="12.8" hidden="false" customHeight="false" outlineLevel="0" collapsed="false">
      <c r="A2" s="9"/>
      <c r="B2" s="9"/>
      <c r="C2" s="9"/>
      <c r="D2" s="9"/>
      <c r="E2" s="9"/>
      <c r="F2" s="9"/>
    </row>
    <row r="3" customFormat="false" ht="12.8" hidden="false" customHeight="false" outlineLevel="0" collapsed="false">
      <c r="A3" s="10" t="s">
        <v>19</v>
      </c>
      <c r="B3" s="10" t="s">
        <v>20</v>
      </c>
      <c r="C3" s="10" t="s">
        <v>21</v>
      </c>
      <c r="D3" s="10" t="s">
        <v>22</v>
      </c>
      <c r="E3" s="10" t="s">
        <v>23</v>
      </c>
      <c r="F3" s="10" t="s">
        <v>24</v>
      </c>
    </row>
    <row r="4" customFormat="false" ht="12.8" hidden="false" customHeight="false" outlineLevel="0" collapsed="false">
      <c r="A4" s="3" t="n">
        <v>70000</v>
      </c>
      <c r="B4" s="3" t="n">
        <v>12</v>
      </c>
      <c r="C4" s="3" t="n">
        <v>1210</v>
      </c>
      <c r="D4" s="3" t="n">
        <v>900</v>
      </c>
      <c r="E4" s="3" t="n">
        <v>2250</v>
      </c>
      <c r="F4" s="3" t="n">
        <v>300</v>
      </c>
    </row>
  </sheetData>
  <mergeCells count="2">
    <mergeCell ref="A1:F1"/>
    <mergeCell ref="A2:F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73"/>
    <col collapsed="false" customWidth="true" hidden="false" outlineLevel="0" max="2" min="2" style="0" width="12.5"/>
    <col collapsed="false" customWidth="true" hidden="false" outlineLevel="0" max="4" min="4" style="0" width="12.5"/>
    <col collapsed="false" customWidth="true" hidden="false" outlineLevel="0" max="7" min="7" style="0" width="13.04"/>
    <col collapsed="false" customWidth="true" hidden="false" outlineLevel="0" max="8" min="8" style="0" width="13.51"/>
    <col collapsed="false" customWidth="true" hidden="false" outlineLevel="0" max="9" min="9" style="0" width="17.29"/>
  </cols>
  <sheetData>
    <row r="1" customFormat="false" ht="24.45" hidden="false" customHeight="false" outlineLevel="0" collapsed="false">
      <c r="A1" s="11" t="s">
        <v>25</v>
      </c>
      <c r="B1" s="11"/>
      <c r="C1" s="11"/>
      <c r="D1" s="11"/>
      <c r="E1" s="11"/>
      <c r="F1" s="11"/>
      <c r="G1" s="11" t="s">
        <v>26</v>
      </c>
      <c r="H1" s="11"/>
      <c r="I1" s="11"/>
    </row>
    <row r="3" customFormat="false" ht="12.8" hidden="false" customHeight="false" outlineLevel="0" collapsed="false">
      <c r="A3" s="12" t="s">
        <v>27</v>
      </c>
      <c r="B3" s="12" t="s">
        <v>28</v>
      </c>
      <c r="C3" s="12" t="s">
        <v>11</v>
      </c>
      <c r="D3" s="12" t="s">
        <v>13</v>
      </c>
      <c r="E3" s="12" t="s">
        <v>15</v>
      </c>
      <c r="F3" s="12" t="s">
        <v>29</v>
      </c>
      <c r="G3" s="13" t="s">
        <v>30</v>
      </c>
      <c r="H3" s="14" t="s">
        <v>31</v>
      </c>
      <c r="I3" s="15" t="s">
        <v>32</v>
      </c>
    </row>
    <row r="4" customFormat="false" ht="12.8" hidden="false" customHeight="false" outlineLevel="0" collapsed="false">
      <c r="A4" s="0" t="n">
        <v>24</v>
      </c>
      <c r="B4" s="3" t="n">
        <f aca="false">(1+A4/12*JuroAnual/100)*VrVeiculo</f>
        <v>86800</v>
      </c>
      <c r="C4" s="3" t="n">
        <f aca="false">A4/12*VrIpva</f>
        <v>2420</v>
      </c>
      <c r="D4" s="3" t="n">
        <f aca="false">A4/12*VrRevisaop</f>
        <v>1800</v>
      </c>
      <c r="E4" s="3" t="n">
        <f aca="false">A4/12*VrSeguro</f>
        <v>4500</v>
      </c>
      <c r="F4" s="3" t="n">
        <f aca="false">A4*VrGasolina</f>
        <v>7200</v>
      </c>
      <c r="G4" s="3" t="n">
        <f aca="false">SUM(B4:F4)</f>
        <v>102720</v>
      </c>
      <c r="H4" s="3" t="n">
        <f aca="false">G4/A4</f>
        <v>4280</v>
      </c>
      <c r="I4" s="3" t="n">
        <f aca="false">G4/$A$10</f>
        <v>1070</v>
      </c>
    </row>
    <row r="5" customFormat="false" ht="12.8" hidden="false" customHeight="false" outlineLevel="0" collapsed="false">
      <c r="A5" s="0" t="n">
        <v>36</v>
      </c>
      <c r="B5" s="3" t="n">
        <f aca="false">(1+A5/12*JuroAnual/100)*VrVeiculo</f>
        <v>95200</v>
      </c>
      <c r="C5" s="3" t="n">
        <f aca="false">A5/12*VrIpva</f>
        <v>3630</v>
      </c>
      <c r="D5" s="3" t="n">
        <f aca="false">A5/12*VrRevisaop</f>
        <v>2700</v>
      </c>
      <c r="E5" s="3" t="n">
        <f aca="false">A5/12*VrSeguro</f>
        <v>6750</v>
      </c>
      <c r="F5" s="3" t="n">
        <f aca="false">A5*VrGasolina</f>
        <v>10800</v>
      </c>
      <c r="G5" s="3" t="n">
        <f aca="false">SUM(B5:F5)</f>
        <v>119080</v>
      </c>
      <c r="H5" s="3" t="n">
        <f aca="false">G5/A5</f>
        <v>3307.77777777778</v>
      </c>
      <c r="I5" s="3" t="n">
        <f aca="false">G5/$A$10</f>
        <v>1240.41666666667</v>
      </c>
    </row>
    <row r="6" customFormat="false" ht="12.8" hidden="false" customHeight="false" outlineLevel="0" collapsed="false">
      <c r="A6" s="0" t="n">
        <v>48</v>
      </c>
      <c r="B6" s="3" t="n">
        <f aca="false">(1+A6/12*JuroAnual/100)*VrVeiculo</f>
        <v>103600</v>
      </c>
      <c r="C6" s="3" t="n">
        <f aca="false">A6/12*VrIpva</f>
        <v>4840</v>
      </c>
      <c r="D6" s="3" t="n">
        <f aca="false">A6/12*VrRevisaop</f>
        <v>3600</v>
      </c>
      <c r="E6" s="3" t="n">
        <f aca="false">A6/12*VrSeguro</f>
        <v>9000</v>
      </c>
      <c r="F6" s="3" t="n">
        <f aca="false">A6*VrGasolina</f>
        <v>14400</v>
      </c>
      <c r="G6" s="3" t="n">
        <f aca="false">SUM(B6:F6)</f>
        <v>135440</v>
      </c>
      <c r="H6" s="3" t="n">
        <f aca="false">G6/A6</f>
        <v>2821.66666666667</v>
      </c>
      <c r="I6" s="3" t="n">
        <f aca="false">G6/$A$10</f>
        <v>1410.83333333333</v>
      </c>
    </row>
    <row r="7" customFormat="false" ht="12.8" hidden="false" customHeight="false" outlineLevel="0" collapsed="false">
      <c r="A7" s="0" t="n">
        <v>60</v>
      </c>
      <c r="B7" s="3" t="n">
        <f aca="false">(1+A7/12*JuroAnual/100)*VrVeiculo</f>
        <v>112000</v>
      </c>
      <c r="C7" s="3" t="n">
        <f aca="false">A7/12*VrIpva</f>
        <v>6050</v>
      </c>
      <c r="D7" s="3" t="n">
        <f aca="false">A7/12*VrRevisaop</f>
        <v>4500</v>
      </c>
      <c r="E7" s="3" t="n">
        <f aca="false">A7/12*VrSeguro</f>
        <v>11250</v>
      </c>
      <c r="F7" s="3" t="n">
        <f aca="false">A7*VrGasolina</f>
        <v>18000</v>
      </c>
      <c r="G7" s="3" t="n">
        <f aca="false">SUM(B7:F7)</f>
        <v>151800</v>
      </c>
      <c r="H7" s="3" t="n">
        <f aca="false">G7/A7</f>
        <v>2530</v>
      </c>
      <c r="I7" s="3" t="n">
        <f aca="false">G7/$A$10</f>
        <v>1581.25</v>
      </c>
    </row>
    <row r="8" customFormat="false" ht="12.8" hidden="false" customHeight="false" outlineLevel="0" collapsed="false">
      <c r="A8" s="0" t="n">
        <v>72</v>
      </c>
      <c r="B8" s="3" t="n">
        <f aca="false">(1+A8/12*JuroAnual/100)*VrVeiculo</f>
        <v>120400</v>
      </c>
      <c r="C8" s="3" t="n">
        <f aca="false">A8/12*VrIpva</f>
        <v>7260</v>
      </c>
      <c r="D8" s="3" t="n">
        <f aca="false">A8/12*VrRevisaop</f>
        <v>5400</v>
      </c>
      <c r="E8" s="3" t="n">
        <f aca="false">A8/12*VrSeguro</f>
        <v>13500</v>
      </c>
      <c r="F8" s="3" t="n">
        <f aca="false">A8*VrGasolina</f>
        <v>21600</v>
      </c>
      <c r="G8" s="3" t="n">
        <f aca="false">SUM(B8:F8)</f>
        <v>168160</v>
      </c>
      <c r="H8" s="3" t="n">
        <f aca="false">G8/A8</f>
        <v>2335.55555555556</v>
      </c>
      <c r="I8" s="3" t="n">
        <f aca="false">G8/$A$10</f>
        <v>1751.66666666667</v>
      </c>
    </row>
    <row r="9" customFormat="false" ht="12.8" hidden="false" customHeight="false" outlineLevel="0" collapsed="false">
      <c r="A9" s="0" t="n">
        <v>84</v>
      </c>
      <c r="B9" s="3" t="n">
        <f aca="false">(1+A9/12*JuroAnual/100)*VrVeiculo</f>
        <v>128800</v>
      </c>
      <c r="C9" s="3" t="n">
        <f aca="false">A9/12*VrIpva</f>
        <v>8470</v>
      </c>
      <c r="D9" s="3" t="n">
        <f aca="false">A9/12*VrRevisaop</f>
        <v>6300</v>
      </c>
      <c r="E9" s="3" t="n">
        <f aca="false">A9/12*VrSeguro</f>
        <v>15750</v>
      </c>
      <c r="F9" s="3" t="n">
        <f aca="false">A9*VrGasolina</f>
        <v>25200</v>
      </c>
      <c r="G9" s="3" t="n">
        <f aca="false">SUM(B9:F9)</f>
        <v>184520</v>
      </c>
      <c r="H9" s="3" t="n">
        <f aca="false">G9/A9</f>
        <v>2196.66666666667</v>
      </c>
      <c r="I9" s="3" t="n">
        <f aca="false">G9/$A$10</f>
        <v>1922.08333333333</v>
      </c>
    </row>
    <row r="10" customFormat="false" ht="12.8" hidden="false" customHeight="false" outlineLevel="0" collapsed="false">
      <c r="A10" s="0" t="n">
        <v>96</v>
      </c>
      <c r="B10" s="3" t="n">
        <f aca="false">(1+A10/12*JuroAnual/100)*VrVeiculo</f>
        <v>137200</v>
      </c>
      <c r="C10" s="3" t="n">
        <f aca="false">A10/12*VrIpva</f>
        <v>9680</v>
      </c>
      <c r="D10" s="3" t="n">
        <f aca="false">A10/12*VrRevisaop</f>
        <v>7200</v>
      </c>
      <c r="E10" s="3" t="n">
        <f aca="false">A10/12*VrSeguro</f>
        <v>18000</v>
      </c>
      <c r="F10" s="3" t="n">
        <f aca="false">A10*VrGasolina</f>
        <v>28800</v>
      </c>
      <c r="G10" s="3" t="n">
        <f aca="false">SUM(B10:F10)</f>
        <v>200880</v>
      </c>
      <c r="H10" s="3" t="n">
        <f aca="false">G10/A10</f>
        <v>2092.5</v>
      </c>
      <c r="I10" s="3" t="n">
        <f aca="false">G10/$A$10</f>
        <v>2092.5</v>
      </c>
    </row>
  </sheetData>
  <mergeCells count="2">
    <mergeCell ref="A1:F1"/>
    <mergeCell ref="G1:I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2023-11-10T20:20:44Z</dcterms:created>
  <dc:creator/>
  <dc:description/>
  <dc:language>pt-BR</dc:language>
  <cp:lastModifiedBy/>
  <dcterms:modified xsi:type="dcterms:W3CDTF">2023-11-11T14:37:00Z</dcterms:modified>
  <cp:revision>13</cp:revision>
  <dc:subject/>
  <dc:title/>
</cp:coreProperties>
</file>