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a\Documents\Blogs\Excel\"/>
    </mc:Choice>
  </mc:AlternateContent>
  <xr:revisionPtr revIDLastSave="0" documentId="8_{4C2BFBE0-74E1-4053-9B25-BE0A2AB0F813}" xr6:coauthVersionLast="47" xr6:coauthVersionMax="47" xr10:uidLastSave="{00000000-0000-0000-0000-000000000000}"/>
  <bookViews>
    <workbookView xWindow="-120" yWindow="-120" windowWidth="24240" windowHeight="13140" firstSheet="2" activeTab="2" xr2:uid="{B2289324-2BB3-41B0-8609-480DDE6D153E}"/>
  </bookViews>
  <sheets>
    <sheet name="Introducao" sheetId="3" r:id="rId1"/>
    <sheet name="Parametros" sheetId="4" r:id="rId2"/>
    <sheet name="2022_01" sheetId="1" r:id="rId3"/>
    <sheet name="2022_02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8" i="1" l="1"/>
  <c r="P19" i="1"/>
  <c r="P20" i="1"/>
  <c r="P2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M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M2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N2" i="1"/>
  <c r="J2" i="1"/>
  <c r="L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B13" i="3"/>
  <c r="B12" i="3"/>
  <c r="B11" i="3"/>
  <c r="E3" i="3"/>
  <c r="E4" i="3"/>
  <c r="E5" i="3"/>
  <c r="E6" i="3"/>
  <c r="E7" i="3"/>
  <c r="E8" i="3"/>
  <c r="E9" i="3"/>
  <c r="E10" i="3"/>
  <c r="E11" i="3"/>
  <c r="E12" i="3"/>
  <c r="E2" i="3"/>
  <c r="B3" i="3"/>
  <c r="B4" i="3"/>
  <c r="B5" i="3"/>
  <c r="B6" i="3"/>
  <c r="B7" i="3"/>
  <c r="B8" i="3"/>
  <c r="B9" i="3"/>
  <c r="B10" i="3"/>
  <c r="B2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1"/>
  <c r="I3" i="1" s="1"/>
  <c r="K3" i="1" s="1"/>
  <c r="L3" i="1" s="1"/>
  <c r="G4" i="1"/>
  <c r="I4" i="1" s="1"/>
  <c r="K4" i="1" s="1"/>
  <c r="L4" i="1" s="1"/>
  <c r="G5" i="1"/>
  <c r="I5" i="1" s="1"/>
  <c r="K5" i="1" s="1"/>
  <c r="L5" i="1" s="1"/>
  <c r="G6" i="1"/>
  <c r="I6" i="1" s="1"/>
  <c r="K6" i="1" s="1"/>
  <c r="L6" i="1" s="1"/>
  <c r="G7" i="1"/>
  <c r="I7" i="1" s="1"/>
  <c r="K7" i="1" s="1"/>
  <c r="L7" i="1" s="1"/>
  <c r="G8" i="1"/>
  <c r="I8" i="1" s="1"/>
  <c r="K8" i="1" s="1"/>
  <c r="L8" i="1" s="1"/>
  <c r="G9" i="1"/>
  <c r="I9" i="1" s="1"/>
  <c r="K9" i="1" s="1"/>
  <c r="L9" i="1" s="1"/>
  <c r="G10" i="1"/>
  <c r="I10" i="1" s="1"/>
  <c r="K10" i="1" s="1"/>
  <c r="L10" i="1" s="1"/>
  <c r="G11" i="1"/>
  <c r="I11" i="1" s="1"/>
  <c r="K11" i="1" s="1"/>
  <c r="L11" i="1" s="1"/>
  <c r="G12" i="1"/>
  <c r="I12" i="1" s="1"/>
  <c r="K12" i="1" s="1"/>
  <c r="L12" i="1" s="1"/>
  <c r="G13" i="1"/>
  <c r="I13" i="1" s="1"/>
  <c r="K13" i="1" s="1"/>
  <c r="L13" i="1" s="1"/>
  <c r="G14" i="1"/>
  <c r="I14" i="1" s="1"/>
  <c r="K14" i="1" s="1"/>
  <c r="L14" i="1" s="1"/>
  <c r="G15" i="1"/>
  <c r="I15" i="1" s="1"/>
  <c r="K15" i="1" s="1"/>
  <c r="L15" i="1" s="1"/>
  <c r="G16" i="1"/>
  <c r="I16" i="1" s="1"/>
  <c r="K16" i="1" s="1"/>
  <c r="L16" i="1" s="1"/>
  <c r="G17" i="1"/>
  <c r="I17" i="1" s="1"/>
  <c r="K17" i="1" s="1"/>
  <c r="L17" i="1" s="1"/>
  <c r="G18" i="1"/>
  <c r="I18" i="1" s="1"/>
  <c r="K18" i="1" s="1"/>
  <c r="L18" i="1" s="1"/>
  <c r="G19" i="1"/>
  <c r="I19" i="1" s="1"/>
  <c r="K19" i="1" s="1"/>
  <c r="L19" i="1" s="1"/>
  <c r="G20" i="1"/>
  <c r="I20" i="1" s="1"/>
  <c r="K20" i="1" s="1"/>
  <c r="L20" i="1" s="1"/>
  <c r="G21" i="1"/>
  <c r="I21" i="1" s="1"/>
  <c r="K21" i="1" s="1"/>
  <c r="L21" i="1" s="1"/>
  <c r="G2" i="1"/>
  <c r="I2" i="1" s="1"/>
</calcChain>
</file>

<file path=xl/sharedStrings.xml><?xml version="1.0" encoding="utf-8"?>
<sst xmlns="http://schemas.openxmlformats.org/spreadsheetml/2006/main" count="24" uniqueCount="18">
  <si>
    <t>FraçãoDaHora</t>
  </si>
  <si>
    <t>Minutos</t>
  </si>
  <si>
    <t>SalarioHora</t>
  </si>
  <si>
    <t>SalarioHoraExtra</t>
  </si>
  <si>
    <t>NoEmpregado</t>
  </si>
  <si>
    <t>NoFuncional</t>
  </si>
  <si>
    <t>Dia</t>
  </si>
  <si>
    <t>Entrada1</t>
  </si>
  <si>
    <t>Saida1</t>
  </si>
  <si>
    <t>Entrada2</t>
  </si>
  <si>
    <t>Saida2</t>
  </si>
  <si>
    <t>HorasManha</t>
  </si>
  <si>
    <t>HorasTarde</t>
  </si>
  <si>
    <t>TotalHoras</t>
  </si>
  <si>
    <t>Ate8horas</t>
  </si>
  <si>
    <t>Excede8</t>
  </si>
  <si>
    <t>Excede30min</t>
  </si>
  <si>
    <t>SalarioHoraNormal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</si>
</sst>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>
    <font>
      <sz val="11"/>
      <color theme="1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44444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ED7D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2" fontId="0" fillId="0" borderId="0" xfId="0" applyNumberFormat="1"/>
    <xf numFmtId="0" fontId="2" fillId="3" borderId="0" xfId="0" applyFont="1" applyFill="1"/>
    <xf numFmtId="0" fontId="3" fillId="0" borderId="0" xfId="0" applyFont="1"/>
    <xf numFmtId="164" fontId="0" fillId="4" borderId="0" xfId="0" applyNumberFormat="1" applyFill="1"/>
    <xf numFmtId="164" fontId="0" fillId="5" borderId="0" xfId="0" applyNumberFormat="1" applyFill="1"/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4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5AC8E-ED67-460F-A3B1-4419CE46D951}">
  <dimension ref="A1:E13"/>
  <sheetViews>
    <sheetView topLeftCell="A7" zoomScale="210" zoomScaleNormal="210" workbookViewId="0">
      <selection activeCell="B13" sqref="B13"/>
    </sheetView>
  </sheetViews>
  <sheetFormatPr defaultRowHeight="15"/>
  <cols>
    <col min="1" max="1" width="13.5703125" customWidth="1"/>
    <col min="2" max="2" width="13.140625" customWidth="1"/>
    <col min="5" max="5" width="13.140625" customWidth="1"/>
  </cols>
  <sheetData>
    <row r="1" spans="1:5">
      <c r="A1" s="3" t="s">
        <v>0</v>
      </c>
      <c r="B1" s="3" t="s">
        <v>1</v>
      </c>
      <c r="D1" s="3" t="s">
        <v>1</v>
      </c>
      <c r="E1" s="3" t="s">
        <v>0</v>
      </c>
    </row>
    <row r="2" spans="1:5">
      <c r="A2" s="4">
        <v>0.9</v>
      </c>
      <c r="B2" s="4">
        <f>A2*60</f>
        <v>54</v>
      </c>
      <c r="C2" s="4"/>
      <c r="D2" s="4">
        <v>5</v>
      </c>
      <c r="E2" s="4">
        <f>D2/60</f>
        <v>8.3333333333333329E-2</v>
      </c>
    </row>
    <row r="3" spans="1:5">
      <c r="A3" s="4">
        <v>0.8</v>
      </c>
      <c r="B3" s="4">
        <f t="shared" ref="B3:B13" si="0">A3*60</f>
        <v>48</v>
      </c>
      <c r="C3" s="4"/>
      <c r="D3" s="4">
        <v>10</v>
      </c>
      <c r="E3" s="4">
        <f t="shared" ref="E3:E12" si="1">D3/60</f>
        <v>0.16666666666666666</v>
      </c>
    </row>
    <row r="4" spans="1:5">
      <c r="A4" s="4">
        <v>0.7</v>
      </c>
      <c r="B4" s="4">
        <f t="shared" si="0"/>
        <v>42</v>
      </c>
      <c r="C4" s="4"/>
      <c r="D4" s="4">
        <v>15</v>
      </c>
      <c r="E4" s="4">
        <f t="shared" si="1"/>
        <v>0.25</v>
      </c>
    </row>
    <row r="5" spans="1:5">
      <c r="A5" s="4">
        <v>0.6</v>
      </c>
      <c r="B5" s="4">
        <f t="shared" si="0"/>
        <v>36</v>
      </c>
      <c r="C5" s="4"/>
      <c r="D5" s="4">
        <v>20</v>
      </c>
      <c r="E5" s="4">
        <f t="shared" si="1"/>
        <v>0.33333333333333331</v>
      </c>
    </row>
    <row r="6" spans="1:5">
      <c r="A6" s="4">
        <v>0.5</v>
      </c>
      <c r="B6" s="4">
        <f t="shared" si="0"/>
        <v>30</v>
      </c>
      <c r="C6" s="4"/>
      <c r="D6" s="4">
        <v>25</v>
      </c>
      <c r="E6" s="4">
        <f t="shared" si="1"/>
        <v>0.41666666666666669</v>
      </c>
    </row>
    <row r="7" spans="1:5">
      <c r="A7" s="4">
        <v>0.4</v>
      </c>
      <c r="B7" s="4">
        <f t="shared" si="0"/>
        <v>24</v>
      </c>
      <c r="C7" s="4"/>
      <c r="D7" s="4">
        <v>30</v>
      </c>
      <c r="E7" s="4">
        <f t="shared" si="1"/>
        <v>0.5</v>
      </c>
    </row>
    <row r="8" spans="1:5">
      <c r="A8" s="4">
        <v>0.3</v>
      </c>
      <c r="B8" s="4">
        <f t="shared" si="0"/>
        <v>18</v>
      </c>
      <c r="C8" s="4"/>
      <c r="D8" s="4">
        <v>35</v>
      </c>
      <c r="E8" s="4">
        <f t="shared" si="1"/>
        <v>0.58333333333333337</v>
      </c>
    </row>
    <row r="9" spans="1:5">
      <c r="A9" s="4">
        <v>0.2</v>
      </c>
      <c r="B9" s="4">
        <f t="shared" si="0"/>
        <v>12</v>
      </c>
      <c r="C9" s="4"/>
      <c r="D9" s="4">
        <v>40</v>
      </c>
      <c r="E9" s="4">
        <f t="shared" si="1"/>
        <v>0.66666666666666663</v>
      </c>
    </row>
    <row r="10" spans="1:5">
      <c r="A10" s="4">
        <v>0.1</v>
      </c>
      <c r="B10" s="4">
        <f t="shared" si="0"/>
        <v>6</v>
      </c>
      <c r="C10" s="4"/>
      <c r="D10" s="4">
        <v>45</v>
      </c>
      <c r="E10" s="4">
        <f t="shared" si="1"/>
        <v>0.75</v>
      </c>
    </row>
    <row r="11" spans="1:5">
      <c r="A11" s="4">
        <v>0.02</v>
      </c>
      <c r="B11" s="4">
        <f t="shared" si="0"/>
        <v>1.2</v>
      </c>
      <c r="C11" s="4"/>
      <c r="D11" s="4">
        <v>50</v>
      </c>
      <c r="E11" s="4">
        <f t="shared" si="1"/>
        <v>0.83333333333333337</v>
      </c>
    </row>
    <row r="12" spans="1:5">
      <c r="A12" s="4">
        <v>0.05</v>
      </c>
      <c r="B12" s="4">
        <f t="shared" si="0"/>
        <v>3</v>
      </c>
      <c r="C12" s="4"/>
      <c r="D12" s="4">
        <v>55</v>
      </c>
      <c r="E12" s="4">
        <f t="shared" si="1"/>
        <v>0.91666666666666663</v>
      </c>
    </row>
    <row r="13" spans="1:5">
      <c r="A13" s="4">
        <v>0.22</v>
      </c>
      <c r="B13" s="4">
        <f t="shared" si="0"/>
        <v>13.2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D67C4-8B78-43FA-B07D-A76EC21DDC5B}">
  <dimension ref="A1:E11"/>
  <sheetViews>
    <sheetView topLeftCell="B1" workbookViewId="0">
      <selection activeCell="P2" sqref="P2"/>
    </sheetView>
  </sheetViews>
  <sheetFormatPr defaultRowHeight="15"/>
  <cols>
    <col min="1" max="1" width="13.28515625" customWidth="1"/>
    <col min="2" max="2" width="18" customWidth="1"/>
    <col min="4" max="4" width="14" customWidth="1"/>
    <col min="5" max="5" width="15.42578125" customWidth="1"/>
  </cols>
  <sheetData>
    <row r="1" spans="1:5">
      <c r="A1" s="1" t="s">
        <v>2</v>
      </c>
      <c r="B1" s="1" t="s">
        <v>3</v>
      </c>
      <c r="D1" s="8" t="s">
        <v>4</v>
      </c>
      <c r="E1" s="8" t="s">
        <v>2</v>
      </c>
    </row>
    <row r="2" spans="1:5">
      <c r="A2">
        <v>75</v>
      </c>
      <c r="B2">
        <v>105</v>
      </c>
      <c r="D2">
        <v>10001</v>
      </c>
      <c r="E2">
        <v>70</v>
      </c>
    </row>
    <row r="3" spans="1:5">
      <c r="D3">
        <v>10002</v>
      </c>
      <c r="E3">
        <v>80</v>
      </c>
    </row>
    <row r="4" spans="1:5">
      <c r="D4">
        <v>10003</v>
      </c>
      <c r="E4">
        <v>75</v>
      </c>
    </row>
    <row r="5" spans="1:5">
      <c r="D5">
        <v>10004</v>
      </c>
      <c r="E5">
        <v>80</v>
      </c>
    </row>
    <row r="6" spans="1:5">
      <c r="D6">
        <v>10005</v>
      </c>
      <c r="E6">
        <v>75</v>
      </c>
    </row>
    <row r="7" spans="1:5">
      <c r="D7">
        <v>20001</v>
      </c>
      <c r="E7">
        <v>70</v>
      </c>
    </row>
    <row r="8" spans="1:5">
      <c r="D8">
        <v>20002</v>
      </c>
      <c r="E8">
        <v>70</v>
      </c>
    </row>
    <row r="9" spans="1:5">
      <c r="D9">
        <v>20003</v>
      </c>
      <c r="E9">
        <v>85</v>
      </c>
    </row>
    <row r="10" spans="1:5">
      <c r="D10">
        <v>20004</v>
      </c>
      <c r="E10">
        <v>75</v>
      </c>
    </row>
    <row r="11" spans="1:5">
      <c r="D11">
        <v>20005</v>
      </c>
      <c r="E11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AD65F-43B4-481F-8B9D-FDE2F026BA68}">
  <dimension ref="A1:P21"/>
  <sheetViews>
    <sheetView tabSelected="1" topLeftCell="I8" zoomScale="178" zoomScaleNormal="178" workbookViewId="0">
      <selection activeCell="P2" sqref="P2:P21"/>
    </sheetView>
  </sheetViews>
  <sheetFormatPr defaultRowHeight="15"/>
  <cols>
    <col min="1" max="1" width="14.42578125" customWidth="1"/>
    <col min="2" max="2" width="14" customWidth="1"/>
    <col min="3" max="3" width="14.28515625" customWidth="1"/>
    <col min="4" max="4" width="13.140625" customWidth="1"/>
    <col min="5" max="5" width="15.28515625" customWidth="1"/>
    <col min="6" max="6" width="15.7109375" customWidth="1"/>
    <col min="7" max="8" width="13.28515625" customWidth="1"/>
    <col min="9" max="10" width="11" customWidth="1"/>
    <col min="12" max="12" width="14" customWidth="1"/>
    <col min="13" max="13" width="17" customWidth="1"/>
    <col min="14" max="14" width="16" customWidth="1"/>
    <col min="15" max="15" width="19.85546875" customWidth="1"/>
    <col min="16" max="16" width="21" customWidth="1"/>
  </cols>
  <sheetData>
    <row r="1" spans="1:16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7" t="s">
        <v>17</v>
      </c>
      <c r="N1" s="7" t="s">
        <v>3</v>
      </c>
      <c r="O1" s="9" t="s">
        <v>17</v>
      </c>
      <c r="P1" s="9" t="s">
        <v>3</v>
      </c>
    </row>
    <row r="2" spans="1:16">
      <c r="A2">
        <v>10001</v>
      </c>
      <c r="B2">
        <v>1</v>
      </c>
      <c r="C2" s="5">
        <v>0.3354166666666667</v>
      </c>
      <c r="D2" s="5">
        <v>0.50277777777777777</v>
      </c>
      <c r="E2" s="6">
        <v>0.60416666666666663</v>
      </c>
      <c r="F2" s="6">
        <v>0.77222222222222225</v>
      </c>
      <c r="G2" s="2">
        <f>(HOUR(D2)*60+MINUTE(D2)-HOUR(C2)*60-MINUTE(C2))/60</f>
        <v>4.0166666666666666</v>
      </c>
      <c r="H2" s="2">
        <f>(HOUR(F2)*60+MINUTE(F2)-HOUR(E2)*60-MINUTE(E2))/60</f>
        <v>4.0333333333333332</v>
      </c>
      <c r="I2" s="2">
        <f>G2+H2</f>
        <v>8.0500000000000007</v>
      </c>
      <c r="J2" s="2">
        <f>IF(I2&gt;8,8,I2)</f>
        <v>8</v>
      </c>
      <c r="K2" s="2">
        <f>IF(I2&gt;8,I2-8,0)</f>
        <v>5.0000000000000711E-2</v>
      </c>
      <c r="L2" s="2">
        <f>IF(K2&gt;0.5,K2-0.5,0)</f>
        <v>0</v>
      </c>
      <c r="M2">
        <f>J2*Parametros!$A$2</f>
        <v>600</v>
      </c>
      <c r="N2">
        <f>L2*Parametros!$B$2</f>
        <v>0</v>
      </c>
      <c r="O2">
        <f>VLOOKUP(A2,Parametros!$D$1:$E$11,2)*J2</f>
        <v>560</v>
      </c>
      <c r="P2" s="10">
        <f>VLOOKUP(A2,Parametros!$D$1:$E$11,2)*L2</f>
        <v>0</v>
      </c>
    </row>
    <row r="3" spans="1:16">
      <c r="A3">
        <v>10002</v>
      </c>
      <c r="B3">
        <v>1</v>
      </c>
      <c r="C3" s="5">
        <v>0.33333333333333331</v>
      </c>
      <c r="D3" s="5">
        <v>0.50138888888888888</v>
      </c>
      <c r="E3" s="6">
        <v>0.58333333333333337</v>
      </c>
      <c r="F3" s="6">
        <v>0.75069444444444444</v>
      </c>
      <c r="G3" s="2">
        <f t="shared" ref="G3:G21" si="0">(HOUR(D3)*60+MINUTE(D3)-HOUR(C3)*60-MINUTE(C3))/60</f>
        <v>4.0333333333333332</v>
      </c>
      <c r="H3" s="2">
        <f t="shared" ref="H3:H21" si="1">(HOUR(F3)*60+MINUTE(F3)-HOUR(E3)*60-MINUTE(E3))/60</f>
        <v>4.0166666666666666</v>
      </c>
      <c r="I3" s="2">
        <f t="shared" ref="I3:I21" si="2">G3+H3</f>
        <v>8.0500000000000007</v>
      </c>
      <c r="J3" s="2">
        <f t="shared" ref="J3:J21" si="3">IF(I3&gt;8,8,I3)</f>
        <v>8</v>
      </c>
      <c r="K3" s="2">
        <f>IF(I3&gt;8,I3-8,0)</f>
        <v>5.0000000000000711E-2</v>
      </c>
      <c r="L3" s="2">
        <f t="shared" ref="L2:L7" si="4">IF(K3&gt;0.5,K3-0.5,0)</f>
        <v>0</v>
      </c>
      <c r="M3">
        <f>J3*Parametros!$A$2</f>
        <v>600</v>
      </c>
      <c r="N3">
        <f>L3*Parametros!$B$2</f>
        <v>0</v>
      </c>
      <c r="O3">
        <f>VLOOKUP(A3,Parametros!$D$1:$E$11,2)*J3</f>
        <v>640</v>
      </c>
      <c r="P3" s="10">
        <f>VLOOKUP(A3,Parametros!$D$1:$E$11,2)*L3</f>
        <v>0</v>
      </c>
    </row>
    <row r="4" spans="1:16">
      <c r="A4">
        <v>10003</v>
      </c>
      <c r="B4">
        <v>1</v>
      </c>
      <c r="C4" s="5">
        <v>0.33680555555555558</v>
      </c>
      <c r="D4" s="5">
        <v>0.50069444444444444</v>
      </c>
      <c r="E4" s="6">
        <v>0.58333333333333337</v>
      </c>
      <c r="F4" s="6">
        <v>0.75</v>
      </c>
      <c r="G4" s="2">
        <f t="shared" si="0"/>
        <v>3.9333333333333331</v>
      </c>
      <c r="H4" s="2">
        <f t="shared" si="1"/>
        <v>4</v>
      </c>
      <c r="I4" s="2">
        <f t="shared" si="2"/>
        <v>7.9333333333333336</v>
      </c>
      <c r="J4" s="2">
        <f t="shared" si="3"/>
        <v>7.9333333333333336</v>
      </c>
      <c r="K4" s="2">
        <f>IF(I4&gt;8,I4-8,0)</f>
        <v>0</v>
      </c>
      <c r="L4" s="2">
        <f t="shared" si="4"/>
        <v>0</v>
      </c>
      <c r="M4">
        <f>J4*Parametros!$A$2</f>
        <v>595</v>
      </c>
      <c r="N4">
        <f>L4*Parametros!$B$2</f>
        <v>0</v>
      </c>
      <c r="O4">
        <f>VLOOKUP(A4,Parametros!$D$1:$E$11,2)*J4</f>
        <v>595</v>
      </c>
      <c r="P4" s="10">
        <f>VLOOKUP(A4,Parametros!$D$1:$E$11,2)*L4</f>
        <v>0</v>
      </c>
    </row>
    <row r="5" spans="1:16">
      <c r="A5">
        <v>10004</v>
      </c>
      <c r="B5">
        <v>1</v>
      </c>
      <c r="C5" s="5">
        <v>0.34027777777777773</v>
      </c>
      <c r="D5" s="5">
        <v>0.50069444444444444</v>
      </c>
      <c r="E5" s="6">
        <v>0.58333333333333337</v>
      </c>
      <c r="F5" s="6">
        <v>0.75</v>
      </c>
      <c r="G5" s="2">
        <f t="shared" si="0"/>
        <v>3.85</v>
      </c>
      <c r="H5" s="2">
        <f t="shared" si="1"/>
        <v>4</v>
      </c>
      <c r="I5" s="2">
        <f t="shared" si="2"/>
        <v>7.85</v>
      </c>
      <c r="J5" s="2">
        <f t="shared" si="3"/>
        <v>7.85</v>
      </c>
      <c r="K5" s="2">
        <f>IF(I5&gt;8,I5-8,0)</f>
        <v>0</v>
      </c>
      <c r="L5" s="2">
        <f t="shared" si="4"/>
        <v>0</v>
      </c>
      <c r="M5">
        <f>J5*Parametros!$A$2</f>
        <v>588.75</v>
      </c>
      <c r="N5">
        <f>L5*Parametros!$B$2</f>
        <v>0</v>
      </c>
      <c r="O5">
        <f>VLOOKUP(A5,Parametros!$D$1:$E$11,2)*J5</f>
        <v>628</v>
      </c>
      <c r="P5" s="10">
        <f>VLOOKUP(A5,Parametros!$D$1:$E$11,2)*L5</f>
        <v>0</v>
      </c>
    </row>
    <row r="6" spans="1:16">
      <c r="A6">
        <v>10005</v>
      </c>
      <c r="B6">
        <v>1</v>
      </c>
      <c r="C6" s="5">
        <v>0.34166666666666662</v>
      </c>
      <c r="D6" s="5">
        <v>0.50069444444444444</v>
      </c>
      <c r="E6" s="6">
        <v>0.58333333333333337</v>
      </c>
      <c r="F6" s="6">
        <v>0.75</v>
      </c>
      <c r="G6" s="2">
        <f t="shared" si="0"/>
        <v>3.8166666666666669</v>
      </c>
      <c r="H6" s="2">
        <f t="shared" si="1"/>
        <v>4</v>
      </c>
      <c r="I6" s="2">
        <f t="shared" si="2"/>
        <v>7.8166666666666664</v>
      </c>
      <c r="J6" s="2">
        <f t="shared" si="3"/>
        <v>7.8166666666666664</v>
      </c>
      <c r="K6" s="2">
        <f>IF(I6&gt;8,I6-8,0)</f>
        <v>0</v>
      </c>
      <c r="L6" s="2">
        <f t="shared" si="4"/>
        <v>0</v>
      </c>
      <c r="M6">
        <f>J6*Parametros!$A$2</f>
        <v>586.25</v>
      </c>
      <c r="N6">
        <f>L6*Parametros!$B$2</f>
        <v>0</v>
      </c>
      <c r="O6">
        <f>VLOOKUP(A6,Parametros!$D$1:$E$11,2)*J6</f>
        <v>586.25</v>
      </c>
      <c r="P6" s="10">
        <f>VLOOKUP(A6,Parametros!$D$1:$E$11,2)*L6</f>
        <v>0</v>
      </c>
    </row>
    <row r="7" spans="1:16">
      <c r="A7">
        <v>20001</v>
      </c>
      <c r="B7">
        <v>1</v>
      </c>
      <c r="C7" s="5">
        <v>0.32500000000000001</v>
      </c>
      <c r="D7" s="5">
        <v>0.50069444444444444</v>
      </c>
      <c r="E7" s="6">
        <v>0.58333333333333337</v>
      </c>
      <c r="F7" s="6">
        <v>0.75</v>
      </c>
      <c r="G7" s="2">
        <f t="shared" si="0"/>
        <v>4.2166666666666668</v>
      </c>
      <c r="H7" s="2">
        <f t="shared" si="1"/>
        <v>4</v>
      </c>
      <c r="I7" s="2">
        <f t="shared" si="2"/>
        <v>8.2166666666666668</v>
      </c>
      <c r="J7" s="2">
        <f t="shared" si="3"/>
        <v>8</v>
      </c>
      <c r="K7" s="2">
        <f>IF(I7&gt;8,I7-8,0)</f>
        <v>0.21666666666666679</v>
      </c>
      <c r="L7" s="2">
        <f t="shared" si="4"/>
        <v>0</v>
      </c>
      <c r="M7">
        <f>J7*Parametros!$A$2</f>
        <v>600</v>
      </c>
      <c r="N7">
        <f>L7*Parametros!$B$2</f>
        <v>0</v>
      </c>
      <c r="O7">
        <f>VLOOKUP(A7,Parametros!$D$1:$E$11,2)*J7</f>
        <v>560</v>
      </c>
      <c r="P7" s="10">
        <f>VLOOKUP(A7,Parametros!$D$1:$E$11,2)*L7</f>
        <v>0</v>
      </c>
    </row>
    <row r="8" spans="1:16">
      <c r="A8">
        <v>20002</v>
      </c>
      <c r="B8">
        <v>1</v>
      </c>
      <c r="C8" s="5">
        <v>0.32847222222222222</v>
      </c>
      <c r="D8" s="5">
        <v>0.50069444444444444</v>
      </c>
      <c r="E8" s="6">
        <v>0.58333333333333337</v>
      </c>
      <c r="F8" s="6">
        <v>0.77847222222222223</v>
      </c>
      <c r="G8" s="2">
        <f t="shared" si="0"/>
        <v>4.1333333333333337</v>
      </c>
      <c r="H8" s="2">
        <f t="shared" si="1"/>
        <v>4.6833333333333336</v>
      </c>
      <c r="I8" s="2">
        <f t="shared" si="2"/>
        <v>8.8166666666666664</v>
      </c>
      <c r="J8" s="2">
        <f t="shared" si="3"/>
        <v>8</v>
      </c>
      <c r="K8" s="2">
        <f>IF(I8&gt;8,I8-8,0)</f>
        <v>0.81666666666666643</v>
      </c>
      <c r="L8" s="2">
        <f>IF(K8&gt;0.5,K8-0.5,0)</f>
        <v>0.31666666666666643</v>
      </c>
      <c r="M8">
        <f>J8*Parametros!$A$2</f>
        <v>600</v>
      </c>
      <c r="N8">
        <f>L8*Parametros!$B$2</f>
        <v>33.249999999999972</v>
      </c>
      <c r="O8">
        <f>VLOOKUP(A8,Parametros!$D$1:$E$11,2)*J8</f>
        <v>560</v>
      </c>
      <c r="P8" s="10">
        <f>VLOOKUP(A8,Parametros!$D$1:$E$11,2)*L8</f>
        <v>22.16666666666665</v>
      </c>
    </row>
    <row r="9" spans="1:16">
      <c r="A9">
        <v>20003</v>
      </c>
      <c r="B9">
        <v>1</v>
      </c>
      <c r="C9" s="5">
        <v>0.33263888888888887</v>
      </c>
      <c r="D9" s="5">
        <v>0.5</v>
      </c>
      <c r="E9" s="6">
        <v>0.58958333333333335</v>
      </c>
      <c r="F9" s="6">
        <v>0.75069444444444444</v>
      </c>
      <c r="G9" s="2">
        <f t="shared" si="0"/>
        <v>4.0166666666666666</v>
      </c>
      <c r="H9" s="2">
        <f t="shared" si="1"/>
        <v>3.8666666666666667</v>
      </c>
      <c r="I9" s="2">
        <f t="shared" si="2"/>
        <v>7.8833333333333329</v>
      </c>
      <c r="J9" s="2">
        <f t="shared" si="3"/>
        <v>7.8833333333333329</v>
      </c>
      <c r="K9" s="2">
        <f>IF(I9&gt;8,I9-8,0)</f>
        <v>0</v>
      </c>
      <c r="L9" s="2">
        <f t="shared" ref="L9:L21" si="5">IF(K9&gt;0.5,K9-0.5,0)</f>
        <v>0</v>
      </c>
      <c r="M9">
        <f>J9*Parametros!$A$2</f>
        <v>591.25</v>
      </c>
      <c r="N9">
        <f>L9*Parametros!$B$2</f>
        <v>0</v>
      </c>
      <c r="O9">
        <f>VLOOKUP(A9,Parametros!$D$1:$E$11,2)*J9</f>
        <v>670.08333333333326</v>
      </c>
      <c r="P9" s="10">
        <f>VLOOKUP(A9,Parametros!$D$1:$E$11,2)*L9</f>
        <v>0</v>
      </c>
    </row>
    <row r="10" spans="1:16">
      <c r="A10">
        <v>20004</v>
      </c>
      <c r="B10">
        <v>1</v>
      </c>
      <c r="C10" s="5">
        <v>0.33333333333333331</v>
      </c>
      <c r="D10" s="5">
        <v>0.50277777777777777</v>
      </c>
      <c r="E10" s="6">
        <v>0.57500000000000007</v>
      </c>
      <c r="F10" s="6">
        <v>0.75069444444444444</v>
      </c>
      <c r="G10" s="2">
        <f t="shared" si="0"/>
        <v>4.0666666666666664</v>
      </c>
      <c r="H10" s="2">
        <f t="shared" si="1"/>
        <v>4.2166666666666668</v>
      </c>
      <c r="I10" s="2">
        <f t="shared" si="2"/>
        <v>8.2833333333333332</v>
      </c>
      <c r="J10" s="2">
        <f t="shared" si="3"/>
        <v>8</v>
      </c>
      <c r="K10" s="2">
        <f>IF(I10&gt;8,I10-8,0)</f>
        <v>0.28333333333333321</v>
      </c>
      <c r="L10" s="2">
        <f t="shared" si="5"/>
        <v>0</v>
      </c>
      <c r="M10">
        <f>J10*Parametros!$A$2</f>
        <v>600</v>
      </c>
      <c r="N10">
        <f>L10*Parametros!$B$2</f>
        <v>0</v>
      </c>
      <c r="O10">
        <f>VLOOKUP(A10,Parametros!$D$1:$E$11,2)*J10</f>
        <v>600</v>
      </c>
      <c r="P10" s="10">
        <f>VLOOKUP(A10,Parametros!$D$1:$E$11,2)*L10</f>
        <v>0</v>
      </c>
    </row>
    <row r="11" spans="1:16">
      <c r="A11">
        <v>20005</v>
      </c>
      <c r="B11">
        <v>1</v>
      </c>
      <c r="C11" s="5">
        <v>0.33333333333333331</v>
      </c>
      <c r="D11" s="5">
        <v>0.50486111111111109</v>
      </c>
      <c r="E11" s="6">
        <v>0.5854166666666667</v>
      </c>
      <c r="F11" s="6">
        <v>0.75069444444444444</v>
      </c>
      <c r="G11" s="2">
        <f t="shared" si="0"/>
        <v>4.1166666666666663</v>
      </c>
      <c r="H11" s="2">
        <f t="shared" si="1"/>
        <v>3.9666666666666668</v>
      </c>
      <c r="I11" s="2">
        <f t="shared" si="2"/>
        <v>8.0833333333333321</v>
      </c>
      <c r="J11" s="2">
        <f t="shared" si="3"/>
        <v>8</v>
      </c>
      <c r="K11" s="2">
        <f>IF(I11&gt;8,I11-8,0)</f>
        <v>8.3333333333332149E-2</v>
      </c>
      <c r="L11" s="2">
        <f t="shared" si="5"/>
        <v>0</v>
      </c>
      <c r="M11">
        <f>J11*Parametros!$A$2</f>
        <v>600</v>
      </c>
      <c r="N11">
        <f>L11*Parametros!$B$2</f>
        <v>0</v>
      </c>
      <c r="O11">
        <f>VLOOKUP(A11,Parametros!$D$1:$E$11,2)*J11</f>
        <v>560</v>
      </c>
      <c r="P11" s="10">
        <f>VLOOKUP(A11,Parametros!$D$1:$E$11,2)*L11</f>
        <v>0</v>
      </c>
    </row>
    <row r="12" spans="1:16">
      <c r="A12">
        <v>10001</v>
      </c>
      <c r="B12">
        <v>2</v>
      </c>
      <c r="C12" s="5">
        <v>0.3354166666666667</v>
      </c>
      <c r="D12" s="5">
        <v>0.50277777777777777</v>
      </c>
      <c r="E12" s="6">
        <v>0.58194444444444449</v>
      </c>
      <c r="F12" s="6">
        <v>0.76388888888888884</v>
      </c>
      <c r="G12" s="2">
        <f t="shared" si="0"/>
        <v>4.0166666666666666</v>
      </c>
      <c r="H12" s="2">
        <f t="shared" si="1"/>
        <v>4.3666666666666663</v>
      </c>
      <c r="I12" s="2">
        <f t="shared" si="2"/>
        <v>8.3833333333333329</v>
      </c>
      <c r="J12" s="2">
        <f t="shared" si="3"/>
        <v>8</v>
      </c>
      <c r="K12" s="2">
        <f>IF(I12&gt;8,I12-8,0)</f>
        <v>0.38333333333333286</v>
      </c>
      <c r="L12" s="2">
        <f t="shared" si="5"/>
        <v>0</v>
      </c>
      <c r="M12">
        <f>J12*Parametros!$A$2</f>
        <v>600</v>
      </c>
      <c r="N12">
        <f>L12*Parametros!$B$2</f>
        <v>0</v>
      </c>
      <c r="O12">
        <f>VLOOKUP(A12,Parametros!$D$1:$E$11,2)*J12</f>
        <v>560</v>
      </c>
      <c r="P12" s="10">
        <f>VLOOKUP(A12,Parametros!$D$1:$E$11,2)*L12</f>
        <v>0</v>
      </c>
    </row>
    <row r="13" spans="1:16">
      <c r="A13">
        <v>10002</v>
      </c>
      <c r="B13">
        <v>2</v>
      </c>
      <c r="C13" s="5">
        <v>0.33402777777777781</v>
      </c>
      <c r="D13" s="5">
        <v>0.50069444444444444</v>
      </c>
      <c r="E13" s="6">
        <v>0.58194444444444449</v>
      </c>
      <c r="F13" s="6">
        <v>0.78611111111111109</v>
      </c>
      <c r="G13" s="2">
        <f t="shared" si="0"/>
        <v>4</v>
      </c>
      <c r="H13" s="2">
        <f t="shared" si="1"/>
        <v>4.9000000000000004</v>
      </c>
      <c r="I13" s="2">
        <f t="shared" si="2"/>
        <v>8.9</v>
      </c>
      <c r="J13" s="2">
        <f t="shared" si="3"/>
        <v>8</v>
      </c>
      <c r="K13" s="2">
        <f>IF(I13&gt;8,I13-8,0)</f>
        <v>0.90000000000000036</v>
      </c>
      <c r="L13" s="2">
        <f t="shared" si="5"/>
        <v>0.40000000000000036</v>
      </c>
      <c r="M13">
        <f>J13*Parametros!$A$2</f>
        <v>600</v>
      </c>
      <c r="N13">
        <f>L13*Parametros!$B$2</f>
        <v>42.000000000000036</v>
      </c>
      <c r="O13">
        <f>VLOOKUP(A13,Parametros!$D$1:$E$11,2)*J13</f>
        <v>640</v>
      </c>
      <c r="P13" s="10">
        <f>VLOOKUP(A13,Parametros!$D$1:$E$11,2)*L13</f>
        <v>32.000000000000028</v>
      </c>
    </row>
    <row r="14" spans="1:16">
      <c r="A14">
        <v>10003</v>
      </c>
      <c r="B14">
        <v>2</v>
      </c>
      <c r="C14" s="5">
        <v>0.33680555555555558</v>
      </c>
      <c r="D14" s="5">
        <v>0.50069444444444444</v>
      </c>
      <c r="E14" s="6">
        <v>0.58194444444444449</v>
      </c>
      <c r="F14" s="6">
        <v>0.76041666666666663</v>
      </c>
      <c r="G14" s="2">
        <f t="shared" si="0"/>
        <v>3.9333333333333331</v>
      </c>
      <c r="H14" s="2">
        <f t="shared" si="1"/>
        <v>4.2833333333333332</v>
      </c>
      <c r="I14" s="2">
        <f t="shared" si="2"/>
        <v>8.2166666666666668</v>
      </c>
      <c r="J14" s="2">
        <f t="shared" si="3"/>
        <v>8</v>
      </c>
      <c r="K14" s="2">
        <f>IF(I14&gt;8,I14-8,0)</f>
        <v>0.21666666666666679</v>
      </c>
      <c r="L14" s="2">
        <f t="shared" si="5"/>
        <v>0</v>
      </c>
      <c r="M14">
        <f>J14*Parametros!$A$2</f>
        <v>600</v>
      </c>
      <c r="N14">
        <f>L14*Parametros!$B$2</f>
        <v>0</v>
      </c>
      <c r="O14">
        <f>VLOOKUP(A14,Parametros!$D$1:$E$11,2)*J14</f>
        <v>600</v>
      </c>
      <c r="P14" s="10">
        <f>VLOOKUP(A14,Parametros!$D$1:$E$11,2)*L14</f>
        <v>0</v>
      </c>
    </row>
    <row r="15" spans="1:16">
      <c r="A15">
        <v>10004</v>
      </c>
      <c r="B15">
        <v>2</v>
      </c>
      <c r="C15" s="5">
        <v>0.34027777777777773</v>
      </c>
      <c r="D15" s="5">
        <v>0.50069444444444444</v>
      </c>
      <c r="E15" s="6">
        <v>0.57986111111111105</v>
      </c>
      <c r="F15" s="6">
        <v>0.75763888888888886</v>
      </c>
      <c r="G15" s="2">
        <f t="shared" si="0"/>
        <v>3.85</v>
      </c>
      <c r="H15" s="2">
        <f t="shared" si="1"/>
        <v>4.2666666666666666</v>
      </c>
      <c r="I15" s="2">
        <f t="shared" si="2"/>
        <v>8.1166666666666671</v>
      </c>
      <c r="J15" s="2">
        <f t="shared" si="3"/>
        <v>8</v>
      </c>
      <c r="K15" s="2">
        <f>IF(I15&gt;8,I15-8,0)</f>
        <v>0.11666666666666714</v>
      </c>
      <c r="L15" s="2">
        <f t="shared" si="5"/>
        <v>0</v>
      </c>
      <c r="M15">
        <f>J15*Parametros!$A$2</f>
        <v>600</v>
      </c>
      <c r="N15">
        <f>L15*Parametros!$B$2</f>
        <v>0</v>
      </c>
      <c r="O15">
        <f>VLOOKUP(A15,Parametros!$D$1:$E$11,2)*J15</f>
        <v>640</v>
      </c>
      <c r="P15" s="10">
        <f>VLOOKUP(A15,Parametros!$D$1:$E$11,2)*L15</f>
        <v>0</v>
      </c>
    </row>
    <row r="16" spans="1:16">
      <c r="A16">
        <v>10005</v>
      </c>
      <c r="B16">
        <v>2</v>
      </c>
      <c r="C16" s="5">
        <v>0.34166666666666662</v>
      </c>
      <c r="D16" s="5">
        <v>0.50069444444444444</v>
      </c>
      <c r="E16" s="6">
        <v>0.57986111111111105</v>
      </c>
      <c r="F16" s="6">
        <v>0.75</v>
      </c>
      <c r="G16" s="2">
        <f t="shared" si="0"/>
        <v>3.8166666666666669</v>
      </c>
      <c r="H16" s="2">
        <f t="shared" si="1"/>
        <v>4.083333333333333</v>
      </c>
      <c r="I16" s="2">
        <f t="shared" si="2"/>
        <v>7.9</v>
      </c>
      <c r="J16" s="2">
        <f t="shared" si="3"/>
        <v>7.9</v>
      </c>
      <c r="K16" s="2">
        <f>IF(I16&gt;8,I16-8,0)</f>
        <v>0</v>
      </c>
      <c r="L16" s="2">
        <f t="shared" si="5"/>
        <v>0</v>
      </c>
      <c r="M16">
        <f>J16*Parametros!$A$2</f>
        <v>592.5</v>
      </c>
      <c r="N16">
        <f>L16*Parametros!$B$2</f>
        <v>0</v>
      </c>
      <c r="O16">
        <f>VLOOKUP(A16,Parametros!$D$1:$E$11,2)*J16</f>
        <v>592.5</v>
      </c>
      <c r="P16" s="10">
        <f>VLOOKUP(A16,Parametros!$D$1:$E$11,2)*L16</f>
        <v>0</v>
      </c>
    </row>
    <row r="17" spans="1:16">
      <c r="A17">
        <v>20001</v>
      </c>
      <c r="B17">
        <v>2</v>
      </c>
      <c r="C17" s="5">
        <v>0.33194444444444443</v>
      </c>
      <c r="D17" s="5">
        <v>0.50069444444444444</v>
      </c>
      <c r="E17" s="6">
        <v>0.57986111111111105</v>
      </c>
      <c r="F17" s="6">
        <v>0.75208333333333333</v>
      </c>
      <c r="G17" s="2">
        <f t="shared" si="0"/>
        <v>4.05</v>
      </c>
      <c r="H17" s="2">
        <f t="shared" si="1"/>
        <v>4.1333333333333337</v>
      </c>
      <c r="I17" s="2">
        <f t="shared" si="2"/>
        <v>8.1833333333333336</v>
      </c>
      <c r="J17" s="2">
        <f t="shared" si="3"/>
        <v>8</v>
      </c>
      <c r="K17" s="2">
        <f>IF(I17&gt;8,I17-8,0)</f>
        <v>0.18333333333333357</v>
      </c>
      <c r="L17" s="2">
        <f t="shared" si="5"/>
        <v>0</v>
      </c>
      <c r="M17">
        <f>J17*Parametros!$A$2</f>
        <v>600</v>
      </c>
      <c r="N17">
        <f>L17*Parametros!$B$2</f>
        <v>0</v>
      </c>
      <c r="O17">
        <f>VLOOKUP(A17,Parametros!$D$1:$E$11,2)*J17</f>
        <v>560</v>
      </c>
      <c r="P17" s="10">
        <f>VLOOKUP(A17,Parametros!$D$1:$E$11,2)*L17</f>
        <v>0</v>
      </c>
    </row>
    <row r="18" spans="1:16">
      <c r="A18">
        <v>20002</v>
      </c>
      <c r="B18">
        <v>2</v>
      </c>
      <c r="C18" s="5">
        <v>0.3354166666666667</v>
      </c>
      <c r="D18" s="5">
        <v>0.50138888888888888</v>
      </c>
      <c r="E18" s="6">
        <v>0.57986111111111105</v>
      </c>
      <c r="F18" s="6">
        <v>0.75624999999999998</v>
      </c>
      <c r="G18" s="2">
        <f t="shared" si="0"/>
        <v>3.9833333333333334</v>
      </c>
      <c r="H18" s="2">
        <f t="shared" si="1"/>
        <v>4.2333333333333334</v>
      </c>
      <c r="I18" s="2">
        <f t="shared" si="2"/>
        <v>8.2166666666666668</v>
      </c>
      <c r="J18" s="2">
        <f t="shared" si="3"/>
        <v>8</v>
      </c>
      <c r="K18" s="2">
        <f>IF(I18&gt;8,I18-8,0)</f>
        <v>0.21666666666666679</v>
      </c>
      <c r="L18" s="2">
        <f t="shared" si="5"/>
        <v>0</v>
      </c>
      <c r="M18">
        <f>J18*Parametros!$A$2</f>
        <v>600</v>
      </c>
      <c r="N18">
        <f>L18*Parametros!$B$2</f>
        <v>0</v>
      </c>
      <c r="O18">
        <f>VLOOKUP(A18,Parametros!$D$1:$E$11,2)*J18</f>
        <v>560</v>
      </c>
      <c r="P18" s="10">
        <f>VLOOKUP(A18,Parametros!$D$1:$E$11,2)*L18</f>
        <v>0</v>
      </c>
    </row>
    <row r="19" spans="1:16">
      <c r="A19">
        <v>20003</v>
      </c>
      <c r="B19">
        <v>2</v>
      </c>
      <c r="C19" s="5">
        <v>0.33124999999999999</v>
      </c>
      <c r="D19" s="5">
        <v>0.50138888888888888</v>
      </c>
      <c r="E19" s="6">
        <v>0.58263888888888882</v>
      </c>
      <c r="F19" s="6">
        <v>0.75277777777777777</v>
      </c>
      <c r="G19" s="2">
        <f t="shared" si="0"/>
        <v>4.083333333333333</v>
      </c>
      <c r="H19" s="2">
        <f t="shared" si="1"/>
        <v>4.083333333333333</v>
      </c>
      <c r="I19" s="2">
        <f t="shared" si="2"/>
        <v>8.1666666666666661</v>
      </c>
      <c r="J19" s="2">
        <f t="shared" si="3"/>
        <v>8</v>
      </c>
      <c r="K19" s="2">
        <f>IF(I19&gt;8,I19-8,0)</f>
        <v>0.16666666666666607</v>
      </c>
      <c r="L19" s="2">
        <f t="shared" si="5"/>
        <v>0</v>
      </c>
      <c r="M19">
        <f>J19*Parametros!$A$2</f>
        <v>600</v>
      </c>
      <c r="N19">
        <f>L19*Parametros!$B$2</f>
        <v>0</v>
      </c>
      <c r="O19">
        <f>VLOOKUP(A19,Parametros!$D$1:$E$11,2)*J19</f>
        <v>680</v>
      </c>
      <c r="P19" s="10">
        <f>VLOOKUP(A19,Parametros!$D$1:$E$11,2)*L19</f>
        <v>0</v>
      </c>
    </row>
    <row r="20" spans="1:16">
      <c r="A20">
        <v>20004</v>
      </c>
      <c r="B20">
        <v>2</v>
      </c>
      <c r="C20" s="5">
        <v>0.33333333333333331</v>
      </c>
      <c r="D20" s="5">
        <v>0.50208333333333333</v>
      </c>
      <c r="E20" s="6">
        <v>0.58333333333333337</v>
      </c>
      <c r="F20" s="6">
        <v>0.75208333333333333</v>
      </c>
      <c r="G20" s="2">
        <f t="shared" si="0"/>
        <v>4.05</v>
      </c>
      <c r="H20" s="2">
        <f t="shared" si="1"/>
        <v>4.05</v>
      </c>
      <c r="I20" s="2">
        <f t="shared" si="2"/>
        <v>8.1</v>
      </c>
      <c r="J20" s="2">
        <f t="shared" si="3"/>
        <v>8</v>
      </c>
      <c r="K20" s="2">
        <f>IF(I20&gt;8,I20-8,0)</f>
        <v>9.9999999999999645E-2</v>
      </c>
      <c r="L20" s="2">
        <f t="shared" si="5"/>
        <v>0</v>
      </c>
      <c r="M20">
        <f>J20*Parametros!$A$2</f>
        <v>600</v>
      </c>
      <c r="N20">
        <f>L20*Parametros!$B$2</f>
        <v>0</v>
      </c>
      <c r="O20">
        <f>VLOOKUP(A20,Parametros!$D$1:$E$11,2)*J20</f>
        <v>600</v>
      </c>
      <c r="P20" s="10">
        <f>VLOOKUP(A20,Parametros!$D$1:$E$11,2)*L20</f>
        <v>0</v>
      </c>
    </row>
    <row r="21" spans="1:16">
      <c r="A21">
        <v>20005</v>
      </c>
      <c r="B21">
        <v>2</v>
      </c>
      <c r="C21" s="5">
        <v>0.33333333333333331</v>
      </c>
      <c r="D21" s="5">
        <v>0.50347222222222221</v>
      </c>
      <c r="E21" s="6">
        <v>0.58333333333333337</v>
      </c>
      <c r="F21" s="6">
        <v>0.75</v>
      </c>
      <c r="G21" s="2">
        <f t="shared" si="0"/>
        <v>4.083333333333333</v>
      </c>
      <c r="H21" s="2">
        <f t="shared" si="1"/>
        <v>4</v>
      </c>
      <c r="I21" s="2">
        <f t="shared" si="2"/>
        <v>8.0833333333333321</v>
      </c>
      <c r="J21" s="2">
        <f t="shared" si="3"/>
        <v>8</v>
      </c>
      <c r="K21" s="2">
        <f>IF(I21&gt;8,I21-8,0)</f>
        <v>8.3333333333332149E-2</v>
      </c>
      <c r="L21" s="2">
        <f t="shared" si="5"/>
        <v>0</v>
      </c>
      <c r="M21">
        <f>J21*Parametros!$A$2</f>
        <v>600</v>
      </c>
      <c r="N21">
        <f>L21*Parametros!$B$2</f>
        <v>0</v>
      </c>
      <c r="O21">
        <f>VLOOKUP(A21,Parametros!$D$1:$E$11,2)*J21</f>
        <v>560</v>
      </c>
      <c r="P21" s="10">
        <f>VLOOKUP(A21,Parametros!$D$1:$E$11,2)*L21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ED806-9222-4CCD-BCCA-5F4C0F3929B7}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Bernardo Meyer</dc:creator>
  <cp:keywords/>
  <dc:description/>
  <cp:lastModifiedBy/>
  <cp:revision/>
  <dcterms:created xsi:type="dcterms:W3CDTF">2022-07-13T22:30:37Z</dcterms:created>
  <dcterms:modified xsi:type="dcterms:W3CDTF">2022-07-27T02:36:10Z</dcterms:modified>
  <cp:category/>
  <cp:contentStatus/>
</cp:coreProperties>
</file>