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5"/>
  <workbookPr defaultThemeVersion="166925"/>
  <xr:revisionPtr revIDLastSave="0" documentId="8_{2DB67349-C9DB-4264-B37C-DC799BBE3111}" xr6:coauthVersionLast="47" xr6:coauthVersionMax="47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Veiculos" sheetId="1" r:id="rId1"/>
    <sheet name="Aluguel" sheetId="2" r:id="rId2"/>
    <sheet name="TBDiaria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2" i="2"/>
  <c r="N8" i="2"/>
  <c r="O2" i="2"/>
  <c r="O3" i="2"/>
  <c r="O4" i="2"/>
  <c r="O5" i="2"/>
  <c r="O6" i="2"/>
  <c r="O7" i="2"/>
  <c r="O8" i="2"/>
  <c r="M5" i="2"/>
  <c r="L3" i="2"/>
  <c r="L4" i="2"/>
  <c r="L5" i="2"/>
  <c r="L6" i="2"/>
  <c r="L7" i="2"/>
  <c r="L8" i="2"/>
  <c r="L2" i="2"/>
  <c r="G2" i="2"/>
  <c r="G4" i="2"/>
  <c r="G5" i="2"/>
  <c r="G6" i="2"/>
  <c r="G7" i="2"/>
  <c r="G8" i="2"/>
  <c r="G3" i="2"/>
  <c r="M4" i="2"/>
  <c r="M6" i="2"/>
  <c r="M7" i="2"/>
  <c r="M8" i="2"/>
  <c r="M2" i="2"/>
  <c r="M3" i="2"/>
  <c r="N3" i="2"/>
  <c r="N4" i="2"/>
  <c r="N5" i="2"/>
  <c r="N6" i="2"/>
  <c r="N7" i="2"/>
  <c r="N2" i="2"/>
</calcChain>
</file>

<file path=xl/sharedStrings.xml><?xml version="1.0" encoding="utf-8"?>
<sst xmlns="http://schemas.openxmlformats.org/spreadsheetml/2006/main" count="80" uniqueCount="53">
  <si>
    <t>Id</t>
  </si>
  <si>
    <t>Placa</t>
  </si>
  <si>
    <t>Marca</t>
  </si>
  <si>
    <t>Modelo</t>
  </si>
  <si>
    <t>Ano</t>
  </si>
  <si>
    <t>UltimoOdometro</t>
  </si>
  <si>
    <t>DtUltimoOdometro</t>
  </si>
  <si>
    <t>Filial</t>
  </si>
  <si>
    <t>ValorTabFipe</t>
  </si>
  <si>
    <t>DtUltimoTabFipe</t>
  </si>
  <si>
    <t>CHK7682</t>
  </si>
  <si>
    <t>FORD</t>
  </si>
  <si>
    <t>KA</t>
  </si>
  <si>
    <t>DTE4509</t>
  </si>
  <si>
    <t>FIAT</t>
  </si>
  <si>
    <t>ARGO</t>
  </si>
  <si>
    <t>QQO1122</t>
  </si>
  <si>
    <t>PZT6712</t>
  </si>
  <si>
    <t>CHEVROLET</t>
  </si>
  <si>
    <t>ONIX</t>
  </si>
  <si>
    <t>QUX4951</t>
  </si>
  <si>
    <t>HYUNDAI</t>
  </si>
  <si>
    <t>HB20S</t>
  </si>
  <si>
    <t>GHK7129</t>
  </si>
  <si>
    <t>HIK6206</t>
  </si>
  <si>
    <t>COBALT</t>
  </si>
  <si>
    <t>JIK9217</t>
  </si>
  <si>
    <t>QQQ8834</t>
  </si>
  <si>
    <t>PZU8129</t>
  </si>
  <si>
    <t>CRONOS</t>
  </si>
  <si>
    <t>IdTransacao</t>
  </si>
  <si>
    <t>DtTransacao</t>
  </si>
  <si>
    <t>TipoTransacao</t>
  </si>
  <si>
    <t>OdometroInicial</t>
  </si>
  <si>
    <t>OdometroFinal</t>
  </si>
  <si>
    <t>Quilometragem</t>
  </si>
  <si>
    <t>HoraSaida</t>
  </si>
  <si>
    <t>DtChegada</t>
  </si>
  <si>
    <t>HoraChegadaPrev</t>
  </si>
  <si>
    <t>HoraChegada</t>
  </si>
  <si>
    <t>DifPrevChegada</t>
  </si>
  <si>
    <t>ExcedeTolerancia</t>
  </si>
  <si>
    <t>NoDiarias</t>
  </si>
  <si>
    <t>ValorDiaria</t>
  </si>
  <si>
    <t>ValorTotal</t>
  </si>
  <si>
    <t>AluguelFDS</t>
  </si>
  <si>
    <t>Aluguel</t>
  </si>
  <si>
    <t>AluguelUber</t>
  </si>
  <si>
    <t>Aluguel99</t>
  </si>
  <si>
    <t>AluguelViagem</t>
  </si>
  <si>
    <t>AluguelFeriado</t>
  </si>
  <si>
    <t>Reserva</t>
  </si>
  <si>
    <t>AluguelSemanal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</si>
</sst>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rgb="FFE2EFDA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3" fillId="4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14" fontId="0" fillId="5" borderId="0" xfId="0" applyNumberFormat="1" applyFill="1"/>
    <xf numFmtId="164" fontId="2" fillId="3" borderId="0" xfId="0" applyNumberFormat="1" applyFont="1" applyFill="1" applyAlignment="1">
      <alignment horizontal="center"/>
    </xf>
    <xf numFmtId="164" fontId="0" fillId="5" borderId="0" xfId="0" applyNumberFormat="1" applyFill="1"/>
    <xf numFmtId="164" fontId="0" fillId="0" borderId="0" xfId="0" applyNumberFormat="1"/>
    <xf numFmtId="21" fontId="0" fillId="0" borderId="0" xfId="0" applyNumberFormat="1"/>
    <xf numFmtId="14" fontId="2" fillId="3" borderId="0" xfId="0" applyNumberFormat="1" applyFont="1" applyFill="1" applyAlignment="1">
      <alignment horizontal="center"/>
    </xf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J8" sqref="J8"/>
    </sheetView>
  </sheetViews>
  <sheetFormatPr defaultRowHeight="15"/>
  <cols>
    <col min="1" max="1" width="6.85546875" customWidth="1"/>
    <col min="2" max="2" width="10.85546875" customWidth="1"/>
    <col min="3" max="3" width="13" customWidth="1"/>
    <col min="4" max="4" width="14" customWidth="1"/>
    <col min="5" max="5" width="7.140625" customWidth="1"/>
    <col min="6" max="6" width="17.28515625" customWidth="1"/>
    <col min="7" max="7" width="18.42578125" customWidth="1"/>
    <col min="8" max="8" width="8.42578125" customWidth="1"/>
    <col min="9" max="9" width="14.7109375" customWidth="1"/>
    <col min="10" max="10" width="16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t="s">
        <v>10</v>
      </c>
      <c r="C2" t="s">
        <v>11</v>
      </c>
      <c r="D2" t="s">
        <v>12</v>
      </c>
      <c r="E2">
        <v>2020</v>
      </c>
      <c r="F2">
        <v>21000</v>
      </c>
      <c r="G2" s="2">
        <v>44763</v>
      </c>
      <c r="H2">
        <v>1</v>
      </c>
      <c r="I2">
        <v>56714</v>
      </c>
      <c r="J2" s="2">
        <v>44771</v>
      </c>
    </row>
    <row r="3" spans="1:10">
      <c r="A3">
        <v>2</v>
      </c>
      <c r="B3" t="s">
        <v>13</v>
      </c>
      <c r="C3" t="s">
        <v>14</v>
      </c>
      <c r="D3" t="s">
        <v>15</v>
      </c>
      <c r="E3">
        <v>2020</v>
      </c>
      <c r="F3">
        <v>19900</v>
      </c>
      <c r="G3" s="2">
        <v>44764</v>
      </c>
      <c r="H3">
        <v>2</v>
      </c>
      <c r="I3">
        <v>59197</v>
      </c>
      <c r="J3" s="2">
        <v>44771</v>
      </c>
    </row>
    <row r="4" spans="1:10">
      <c r="A4">
        <v>3</v>
      </c>
      <c r="B4" t="s">
        <v>16</v>
      </c>
      <c r="C4" t="s">
        <v>11</v>
      </c>
      <c r="D4" t="s">
        <v>12</v>
      </c>
      <c r="E4">
        <v>2020</v>
      </c>
      <c r="F4">
        <v>22000</v>
      </c>
      <c r="G4" s="2">
        <v>44763</v>
      </c>
      <c r="H4">
        <v>2</v>
      </c>
      <c r="I4">
        <v>56714</v>
      </c>
      <c r="J4" s="2">
        <v>44771</v>
      </c>
    </row>
    <row r="5" spans="1:10">
      <c r="A5">
        <v>4</v>
      </c>
      <c r="B5" t="s">
        <v>17</v>
      </c>
      <c r="C5" t="s">
        <v>18</v>
      </c>
      <c r="D5" t="s">
        <v>19</v>
      </c>
      <c r="E5">
        <v>2021</v>
      </c>
      <c r="F5">
        <v>18700</v>
      </c>
      <c r="G5" s="2">
        <v>44766</v>
      </c>
      <c r="H5">
        <v>3</v>
      </c>
      <c r="I5">
        <v>68031</v>
      </c>
      <c r="J5" s="2">
        <v>44771</v>
      </c>
    </row>
    <row r="6" spans="1:10">
      <c r="A6">
        <v>5</v>
      </c>
      <c r="B6" t="s">
        <v>20</v>
      </c>
      <c r="C6" t="s">
        <v>21</v>
      </c>
      <c r="D6" t="s">
        <v>22</v>
      </c>
      <c r="E6">
        <v>2022</v>
      </c>
      <c r="F6">
        <v>20500</v>
      </c>
      <c r="G6" s="2">
        <v>44767</v>
      </c>
      <c r="H6">
        <v>1</v>
      </c>
      <c r="I6">
        <v>78557</v>
      </c>
      <c r="J6" s="2">
        <v>44771</v>
      </c>
    </row>
    <row r="7" spans="1:10">
      <c r="A7">
        <v>6</v>
      </c>
      <c r="B7" t="s">
        <v>23</v>
      </c>
      <c r="C7" t="s">
        <v>11</v>
      </c>
      <c r="D7" t="s">
        <v>12</v>
      </c>
      <c r="E7">
        <v>2020</v>
      </c>
      <c r="F7">
        <v>21000</v>
      </c>
      <c r="G7" s="2">
        <v>44764</v>
      </c>
      <c r="H7">
        <v>3</v>
      </c>
      <c r="I7">
        <v>56714</v>
      </c>
      <c r="J7" s="2">
        <v>44771</v>
      </c>
    </row>
    <row r="8" spans="1:10">
      <c r="A8">
        <v>7</v>
      </c>
      <c r="B8" t="s">
        <v>24</v>
      </c>
      <c r="C8" t="s">
        <v>18</v>
      </c>
      <c r="D8" t="s">
        <v>25</v>
      </c>
      <c r="E8">
        <v>2020</v>
      </c>
      <c r="F8">
        <v>17000</v>
      </c>
      <c r="G8" s="2">
        <v>44769</v>
      </c>
      <c r="H8">
        <v>2</v>
      </c>
      <c r="I8">
        <v>67787</v>
      </c>
      <c r="J8" s="2">
        <v>44771</v>
      </c>
    </row>
    <row r="9" spans="1:10">
      <c r="A9">
        <v>8</v>
      </c>
      <c r="B9" t="s">
        <v>26</v>
      </c>
      <c r="C9" t="s">
        <v>21</v>
      </c>
      <c r="D9" t="s">
        <v>22</v>
      </c>
      <c r="E9">
        <v>2021</v>
      </c>
      <c r="F9">
        <v>19300</v>
      </c>
      <c r="G9" s="2">
        <v>44770</v>
      </c>
      <c r="H9">
        <v>1</v>
      </c>
      <c r="I9">
        <v>76345</v>
      </c>
      <c r="J9" s="2">
        <v>44771</v>
      </c>
    </row>
    <row r="10" spans="1:10">
      <c r="A10">
        <v>9</v>
      </c>
      <c r="B10" t="s">
        <v>27</v>
      </c>
      <c r="C10" t="s">
        <v>11</v>
      </c>
      <c r="D10" t="s">
        <v>12</v>
      </c>
      <c r="E10">
        <v>2021</v>
      </c>
      <c r="F10">
        <v>17800</v>
      </c>
      <c r="G10" s="2">
        <v>44764</v>
      </c>
      <c r="H10">
        <v>1</v>
      </c>
      <c r="I10">
        <v>57416</v>
      </c>
      <c r="J10" s="2">
        <v>44771</v>
      </c>
    </row>
    <row r="11" spans="1:10">
      <c r="A11">
        <v>10</v>
      </c>
      <c r="B11" t="s">
        <v>28</v>
      </c>
      <c r="C11" t="s">
        <v>14</v>
      </c>
      <c r="D11" t="s">
        <v>29</v>
      </c>
      <c r="E11">
        <v>2022</v>
      </c>
      <c r="F11">
        <v>20000</v>
      </c>
      <c r="G11" s="2">
        <v>44765</v>
      </c>
      <c r="H11">
        <v>3</v>
      </c>
      <c r="I11">
        <v>78856</v>
      </c>
      <c r="J11" s="2">
        <v>44771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C1D1-CC00-4748-AE12-207F85126929}">
  <dimension ref="A1:P8"/>
  <sheetViews>
    <sheetView tabSelected="1" topLeftCell="J1" workbookViewId="0">
      <selection activeCell="P2" sqref="P2:P8"/>
    </sheetView>
  </sheetViews>
  <sheetFormatPr defaultRowHeight="15"/>
  <cols>
    <col min="1" max="1" width="11.28515625" customWidth="1"/>
    <col min="2" max="2" width="15.140625" style="2" customWidth="1"/>
    <col min="3" max="3" width="15.5703125" customWidth="1"/>
    <col min="4" max="4" width="9.5703125" customWidth="1"/>
    <col min="5" max="5" width="16.42578125" customWidth="1"/>
    <col min="6" max="7" width="14" customWidth="1"/>
    <col min="8" max="8" width="11.42578125" style="10" customWidth="1"/>
    <col min="9" max="9" width="11.5703125" customWidth="1"/>
    <col min="10" max="10" width="16.42578125" customWidth="1"/>
    <col min="11" max="11" width="13.85546875" customWidth="1"/>
    <col min="12" max="12" width="18.28515625" customWidth="1"/>
    <col min="13" max="13" width="16.28515625" customWidth="1"/>
    <col min="14" max="14" width="13.85546875" customWidth="1"/>
    <col min="15" max="15" width="12.5703125" customWidth="1"/>
    <col min="16" max="16" width="12.28515625" customWidth="1"/>
  </cols>
  <sheetData>
    <row r="1" spans="1:16" s="5" customFormat="1">
      <c r="A1" s="4" t="s">
        <v>30</v>
      </c>
      <c r="B1" s="12" t="s">
        <v>31</v>
      </c>
      <c r="C1" s="4" t="s">
        <v>32</v>
      </c>
      <c r="D1" s="4" t="s">
        <v>1</v>
      </c>
      <c r="E1" s="4" t="s">
        <v>33</v>
      </c>
      <c r="F1" s="4" t="s">
        <v>34</v>
      </c>
      <c r="G1" s="4" t="s">
        <v>35</v>
      </c>
      <c r="H1" s="8" t="s">
        <v>36</v>
      </c>
      <c r="I1" s="4" t="s">
        <v>37</v>
      </c>
      <c r="J1" s="4" t="s">
        <v>38</v>
      </c>
      <c r="K1" s="8" t="s">
        <v>39</v>
      </c>
      <c r="L1" s="4" t="s">
        <v>40</v>
      </c>
      <c r="M1" s="8" t="s">
        <v>41</v>
      </c>
      <c r="N1" s="4" t="s">
        <v>42</v>
      </c>
      <c r="O1" s="4" t="s">
        <v>43</v>
      </c>
      <c r="P1" s="4" t="s">
        <v>44</v>
      </c>
    </row>
    <row r="2" spans="1:16" s="6" customFormat="1">
      <c r="A2" s="6">
        <v>1</v>
      </c>
      <c r="B2" s="7">
        <v>44768</v>
      </c>
      <c r="C2" s="6" t="s">
        <v>45</v>
      </c>
      <c r="D2" s="6" t="s">
        <v>10</v>
      </c>
      <c r="E2" s="6">
        <v>21380</v>
      </c>
      <c r="G2">
        <f>IF(F2-E2&gt;0,F2-E2,0)</f>
        <v>0</v>
      </c>
      <c r="H2" s="9">
        <v>0.33055555555555555</v>
      </c>
      <c r="K2" s="9"/>
      <c r="L2" s="13">
        <f>IF(ISBLANK(K2),0,HOUR(K2)*60+MINUTE(K2)-HOUR(J2)*60-MINUTE(J2))</f>
        <v>0</v>
      </c>
      <c r="M2">
        <f t="shared" ref="M2:M4" si="0">IF(L2&gt;30,L2,0)</f>
        <v>0</v>
      </c>
      <c r="N2" s="6">
        <f>IF(I2,I2-B2,0)</f>
        <v>0</v>
      </c>
      <c r="O2" s="6">
        <f>VLOOKUP(C2,TBDiarias!$A$1:$B$9,2,0)</f>
        <v>140</v>
      </c>
      <c r="P2" s="6">
        <f>N2*O2</f>
        <v>0</v>
      </c>
    </row>
    <row r="3" spans="1:16">
      <c r="A3">
        <v>2</v>
      </c>
      <c r="B3" s="2">
        <v>44768</v>
      </c>
      <c r="C3" t="s">
        <v>46</v>
      </c>
      <c r="D3" t="s">
        <v>13</v>
      </c>
      <c r="E3">
        <v>19400</v>
      </c>
      <c r="F3">
        <v>20005</v>
      </c>
      <c r="G3">
        <f>IF(F3-E3&gt;0,F3-E3,0)</f>
        <v>605</v>
      </c>
      <c r="H3" s="10">
        <v>0.32916666666666666</v>
      </c>
      <c r="I3" s="2">
        <v>44769</v>
      </c>
      <c r="J3" s="11">
        <v>0.75</v>
      </c>
      <c r="K3" s="10">
        <v>0.74861111111111101</v>
      </c>
      <c r="L3">
        <f>IF(ISBLANK(K3),0,HOUR(K3)*60+MINUTE(K3)-HOUR(J3)*60-MINUTE(J3))</f>
        <v>-2</v>
      </c>
      <c r="M3">
        <f t="shared" si="0"/>
        <v>0</v>
      </c>
      <c r="N3">
        <f t="shared" ref="N3:N8" si="1">IF(I3,I3-B3,0)</f>
        <v>1</v>
      </c>
      <c r="O3" s="6">
        <f>VLOOKUP(C3,TBDiarias!$A$1:$B$9,2,0)</f>
        <v>210</v>
      </c>
      <c r="P3" s="6">
        <f t="shared" ref="P3:P8" si="2">N3*O3</f>
        <v>210</v>
      </c>
    </row>
    <row r="4" spans="1:16">
      <c r="A4">
        <v>3</v>
      </c>
      <c r="B4" s="2">
        <v>44768</v>
      </c>
      <c r="C4" t="s">
        <v>46</v>
      </c>
      <c r="D4" t="s">
        <v>16</v>
      </c>
      <c r="E4">
        <v>22435</v>
      </c>
      <c r="F4">
        <v>22812</v>
      </c>
      <c r="G4">
        <f t="shared" ref="G4:G8" si="3">IF(F4-E4&gt;0,F4-E4,0)</f>
        <v>377</v>
      </c>
      <c r="H4" s="10">
        <v>0.33194444444444443</v>
      </c>
      <c r="I4" s="2">
        <v>44769</v>
      </c>
      <c r="J4" s="11">
        <v>0.75</v>
      </c>
      <c r="K4" s="10">
        <v>0.75</v>
      </c>
      <c r="L4">
        <f t="shared" ref="L4:L8" si="4">IF(ISBLANK(K4),0,HOUR(K4)*60+MINUTE(K4)-HOUR(J4)*60-MINUTE(J4))</f>
        <v>0</v>
      </c>
      <c r="M4">
        <f t="shared" si="0"/>
        <v>0</v>
      </c>
      <c r="N4">
        <f t="shared" si="1"/>
        <v>1</v>
      </c>
      <c r="O4" s="6">
        <f>VLOOKUP(C4,TBDiarias!$A$1:$B$9,2,0)</f>
        <v>210</v>
      </c>
      <c r="P4" s="6">
        <f t="shared" si="2"/>
        <v>210</v>
      </c>
    </row>
    <row r="5" spans="1:16">
      <c r="A5">
        <v>4</v>
      </c>
      <c r="B5" s="2">
        <v>44768</v>
      </c>
      <c r="C5" t="s">
        <v>47</v>
      </c>
      <c r="D5" t="s">
        <v>17</v>
      </c>
      <c r="E5">
        <v>19115</v>
      </c>
      <c r="F5">
        <v>19506</v>
      </c>
      <c r="G5">
        <f t="shared" si="3"/>
        <v>391</v>
      </c>
      <c r="H5" s="10">
        <v>0.33055555555555555</v>
      </c>
      <c r="I5" s="2">
        <v>44769</v>
      </c>
      <c r="J5" s="11">
        <v>0.75</v>
      </c>
      <c r="K5" s="10">
        <v>0.76597222222222217</v>
      </c>
      <c r="L5">
        <f t="shared" si="4"/>
        <v>23</v>
      </c>
      <c r="M5">
        <f>IF(L5&gt;30,L5,0)</f>
        <v>0</v>
      </c>
      <c r="N5">
        <f t="shared" si="1"/>
        <v>1</v>
      </c>
      <c r="O5" s="6">
        <f>VLOOKUP(C5,TBDiarias!$A$1:$B$9,2,0)</f>
        <v>75</v>
      </c>
      <c r="P5" s="6">
        <f t="shared" si="2"/>
        <v>75</v>
      </c>
    </row>
    <row r="6" spans="1:16" s="6" customFormat="1">
      <c r="A6" s="6">
        <v>5</v>
      </c>
      <c r="B6" s="7">
        <v>44768</v>
      </c>
      <c r="C6" s="6" t="s">
        <v>48</v>
      </c>
      <c r="D6" s="6" t="s">
        <v>20</v>
      </c>
      <c r="E6" s="6">
        <v>20875</v>
      </c>
      <c r="G6">
        <f t="shared" si="3"/>
        <v>0</v>
      </c>
      <c r="H6" s="9">
        <v>0.33055555555555555</v>
      </c>
      <c r="K6" s="9"/>
      <c r="L6">
        <f t="shared" si="4"/>
        <v>0</v>
      </c>
      <c r="M6">
        <f t="shared" ref="M6:M8" si="5">IF(L6&gt;30,L6,0)</f>
        <v>0</v>
      </c>
      <c r="N6" s="6">
        <f t="shared" si="1"/>
        <v>0</v>
      </c>
      <c r="O6" s="6">
        <f>VLOOKUP(C6,TBDiarias!$A$1:$B$9,2,0)</f>
        <v>75</v>
      </c>
      <c r="P6" s="6">
        <f t="shared" si="2"/>
        <v>0</v>
      </c>
    </row>
    <row r="7" spans="1:16" s="6" customFormat="1">
      <c r="A7" s="6">
        <v>6</v>
      </c>
      <c r="B7" s="7">
        <v>44771</v>
      </c>
      <c r="C7" s="6" t="s">
        <v>49</v>
      </c>
      <c r="D7" s="6" t="s">
        <v>23</v>
      </c>
      <c r="E7" s="6">
        <v>21350</v>
      </c>
      <c r="G7">
        <f t="shared" si="3"/>
        <v>0</v>
      </c>
      <c r="H7" s="9">
        <v>0.34930555555555554</v>
      </c>
      <c r="K7" s="9"/>
      <c r="L7">
        <f t="shared" si="4"/>
        <v>0</v>
      </c>
      <c r="M7">
        <f t="shared" si="5"/>
        <v>0</v>
      </c>
      <c r="N7" s="6">
        <f t="shared" si="1"/>
        <v>0</v>
      </c>
      <c r="O7" s="6">
        <f>VLOOKUP(C7,TBDiarias!$A$1:$B$9,2,0)</f>
        <v>150</v>
      </c>
      <c r="P7" s="6">
        <f t="shared" si="2"/>
        <v>0</v>
      </c>
    </row>
    <row r="8" spans="1:16" s="6" customFormat="1">
      <c r="A8" s="6">
        <v>7</v>
      </c>
      <c r="B8" s="7">
        <v>44771</v>
      </c>
      <c r="C8" s="6" t="s">
        <v>45</v>
      </c>
      <c r="D8" s="6" t="s">
        <v>24</v>
      </c>
      <c r="E8" s="6">
        <v>18560</v>
      </c>
      <c r="G8">
        <f t="shared" si="3"/>
        <v>0</v>
      </c>
      <c r="H8" s="9">
        <v>0.35694444444444445</v>
      </c>
      <c r="K8" s="9"/>
      <c r="L8">
        <f t="shared" si="4"/>
        <v>0</v>
      </c>
      <c r="M8">
        <f t="shared" si="5"/>
        <v>0</v>
      </c>
      <c r="N8" s="6">
        <f>IF(I8,I8-B8,0)</f>
        <v>0</v>
      </c>
      <c r="O8" s="6">
        <f>VLOOKUP(C8,TBDiarias!$A$1:$B$9,2,0)</f>
        <v>140</v>
      </c>
      <c r="P8" s="6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C10D-613B-44D3-9580-8FF93BDD8D39}">
  <dimension ref="A1:B9"/>
  <sheetViews>
    <sheetView workbookViewId="0">
      <selection activeCell="B1" sqref="B1:B9"/>
    </sheetView>
  </sheetViews>
  <sheetFormatPr defaultRowHeight="15"/>
  <cols>
    <col min="1" max="1" width="15.140625" customWidth="1"/>
    <col min="2" max="2" width="12.28515625" customWidth="1"/>
  </cols>
  <sheetData>
    <row r="1" spans="1:2">
      <c r="A1" s="3" t="s">
        <v>32</v>
      </c>
      <c r="B1" s="3" t="s">
        <v>43</v>
      </c>
    </row>
    <row r="2" spans="1:2">
      <c r="A2" t="s">
        <v>45</v>
      </c>
      <c r="B2">
        <v>140</v>
      </c>
    </row>
    <row r="3" spans="1:2">
      <c r="A3" t="s">
        <v>50</v>
      </c>
      <c r="B3">
        <v>130</v>
      </c>
    </row>
    <row r="4" spans="1:2">
      <c r="A4" t="s">
        <v>46</v>
      </c>
      <c r="B4">
        <v>210</v>
      </c>
    </row>
    <row r="5" spans="1:2">
      <c r="A5" t="s">
        <v>47</v>
      </c>
      <c r="B5">
        <v>75</v>
      </c>
    </row>
    <row r="6" spans="1:2">
      <c r="A6" t="s">
        <v>48</v>
      </c>
      <c r="B6">
        <v>75</v>
      </c>
    </row>
    <row r="7" spans="1:2">
      <c r="A7" t="s">
        <v>49</v>
      </c>
      <c r="B7">
        <v>150</v>
      </c>
    </row>
    <row r="8" spans="1:2">
      <c r="A8" t="s">
        <v>51</v>
      </c>
      <c r="B8">
        <v>0</v>
      </c>
    </row>
    <row r="9" spans="1:2">
      <c r="A9" t="s">
        <v>52</v>
      </c>
      <c r="B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2022-07-29T12:00:47Z</dcterms:created>
  <dcterms:modified xsi:type="dcterms:W3CDTF">2022-07-30T19:59:28Z</dcterms:modified>
  <cp:category/>
  <cp:contentStatus/>
</cp:coreProperties>
</file>